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A-E\BregarT26\Desktop\Priloge Uredba 2025\"/>
    </mc:Choice>
  </mc:AlternateContent>
  <xr:revisionPtr revIDLastSave="0" documentId="8_{87E3198E-EB95-41AF-ACD7-60D0BA37E095}" xr6:coauthVersionLast="47" xr6:coauthVersionMax="47" xr10:uidLastSave="{00000000-0000-0000-0000-000000000000}"/>
  <bookViews>
    <workbookView xWindow="-120" yWindow="-120" windowWidth="29040" windowHeight="17640" xr2:uid="{0BFE772E-6D2D-469B-B55A-5DE0FF6CD126}"/>
  </bookViews>
  <sheets>
    <sheet name="2025" sheetId="1" r:id="rId1"/>
  </sheets>
  <definedNames>
    <definedName name="_xlnm.Print_Area" localSheetId="0">'2025'!$A$1:$K$45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K44" i="1" s="1"/>
  <c r="J43" i="1"/>
  <c r="I43" i="1"/>
  <c r="H43" i="1"/>
  <c r="K43" i="1" s="1"/>
  <c r="J41" i="1"/>
  <c r="I41" i="1"/>
  <c r="H41" i="1"/>
  <c r="J40" i="1"/>
  <c r="I40" i="1"/>
  <c r="H40" i="1"/>
  <c r="J38" i="1"/>
  <c r="I38" i="1"/>
  <c r="H38" i="1"/>
  <c r="K38" i="1" s="1"/>
  <c r="J37" i="1"/>
  <c r="I37" i="1"/>
  <c r="H37" i="1"/>
  <c r="K37" i="1" s="1"/>
  <c r="J36" i="1"/>
  <c r="I36" i="1"/>
  <c r="H36" i="1"/>
  <c r="J35" i="1"/>
  <c r="I35" i="1"/>
  <c r="H35" i="1"/>
  <c r="J33" i="1"/>
  <c r="K33" i="1" s="1"/>
  <c r="K32" i="1" s="1"/>
  <c r="I33" i="1"/>
  <c r="H33" i="1"/>
  <c r="J31" i="1"/>
  <c r="I31" i="1"/>
  <c r="H31" i="1"/>
  <c r="J30" i="1"/>
  <c r="I30" i="1"/>
  <c r="K30" i="1" s="1"/>
  <c r="H30" i="1"/>
  <c r="J29" i="1"/>
  <c r="I29" i="1"/>
  <c r="H29" i="1"/>
  <c r="K28" i="1"/>
  <c r="J28" i="1"/>
  <c r="I28" i="1"/>
  <c r="H28" i="1"/>
  <c r="J27" i="1"/>
  <c r="I27" i="1"/>
  <c r="H27" i="1"/>
  <c r="J25" i="1"/>
  <c r="K25" i="1" s="1"/>
  <c r="I25" i="1"/>
  <c r="H25" i="1"/>
  <c r="J24" i="1"/>
  <c r="I24" i="1"/>
  <c r="H24" i="1"/>
  <c r="J23" i="1"/>
  <c r="I23" i="1"/>
  <c r="K23" i="1" s="1"/>
  <c r="H23" i="1"/>
  <c r="J22" i="1"/>
  <c r="J20" i="1"/>
  <c r="I20" i="1"/>
  <c r="H20" i="1"/>
  <c r="K20" i="1" s="1"/>
  <c r="J19" i="1"/>
  <c r="I19" i="1"/>
  <c r="H19" i="1"/>
  <c r="J18" i="1"/>
  <c r="I18" i="1"/>
  <c r="H18" i="1"/>
  <c r="J17" i="1"/>
  <c r="I17" i="1"/>
  <c r="H17" i="1"/>
  <c r="K17" i="1" s="1"/>
  <c r="J16" i="1"/>
  <c r="I16" i="1"/>
  <c r="H16" i="1"/>
  <c r="K16" i="1" s="1"/>
  <c r="J14" i="1"/>
  <c r="J13" i="1" s="1"/>
  <c r="I14" i="1"/>
  <c r="I13" i="1" s="1"/>
  <c r="H14" i="1"/>
  <c r="H13" i="1" s="1"/>
  <c r="J12" i="1"/>
  <c r="I12" i="1"/>
  <c r="H12" i="1"/>
  <c r="J11" i="1"/>
  <c r="K11" i="1" s="1"/>
  <c r="I11" i="1"/>
  <c r="H11" i="1"/>
  <c r="C32" i="1"/>
  <c r="D32" i="1"/>
  <c r="E32" i="1"/>
  <c r="F32" i="1"/>
  <c r="G32" i="1"/>
  <c r="H32" i="1"/>
  <c r="I32" i="1"/>
  <c r="B32" i="1"/>
  <c r="C13" i="1"/>
  <c r="D13" i="1"/>
  <c r="E13" i="1"/>
  <c r="F13" i="1"/>
  <c r="G13" i="1"/>
  <c r="B13" i="1"/>
  <c r="C8" i="1"/>
  <c r="D8" i="1"/>
  <c r="E8" i="1"/>
  <c r="F8" i="1"/>
  <c r="G8" i="1"/>
  <c r="B8" i="1"/>
  <c r="K36" i="1" l="1"/>
  <c r="K35" i="1"/>
  <c r="K40" i="1"/>
  <c r="K41" i="1"/>
  <c r="K31" i="1"/>
  <c r="K18" i="1"/>
  <c r="K24" i="1"/>
  <c r="K29" i="1"/>
  <c r="K27" i="1"/>
  <c r="K12" i="1"/>
  <c r="J32" i="1"/>
  <c r="K19" i="1"/>
  <c r="K14" i="1"/>
  <c r="K13" i="1" s="1"/>
  <c r="C42" i="1" l="1"/>
  <c r="D42" i="1"/>
  <c r="E42" i="1"/>
  <c r="F42" i="1"/>
  <c r="G42" i="1"/>
  <c r="B42" i="1"/>
  <c r="C39" i="1"/>
  <c r="D39" i="1"/>
  <c r="E39" i="1"/>
  <c r="F39" i="1"/>
  <c r="G39" i="1"/>
  <c r="B39" i="1"/>
  <c r="C34" i="1"/>
  <c r="D34" i="1"/>
  <c r="E34" i="1"/>
  <c r="F34" i="1"/>
  <c r="G34" i="1"/>
  <c r="B34" i="1"/>
  <c r="C26" i="1"/>
  <c r="D26" i="1"/>
  <c r="E26" i="1"/>
  <c r="F26" i="1"/>
  <c r="G26" i="1"/>
  <c r="B26" i="1"/>
  <c r="C21" i="1"/>
  <c r="E21" i="1"/>
  <c r="F21" i="1"/>
  <c r="G21" i="1"/>
  <c r="C15" i="1"/>
  <c r="D15" i="1"/>
  <c r="E15" i="1"/>
  <c r="F15" i="1"/>
  <c r="G15" i="1"/>
  <c r="B15" i="1"/>
  <c r="C10" i="1"/>
  <c r="D10" i="1"/>
  <c r="E10" i="1"/>
  <c r="E45" i="1" s="1"/>
  <c r="F10" i="1"/>
  <c r="F45" i="1" s="1"/>
  <c r="G10" i="1"/>
  <c r="B10" i="1"/>
  <c r="D22" i="1"/>
  <c r="I22" i="1" s="1"/>
  <c r="B22" i="1"/>
  <c r="J10" i="1"/>
  <c r="J42" i="1"/>
  <c r="J9" i="1"/>
  <c r="J8" i="1" s="1"/>
  <c r="I34" i="1"/>
  <c r="I42" i="1"/>
  <c r="I9" i="1"/>
  <c r="I8" i="1" s="1"/>
  <c r="H39" i="1"/>
  <c r="H42" i="1"/>
  <c r="H9" i="1"/>
  <c r="H8" i="1" s="1"/>
  <c r="B21" i="1" l="1"/>
  <c r="B45" i="1" s="1"/>
  <c r="H22" i="1"/>
  <c r="K22" i="1" s="1"/>
  <c r="C45" i="1"/>
  <c r="G45" i="1"/>
  <c r="J34" i="1"/>
  <c r="I39" i="1"/>
  <c r="J39" i="1"/>
  <c r="H34" i="1"/>
  <c r="H10" i="1"/>
  <c r="I26" i="1"/>
  <c r="I15" i="1"/>
  <c r="I21" i="1"/>
  <c r="I10" i="1"/>
  <c r="J15" i="1"/>
  <c r="H26" i="1"/>
  <c r="H15" i="1"/>
  <c r="J21" i="1"/>
  <c r="J26" i="1"/>
  <c r="D21" i="1"/>
  <c r="D45" i="1" s="1"/>
  <c r="K9" i="1"/>
  <c r="K8" i="1" s="1"/>
  <c r="K10" i="1"/>
  <c r="K39" i="1"/>
  <c r="K42" i="1"/>
  <c r="H21" i="1" l="1"/>
  <c r="J45" i="1"/>
  <c r="H45" i="1"/>
  <c r="I45" i="1"/>
  <c r="K26" i="1"/>
  <c r="K34" i="1"/>
  <c r="K21" i="1"/>
  <c r="K15" i="1"/>
  <c r="K45" i="1" l="1"/>
</calcChain>
</file>

<file path=xl/sharedStrings.xml><?xml version="1.0" encoding="utf-8"?>
<sst xmlns="http://schemas.openxmlformats.org/spreadsheetml/2006/main" count="57" uniqueCount="54">
  <si>
    <t xml:space="preserve">     15 praznikov</t>
  </si>
  <si>
    <t xml:space="preserve">   301  delovnikov</t>
  </si>
  <si>
    <t>nedelje</t>
  </si>
  <si>
    <t>prazniki</t>
  </si>
  <si>
    <t>delovniki</t>
  </si>
  <si>
    <t xml:space="preserve">vrednost </t>
  </si>
  <si>
    <t xml:space="preserve">       6-22</t>
  </si>
  <si>
    <t xml:space="preserve">        22-6</t>
  </si>
  <si>
    <t xml:space="preserve">       20-22</t>
  </si>
  <si>
    <t>dodatkov za</t>
  </si>
  <si>
    <t xml:space="preserve">dežurstvo </t>
  </si>
  <si>
    <t>OE ZZZS</t>
  </si>
  <si>
    <t>OE CELJE</t>
  </si>
  <si>
    <t>OE KOPER</t>
  </si>
  <si>
    <t>OE KRANJ</t>
  </si>
  <si>
    <t>OE KRŠKO</t>
  </si>
  <si>
    <t>OE LJUBLJANA</t>
  </si>
  <si>
    <t>OE MARIBOR</t>
  </si>
  <si>
    <t>OE MURSKA SOBOTA</t>
  </si>
  <si>
    <t>OE NOVA GORICA</t>
  </si>
  <si>
    <t>OE NOVO MESTO</t>
  </si>
  <si>
    <t>OE RAVNE NA KOROŠKEM</t>
  </si>
  <si>
    <t>Priloga 13</t>
  </si>
  <si>
    <t>cene 1.7. 
2024</t>
  </si>
  <si>
    <t xml:space="preserve">Obseg dežurstva v letnem merilu za leto 2025
</t>
  </si>
  <si>
    <t>LEKARNA VRŠČAJ</t>
  </si>
  <si>
    <t xml:space="preserve">     49   nedelj</t>
  </si>
  <si>
    <t>CELJSKE LEKARNE CELJE</t>
  </si>
  <si>
    <t>OBALNE LEKARNE KOPER</t>
  </si>
  <si>
    <t>KRAŠKE LEKARNE ILIRSKA BISTRICA</t>
  </si>
  <si>
    <t>LEKARNA BREŽICE</t>
  </si>
  <si>
    <t>LEKARNA KRŠKO</t>
  </si>
  <si>
    <t>LEKARNA SEVNICA</t>
  </si>
  <si>
    <t>LEKOS D.O.O. SEVNICA</t>
  </si>
  <si>
    <t>GORENJSKE LEKARNE</t>
  </si>
  <si>
    <t>JAVNI ZAVOD MESTNE LEKARNE</t>
  </si>
  <si>
    <t>LEKARNA LJUBLJANA</t>
  </si>
  <si>
    <t>ZASAVSKE LEKARNE TRBOVLJE</t>
  </si>
  <si>
    <t>MARIBORSKE LEKARNE MARIBOR</t>
  </si>
  <si>
    <t>LEKARNE PTUJ</t>
  </si>
  <si>
    <t>LEKARNA SLOVENSKA BISTRICA</t>
  </si>
  <si>
    <t>LEKARNA ORMOŽ</t>
  </si>
  <si>
    <t>LEKARNA AJDOVŠČINA</t>
  </si>
  <si>
    <t>GORIŠKA LEKARNA NOVA GORICA</t>
  </si>
  <si>
    <t>LEKARNA TOLMIN</t>
  </si>
  <si>
    <t>LEKARNA KOČEVJE</t>
  </si>
  <si>
    <t>LEKARNA VELENJE</t>
  </si>
  <si>
    <t>LEKARNA NA VIDMU</t>
  </si>
  <si>
    <t>ZASEBNA LEKARNA TOPLEK</t>
  </si>
  <si>
    <t>LEKARNA SONČEK</t>
  </si>
  <si>
    <t>DOLENJSKE LEKARNE</t>
  </si>
  <si>
    <t>KOROŠKA LEKARNA RAVNE NA KOROŠKEM</t>
  </si>
  <si>
    <t xml:space="preserve">POMURSKE LEKARNE MURSKA SOBOTA 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</si>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</sst>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3" fontId="2" fillId="0" borderId="1" xfId="0" applyNumberFormat="1" applyFont="1" applyBorder="1"/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3" fillId="0" borderId="1" xfId="0" applyNumberFormat="1" applyFont="1" applyBorder="1"/>
    <xf numFmtId="3" fontId="3" fillId="0" borderId="0" xfId="0" applyNumberFormat="1" applyFont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/>
    <xf numFmtId="0" fontId="3" fillId="0" borderId="1" xfId="0" applyFont="1" applyBorder="1" applyAlignment="1">
      <alignment horizontal="center"/>
    </xf>
    <xf numFmtId="4" fontId="2" fillId="0" borderId="3" xfId="0" applyNumberFormat="1" applyFont="1" applyBorder="1"/>
    <xf numFmtId="2" fontId="3" fillId="0" borderId="1" xfId="0" applyNumberFormat="1" applyFont="1" applyBorder="1" applyAlignment="1">
      <alignment horizontal="center"/>
    </xf>
    <xf numFmtId="4" fontId="2" fillId="0" borderId="4" xfId="0" applyNumberFormat="1" applyFont="1" applyBorder="1"/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4" fontId="3" fillId="0" borderId="0" xfId="0" applyNumberFormat="1" applyFont="1" applyBorder="1" applyAlignment="1">
      <alignment horizontal="right"/>
    </xf>
    <xf numFmtId="3" fontId="4" fillId="0" borderId="1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4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4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4" fontId="4" fillId="0" borderId="0" xfId="0" applyNumberFormat="1" applyFont="1"/>
    <xf numFmtId="49" fontId="4" fillId="0" borderId="1" xfId="0" applyNumberFormat="1" applyFont="1" applyBorder="1"/>
    <xf numFmtId="49" fontId="4" fillId="0" borderId="1" xfId="0" applyNumberFormat="1" applyFont="1" applyFill="1" applyBorder="1"/>
    <xf numFmtId="3" fontId="2" fillId="0" borderId="1" xfId="0" applyNumberFormat="1" applyFont="1" applyFill="1" applyBorder="1"/>
    <xf numFmtId="3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2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6D87-2322-4EC8-BABC-0C51D8EF82FD}">
  <dimension ref="A1:O49"/>
  <sheetViews>
    <sheetView tabSelected="1" zoomScaleNormal="100" workbookViewId="0">
      <selection activeCell="O13" sqref="O13"/>
    </sheetView>
  </sheetViews>
  <sheetFormatPr defaultRowHeight="12.75" x14ac:dyDescent="0.2"/>
  <cols>
    <col min="1" max="1" width="34.5703125" style="26" bestFit="1" customWidth="1"/>
    <col min="2" max="7" width="9.140625" style="26"/>
    <col min="8" max="9" width="10.140625" style="26" customWidth="1"/>
    <col min="10" max="10" width="14.42578125" style="26" customWidth="1"/>
    <col min="11" max="11" width="11.7109375" style="26" customWidth="1"/>
    <col min="12" max="12" width="9.140625" style="26"/>
    <col min="13" max="13" width="10" style="26" customWidth="1"/>
    <col min="14" max="14" width="9.140625" style="26"/>
    <col min="15" max="15" width="15.42578125" style="26" customWidth="1"/>
    <col min="16" max="256" width="9.140625" style="26"/>
    <col min="257" max="257" width="24.85546875" style="26" customWidth="1"/>
    <col min="258" max="263" width="9.140625" style="26"/>
    <col min="264" max="265" width="10.140625" style="26" bestFit="1" customWidth="1"/>
    <col min="266" max="266" width="14.42578125" style="26" bestFit="1" customWidth="1"/>
    <col min="267" max="267" width="11.7109375" style="26" bestFit="1" customWidth="1"/>
    <col min="268" max="512" width="9.140625" style="26"/>
    <col min="513" max="513" width="24.85546875" style="26" customWidth="1"/>
    <col min="514" max="519" width="9.140625" style="26"/>
    <col min="520" max="521" width="10.140625" style="26" bestFit="1" customWidth="1"/>
    <col min="522" max="522" width="14.42578125" style="26" bestFit="1" customWidth="1"/>
    <col min="523" max="523" width="11.7109375" style="26" bestFit="1" customWidth="1"/>
    <col min="524" max="768" width="9.140625" style="26"/>
    <col min="769" max="769" width="24.85546875" style="26" customWidth="1"/>
    <col min="770" max="775" width="9.140625" style="26"/>
    <col min="776" max="777" width="10.140625" style="26" bestFit="1" customWidth="1"/>
    <col min="778" max="778" width="14.42578125" style="26" bestFit="1" customWidth="1"/>
    <col min="779" max="779" width="11.7109375" style="26" bestFit="1" customWidth="1"/>
    <col min="780" max="1024" width="9.140625" style="26"/>
    <col min="1025" max="1025" width="24.85546875" style="26" customWidth="1"/>
    <col min="1026" max="1031" width="9.140625" style="26"/>
    <col min="1032" max="1033" width="10.140625" style="26" bestFit="1" customWidth="1"/>
    <col min="1034" max="1034" width="14.42578125" style="26" bestFit="1" customWidth="1"/>
    <col min="1035" max="1035" width="11.7109375" style="26" bestFit="1" customWidth="1"/>
    <col min="1036" max="1280" width="9.140625" style="26"/>
    <col min="1281" max="1281" width="24.85546875" style="26" customWidth="1"/>
    <col min="1282" max="1287" width="9.140625" style="26"/>
    <col min="1288" max="1289" width="10.140625" style="26" bestFit="1" customWidth="1"/>
    <col min="1290" max="1290" width="14.42578125" style="26" bestFit="1" customWidth="1"/>
    <col min="1291" max="1291" width="11.7109375" style="26" bestFit="1" customWidth="1"/>
    <col min="1292" max="1536" width="9.140625" style="26"/>
    <col min="1537" max="1537" width="24.85546875" style="26" customWidth="1"/>
    <col min="1538" max="1543" width="9.140625" style="26"/>
    <col min="1544" max="1545" width="10.140625" style="26" bestFit="1" customWidth="1"/>
    <col min="1546" max="1546" width="14.42578125" style="26" bestFit="1" customWidth="1"/>
    <col min="1547" max="1547" width="11.7109375" style="26" bestFit="1" customWidth="1"/>
    <col min="1548" max="1792" width="9.140625" style="26"/>
    <col min="1793" max="1793" width="24.85546875" style="26" customWidth="1"/>
    <col min="1794" max="1799" width="9.140625" style="26"/>
    <col min="1800" max="1801" width="10.140625" style="26" bestFit="1" customWidth="1"/>
    <col min="1802" max="1802" width="14.42578125" style="26" bestFit="1" customWidth="1"/>
    <col min="1803" max="1803" width="11.7109375" style="26" bestFit="1" customWidth="1"/>
    <col min="1804" max="2048" width="9.140625" style="26"/>
    <col min="2049" max="2049" width="24.85546875" style="26" customWidth="1"/>
    <col min="2050" max="2055" width="9.140625" style="26"/>
    <col min="2056" max="2057" width="10.140625" style="26" bestFit="1" customWidth="1"/>
    <col min="2058" max="2058" width="14.42578125" style="26" bestFit="1" customWidth="1"/>
    <col min="2059" max="2059" width="11.7109375" style="26" bestFit="1" customWidth="1"/>
    <col min="2060" max="2304" width="9.140625" style="26"/>
    <col min="2305" max="2305" width="24.85546875" style="26" customWidth="1"/>
    <col min="2306" max="2311" width="9.140625" style="26"/>
    <col min="2312" max="2313" width="10.140625" style="26" bestFit="1" customWidth="1"/>
    <col min="2314" max="2314" width="14.42578125" style="26" bestFit="1" customWidth="1"/>
    <col min="2315" max="2315" width="11.7109375" style="26" bestFit="1" customWidth="1"/>
    <col min="2316" max="2560" width="9.140625" style="26"/>
    <col min="2561" max="2561" width="24.85546875" style="26" customWidth="1"/>
    <col min="2562" max="2567" width="9.140625" style="26"/>
    <col min="2568" max="2569" width="10.140625" style="26" bestFit="1" customWidth="1"/>
    <col min="2570" max="2570" width="14.42578125" style="26" bestFit="1" customWidth="1"/>
    <col min="2571" max="2571" width="11.7109375" style="26" bestFit="1" customWidth="1"/>
    <col min="2572" max="2816" width="9.140625" style="26"/>
    <col min="2817" max="2817" width="24.85546875" style="26" customWidth="1"/>
    <col min="2818" max="2823" width="9.140625" style="26"/>
    <col min="2824" max="2825" width="10.140625" style="26" bestFit="1" customWidth="1"/>
    <col min="2826" max="2826" width="14.42578125" style="26" bestFit="1" customWidth="1"/>
    <col min="2827" max="2827" width="11.7109375" style="26" bestFit="1" customWidth="1"/>
    <col min="2828" max="3072" width="9.140625" style="26"/>
    <col min="3073" max="3073" width="24.85546875" style="26" customWidth="1"/>
    <col min="3074" max="3079" width="9.140625" style="26"/>
    <col min="3080" max="3081" width="10.140625" style="26" bestFit="1" customWidth="1"/>
    <col min="3082" max="3082" width="14.42578125" style="26" bestFit="1" customWidth="1"/>
    <col min="3083" max="3083" width="11.7109375" style="26" bestFit="1" customWidth="1"/>
    <col min="3084" max="3328" width="9.140625" style="26"/>
    <col min="3329" max="3329" width="24.85546875" style="26" customWidth="1"/>
    <col min="3330" max="3335" width="9.140625" style="26"/>
    <col min="3336" max="3337" width="10.140625" style="26" bestFit="1" customWidth="1"/>
    <col min="3338" max="3338" width="14.42578125" style="26" bestFit="1" customWidth="1"/>
    <col min="3339" max="3339" width="11.7109375" style="26" bestFit="1" customWidth="1"/>
    <col min="3340" max="3584" width="9.140625" style="26"/>
    <col min="3585" max="3585" width="24.85546875" style="26" customWidth="1"/>
    <col min="3586" max="3591" width="9.140625" style="26"/>
    <col min="3592" max="3593" width="10.140625" style="26" bestFit="1" customWidth="1"/>
    <col min="3594" max="3594" width="14.42578125" style="26" bestFit="1" customWidth="1"/>
    <col min="3595" max="3595" width="11.7109375" style="26" bestFit="1" customWidth="1"/>
    <col min="3596" max="3840" width="9.140625" style="26"/>
    <col min="3841" max="3841" width="24.85546875" style="26" customWidth="1"/>
    <col min="3842" max="3847" width="9.140625" style="26"/>
    <col min="3848" max="3849" width="10.140625" style="26" bestFit="1" customWidth="1"/>
    <col min="3850" max="3850" width="14.42578125" style="26" bestFit="1" customWidth="1"/>
    <col min="3851" max="3851" width="11.7109375" style="26" bestFit="1" customWidth="1"/>
    <col min="3852" max="4096" width="9.140625" style="26"/>
    <col min="4097" max="4097" width="24.85546875" style="26" customWidth="1"/>
    <col min="4098" max="4103" width="9.140625" style="26"/>
    <col min="4104" max="4105" width="10.140625" style="26" bestFit="1" customWidth="1"/>
    <col min="4106" max="4106" width="14.42578125" style="26" bestFit="1" customWidth="1"/>
    <col min="4107" max="4107" width="11.7109375" style="26" bestFit="1" customWidth="1"/>
    <col min="4108" max="4352" width="9.140625" style="26"/>
    <col min="4353" max="4353" width="24.85546875" style="26" customWidth="1"/>
    <col min="4354" max="4359" width="9.140625" style="26"/>
    <col min="4360" max="4361" width="10.140625" style="26" bestFit="1" customWidth="1"/>
    <col min="4362" max="4362" width="14.42578125" style="26" bestFit="1" customWidth="1"/>
    <col min="4363" max="4363" width="11.7109375" style="26" bestFit="1" customWidth="1"/>
    <col min="4364" max="4608" width="9.140625" style="26"/>
    <col min="4609" max="4609" width="24.85546875" style="26" customWidth="1"/>
    <col min="4610" max="4615" width="9.140625" style="26"/>
    <col min="4616" max="4617" width="10.140625" style="26" bestFit="1" customWidth="1"/>
    <col min="4618" max="4618" width="14.42578125" style="26" bestFit="1" customWidth="1"/>
    <col min="4619" max="4619" width="11.7109375" style="26" bestFit="1" customWidth="1"/>
    <col min="4620" max="4864" width="9.140625" style="26"/>
    <col min="4865" max="4865" width="24.85546875" style="26" customWidth="1"/>
    <col min="4866" max="4871" width="9.140625" style="26"/>
    <col min="4872" max="4873" width="10.140625" style="26" bestFit="1" customWidth="1"/>
    <col min="4874" max="4874" width="14.42578125" style="26" bestFit="1" customWidth="1"/>
    <col min="4875" max="4875" width="11.7109375" style="26" bestFit="1" customWidth="1"/>
    <col min="4876" max="5120" width="9.140625" style="26"/>
    <col min="5121" max="5121" width="24.85546875" style="26" customWidth="1"/>
    <col min="5122" max="5127" width="9.140625" style="26"/>
    <col min="5128" max="5129" width="10.140625" style="26" bestFit="1" customWidth="1"/>
    <col min="5130" max="5130" width="14.42578125" style="26" bestFit="1" customWidth="1"/>
    <col min="5131" max="5131" width="11.7109375" style="26" bestFit="1" customWidth="1"/>
    <col min="5132" max="5376" width="9.140625" style="26"/>
    <col min="5377" max="5377" width="24.85546875" style="26" customWidth="1"/>
    <col min="5378" max="5383" width="9.140625" style="26"/>
    <col min="5384" max="5385" width="10.140625" style="26" bestFit="1" customWidth="1"/>
    <col min="5386" max="5386" width="14.42578125" style="26" bestFit="1" customWidth="1"/>
    <col min="5387" max="5387" width="11.7109375" style="26" bestFit="1" customWidth="1"/>
    <col min="5388" max="5632" width="9.140625" style="26"/>
    <col min="5633" max="5633" width="24.85546875" style="26" customWidth="1"/>
    <col min="5634" max="5639" width="9.140625" style="26"/>
    <col min="5640" max="5641" width="10.140625" style="26" bestFit="1" customWidth="1"/>
    <col min="5642" max="5642" width="14.42578125" style="26" bestFit="1" customWidth="1"/>
    <col min="5643" max="5643" width="11.7109375" style="26" bestFit="1" customWidth="1"/>
    <col min="5644" max="5888" width="9.140625" style="26"/>
    <col min="5889" max="5889" width="24.85546875" style="26" customWidth="1"/>
    <col min="5890" max="5895" width="9.140625" style="26"/>
    <col min="5896" max="5897" width="10.140625" style="26" bestFit="1" customWidth="1"/>
    <col min="5898" max="5898" width="14.42578125" style="26" bestFit="1" customWidth="1"/>
    <col min="5899" max="5899" width="11.7109375" style="26" bestFit="1" customWidth="1"/>
    <col min="5900" max="6144" width="9.140625" style="26"/>
    <col min="6145" max="6145" width="24.85546875" style="26" customWidth="1"/>
    <col min="6146" max="6151" width="9.140625" style="26"/>
    <col min="6152" max="6153" width="10.140625" style="26" bestFit="1" customWidth="1"/>
    <col min="6154" max="6154" width="14.42578125" style="26" bestFit="1" customWidth="1"/>
    <col min="6155" max="6155" width="11.7109375" style="26" bestFit="1" customWidth="1"/>
    <col min="6156" max="6400" width="9.140625" style="26"/>
    <col min="6401" max="6401" width="24.85546875" style="26" customWidth="1"/>
    <col min="6402" max="6407" width="9.140625" style="26"/>
    <col min="6408" max="6409" width="10.140625" style="26" bestFit="1" customWidth="1"/>
    <col min="6410" max="6410" width="14.42578125" style="26" bestFit="1" customWidth="1"/>
    <col min="6411" max="6411" width="11.7109375" style="26" bestFit="1" customWidth="1"/>
    <col min="6412" max="6656" width="9.140625" style="26"/>
    <col min="6657" max="6657" width="24.85546875" style="26" customWidth="1"/>
    <col min="6658" max="6663" width="9.140625" style="26"/>
    <col min="6664" max="6665" width="10.140625" style="26" bestFit="1" customWidth="1"/>
    <col min="6666" max="6666" width="14.42578125" style="26" bestFit="1" customWidth="1"/>
    <col min="6667" max="6667" width="11.7109375" style="26" bestFit="1" customWidth="1"/>
    <col min="6668" max="6912" width="9.140625" style="26"/>
    <col min="6913" max="6913" width="24.85546875" style="26" customWidth="1"/>
    <col min="6914" max="6919" width="9.140625" style="26"/>
    <col min="6920" max="6921" width="10.140625" style="26" bestFit="1" customWidth="1"/>
    <col min="6922" max="6922" width="14.42578125" style="26" bestFit="1" customWidth="1"/>
    <col min="6923" max="6923" width="11.7109375" style="26" bestFit="1" customWidth="1"/>
    <col min="6924" max="7168" width="9.140625" style="26"/>
    <col min="7169" max="7169" width="24.85546875" style="26" customWidth="1"/>
    <col min="7170" max="7175" width="9.140625" style="26"/>
    <col min="7176" max="7177" width="10.140625" style="26" bestFit="1" customWidth="1"/>
    <col min="7178" max="7178" width="14.42578125" style="26" bestFit="1" customWidth="1"/>
    <col min="7179" max="7179" width="11.7109375" style="26" bestFit="1" customWidth="1"/>
    <col min="7180" max="7424" width="9.140625" style="26"/>
    <col min="7425" max="7425" width="24.85546875" style="26" customWidth="1"/>
    <col min="7426" max="7431" width="9.140625" style="26"/>
    <col min="7432" max="7433" width="10.140625" style="26" bestFit="1" customWidth="1"/>
    <col min="7434" max="7434" width="14.42578125" style="26" bestFit="1" customWidth="1"/>
    <col min="7435" max="7435" width="11.7109375" style="26" bestFit="1" customWidth="1"/>
    <col min="7436" max="7680" width="9.140625" style="26"/>
    <col min="7681" max="7681" width="24.85546875" style="26" customWidth="1"/>
    <col min="7682" max="7687" width="9.140625" style="26"/>
    <col min="7688" max="7689" width="10.140625" style="26" bestFit="1" customWidth="1"/>
    <col min="7690" max="7690" width="14.42578125" style="26" bestFit="1" customWidth="1"/>
    <col min="7691" max="7691" width="11.7109375" style="26" bestFit="1" customWidth="1"/>
    <col min="7692" max="7936" width="9.140625" style="26"/>
    <col min="7937" max="7937" width="24.85546875" style="26" customWidth="1"/>
    <col min="7938" max="7943" width="9.140625" style="26"/>
    <col min="7944" max="7945" width="10.140625" style="26" bestFit="1" customWidth="1"/>
    <col min="7946" max="7946" width="14.42578125" style="26" bestFit="1" customWidth="1"/>
    <col min="7947" max="7947" width="11.7109375" style="26" bestFit="1" customWidth="1"/>
    <col min="7948" max="8192" width="9.140625" style="26"/>
    <col min="8193" max="8193" width="24.85546875" style="26" customWidth="1"/>
    <col min="8194" max="8199" width="9.140625" style="26"/>
    <col min="8200" max="8201" width="10.140625" style="26" bestFit="1" customWidth="1"/>
    <col min="8202" max="8202" width="14.42578125" style="26" bestFit="1" customWidth="1"/>
    <col min="8203" max="8203" width="11.7109375" style="26" bestFit="1" customWidth="1"/>
    <col min="8204" max="8448" width="9.140625" style="26"/>
    <col min="8449" max="8449" width="24.85546875" style="26" customWidth="1"/>
    <col min="8450" max="8455" width="9.140625" style="26"/>
    <col min="8456" max="8457" width="10.140625" style="26" bestFit="1" customWidth="1"/>
    <col min="8458" max="8458" width="14.42578125" style="26" bestFit="1" customWidth="1"/>
    <col min="8459" max="8459" width="11.7109375" style="26" bestFit="1" customWidth="1"/>
    <col min="8460" max="8704" width="9.140625" style="26"/>
    <col min="8705" max="8705" width="24.85546875" style="26" customWidth="1"/>
    <col min="8706" max="8711" width="9.140625" style="26"/>
    <col min="8712" max="8713" width="10.140625" style="26" bestFit="1" customWidth="1"/>
    <col min="8714" max="8714" width="14.42578125" style="26" bestFit="1" customWidth="1"/>
    <col min="8715" max="8715" width="11.7109375" style="26" bestFit="1" customWidth="1"/>
    <col min="8716" max="8960" width="9.140625" style="26"/>
    <col min="8961" max="8961" width="24.85546875" style="26" customWidth="1"/>
    <col min="8962" max="8967" width="9.140625" style="26"/>
    <col min="8968" max="8969" width="10.140625" style="26" bestFit="1" customWidth="1"/>
    <col min="8970" max="8970" width="14.42578125" style="26" bestFit="1" customWidth="1"/>
    <col min="8971" max="8971" width="11.7109375" style="26" bestFit="1" customWidth="1"/>
    <col min="8972" max="9216" width="9.140625" style="26"/>
    <col min="9217" max="9217" width="24.85546875" style="26" customWidth="1"/>
    <col min="9218" max="9223" width="9.140625" style="26"/>
    <col min="9224" max="9225" width="10.140625" style="26" bestFit="1" customWidth="1"/>
    <col min="9226" max="9226" width="14.42578125" style="26" bestFit="1" customWidth="1"/>
    <col min="9227" max="9227" width="11.7109375" style="26" bestFit="1" customWidth="1"/>
    <col min="9228" max="9472" width="9.140625" style="26"/>
    <col min="9473" max="9473" width="24.85546875" style="26" customWidth="1"/>
    <col min="9474" max="9479" width="9.140625" style="26"/>
    <col min="9480" max="9481" width="10.140625" style="26" bestFit="1" customWidth="1"/>
    <col min="9482" max="9482" width="14.42578125" style="26" bestFit="1" customWidth="1"/>
    <col min="9483" max="9483" width="11.7109375" style="26" bestFit="1" customWidth="1"/>
    <col min="9484" max="9728" width="9.140625" style="26"/>
    <col min="9729" max="9729" width="24.85546875" style="26" customWidth="1"/>
    <col min="9730" max="9735" width="9.140625" style="26"/>
    <col min="9736" max="9737" width="10.140625" style="26" bestFit="1" customWidth="1"/>
    <col min="9738" max="9738" width="14.42578125" style="26" bestFit="1" customWidth="1"/>
    <col min="9739" max="9739" width="11.7109375" style="26" bestFit="1" customWidth="1"/>
    <col min="9740" max="9984" width="9.140625" style="26"/>
    <col min="9985" max="9985" width="24.85546875" style="26" customWidth="1"/>
    <col min="9986" max="9991" width="9.140625" style="26"/>
    <col min="9992" max="9993" width="10.140625" style="26" bestFit="1" customWidth="1"/>
    <col min="9994" max="9994" width="14.42578125" style="26" bestFit="1" customWidth="1"/>
    <col min="9995" max="9995" width="11.7109375" style="26" bestFit="1" customWidth="1"/>
    <col min="9996" max="10240" width="9.140625" style="26"/>
    <col min="10241" max="10241" width="24.85546875" style="26" customWidth="1"/>
    <col min="10242" max="10247" width="9.140625" style="26"/>
    <col min="10248" max="10249" width="10.140625" style="26" bestFit="1" customWidth="1"/>
    <col min="10250" max="10250" width="14.42578125" style="26" bestFit="1" customWidth="1"/>
    <col min="10251" max="10251" width="11.7109375" style="26" bestFit="1" customWidth="1"/>
    <col min="10252" max="10496" width="9.140625" style="26"/>
    <col min="10497" max="10497" width="24.85546875" style="26" customWidth="1"/>
    <col min="10498" max="10503" width="9.140625" style="26"/>
    <col min="10504" max="10505" width="10.140625" style="26" bestFit="1" customWidth="1"/>
    <col min="10506" max="10506" width="14.42578125" style="26" bestFit="1" customWidth="1"/>
    <col min="10507" max="10507" width="11.7109375" style="26" bestFit="1" customWidth="1"/>
    <col min="10508" max="10752" width="9.140625" style="26"/>
    <col min="10753" max="10753" width="24.85546875" style="26" customWidth="1"/>
    <col min="10754" max="10759" width="9.140625" style="26"/>
    <col min="10760" max="10761" width="10.140625" style="26" bestFit="1" customWidth="1"/>
    <col min="10762" max="10762" width="14.42578125" style="26" bestFit="1" customWidth="1"/>
    <col min="10763" max="10763" width="11.7109375" style="26" bestFit="1" customWidth="1"/>
    <col min="10764" max="11008" width="9.140625" style="26"/>
    <col min="11009" max="11009" width="24.85546875" style="26" customWidth="1"/>
    <col min="11010" max="11015" width="9.140625" style="26"/>
    <col min="11016" max="11017" width="10.140625" style="26" bestFit="1" customWidth="1"/>
    <col min="11018" max="11018" width="14.42578125" style="26" bestFit="1" customWidth="1"/>
    <col min="11019" max="11019" width="11.7109375" style="26" bestFit="1" customWidth="1"/>
    <col min="11020" max="11264" width="9.140625" style="26"/>
    <col min="11265" max="11265" width="24.85546875" style="26" customWidth="1"/>
    <col min="11266" max="11271" width="9.140625" style="26"/>
    <col min="11272" max="11273" width="10.140625" style="26" bestFit="1" customWidth="1"/>
    <col min="11274" max="11274" width="14.42578125" style="26" bestFit="1" customWidth="1"/>
    <col min="11275" max="11275" width="11.7109375" style="26" bestFit="1" customWidth="1"/>
    <col min="11276" max="11520" width="9.140625" style="26"/>
    <col min="11521" max="11521" width="24.85546875" style="26" customWidth="1"/>
    <col min="11522" max="11527" width="9.140625" style="26"/>
    <col min="11528" max="11529" width="10.140625" style="26" bestFit="1" customWidth="1"/>
    <col min="11530" max="11530" width="14.42578125" style="26" bestFit="1" customWidth="1"/>
    <col min="11531" max="11531" width="11.7109375" style="26" bestFit="1" customWidth="1"/>
    <col min="11532" max="11776" width="9.140625" style="26"/>
    <col min="11777" max="11777" width="24.85546875" style="26" customWidth="1"/>
    <col min="11778" max="11783" width="9.140625" style="26"/>
    <col min="11784" max="11785" width="10.140625" style="26" bestFit="1" customWidth="1"/>
    <col min="11786" max="11786" width="14.42578125" style="26" bestFit="1" customWidth="1"/>
    <col min="11787" max="11787" width="11.7109375" style="26" bestFit="1" customWidth="1"/>
    <col min="11788" max="12032" width="9.140625" style="26"/>
    <col min="12033" max="12033" width="24.85546875" style="26" customWidth="1"/>
    <col min="12034" max="12039" width="9.140625" style="26"/>
    <col min="12040" max="12041" width="10.140625" style="26" bestFit="1" customWidth="1"/>
    <col min="12042" max="12042" width="14.42578125" style="26" bestFit="1" customWidth="1"/>
    <col min="12043" max="12043" width="11.7109375" style="26" bestFit="1" customWidth="1"/>
    <col min="12044" max="12288" width="9.140625" style="26"/>
    <col min="12289" max="12289" width="24.85546875" style="26" customWidth="1"/>
    <col min="12290" max="12295" width="9.140625" style="26"/>
    <col min="12296" max="12297" width="10.140625" style="26" bestFit="1" customWidth="1"/>
    <col min="12298" max="12298" width="14.42578125" style="26" bestFit="1" customWidth="1"/>
    <col min="12299" max="12299" width="11.7109375" style="26" bestFit="1" customWidth="1"/>
    <col min="12300" max="12544" width="9.140625" style="26"/>
    <col min="12545" max="12545" width="24.85546875" style="26" customWidth="1"/>
    <col min="12546" max="12551" width="9.140625" style="26"/>
    <col min="12552" max="12553" width="10.140625" style="26" bestFit="1" customWidth="1"/>
    <col min="12554" max="12554" width="14.42578125" style="26" bestFit="1" customWidth="1"/>
    <col min="12555" max="12555" width="11.7109375" style="26" bestFit="1" customWidth="1"/>
    <col min="12556" max="12800" width="9.140625" style="26"/>
    <col min="12801" max="12801" width="24.85546875" style="26" customWidth="1"/>
    <col min="12802" max="12807" width="9.140625" style="26"/>
    <col min="12808" max="12809" width="10.140625" style="26" bestFit="1" customWidth="1"/>
    <col min="12810" max="12810" width="14.42578125" style="26" bestFit="1" customWidth="1"/>
    <col min="12811" max="12811" width="11.7109375" style="26" bestFit="1" customWidth="1"/>
    <col min="12812" max="13056" width="9.140625" style="26"/>
    <col min="13057" max="13057" width="24.85546875" style="26" customWidth="1"/>
    <col min="13058" max="13063" width="9.140625" style="26"/>
    <col min="13064" max="13065" width="10.140625" style="26" bestFit="1" customWidth="1"/>
    <col min="13066" max="13066" width="14.42578125" style="26" bestFit="1" customWidth="1"/>
    <col min="13067" max="13067" width="11.7109375" style="26" bestFit="1" customWidth="1"/>
    <col min="13068" max="13312" width="9.140625" style="26"/>
    <col min="13313" max="13313" width="24.85546875" style="26" customWidth="1"/>
    <col min="13314" max="13319" width="9.140625" style="26"/>
    <col min="13320" max="13321" width="10.140625" style="26" bestFit="1" customWidth="1"/>
    <col min="13322" max="13322" width="14.42578125" style="26" bestFit="1" customWidth="1"/>
    <col min="13323" max="13323" width="11.7109375" style="26" bestFit="1" customWidth="1"/>
    <col min="13324" max="13568" width="9.140625" style="26"/>
    <col min="13569" max="13569" width="24.85546875" style="26" customWidth="1"/>
    <col min="13570" max="13575" width="9.140625" style="26"/>
    <col min="13576" max="13577" width="10.140625" style="26" bestFit="1" customWidth="1"/>
    <col min="13578" max="13578" width="14.42578125" style="26" bestFit="1" customWidth="1"/>
    <col min="13579" max="13579" width="11.7109375" style="26" bestFit="1" customWidth="1"/>
    <col min="13580" max="13824" width="9.140625" style="26"/>
    <col min="13825" max="13825" width="24.85546875" style="26" customWidth="1"/>
    <col min="13826" max="13831" width="9.140625" style="26"/>
    <col min="13832" max="13833" width="10.140625" style="26" bestFit="1" customWidth="1"/>
    <col min="13834" max="13834" width="14.42578125" style="26" bestFit="1" customWidth="1"/>
    <col min="13835" max="13835" width="11.7109375" style="26" bestFit="1" customWidth="1"/>
    <col min="13836" max="14080" width="9.140625" style="26"/>
    <col min="14081" max="14081" width="24.85546875" style="26" customWidth="1"/>
    <col min="14082" max="14087" width="9.140625" style="26"/>
    <col min="14088" max="14089" width="10.140625" style="26" bestFit="1" customWidth="1"/>
    <col min="14090" max="14090" width="14.42578125" style="26" bestFit="1" customWidth="1"/>
    <col min="14091" max="14091" width="11.7109375" style="26" bestFit="1" customWidth="1"/>
    <col min="14092" max="14336" width="9.140625" style="26"/>
    <col min="14337" max="14337" width="24.85546875" style="26" customWidth="1"/>
    <col min="14338" max="14343" width="9.140625" style="26"/>
    <col min="14344" max="14345" width="10.140625" style="26" bestFit="1" customWidth="1"/>
    <col min="14346" max="14346" width="14.42578125" style="26" bestFit="1" customWidth="1"/>
    <col min="14347" max="14347" width="11.7109375" style="26" bestFit="1" customWidth="1"/>
    <col min="14348" max="14592" width="9.140625" style="26"/>
    <col min="14593" max="14593" width="24.85546875" style="26" customWidth="1"/>
    <col min="14594" max="14599" width="9.140625" style="26"/>
    <col min="14600" max="14601" width="10.140625" style="26" bestFit="1" customWidth="1"/>
    <col min="14602" max="14602" width="14.42578125" style="26" bestFit="1" customWidth="1"/>
    <col min="14603" max="14603" width="11.7109375" style="26" bestFit="1" customWidth="1"/>
    <col min="14604" max="14848" width="9.140625" style="26"/>
    <col min="14849" max="14849" width="24.85546875" style="26" customWidth="1"/>
    <col min="14850" max="14855" width="9.140625" style="26"/>
    <col min="14856" max="14857" width="10.140625" style="26" bestFit="1" customWidth="1"/>
    <col min="14858" max="14858" width="14.42578125" style="26" bestFit="1" customWidth="1"/>
    <col min="14859" max="14859" width="11.7109375" style="26" bestFit="1" customWidth="1"/>
    <col min="14860" max="15104" width="9.140625" style="26"/>
    <col min="15105" max="15105" width="24.85546875" style="26" customWidth="1"/>
    <col min="15106" max="15111" width="9.140625" style="26"/>
    <col min="15112" max="15113" width="10.140625" style="26" bestFit="1" customWidth="1"/>
    <col min="15114" max="15114" width="14.42578125" style="26" bestFit="1" customWidth="1"/>
    <col min="15115" max="15115" width="11.7109375" style="26" bestFit="1" customWidth="1"/>
    <col min="15116" max="15360" width="9.140625" style="26"/>
    <col min="15361" max="15361" width="24.85546875" style="26" customWidth="1"/>
    <col min="15362" max="15367" width="9.140625" style="26"/>
    <col min="15368" max="15369" width="10.140625" style="26" bestFit="1" customWidth="1"/>
    <col min="15370" max="15370" width="14.42578125" style="26" bestFit="1" customWidth="1"/>
    <col min="15371" max="15371" width="11.7109375" style="26" bestFit="1" customWidth="1"/>
    <col min="15372" max="15616" width="9.140625" style="26"/>
    <col min="15617" max="15617" width="24.85546875" style="26" customWidth="1"/>
    <col min="15618" max="15623" width="9.140625" style="26"/>
    <col min="15624" max="15625" width="10.140625" style="26" bestFit="1" customWidth="1"/>
    <col min="15626" max="15626" width="14.42578125" style="26" bestFit="1" customWidth="1"/>
    <col min="15627" max="15627" width="11.7109375" style="26" bestFit="1" customWidth="1"/>
    <col min="15628" max="15872" width="9.140625" style="26"/>
    <col min="15873" max="15873" width="24.85546875" style="26" customWidth="1"/>
    <col min="15874" max="15879" width="9.140625" style="26"/>
    <col min="15880" max="15881" width="10.140625" style="26" bestFit="1" customWidth="1"/>
    <col min="15882" max="15882" width="14.42578125" style="26" bestFit="1" customWidth="1"/>
    <col min="15883" max="15883" width="11.7109375" style="26" bestFit="1" customWidth="1"/>
    <col min="15884" max="16128" width="9.140625" style="26"/>
    <col min="16129" max="16129" width="24.85546875" style="26" customWidth="1"/>
    <col min="16130" max="16135" width="9.140625" style="26"/>
    <col min="16136" max="16137" width="10.140625" style="26" bestFit="1" customWidth="1"/>
    <col min="16138" max="16138" width="14.42578125" style="26" bestFit="1" customWidth="1"/>
    <col min="16139" max="16139" width="11.7109375" style="26" bestFit="1" customWidth="1"/>
    <col min="16140" max="16384" width="9.140625" style="26"/>
  </cols>
  <sheetData>
    <row r="1" spans="1:15" x14ac:dyDescent="0.2">
      <c r="A1" s="39" t="s">
        <v>22</v>
      </c>
      <c r="B1" s="5"/>
      <c r="C1" s="5"/>
      <c r="D1" s="5"/>
      <c r="E1" s="5"/>
      <c r="F1" s="5"/>
      <c r="G1" s="5"/>
      <c r="H1" s="5"/>
      <c r="I1" s="5"/>
      <c r="K1" s="6"/>
    </row>
    <row r="2" spans="1:15" ht="12.75" customHeight="1" x14ac:dyDescent="0.2">
      <c r="A2" s="34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5" x14ac:dyDescent="0.2">
      <c r="A4" s="1"/>
      <c r="B4" s="36" t="s">
        <v>26</v>
      </c>
      <c r="C4" s="37"/>
      <c r="D4" s="36" t="s">
        <v>0</v>
      </c>
      <c r="E4" s="38"/>
      <c r="F4" s="36" t="s">
        <v>1</v>
      </c>
      <c r="G4" s="37"/>
      <c r="H4" s="7" t="s">
        <v>2</v>
      </c>
      <c r="I4" s="7" t="s">
        <v>3</v>
      </c>
      <c r="J4" s="7" t="s">
        <v>4</v>
      </c>
      <c r="K4" s="8" t="s">
        <v>5</v>
      </c>
    </row>
    <row r="5" spans="1:15" x14ac:dyDescent="0.2">
      <c r="A5" s="1"/>
      <c r="B5" s="7" t="s">
        <v>6</v>
      </c>
      <c r="C5" s="7" t="s">
        <v>7</v>
      </c>
      <c r="D5" s="7" t="s">
        <v>6</v>
      </c>
      <c r="E5" s="7" t="s">
        <v>7</v>
      </c>
      <c r="F5" s="7" t="s">
        <v>8</v>
      </c>
      <c r="G5" s="7" t="s">
        <v>7</v>
      </c>
      <c r="H5" s="9"/>
      <c r="I5" s="9"/>
      <c r="J5" s="9"/>
      <c r="K5" s="10" t="s">
        <v>9</v>
      </c>
    </row>
    <row r="6" spans="1:15" x14ac:dyDescent="0.2">
      <c r="A6" s="2"/>
      <c r="B6" s="11">
        <v>35.4</v>
      </c>
      <c r="C6" s="11">
        <v>37.31</v>
      </c>
      <c r="D6" s="11">
        <v>38.270000000000003</v>
      </c>
      <c r="E6" s="11">
        <v>40.18</v>
      </c>
      <c r="F6" s="11">
        <v>26.79</v>
      </c>
      <c r="G6" s="11">
        <v>28.7</v>
      </c>
      <c r="H6" s="1"/>
      <c r="I6" s="1"/>
      <c r="J6" s="1"/>
      <c r="K6" s="12" t="s">
        <v>10</v>
      </c>
    </row>
    <row r="7" spans="1:15" ht="30.75" customHeight="1" x14ac:dyDescent="0.2">
      <c r="A7" s="3" t="s">
        <v>11</v>
      </c>
      <c r="B7" s="7"/>
      <c r="C7" s="7"/>
      <c r="D7" s="7"/>
      <c r="E7" s="7"/>
      <c r="F7" s="7"/>
      <c r="G7" s="7"/>
      <c r="H7" s="9"/>
      <c r="I7" s="9"/>
      <c r="J7" s="9"/>
      <c r="K7" s="13" t="s">
        <v>23</v>
      </c>
    </row>
    <row r="8" spans="1:15" ht="30.75" customHeight="1" x14ac:dyDescent="0.2">
      <c r="A8" s="1" t="s">
        <v>12</v>
      </c>
      <c r="B8" s="1">
        <f>B9</f>
        <v>1078</v>
      </c>
      <c r="C8" s="1">
        <f t="shared" ref="C8:K8" si="0">C9</f>
        <v>392</v>
      </c>
      <c r="D8" s="1">
        <f t="shared" si="0"/>
        <v>330</v>
      </c>
      <c r="E8" s="1">
        <f t="shared" si="0"/>
        <v>120</v>
      </c>
      <c r="F8" s="1">
        <f t="shared" si="0"/>
        <v>602</v>
      </c>
      <c r="G8" s="1">
        <f t="shared" si="0"/>
        <v>2408</v>
      </c>
      <c r="H8" s="14">
        <f t="shared" si="0"/>
        <v>52786.720000000001</v>
      </c>
      <c r="I8" s="14">
        <f t="shared" si="0"/>
        <v>17450.7</v>
      </c>
      <c r="J8" s="14">
        <f t="shared" si="0"/>
        <v>85237.18</v>
      </c>
      <c r="K8" s="14">
        <f t="shared" si="0"/>
        <v>155474.59999999998</v>
      </c>
    </row>
    <row r="9" spans="1:15" ht="15" customHeight="1" x14ac:dyDescent="0.2">
      <c r="A9" s="31" t="s">
        <v>27</v>
      </c>
      <c r="B9" s="4">
        <v>1078</v>
      </c>
      <c r="C9" s="4">
        <v>392</v>
      </c>
      <c r="D9" s="4">
        <v>330</v>
      </c>
      <c r="E9" s="4">
        <v>120</v>
      </c>
      <c r="F9" s="4">
        <v>602</v>
      </c>
      <c r="G9" s="4">
        <v>2408</v>
      </c>
      <c r="H9" s="15">
        <f>+(B9*$B$6)+(C9*$C$6)</f>
        <v>52786.720000000001</v>
      </c>
      <c r="I9" s="15">
        <f>+(D9*$D$6)+(E9*$E$6)</f>
        <v>17450.7</v>
      </c>
      <c r="J9" s="15">
        <f>+(F9*$F$6)+(G9*$G$6)</f>
        <v>85237.18</v>
      </c>
      <c r="K9" s="15">
        <f>SUM(H9:J9)</f>
        <v>155474.59999999998</v>
      </c>
    </row>
    <row r="10" spans="1:15" ht="15" customHeight="1" x14ac:dyDescent="0.2">
      <c r="A10" s="1" t="s">
        <v>13</v>
      </c>
      <c r="B10" s="1">
        <f>+B11+B12</f>
        <v>1289</v>
      </c>
      <c r="C10" s="1">
        <f t="shared" ref="C10:K10" si="1">+C11+C12</f>
        <v>392</v>
      </c>
      <c r="D10" s="1">
        <f t="shared" si="1"/>
        <v>391</v>
      </c>
      <c r="E10" s="1">
        <f t="shared" si="1"/>
        <v>120</v>
      </c>
      <c r="F10" s="1">
        <f t="shared" si="1"/>
        <v>1505</v>
      </c>
      <c r="G10" s="1">
        <f t="shared" si="1"/>
        <v>2408</v>
      </c>
      <c r="H10" s="14">
        <f t="shared" si="1"/>
        <v>60256.12</v>
      </c>
      <c r="I10" s="14">
        <f t="shared" si="1"/>
        <v>19785.170000000002</v>
      </c>
      <c r="J10" s="14">
        <f t="shared" si="1"/>
        <v>109428.54999999999</v>
      </c>
      <c r="K10" s="14">
        <f t="shared" si="1"/>
        <v>189469.84</v>
      </c>
    </row>
    <row r="11" spans="1:15" ht="15" customHeight="1" x14ac:dyDescent="0.2">
      <c r="A11" s="32" t="s">
        <v>28</v>
      </c>
      <c r="B11" s="16">
        <v>848</v>
      </c>
      <c r="C11" s="16">
        <v>392</v>
      </c>
      <c r="D11" s="16">
        <v>256</v>
      </c>
      <c r="E11" s="16">
        <v>120</v>
      </c>
      <c r="F11" s="16">
        <v>602</v>
      </c>
      <c r="G11" s="16">
        <v>2408</v>
      </c>
      <c r="H11" s="15">
        <f t="shared" ref="H11:H12" si="2">+(B11*$B$6)+(C11*$C$6)</f>
        <v>44644.72</v>
      </c>
      <c r="I11" s="15">
        <f t="shared" ref="I11:I12" si="3">+(D11*$D$6)+(E11*$E$6)</f>
        <v>14618.720000000001</v>
      </c>
      <c r="J11" s="15">
        <f t="shared" ref="J11:J12" si="4">+(F11*$F$6)+(G11*$G$6)</f>
        <v>85237.18</v>
      </c>
      <c r="K11" s="15">
        <f t="shared" ref="K11:K12" si="5">SUM(H11:J11)</f>
        <v>144500.62</v>
      </c>
      <c r="L11" s="17"/>
      <c r="M11" s="17"/>
      <c r="N11" s="17"/>
    </row>
    <row r="12" spans="1:15" ht="15" customHeight="1" x14ac:dyDescent="0.2">
      <c r="A12" s="31" t="s">
        <v>29</v>
      </c>
      <c r="B12" s="18">
        <v>441</v>
      </c>
      <c r="C12" s="18">
        <v>0</v>
      </c>
      <c r="D12" s="18">
        <v>135</v>
      </c>
      <c r="E12" s="18">
        <v>0</v>
      </c>
      <c r="F12" s="18">
        <v>903</v>
      </c>
      <c r="G12" s="18">
        <v>0</v>
      </c>
      <c r="H12" s="15">
        <f t="shared" si="2"/>
        <v>15611.4</v>
      </c>
      <c r="I12" s="15">
        <f t="shared" si="3"/>
        <v>5166.4500000000007</v>
      </c>
      <c r="J12" s="15">
        <f t="shared" si="4"/>
        <v>24191.37</v>
      </c>
      <c r="K12" s="15">
        <f t="shared" si="5"/>
        <v>44969.22</v>
      </c>
      <c r="L12" s="17"/>
      <c r="M12" s="17"/>
      <c r="N12" s="17"/>
    </row>
    <row r="13" spans="1:15" ht="15" customHeight="1" x14ac:dyDescent="0.2">
      <c r="A13" s="1" t="s">
        <v>14</v>
      </c>
      <c r="B13" s="1">
        <f>B14</f>
        <v>1568</v>
      </c>
      <c r="C13" s="1">
        <f t="shared" ref="C13:K13" si="6">C14</f>
        <v>392</v>
      </c>
      <c r="D13" s="1">
        <f t="shared" si="6"/>
        <v>480</v>
      </c>
      <c r="E13" s="1">
        <f t="shared" si="6"/>
        <v>120</v>
      </c>
      <c r="F13" s="1">
        <f t="shared" si="6"/>
        <v>602</v>
      </c>
      <c r="G13" s="1">
        <f t="shared" si="6"/>
        <v>2408</v>
      </c>
      <c r="H13" s="14">
        <f t="shared" si="6"/>
        <v>70132.72</v>
      </c>
      <c r="I13" s="14">
        <f t="shared" si="6"/>
        <v>23191.200000000004</v>
      </c>
      <c r="J13" s="14">
        <f t="shared" si="6"/>
        <v>85237.18</v>
      </c>
      <c r="K13" s="14">
        <f t="shared" si="6"/>
        <v>178561.1</v>
      </c>
      <c r="L13" s="17"/>
      <c r="M13" s="17"/>
      <c r="N13" s="19"/>
      <c r="O13" s="27"/>
    </row>
    <row r="14" spans="1:15" ht="15" customHeight="1" x14ac:dyDescent="0.2">
      <c r="A14" s="31" t="s">
        <v>34</v>
      </c>
      <c r="B14" s="4">
        <v>1568</v>
      </c>
      <c r="C14" s="4">
        <v>392</v>
      </c>
      <c r="D14" s="4">
        <v>480</v>
      </c>
      <c r="E14" s="4">
        <v>120</v>
      </c>
      <c r="F14" s="4">
        <v>602</v>
      </c>
      <c r="G14" s="4">
        <v>2408</v>
      </c>
      <c r="H14" s="15">
        <f>+(B14*$B$6)+(C14*$C$6)</f>
        <v>70132.72</v>
      </c>
      <c r="I14" s="15">
        <f>+(D14*$D$6)+(E14*$E$6)</f>
        <v>23191.200000000004</v>
      </c>
      <c r="J14" s="15">
        <f>+(F14*$F$6)+(G14*$G$6)</f>
        <v>85237.18</v>
      </c>
      <c r="K14" s="15">
        <f>SUM(H14:J14)</f>
        <v>178561.1</v>
      </c>
      <c r="L14" s="28"/>
      <c r="M14" s="28"/>
      <c r="N14" s="28"/>
      <c r="O14" s="27"/>
    </row>
    <row r="15" spans="1:15" ht="15" customHeight="1" x14ac:dyDescent="0.2">
      <c r="A15" s="1" t="s">
        <v>15</v>
      </c>
      <c r="B15" s="1">
        <f>SUM(B16:B20)</f>
        <v>784</v>
      </c>
      <c r="C15" s="1">
        <f t="shared" ref="C15:K15" si="7">SUM(C16:C20)</f>
        <v>0</v>
      </c>
      <c r="D15" s="1">
        <f t="shared" si="7"/>
        <v>240</v>
      </c>
      <c r="E15" s="1">
        <f t="shared" si="7"/>
        <v>0</v>
      </c>
      <c r="F15" s="1">
        <f t="shared" si="7"/>
        <v>853</v>
      </c>
      <c r="G15" s="1">
        <f t="shared" si="7"/>
        <v>0</v>
      </c>
      <c r="H15" s="14">
        <f t="shared" si="7"/>
        <v>27753.599999999999</v>
      </c>
      <c r="I15" s="14">
        <f t="shared" si="7"/>
        <v>9184.8000000000011</v>
      </c>
      <c r="J15" s="14">
        <f t="shared" si="7"/>
        <v>22851.869999999995</v>
      </c>
      <c r="K15" s="14">
        <f t="shared" si="7"/>
        <v>59790.270000000004</v>
      </c>
      <c r="L15" s="28"/>
      <c r="M15" s="28"/>
      <c r="N15" s="28"/>
      <c r="O15" s="27"/>
    </row>
    <row r="16" spans="1:15" ht="15" customHeight="1" x14ac:dyDescent="0.2">
      <c r="A16" s="31" t="s">
        <v>31</v>
      </c>
      <c r="B16" s="16">
        <v>245</v>
      </c>
      <c r="C16" s="16">
        <v>0</v>
      </c>
      <c r="D16" s="16">
        <v>75</v>
      </c>
      <c r="E16" s="16">
        <v>0</v>
      </c>
      <c r="F16" s="16">
        <v>198</v>
      </c>
      <c r="G16" s="16">
        <v>0</v>
      </c>
      <c r="H16" s="15">
        <f t="shared" ref="H16:H20" si="8">+(B16*$B$6)+(C16*$C$6)</f>
        <v>8673</v>
      </c>
      <c r="I16" s="15">
        <f t="shared" ref="I16:I20" si="9">+(D16*$D$6)+(E16*$E$6)</f>
        <v>2870.2500000000005</v>
      </c>
      <c r="J16" s="15">
        <f t="shared" ref="J16:J20" si="10">+(F16*$F$6)+(G16*$G$6)</f>
        <v>5304.42</v>
      </c>
      <c r="K16" s="15">
        <f t="shared" ref="K16:K20" si="11">SUM(H16:J16)</f>
        <v>16847.669999999998</v>
      </c>
      <c r="O16" s="27"/>
    </row>
    <row r="17" spans="1:15" ht="15" customHeight="1" x14ac:dyDescent="0.2">
      <c r="A17" s="4" t="s">
        <v>30</v>
      </c>
      <c r="B17" s="16">
        <v>196</v>
      </c>
      <c r="C17" s="16">
        <v>0</v>
      </c>
      <c r="D17" s="16">
        <v>60</v>
      </c>
      <c r="E17" s="16">
        <v>0</v>
      </c>
      <c r="F17" s="16">
        <v>301</v>
      </c>
      <c r="G17" s="16">
        <v>0</v>
      </c>
      <c r="H17" s="15">
        <f t="shared" si="8"/>
        <v>6938.4</v>
      </c>
      <c r="I17" s="15">
        <f t="shared" si="9"/>
        <v>2296.2000000000003</v>
      </c>
      <c r="J17" s="15">
        <f t="shared" si="10"/>
        <v>8063.79</v>
      </c>
      <c r="K17" s="15">
        <f t="shared" si="11"/>
        <v>17298.39</v>
      </c>
      <c r="O17" s="27"/>
    </row>
    <row r="18" spans="1:15" ht="15" customHeight="1" x14ac:dyDescent="0.2">
      <c r="A18" s="4" t="s">
        <v>32</v>
      </c>
      <c r="B18" s="16">
        <v>343</v>
      </c>
      <c r="C18" s="16">
        <v>0</v>
      </c>
      <c r="D18" s="16">
        <v>105</v>
      </c>
      <c r="E18" s="16">
        <v>0</v>
      </c>
      <c r="F18" s="16">
        <v>148</v>
      </c>
      <c r="G18" s="16">
        <v>0</v>
      </c>
      <c r="H18" s="15">
        <f t="shared" si="8"/>
        <v>12142.199999999999</v>
      </c>
      <c r="I18" s="15">
        <f t="shared" si="9"/>
        <v>4018.3500000000004</v>
      </c>
      <c r="J18" s="15">
        <f t="shared" si="10"/>
        <v>3964.92</v>
      </c>
      <c r="K18" s="15">
        <f t="shared" si="11"/>
        <v>20125.47</v>
      </c>
      <c r="O18" s="27"/>
    </row>
    <row r="19" spans="1:15" ht="15" customHeight="1" x14ac:dyDescent="0.2">
      <c r="A19" s="31" t="s">
        <v>33</v>
      </c>
      <c r="B19" s="16">
        <v>0</v>
      </c>
      <c r="C19" s="16">
        <v>0</v>
      </c>
      <c r="D19" s="16">
        <v>0</v>
      </c>
      <c r="E19" s="16">
        <v>0</v>
      </c>
      <c r="F19" s="16">
        <v>103</v>
      </c>
      <c r="G19" s="16">
        <v>0</v>
      </c>
      <c r="H19" s="15">
        <f t="shared" si="8"/>
        <v>0</v>
      </c>
      <c r="I19" s="15">
        <f t="shared" si="9"/>
        <v>0</v>
      </c>
      <c r="J19" s="15">
        <f t="shared" si="10"/>
        <v>2759.37</v>
      </c>
      <c r="K19" s="15">
        <f t="shared" si="11"/>
        <v>2759.37</v>
      </c>
    </row>
    <row r="20" spans="1:15" ht="15" customHeight="1" x14ac:dyDescent="0.2">
      <c r="A20" s="4" t="s">
        <v>47</v>
      </c>
      <c r="B20" s="16">
        <v>0</v>
      </c>
      <c r="C20" s="16">
        <v>0</v>
      </c>
      <c r="D20" s="16">
        <v>0</v>
      </c>
      <c r="E20" s="16">
        <v>0</v>
      </c>
      <c r="F20" s="16">
        <v>103</v>
      </c>
      <c r="G20" s="16">
        <v>0</v>
      </c>
      <c r="H20" s="15">
        <f t="shared" si="8"/>
        <v>0</v>
      </c>
      <c r="I20" s="15">
        <f t="shared" si="9"/>
        <v>0</v>
      </c>
      <c r="J20" s="15">
        <f t="shared" si="10"/>
        <v>2759.37</v>
      </c>
      <c r="K20" s="15">
        <f t="shared" si="11"/>
        <v>2759.37</v>
      </c>
    </row>
    <row r="21" spans="1:15" ht="15" customHeight="1" x14ac:dyDescent="0.2">
      <c r="A21" s="1" t="s">
        <v>16</v>
      </c>
      <c r="B21" s="1">
        <f t="shared" ref="B21:K21" si="12">SUM(B22:B25)</f>
        <v>3430</v>
      </c>
      <c r="C21" s="1">
        <f t="shared" si="12"/>
        <v>784</v>
      </c>
      <c r="D21" s="1">
        <f t="shared" si="12"/>
        <v>1005</v>
      </c>
      <c r="E21" s="1">
        <f t="shared" si="12"/>
        <v>240</v>
      </c>
      <c r="F21" s="1">
        <f t="shared" si="12"/>
        <v>1204</v>
      </c>
      <c r="G21" s="1">
        <f t="shared" si="12"/>
        <v>4816</v>
      </c>
      <c r="H21" s="14">
        <f t="shared" si="12"/>
        <v>150673.03999999998</v>
      </c>
      <c r="I21" s="14">
        <f t="shared" si="12"/>
        <v>48104.55</v>
      </c>
      <c r="J21" s="14">
        <f t="shared" si="12"/>
        <v>170474.36</v>
      </c>
      <c r="K21" s="14">
        <f t="shared" si="12"/>
        <v>369251.94999999995</v>
      </c>
    </row>
    <row r="22" spans="1:15" ht="15" customHeight="1" x14ac:dyDescent="0.2">
      <c r="A22" s="31" t="s">
        <v>36</v>
      </c>
      <c r="B22" s="16">
        <f>1813+294</f>
        <v>2107</v>
      </c>
      <c r="C22" s="16">
        <v>392</v>
      </c>
      <c r="D22" s="16">
        <f>90+555</f>
        <v>645</v>
      </c>
      <c r="E22" s="16">
        <v>120</v>
      </c>
      <c r="F22" s="16">
        <v>602</v>
      </c>
      <c r="G22" s="16">
        <v>2408</v>
      </c>
      <c r="H22" s="15">
        <f t="shared" ref="H22:H25" si="13">+(B22*$B$6)+(C22*$C$6)</f>
        <v>89213.32</v>
      </c>
      <c r="I22" s="15">
        <f t="shared" ref="I22:I25" si="14">+(D22*$D$6)+(E22*$E$6)</f>
        <v>29505.75</v>
      </c>
      <c r="J22" s="15">
        <f t="shared" ref="J22:J25" si="15">+(F22*$F$6)+(G22*$G$6)</f>
        <v>85237.18</v>
      </c>
      <c r="K22" s="15">
        <f t="shared" ref="K22:K25" si="16">SUM(H22:J22)</f>
        <v>203956.25</v>
      </c>
    </row>
    <row r="23" spans="1:15" ht="15" customHeight="1" x14ac:dyDescent="0.2">
      <c r="A23" s="31" t="s">
        <v>35</v>
      </c>
      <c r="B23" s="16">
        <v>441</v>
      </c>
      <c r="C23" s="16">
        <v>0</v>
      </c>
      <c r="D23" s="16">
        <v>90</v>
      </c>
      <c r="E23" s="16">
        <v>0</v>
      </c>
      <c r="F23" s="16">
        <v>0</v>
      </c>
      <c r="G23" s="16">
        <v>0</v>
      </c>
      <c r="H23" s="15">
        <f t="shared" si="13"/>
        <v>15611.4</v>
      </c>
      <c r="I23" s="15">
        <f t="shared" si="14"/>
        <v>3444.3</v>
      </c>
      <c r="J23" s="15">
        <f t="shared" si="15"/>
        <v>0</v>
      </c>
      <c r="K23" s="15">
        <f t="shared" si="16"/>
        <v>19055.7</v>
      </c>
    </row>
    <row r="24" spans="1:15" ht="15" customHeight="1" x14ac:dyDescent="0.2">
      <c r="A24" s="31" t="s">
        <v>45</v>
      </c>
      <c r="B24" s="16">
        <v>98</v>
      </c>
      <c r="C24" s="16">
        <v>0</v>
      </c>
      <c r="D24" s="16">
        <v>30</v>
      </c>
      <c r="E24" s="16">
        <v>0</v>
      </c>
      <c r="F24" s="16">
        <v>0</v>
      </c>
      <c r="G24" s="16">
        <v>0</v>
      </c>
      <c r="H24" s="15">
        <f t="shared" si="13"/>
        <v>3469.2</v>
      </c>
      <c r="I24" s="15">
        <f t="shared" si="14"/>
        <v>1148.1000000000001</v>
      </c>
      <c r="J24" s="15">
        <f t="shared" si="15"/>
        <v>0</v>
      </c>
      <c r="K24" s="15">
        <f t="shared" si="16"/>
        <v>4617.3</v>
      </c>
    </row>
    <row r="25" spans="1:15" ht="15" customHeight="1" x14ac:dyDescent="0.2">
      <c r="A25" s="31" t="s">
        <v>37</v>
      </c>
      <c r="B25" s="16">
        <v>784</v>
      </c>
      <c r="C25" s="16">
        <v>392</v>
      </c>
      <c r="D25" s="16">
        <v>240</v>
      </c>
      <c r="E25" s="16">
        <v>120</v>
      </c>
      <c r="F25" s="16">
        <v>602</v>
      </c>
      <c r="G25" s="16">
        <v>2408</v>
      </c>
      <c r="H25" s="15">
        <f t="shared" si="13"/>
        <v>42379.119999999995</v>
      </c>
      <c r="I25" s="15">
        <f t="shared" si="14"/>
        <v>14006.400000000001</v>
      </c>
      <c r="J25" s="15">
        <f t="shared" si="15"/>
        <v>85237.18</v>
      </c>
      <c r="K25" s="15">
        <f t="shared" si="16"/>
        <v>141622.69999999998</v>
      </c>
    </row>
    <row r="26" spans="1:15" ht="15" customHeight="1" x14ac:dyDescent="0.2">
      <c r="A26" s="1" t="s">
        <v>17</v>
      </c>
      <c r="B26" s="1">
        <f>SUM(B27:B31)</f>
        <v>2744</v>
      </c>
      <c r="C26" s="1">
        <f t="shared" ref="C26:K26" si="17">SUM(C27:C31)</f>
        <v>784</v>
      </c>
      <c r="D26" s="1">
        <f t="shared" si="17"/>
        <v>840</v>
      </c>
      <c r="E26" s="1">
        <f t="shared" si="17"/>
        <v>240</v>
      </c>
      <c r="F26" s="1">
        <f t="shared" si="17"/>
        <v>1756</v>
      </c>
      <c r="G26" s="1">
        <f t="shared" si="17"/>
        <v>4816</v>
      </c>
      <c r="H26" s="14">
        <f t="shared" si="17"/>
        <v>126388.64</v>
      </c>
      <c r="I26" s="14">
        <f t="shared" si="17"/>
        <v>41790.000000000007</v>
      </c>
      <c r="J26" s="14">
        <f t="shared" si="17"/>
        <v>185262.43999999997</v>
      </c>
      <c r="K26" s="14">
        <f t="shared" si="17"/>
        <v>353441.08</v>
      </c>
      <c r="O26" s="27"/>
    </row>
    <row r="27" spans="1:15" ht="15" customHeight="1" x14ac:dyDescent="0.2">
      <c r="A27" s="31" t="s">
        <v>38</v>
      </c>
      <c r="B27" s="16">
        <v>1568</v>
      </c>
      <c r="C27" s="16">
        <v>392</v>
      </c>
      <c r="D27" s="16">
        <v>480</v>
      </c>
      <c r="E27" s="16">
        <v>120</v>
      </c>
      <c r="F27" s="16">
        <v>602</v>
      </c>
      <c r="G27" s="16">
        <v>2408</v>
      </c>
      <c r="H27" s="15">
        <f t="shared" ref="H27:H31" si="18">+(B27*$B$6)+(C27*$C$6)</f>
        <v>70132.72</v>
      </c>
      <c r="I27" s="15">
        <f t="shared" ref="I27:I31" si="19">+(D27*$D$6)+(E27*$E$6)</f>
        <v>23191.200000000004</v>
      </c>
      <c r="J27" s="15">
        <f t="shared" ref="J27:J31" si="20">+(F27*$F$6)+(G27*$G$6)</f>
        <v>85237.18</v>
      </c>
      <c r="K27" s="15">
        <f t="shared" ref="K27:K31" si="21">SUM(H27:J27)</f>
        <v>178561.1</v>
      </c>
    </row>
    <row r="28" spans="1:15" ht="15" customHeight="1" x14ac:dyDescent="0.2">
      <c r="A28" s="31" t="s">
        <v>41</v>
      </c>
      <c r="B28" s="16">
        <v>147</v>
      </c>
      <c r="C28" s="16">
        <v>0</v>
      </c>
      <c r="D28" s="16">
        <v>45</v>
      </c>
      <c r="E28" s="16">
        <v>0</v>
      </c>
      <c r="F28" s="16">
        <v>0</v>
      </c>
      <c r="G28" s="16">
        <v>0</v>
      </c>
      <c r="H28" s="15">
        <f t="shared" si="18"/>
        <v>5203.8</v>
      </c>
      <c r="I28" s="15">
        <f t="shared" si="19"/>
        <v>1722.15</v>
      </c>
      <c r="J28" s="15">
        <f t="shared" si="20"/>
        <v>0</v>
      </c>
      <c r="K28" s="15">
        <f t="shared" si="21"/>
        <v>6925.9500000000007</v>
      </c>
    </row>
    <row r="29" spans="1:15" ht="15" customHeight="1" x14ac:dyDescent="0.2">
      <c r="A29" s="31" t="s">
        <v>39</v>
      </c>
      <c r="B29" s="16">
        <v>592</v>
      </c>
      <c r="C29" s="16">
        <v>296</v>
      </c>
      <c r="D29" s="16">
        <v>176</v>
      </c>
      <c r="E29" s="16">
        <v>88</v>
      </c>
      <c r="F29" s="16">
        <v>466</v>
      </c>
      <c r="G29" s="16">
        <v>1864</v>
      </c>
      <c r="H29" s="15">
        <f t="shared" si="18"/>
        <v>32000.559999999998</v>
      </c>
      <c r="I29" s="15">
        <f t="shared" si="19"/>
        <v>10271.36</v>
      </c>
      <c r="J29" s="15">
        <f t="shared" si="20"/>
        <v>65980.94</v>
      </c>
      <c r="K29" s="15">
        <f t="shared" si="21"/>
        <v>108252.86</v>
      </c>
    </row>
    <row r="30" spans="1:15" ht="15" customHeight="1" x14ac:dyDescent="0.2">
      <c r="A30" s="4" t="s">
        <v>48</v>
      </c>
      <c r="B30" s="16">
        <v>192</v>
      </c>
      <c r="C30" s="16">
        <v>96</v>
      </c>
      <c r="D30" s="16">
        <v>64</v>
      </c>
      <c r="E30" s="16">
        <v>32</v>
      </c>
      <c r="F30" s="16">
        <v>136</v>
      </c>
      <c r="G30" s="16">
        <v>544</v>
      </c>
      <c r="H30" s="15">
        <f t="shared" si="18"/>
        <v>10378.56</v>
      </c>
      <c r="I30" s="15">
        <f t="shared" si="19"/>
        <v>3735.04</v>
      </c>
      <c r="J30" s="15">
        <f t="shared" si="20"/>
        <v>19256.239999999998</v>
      </c>
      <c r="K30" s="15">
        <f t="shared" si="21"/>
        <v>33369.839999999997</v>
      </c>
      <c r="O30" s="27"/>
    </row>
    <row r="31" spans="1:15" ht="15" customHeight="1" x14ac:dyDescent="0.2">
      <c r="A31" s="31" t="s">
        <v>40</v>
      </c>
      <c r="B31" s="16">
        <v>245</v>
      </c>
      <c r="C31" s="16">
        <v>0</v>
      </c>
      <c r="D31" s="16">
        <v>75</v>
      </c>
      <c r="E31" s="16">
        <v>0</v>
      </c>
      <c r="F31" s="16">
        <v>552</v>
      </c>
      <c r="G31" s="16">
        <v>0</v>
      </c>
      <c r="H31" s="15">
        <f t="shared" si="18"/>
        <v>8673</v>
      </c>
      <c r="I31" s="15">
        <f t="shared" si="19"/>
        <v>2870.2500000000005</v>
      </c>
      <c r="J31" s="15">
        <f t="shared" si="20"/>
        <v>14788.08</v>
      </c>
      <c r="K31" s="15">
        <f t="shared" si="21"/>
        <v>26331.33</v>
      </c>
    </row>
    <row r="32" spans="1:15" ht="15" customHeight="1" x14ac:dyDescent="0.2">
      <c r="A32" s="1" t="s">
        <v>18</v>
      </c>
      <c r="B32" s="1">
        <f>B33</f>
        <v>1029</v>
      </c>
      <c r="C32" s="1">
        <f t="shared" ref="C32:K32" si="22">C33</f>
        <v>392</v>
      </c>
      <c r="D32" s="1">
        <f t="shared" si="22"/>
        <v>315</v>
      </c>
      <c r="E32" s="1">
        <f t="shared" si="22"/>
        <v>120</v>
      </c>
      <c r="F32" s="1">
        <f t="shared" si="22"/>
        <v>602</v>
      </c>
      <c r="G32" s="1">
        <f t="shared" si="22"/>
        <v>2408</v>
      </c>
      <c r="H32" s="14">
        <f t="shared" si="22"/>
        <v>51052.119999999995</v>
      </c>
      <c r="I32" s="14">
        <f t="shared" si="22"/>
        <v>16876.650000000001</v>
      </c>
      <c r="J32" s="14">
        <f t="shared" si="22"/>
        <v>85237.18</v>
      </c>
      <c r="K32" s="14">
        <f t="shared" si="22"/>
        <v>153165.94999999998</v>
      </c>
    </row>
    <row r="33" spans="1:15" ht="15" customHeight="1" x14ac:dyDescent="0.2">
      <c r="A33" s="31" t="s">
        <v>52</v>
      </c>
      <c r="B33" s="4">
        <v>1029</v>
      </c>
      <c r="C33" s="4">
        <v>392</v>
      </c>
      <c r="D33" s="4">
        <v>315</v>
      </c>
      <c r="E33" s="4">
        <v>120</v>
      </c>
      <c r="F33" s="4">
        <v>602</v>
      </c>
      <c r="G33" s="4">
        <v>2408</v>
      </c>
      <c r="H33" s="15">
        <f>+(B33*$B$6)+(C33*$C$6)</f>
        <v>51052.119999999995</v>
      </c>
      <c r="I33" s="15">
        <f>+(D33*$D$6)+(E33*$E$6)</f>
        <v>16876.650000000001</v>
      </c>
      <c r="J33" s="15">
        <f>+(F33*$F$6)+(G33*$G$6)</f>
        <v>85237.18</v>
      </c>
      <c r="K33" s="15">
        <f>SUM(H33:J33)</f>
        <v>153165.94999999998</v>
      </c>
      <c r="O33" s="27"/>
    </row>
    <row r="34" spans="1:15" ht="15" customHeight="1" x14ac:dyDescent="0.2">
      <c r="A34" s="1" t="s">
        <v>19</v>
      </c>
      <c r="B34" s="1">
        <f>SUM(B35:B38)</f>
        <v>1372</v>
      </c>
      <c r="C34" s="1">
        <f t="shared" ref="C34:K34" si="23">SUM(C35:C38)</f>
        <v>392</v>
      </c>
      <c r="D34" s="1">
        <f t="shared" si="23"/>
        <v>420</v>
      </c>
      <c r="E34" s="1">
        <f t="shared" si="23"/>
        <v>120</v>
      </c>
      <c r="F34" s="14">
        <f t="shared" si="23"/>
        <v>1053.5</v>
      </c>
      <c r="G34" s="1">
        <f t="shared" si="23"/>
        <v>2408</v>
      </c>
      <c r="H34" s="14">
        <f t="shared" si="23"/>
        <v>63194.319999999992</v>
      </c>
      <c r="I34" s="14">
        <f t="shared" si="23"/>
        <v>20895</v>
      </c>
      <c r="J34" s="14">
        <f t="shared" si="23"/>
        <v>97332.864999999991</v>
      </c>
      <c r="K34" s="14">
        <f t="shared" si="23"/>
        <v>181422.185</v>
      </c>
      <c r="O34" s="27"/>
    </row>
    <row r="35" spans="1:15" ht="15" customHeight="1" x14ac:dyDescent="0.2">
      <c r="A35" s="31" t="s">
        <v>42</v>
      </c>
      <c r="B35" s="18">
        <v>282</v>
      </c>
      <c r="C35" s="18">
        <v>0</v>
      </c>
      <c r="D35" s="18">
        <v>90</v>
      </c>
      <c r="E35" s="18">
        <v>0</v>
      </c>
      <c r="F35" s="18">
        <v>150</v>
      </c>
      <c r="G35" s="18">
        <v>0</v>
      </c>
      <c r="H35" s="15">
        <f t="shared" ref="H35:H38" si="24">+(B35*$B$6)+(C35*$C$6)</f>
        <v>9982.7999999999993</v>
      </c>
      <c r="I35" s="15">
        <f t="shared" ref="I35:I38" si="25">+(D35*$D$6)+(E35*$E$6)</f>
        <v>3444.3</v>
      </c>
      <c r="J35" s="15">
        <f t="shared" ref="J35:J38" si="26">+(F35*$F$6)+(G35*$G$6)</f>
        <v>4018.5</v>
      </c>
      <c r="K35" s="15">
        <f t="shared" ref="K35:K38" si="27">SUM(H35:J35)</f>
        <v>17445.599999999999</v>
      </c>
      <c r="O35" s="27"/>
    </row>
    <row r="36" spans="1:15" ht="15" customHeight="1" x14ac:dyDescent="0.2">
      <c r="A36" s="4" t="s">
        <v>49</v>
      </c>
      <c r="B36" s="18">
        <v>12</v>
      </c>
      <c r="C36" s="18">
        <v>0</v>
      </c>
      <c r="D36" s="18">
        <v>0</v>
      </c>
      <c r="E36" s="18">
        <v>0</v>
      </c>
      <c r="F36" s="20">
        <v>0.5</v>
      </c>
      <c r="G36" s="18">
        <v>0</v>
      </c>
      <c r="H36" s="15">
        <f t="shared" si="24"/>
        <v>424.79999999999995</v>
      </c>
      <c r="I36" s="15">
        <f t="shared" si="25"/>
        <v>0</v>
      </c>
      <c r="J36" s="15">
        <f t="shared" si="26"/>
        <v>13.395</v>
      </c>
      <c r="K36" s="15">
        <f t="shared" si="27"/>
        <v>438.19499999999994</v>
      </c>
    </row>
    <row r="37" spans="1:15" ht="15" customHeight="1" x14ac:dyDescent="0.2">
      <c r="A37" s="31" t="s">
        <v>43</v>
      </c>
      <c r="B37" s="18">
        <v>784</v>
      </c>
      <c r="C37" s="18">
        <v>392</v>
      </c>
      <c r="D37" s="18">
        <v>240</v>
      </c>
      <c r="E37" s="18">
        <v>120</v>
      </c>
      <c r="F37" s="18">
        <v>602</v>
      </c>
      <c r="G37" s="18">
        <v>2408</v>
      </c>
      <c r="H37" s="15">
        <f t="shared" si="24"/>
        <v>42379.119999999995</v>
      </c>
      <c r="I37" s="15">
        <f t="shared" si="25"/>
        <v>14006.400000000001</v>
      </c>
      <c r="J37" s="15">
        <f t="shared" si="26"/>
        <v>85237.18</v>
      </c>
      <c r="K37" s="15">
        <f t="shared" si="27"/>
        <v>141622.69999999998</v>
      </c>
    </row>
    <row r="38" spans="1:15" ht="15" customHeight="1" x14ac:dyDescent="0.2">
      <c r="A38" s="31" t="s">
        <v>44</v>
      </c>
      <c r="B38" s="18">
        <v>294</v>
      </c>
      <c r="C38" s="18">
        <v>0</v>
      </c>
      <c r="D38" s="18">
        <v>90</v>
      </c>
      <c r="E38" s="18">
        <v>0</v>
      </c>
      <c r="F38" s="18">
        <v>301</v>
      </c>
      <c r="G38" s="18">
        <v>0</v>
      </c>
      <c r="H38" s="15">
        <f t="shared" si="24"/>
        <v>10407.6</v>
      </c>
      <c r="I38" s="15">
        <f t="shared" si="25"/>
        <v>3444.3</v>
      </c>
      <c r="J38" s="15">
        <f t="shared" si="26"/>
        <v>8063.79</v>
      </c>
      <c r="K38" s="15">
        <f t="shared" si="27"/>
        <v>21915.690000000002</v>
      </c>
    </row>
    <row r="39" spans="1:15" ht="15" customHeight="1" x14ac:dyDescent="0.2">
      <c r="A39" s="33" t="s">
        <v>20</v>
      </c>
      <c r="B39" s="1">
        <f>SUM(B40:B41)</f>
        <v>984</v>
      </c>
      <c r="C39" s="1">
        <f t="shared" ref="C39:K39" si="28">SUM(C40:C41)</f>
        <v>392</v>
      </c>
      <c r="D39" s="1">
        <f t="shared" si="28"/>
        <v>296</v>
      </c>
      <c r="E39" s="1">
        <f t="shared" si="28"/>
        <v>120</v>
      </c>
      <c r="F39" s="1">
        <f t="shared" si="28"/>
        <v>602</v>
      </c>
      <c r="G39" s="1">
        <f t="shared" si="28"/>
        <v>2408</v>
      </c>
      <c r="H39" s="14">
        <f t="shared" si="28"/>
        <v>49459.12</v>
      </c>
      <c r="I39" s="14">
        <f t="shared" si="28"/>
        <v>16149.52</v>
      </c>
      <c r="J39" s="14">
        <f t="shared" si="28"/>
        <v>85237.18</v>
      </c>
      <c r="K39" s="14">
        <f t="shared" si="28"/>
        <v>150845.82</v>
      </c>
    </row>
    <row r="40" spans="1:15" ht="15" customHeight="1" x14ac:dyDescent="0.2">
      <c r="A40" s="4" t="s">
        <v>50</v>
      </c>
      <c r="B40" s="18">
        <v>940</v>
      </c>
      <c r="C40" s="18">
        <v>392</v>
      </c>
      <c r="D40" s="18">
        <v>292</v>
      </c>
      <c r="E40" s="16">
        <v>120</v>
      </c>
      <c r="F40" s="16">
        <v>602</v>
      </c>
      <c r="G40" s="16">
        <v>2408</v>
      </c>
      <c r="H40" s="15">
        <f t="shared" ref="H40:H41" si="29">+(B40*$B$6)+(C40*$C$6)</f>
        <v>47901.520000000004</v>
      </c>
      <c r="I40" s="15">
        <f t="shared" ref="I40:I41" si="30">+(D40*$D$6)+(E40*$E$6)</f>
        <v>15996.44</v>
      </c>
      <c r="J40" s="15">
        <f t="shared" ref="J40:J41" si="31">+(F40*$F$6)+(G40*$G$6)</f>
        <v>85237.18</v>
      </c>
      <c r="K40" s="15">
        <f t="shared" ref="K40:K41" si="32">SUM(H40:J40)</f>
        <v>149135.14000000001</v>
      </c>
    </row>
    <row r="41" spans="1:15" ht="15" customHeight="1" x14ac:dyDescent="0.2">
      <c r="A41" s="4" t="s">
        <v>25</v>
      </c>
      <c r="B41" s="18">
        <v>44</v>
      </c>
      <c r="C41" s="18">
        <v>0</v>
      </c>
      <c r="D41" s="18">
        <v>4</v>
      </c>
      <c r="E41" s="16">
        <v>0</v>
      </c>
      <c r="F41" s="16">
        <v>0</v>
      </c>
      <c r="G41" s="16">
        <v>0</v>
      </c>
      <c r="H41" s="15">
        <f t="shared" si="29"/>
        <v>1557.6</v>
      </c>
      <c r="I41" s="15">
        <f t="shared" si="30"/>
        <v>153.08000000000001</v>
      </c>
      <c r="J41" s="15">
        <f t="shared" si="31"/>
        <v>0</v>
      </c>
      <c r="K41" s="15">
        <f t="shared" si="32"/>
        <v>1710.6799999999998</v>
      </c>
    </row>
    <row r="42" spans="1:15" ht="15" customHeight="1" x14ac:dyDescent="0.2">
      <c r="A42" s="1" t="s">
        <v>21</v>
      </c>
      <c r="B42" s="1">
        <f>SUM(B43:B44)</f>
        <v>1813</v>
      </c>
      <c r="C42" s="1">
        <f t="shared" ref="C42:K42" si="33">SUM(C43:C44)</f>
        <v>392</v>
      </c>
      <c r="D42" s="1">
        <f t="shared" si="33"/>
        <v>555</v>
      </c>
      <c r="E42" s="1">
        <f t="shared" si="33"/>
        <v>120</v>
      </c>
      <c r="F42" s="1">
        <f t="shared" si="33"/>
        <v>1956.5</v>
      </c>
      <c r="G42" s="1">
        <f t="shared" si="33"/>
        <v>2408</v>
      </c>
      <c r="H42" s="14">
        <f t="shared" si="33"/>
        <v>78805.72</v>
      </c>
      <c r="I42" s="14">
        <f t="shared" si="33"/>
        <v>26061.450000000004</v>
      </c>
      <c r="J42" s="14">
        <f t="shared" si="33"/>
        <v>121524.23499999999</v>
      </c>
      <c r="K42" s="14">
        <f t="shared" si="33"/>
        <v>226391.40499999997</v>
      </c>
    </row>
    <row r="43" spans="1:15" ht="15" customHeight="1" x14ac:dyDescent="0.2">
      <c r="A43" s="31" t="s">
        <v>51</v>
      </c>
      <c r="B43" s="16">
        <v>1029</v>
      </c>
      <c r="C43" s="16">
        <v>0</v>
      </c>
      <c r="D43" s="16">
        <v>315</v>
      </c>
      <c r="E43" s="16">
        <v>0</v>
      </c>
      <c r="F43" s="21">
        <v>1354.5</v>
      </c>
      <c r="G43" s="16">
        <v>0</v>
      </c>
      <c r="H43" s="15">
        <f t="shared" ref="H43:H44" si="34">+(B43*$B$6)+(C43*$C$6)</f>
        <v>36426.6</v>
      </c>
      <c r="I43" s="15">
        <f t="shared" ref="I43:I44" si="35">+(D43*$D$6)+(E43*$E$6)</f>
        <v>12055.050000000001</v>
      </c>
      <c r="J43" s="15">
        <f t="shared" ref="J43:J44" si="36">+(F43*$F$6)+(G43*$G$6)</f>
        <v>36287.055</v>
      </c>
      <c r="K43" s="15">
        <f t="shared" ref="K43:K44" si="37">SUM(H43:J43)</f>
        <v>84768.705000000002</v>
      </c>
    </row>
    <row r="44" spans="1:15" ht="15" customHeight="1" x14ac:dyDescent="0.2">
      <c r="A44" s="31" t="s">
        <v>46</v>
      </c>
      <c r="B44" s="16">
        <v>784</v>
      </c>
      <c r="C44" s="16">
        <v>392</v>
      </c>
      <c r="D44" s="16">
        <v>240</v>
      </c>
      <c r="E44" s="16">
        <v>120</v>
      </c>
      <c r="F44" s="16">
        <v>602</v>
      </c>
      <c r="G44" s="16">
        <v>2408</v>
      </c>
      <c r="H44" s="15">
        <f t="shared" si="34"/>
        <v>42379.119999999995</v>
      </c>
      <c r="I44" s="15">
        <f t="shared" si="35"/>
        <v>14006.400000000001</v>
      </c>
      <c r="J44" s="15">
        <f t="shared" si="36"/>
        <v>85237.18</v>
      </c>
      <c r="K44" s="15">
        <f t="shared" si="37"/>
        <v>141622.69999999998</v>
      </c>
    </row>
    <row r="45" spans="1:15" ht="15" customHeight="1" x14ac:dyDescent="0.2">
      <c r="A45" s="1" t="s">
        <v>53</v>
      </c>
      <c r="B45" s="22">
        <f>+B9+B10+B14+B15+B21+B26+B33+B34+B39+B42</f>
        <v>16091</v>
      </c>
      <c r="C45" s="22">
        <f t="shared" ref="C45:K45" si="38">+C9+C10+C14+C15+C21+C26+C33+C34+C39+C42</f>
        <v>4312</v>
      </c>
      <c r="D45" s="22">
        <f t="shared" si="38"/>
        <v>4872</v>
      </c>
      <c r="E45" s="22">
        <f t="shared" si="38"/>
        <v>1320</v>
      </c>
      <c r="F45" s="22">
        <f t="shared" si="38"/>
        <v>10736</v>
      </c>
      <c r="G45" s="22">
        <f t="shared" si="38"/>
        <v>26488</v>
      </c>
      <c r="H45" s="23">
        <f t="shared" si="38"/>
        <v>730502.11999999988</v>
      </c>
      <c r="I45" s="23">
        <f t="shared" si="38"/>
        <v>239489.04</v>
      </c>
      <c r="J45" s="23">
        <f t="shared" si="38"/>
        <v>1047823.0399999999</v>
      </c>
      <c r="K45" s="23">
        <f t="shared" si="38"/>
        <v>2017814.2</v>
      </c>
      <c r="L45" s="24"/>
      <c r="M45" s="28"/>
    </row>
    <row r="46" spans="1:15" ht="23.25" customHeight="1" x14ac:dyDescent="0.2">
      <c r="A46" s="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5" ht="23.25" customHeight="1" x14ac:dyDescent="0.2"/>
    <row r="48" spans="1:15" ht="23.25" customHeight="1" x14ac:dyDescent="0.2">
      <c r="L48" s="29"/>
      <c r="M48" s="29"/>
      <c r="N48" s="29"/>
    </row>
    <row r="49" spans="9:11" ht="23.25" customHeight="1" x14ac:dyDescent="0.2">
      <c r="I49" s="30"/>
      <c r="J49" s="30"/>
      <c r="K49" s="30"/>
    </row>
  </sheetData>
  <mergeCells count="4">
    <mergeCell ref="A2:K3"/>
    <mergeCell ref="B4:C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2025</vt:lpstr>
      <vt:lpstr>'2025'!Področje_tiskanja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 Kušar</dc:creator>
  <cp:lastModifiedBy>Tomaž Bregar Horvat</cp:lastModifiedBy>
  <cp:lastPrinted>2025-01-15T09:15:30Z</cp:lastPrinted>
  <dcterms:created xsi:type="dcterms:W3CDTF">2023-04-12T12:58:36Z</dcterms:created>
  <dcterms:modified xsi:type="dcterms:W3CDTF">2025-01-30T09:18:59Z</dcterms:modified>
</cp:coreProperties>
</file>