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a_delovni_zveze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System\Desktop\"/>
    </mc:Choice>
  </mc:AlternateContent>
  <bookViews>
    <workbookView xWindow="2730" yWindow="2730" windowWidth="21600" windowHeight="12735" firstSheet="4" activeTab="4"/>
  </bookViews>
  <sheets>
    <sheet name="Priloga I-seznam" sheetId="27" state="hidden" r:id="rId1"/>
    <sheet name="Priloga Ia-seznam" sheetId="35" state="hidden" r:id="rId2"/>
    <sheet name="prazna" sheetId="68" state="hidden" r:id="rId3"/>
    <sheet name="Kazalo" sheetId="74" state="hidden" r:id="rId4"/>
    <sheet name="Priloga 1" sheetId="49" r:id="rId5"/>
  </sheets>
  <definedNames>
    <definedName name="_xlnm._FilterDatabase" localSheetId="4" hidden="1">'Priloga 1'!$A$8:$AP$3036</definedName>
    <definedName name="_xlnm._FilterDatabase" localSheetId="1" hidden="1">'Priloga Ia-seznam'!#REF!</definedName>
    <definedName name="_xlnm._FilterDatabase" localSheetId="0" hidden="1">'Priloga I-seznam'!$P$1:$P$725</definedName>
    <definedName name="aa_PRIL_Ia">'Priloga 1'!$E$1834</definedName>
    <definedName name="aa_Pril_Ib">'Priloga 1'!$E$1975</definedName>
    <definedName name="aa_SAD">'Priloga 1'!$F$290</definedName>
    <definedName name="aa_SPLOŠNA">'Priloga 1'!$F$945</definedName>
    <definedName name="aa_ZOB">'Priloga 1'!$F$1331</definedName>
    <definedName name="ab_DRUGE">'Priloga 1'!$F$1421</definedName>
    <definedName name="ab_PREVOZI">'Priloga 1'!$F$1498</definedName>
    <definedName name="ab_SVZ">'Priloga 1'!$E$1517</definedName>
    <definedName name="ABO">'Priloga 1'!$J$10</definedName>
    <definedName name="Alergolog">'Priloga 1'!$J$469</definedName>
    <definedName name="Antikoag">'Priloga 1'!$J$1008</definedName>
    <definedName name="bol_psih">'Priloga 1'!$J$171</definedName>
    <definedName name="CDZ">'Priloga 1'!$J$1455</definedName>
    <definedName name="Center_droge">'Priloga 1'!$J$983</definedName>
    <definedName name="Cepljenje">'Priloga 1'!$J$2761</definedName>
    <definedName name="CKZ">'Priloga 1'!$J$1176</definedName>
    <definedName name="CT">'Priloga 1'!$J$2576</definedName>
    <definedName name="Delavnice">'Priloga 1'!$J$1239</definedName>
    <definedName name="Dermat_stor">'Priloga 1'!$J$2060</definedName>
    <definedName name="Dermatol_stor">'Priloga 1'!$J$2060</definedName>
    <definedName name="Dermatološke_stor">'Priloga 1'!$J$2060</definedName>
    <definedName name="Diabet">'Priloga 1'!$J$923</definedName>
    <definedName name="Dializa">'Priloga 1'!$J$523</definedName>
    <definedName name="DMZ">'Priloga 1'!$J$1448</definedName>
    <definedName name="Doj_matere">'Priloga 1'!$J$1795</definedName>
    <definedName name="DORA">'Priloga 1'!$J$1436</definedName>
    <definedName name="DRUGE">'Priloga 1'!$E$1421</definedName>
    <definedName name="DŽ">'Priloga 1'!$J$1022</definedName>
    <definedName name="Fiziatrija">'Priloga 1'!$J$348</definedName>
    <definedName name="FTH">'Priloga 1'!$J$1433</definedName>
    <definedName name="Gastro">'Priloga 1'!$J$360</definedName>
    <definedName name="Ginek">'Priloga 1'!$J$368</definedName>
    <definedName name="HCV">'Priloga 1'!$J$2129</definedName>
    <definedName name="Hematol_stor">'Priloga 1'!$J$2089</definedName>
    <definedName name="HIV">'Priloga 1'!$J$2123</definedName>
    <definedName name="Infekt">'Priloga 1'!$J$426</definedName>
    <definedName name="Intern">'Priloga 1'!$J$441</definedName>
    <definedName name="Inval_mlad">'Priloga 1'!$J$140</definedName>
    <definedName name="Izhodišča">'Priloga 1'!$J$1964</definedName>
    <definedName name="Izrez">'Priloga 1'!$J$304</definedName>
    <definedName name="Kardio">'Priloga 1'!$J$486</definedName>
    <definedName name="Kirurg">'Priloga 1'!$J$734</definedName>
    <definedName name="Klin_psih">'Priloga 1'!$J$1509</definedName>
    <definedName name="Lekarn_dej">'Priloga 1'!$J$1820</definedName>
    <definedName name="Maksilo">'Priloga 1'!$J$515</definedName>
    <definedName name="Mamogr">'Priloga 1'!$J$709</definedName>
    <definedName name="Molekul_gen">'Priloga 1'!$J$2141</definedName>
    <definedName name="Možg_pošk">'Priloga 1'!$J$1517</definedName>
    <definedName name="MR">'Priloga 1'!$J$2456</definedName>
    <definedName name="NBO">'Priloga 1'!$J$254</definedName>
    <definedName name="Nega_na_domu">'Priloga 1'!$J$2842</definedName>
    <definedName name="Nevro">'Priloga 1'!$J$551</definedName>
    <definedName name="Nevromod_prog">'Priloga 1'!#REF!</definedName>
    <definedName name="NMP">'Priloga 1'!$J$1092</definedName>
    <definedName name="OD_ŠD">'Priloga 1'!$J$1038</definedName>
    <definedName name="Okulist">'Priloga 1'!$J$563</definedName>
    <definedName name="Onko">'Priloga 1'!$J$476</definedName>
    <definedName name="ORL">'Priloga 1'!#REF!</definedName>
    <definedName name="Ortop_op_rame">'Priloga 1'!$J$785</definedName>
    <definedName name="Ortoped">'Priloga 1'!$J$610</definedName>
    <definedName name="Patronaža">'Priloga 1'!$J$2793</definedName>
    <definedName name="Pediatr">'Priloga 1'!$J$648</definedName>
    <definedName name="Pedopsih">'Priloga 1'!$J$616</definedName>
    <definedName name="_xlnm.Print_Area" localSheetId="3">Kazalo!$F$1:$H$436</definedName>
    <definedName name="_xlnm.Print_Area" localSheetId="2">prazna!#REF!</definedName>
    <definedName name="_xlnm.Print_Area" localSheetId="4">'Priloga 1'!$E$1:$AI$2881</definedName>
    <definedName name="_xlnm.Print_Area" localSheetId="1">'Priloga Ia-seznam'!$E$1:$J$48</definedName>
    <definedName name="_xlnm.Print_Area" localSheetId="0">'Priloga I-seznam'!$E$2:$J$236</definedName>
    <definedName name="Prip_apl_zdr">'Priloga 1'!#REF!</definedName>
    <definedName name="Pripr_apl_zdr">'Priloga 1'!$J$2746</definedName>
    <definedName name="Psih_bol">'Priloga 1'!$J$171</definedName>
    <definedName name="Psih_spec">'Priloga 1'!$J$676</definedName>
    <definedName name="Pulmolog">'Priloga 1'!#REF!</definedName>
    <definedName name="Radioterap_stor">'Priloga 1'!$J$2235</definedName>
    <definedName name="Razvojna">'Priloga 1'!#REF!</definedName>
    <definedName name="Reš_prev">'Priloga 1'!$E$1498</definedName>
    <definedName name="Revmatol_stor">'Priloga 1'!$J$2671</definedName>
    <definedName name="SA">'Priloga 1'!$J$953</definedName>
    <definedName name="SAD">'Priloga 1'!$E$290</definedName>
    <definedName name="Spec_fth_obr">'Priloga 1'!$J$2778</definedName>
    <definedName name="SPLOŠNA">'Priloga 1'!$E$945</definedName>
    <definedName name="SVIT">'Priloga 1'!$J$2780</definedName>
    <definedName name="ThisPage" localSheetId="2">IF(ISNA(MATCH(ROW(),RowAfterPgbrk,1)),1,MATCH(ROW(),RowAfterPgbrk,1))</definedName>
    <definedName name="ThisPage" localSheetId="4">IF(ISNA(MATCH(ROW(),RowAfterPgbrk,1)),1,MATCH(ROW(),RowAfterPgbrk,1))</definedName>
    <definedName name="ThisPagePI">IF(ISNA(MATCH(ROW(),aa,1)),1,MATCH(ROW(),aa,1))</definedName>
    <definedName name="_xlnm.Print_Titles" localSheetId="3">Kazalo!$3:$3</definedName>
    <definedName name="_xlnm.Print_Titles" localSheetId="4">'Priloga 1'!$6:$6</definedName>
    <definedName name="_xlnm.Print_Titles" localSheetId="1">'Priloga Ia-seznam'!#REF!</definedName>
    <definedName name="_xlnm.Print_Titles" localSheetId="0">'Priloga I-seznam'!$4:$5</definedName>
    <definedName name="Transpl">'Priloga 1'!$J$42</definedName>
    <definedName name="UA">'Priloga 1'!$J$803</definedName>
    <definedName name="UC">'Priloga 1'!$J$835</definedName>
    <definedName name="URI_Soča">'Priloga 1'!$J$61</definedName>
    <definedName name="URI_spec">'Priloga 1'!$J$331</definedName>
    <definedName name="Urolog">'Priloga 1'!$J$898</definedName>
    <definedName name="UZ">'Priloga 1'!$J$714</definedName>
    <definedName name="Vitreo">'Priloga 1'!$J$594</definedName>
    <definedName name="Zdr_nega">'Priloga 1'!$J$1536</definedName>
    <definedName name="Zdr_vzgoja">'Priloga 1'!$J$1173</definedName>
    <definedName name="Zdrav_zdrav">'Priloga 1'!$J$73</definedName>
    <definedName name="ZOBOZDR">'Priloga 1'!$E$1331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9" i="68" l="1"/>
  <c r="G49" i="68"/>
  <c r="F49" i="68"/>
  <c r="O48" i="68"/>
  <c r="N48" i="68"/>
  <c r="K48" i="68"/>
  <c r="H48" i="68"/>
  <c r="G48" i="68"/>
  <c r="F48" i="68"/>
  <c r="AB47" i="68"/>
  <c r="AA47" i="68"/>
  <c r="Z47" i="68"/>
  <c r="Y47" i="68"/>
  <c r="X47" i="68"/>
  <c r="W47" i="68"/>
  <c r="V47" i="68"/>
  <c r="U47" i="68"/>
  <c r="T47" i="68"/>
  <c r="S47" i="68"/>
  <c r="R47" i="68"/>
  <c r="P47" i="68"/>
  <c r="K47" i="68"/>
  <c r="H47" i="68"/>
  <c r="G47" i="68"/>
  <c r="F47" i="68"/>
  <c r="AB46" i="68"/>
  <c r="AA46" i="68"/>
  <c r="Z46" i="68"/>
  <c r="Y46" i="68"/>
  <c r="X46" i="68"/>
  <c r="W46" i="68"/>
  <c r="V46" i="68"/>
  <c r="U46" i="68"/>
  <c r="T46" i="68"/>
  <c r="S46" i="68"/>
  <c r="R46" i="68"/>
  <c r="P46" i="68"/>
  <c r="O46" i="68"/>
  <c r="K46" i="68"/>
  <c r="H46" i="68"/>
  <c r="G46" i="68"/>
  <c r="F46" i="68"/>
  <c r="AB45" i="68"/>
  <c r="AA45" i="68"/>
  <c r="Z45" i="68"/>
  <c r="Y45" i="68"/>
  <c r="X45" i="68"/>
  <c r="W45" i="68"/>
  <c r="V45" i="68"/>
  <c r="U45" i="68"/>
  <c r="T45" i="68"/>
  <c r="S45" i="68"/>
  <c r="R45" i="68"/>
  <c r="P45" i="68"/>
  <c r="O45" i="68"/>
  <c r="K45" i="68"/>
  <c r="H45" i="68"/>
  <c r="G45" i="68"/>
  <c r="F45" i="68"/>
  <c r="AB44" i="68"/>
  <c r="AA44" i="68"/>
  <c r="Z44" i="68"/>
  <c r="Y44" i="68"/>
  <c r="X44" i="68"/>
  <c r="W44" i="68"/>
  <c r="V44" i="68"/>
  <c r="U44" i="68"/>
  <c r="T44" i="68"/>
  <c r="S44" i="68"/>
  <c r="R44" i="68"/>
  <c r="Q44" i="68"/>
  <c r="Q46" i="68" s="1"/>
  <c r="P44" i="68"/>
  <c r="O44" i="68"/>
  <c r="K44" i="68"/>
  <c r="H44" i="68"/>
  <c r="G44" i="68"/>
  <c r="F44" i="68"/>
  <c r="AQ43" i="68"/>
  <c r="AP43" i="68"/>
  <c r="AG43" i="68"/>
  <c r="AF43" i="68"/>
  <c r="L43" i="68"/>
  <c r="AJ43" i="68" s="1"/>
  <c r="AO43" i="68" s="1"/>
  <c r="A43" i="68"/>
  <c r="H38" i="68"/>
  <c r="G38" i="68"/>
  <c r="F38" i="68"/>
  <c r="H37" i="68"/>
  <c r="G37" i="68"/>
  <c r="F37" i="68"/>
  <c r="Q36" i="68"/>
  <c r="O36" i="68"/>
  <c r="N36" i="68"/>
  <c r="Z36" i="68" s="1"/>
  <c r="K36" i="68"/>
  <c r="H36" i="68"/>
  <c r="G36" i="68"/>
  <c r="F36" i="68"/>
  <c r="AB35" i="68"/>
  <c r="AA35" i="68"/>
  <c r="Z35" i="68"/>
  <c r="Y35" i="68"/>
  <c r="X35" i="68"/>
  <c r="W35" i="68"/>
  <c r="V35" i="68"/>
  <c r="U35" i="68"/>
  <c r="T35" i="68"/>
  <c r="S35" i="68"/>
  <c r="R35" i="68"/>
  <c r="Q35" i="68"/>
  <c r="P35" i="68"/>
  <c r="O35" i="68"/>
  <c r="K35" i="68"/>
  <c r="H35" i="68"/>
  <c r="G35" i="68"/>
  <c r="F35" i="68"/>
  <c r="Q34" i="68"/>
  <c r="O34" i="68"/>
  <c r="N34" i="68"/>
  <c r="K34" i="68"/>
  <c r="H34" i="68"/>
  <c r="G34" i="68"/>
  <c r="F34" i="68"/>
  <c r="AB33" i="68"/>
  <c r="AA33" i="68"/>
  <c r="Z33" i="68"/>
  <c r="Y33" i="68"/>
  <c r="X33" i="68"/>
  <c r="W33" i="68"/>
  <c r="V33" i="68"/>
  <c r="U33" i="68"/>
  <c r="T33" i="68"/>
  <c r="S33" i="68"/>
  <c r="R33" i="68"/>
  <c r="P33" i="68"/>
  <c r="K33" i="68"/>
  <c r="H33" i="68"/>
  <c r="G33" i="68"/>
  <c r="F33" i="68"/>
  <c r="AB32" i="68"/>
  <c r="AA32" i="68"/>
  <c r="Z32" i="68"/>
  <c r="Y32" i="68"/>
  <c r="X32" i="68"/>
  <c r="W32" i="68"/>
  <c r="V32" i="68"/>
  <c r="U32" i="68"/>
  <c r="T32" i="68"/>
  <c r="S32" i="68"/>
  <c r="R32" i="68"/>
  <c r="P32" i="68"/>
  <c r="K32" i="68"/>
  <c r="H32" i="68"/>
  <c r="G32" i="68"/>
  <c r="F32" i="68"/>
  <c r="AB31" i="68"/>
  <c r="AA31" i="68"/>
  <c r="Z31" i="68"/>
  <c r="Y31" i="68"/>
  <c r="X31" i="68"/>
  <c r="W31" i="68"/>
  <c r="V31" i="68"/>
  <c r="U31" i="68"/>
  <c r="T31" i="68"/>
  <c r="S31" i="68"/>
  <c r="R31" i="68"/>
  <c r="Q31" i="68"/>
  <c r="Q33" i="68" s="1"/>
  <c r="P31" i="68"/>
  <c r="K31" i="68"/>
  <c r="H31" i="68"/>
  <c r="G31" i="68"/>
  <c r="F31" i="68"/>
  <c r="AB30" i="68"/>
  <c r="AA30" i="68"/>
  <c r="Z30" i="68"/>
  <c r="Y30" i="68"/>
  <c r="X30" i="68"/>
  <c r="W30" i="68"/>
  <c r="V30" i="68"/>
  <c r="U30" i="68"/>
  <c r="T30" i="68"/>
  <c r="S30" i="68"/>
  <c r="R30" i="68"/>
  <c r="Q30" i="68"/>
  <c r="Q32" i="68" s="1"/>
  <c r="P30" i="68"/>
  <c r="K30" i="68"/>
  <c r="H30" i="68"/>
  <c r="G30" i="68"/>
  <c r="F30" i="68"/>
  <c r="AB29" i="68"/>
  <c r="AA29" i="68"/>
  <c r="Z29" i="68"/>
  <c r="Y29" i="68"/>
  <c r="X29" i="68"/>
  <c r="W29" i="68"/>
  <c r="V29" i="68"/>
  <c r="U29" i="68"/>
  <c r="T29" i="68"/>
  <c r="S29" i="68"/>
  <c r="R29" i="68"/>
  <c r="Q29" i="68"/>
  <c r="P29" i="68"/>
  <c r="K29" i="68"/>
  <c r="H29" i="68"/>
  <c r="G29" i="68"/>
  <c r="F29" i="68"/>
  <c r="AB28" i="68"/>
  <c r="AA28" i="68"/>
  <c r="Z28" i="68"/>
  <c r="Y28" i="68"/>
  <c r="X28" i="68"/>
  <c r="W28" i="68"/>
  <c r="V28" i="68"/>
  <c r="U28" i="68"/>
  <c r="T28" i="68"/>
  <c r="S28" i="68"/>
  <c r="R28" i="68"/>
  <c r="P28" i="68"/>
  <c r="O28" i="68"/>
  <c r="K28" i="68"/>
  <c r="H28" i="68"/>
  <c r="G28" i="68"/>
  <c r="F28" i="68"/>
  <c r="AS27" i="68"/>
  <c r="AQ27" i="68"/>
  <c r="AP27" i="68"/>
  <c r="AD27" i="68"/>
  <c r="AC27" i="68"/>
  <c r="L27" i="68"/>
  <c r="AJ27" i="68" s="1"/>
  <c r="AO27" i="68" s="1"/>
  <c r="A27" i="68"/>
  <c r="H22" i="68"/>
  <c r="G22" i="68"/>
  <c r="F22" i="68"/>
  <c r="H21" i="68"/>
  <c r="G21" i="68"/>
  <c r="F21" i="68"/>
  <c r="Q20" i="68"/>
  <c r="O20" i="68"/>
  <c r="N20" i="68"/>
  <c r="AB20" i="68" s="1"/>
  <c r="K20" i="68"/>
  <c r="H20" i="68"/>
  <c r="G20" i="68"/>
  <c r="F20" i="68"/>
  <c r="AB19" i="68"/>
  <c r="AA19" i="68"/>
  <c r="Z19" i="68"/>
  <c r="Y19" i="68"/>
  <c r="X19" i="68"/>
  <c r="W19" i="68"/>
  <c r="V19" i="68"/>
  <c r="U19" i="68"/>
  <c r="T19" i="68"/>
  <c r="S19" i="68"/>
  <c r="R19" i="68"/>
  <c r="Q19" i="68"/>
  <c r="P19" i="68"/>
  <c r="K19" i="68"/>
  <c r="H19" i="68"/>
  <c r="G19" i="68"/>
  <c r="F19" i="68"/>
  <c r="AB18" i="68"/>
  <c r="AA18" i="68"/>
  <c r="Z18" i="68"/>
  <c r="Y18" i="68"/>
  <c r="X18" i="68"/>
  <c r="W18" i="68"/>
  <c r="V18" i="68"/>
  <c r="U18" i="68"/>
  <c r="T18" i="68"/>
  <c r="S18" i="68"/>
  <c r="R18" i="68"/>
  <c r="Q18" i="68"/>
  <c r="P18" i="68"/>
  <c r="K18" i="68"/>
  <c r="H18" i="68"/>
  <c r="G18" i="68"/>
  <c r="F18" i="68"/>
  <c r="AB17" i="68"/>
  <c r="AA17" i="68"/>
  <c r="Z17" i="68"/>
  <c r="Y17" i="68"/>
  <c r="X17" i="68"/>
  <c r="W17" i="68"/>
  <c r="V17" i="68"/>
  <c r="U17" i="68"/>
  <c r="T17" i="68"/>
  <c r="S17" i="68"/>
  <c r="R17" i="68"/>
  <c r="Q17" i="68"/>
  <c r="P17" i="68"/>
  <c r="K17" i="68"/>
  <c r="H17" i="68"/>
  <c r="G17" i="68"/>
  <c r="F17" i="68"/>
  <c r="AB16" i="68"/>
  <c r="AA16" i="68"/>
  <c r="Z16" i="68"/>
  <c r="Y16" i="68"/>
  <c r="X16" i="68"/>
  <c r="W16" i="68"/>
  <c r="V16" i="68"/>
  <c r="U16" i="68"/>
  <c r="T16" i="68"/>
  <c r="S16" i="68"/>
  <c r="R16" i="68"/>
  <c r="Q16" i="68"/>
  <c r="P16" i="68"/>
  <c r="K16" i="68"/>
  <c r="H16" i="68"/>
  <c r="G16" i="68"/>
  <c r="F16" i="68"/>
  <c r="AB15" i="68"/>
  <c r="AA15" i="68"/>
  <c r="Z15" i="68"/>
  <c r="Y15" i="68"/>
  <c r="X15" i="68"/>
  <c r="W15" i="68"/>
  <c r="V15" i="68"/>
  <c r="U15" i="68"/>
  <c r="T15" i="68"/>
  <c r="S15" i="68"/>
  <c r="R15" i="68"/>
  <c r="Q15" i="68"/>
  <c r="P15" i="68"/>
  <c r="K15" i="68"/>
  <c r="H15" i="68"/>
  <c r="G15" i="68"/>
  <c r="F15" i="68"/>
  <c r="AB14" i="68"/>
  <c r="AA14" i="68"/>
  <c r="Z14" i="68"/>
  <c r="Y14" i="68"/>
  <c r="X14" i="68"/>
  <c r="W14" i="68"/>
  <c r="V14" i="68"/>
  <c r="U14" i="68"/>
  <c r="T14" i="68"/>
  <c r="S14" i="68"/>
  <c r="R14" i="68"/>
  <c r="Q14" i="68"/>
  <c r="P14" i="68"/>
  <c r="K14" i="68"/>
  <c r="H14" i="68"/>
  <c r="G14" i="68"/>
  <c r="F14" i="68"/>
  <c r="AB13" i="68"/>
  <c r="AA13" i="68"/>
  <c r="Z13" i="68"/>
  <c r="Y13" i="68"/>
  <c r="X13" i="68"/>
  <c r="W13" i="68"/>
  <c r="V13" i="68"/>
  <c r="U13" i="68"/>
  <c r="T13" i="68"/>
  <c r="S13" i="68"/>
  <c r="R13" i="68"/>
  <c r="Q13" i="68"/>
  <c r="P13" i="68"/>
  <c r="K13" i="68"/>
  <c r="H13" i="68"/>
  <c r="G13" i="68"/>
  <c r="F13" i="68"/>
  <c r="AB12" i="68"/>
  <c r="AA12" i="68"/>
  <c r="Z12" i="68"/>
  <c r="Y12" i="68"/>
  <c r="X12" i="68"/>
  <c r="W12" i="68"/>
  <c r="V12" i="68"/>
  <c r="U12" i="68"/>
  <c r="T12" i="68"/>
  <c r="S12" i="68"/>
  <c r="R12" i="68"/>
  <c r="P12" i="68"/>
  <c r="O12" i="68"/>
  <c r="K12" i="68"/>
  <c r="H12" i="68"/>
  <c r="G12" i="68"/>
  <c r="F12" i="68"/>
  <c r="AS11" i="68"/>
  <c r="AQ11" i="68"/>
  <c r="AP11" i="68"/>
  <c r="AJ11" i="68"/>
  <c r="AO11" i="68" s="1"/>
  <c r="AG11" i="68"/>
  <c r="AF11" i="68"/>
  <c r="A11" i="68"/>
  <c r="AH7" i="68"/>
  <c r="AG7" i="68"/>
  <c r="AG36" i="68" s="1"/>
  <c r="AF7" i="68"/>
  <c r="AF34" i="68" s="1"/>
  <c r="V7" i="68"/>
  <c r="T7" i="68"/>
  <c r="S7" i="68"/>
  <c r="Q48" i="35"/>
  <c r="Q47" i="35"/>
  <c r="Q46" i="35"/>
  <c r="Q45" i="35"/>
  <c r="C45" i="35"/>
  <c r="C46" i="35" s="1"/>
  <c r="C47" i="35" s="1"/>
  <c r="C48" i="35" s="1"/>
  <c r="Q44" i="35"/>
  <c r="N44" i="35"/>
  <c r="M44" i="35"/>
  <c r="L44" i="35"/>
  <c r="K44" i="35"/>
  <c r="J44" i="35"/>
  <c r="C44" i="35"/>
  <c r="Q43" i="35"/>
  <c r="J43" i="35"/>
  <c r="Q42" i="35"/>
  <c r="J42" i="35"/>
  <c r="Q41" i="35"/>
  <c r="J41" i="35"/>
  <c r="Q40" i="35"/>
  <c r="N40" i="35"/>
  <c r="M40" i="35"/>
  <c r="L40" i="35"/>
  <c r="K40" i="35"/>
  <c r="J40" i="35"/>
  <c r="C40" i="35"/>
  <c r="C41" i="35" s="1"/>
  <c r="C42" i="35" s="1"/>
  <c r="C43" i="35" s="1"/>
  <c r="Q39" i="35"/>
  <c r="J39" i="35"/>
  <c r="Q38" i="35"/>
  <c r="J38" i="35"/>
  <c r="Q37" i="35"/>
  <c r="J37" i="35"/>
  <c r="Q36" i="35"/>
  <c r="J36" i="35"/>
  <c r="C36" i="35"/>
  <c r="C37" i="35" s="1"/>
  <c r="C38" i="35" s="1"/>
  <c r="C39" i="35" s="1"/>
  <c r="Q35" i="35"/>
  <c r="N35" i="35"/>
  <c r="M35" i="35"/>
  <c r="L35" i="35"/>
  <c r="K35" i="35"/>
  <c r="J35" i="35"/>
  <c r="C35" i="35"/>
  <c r="Q34" i="35"/>
  <c r="N34" i="35"/>
  <c r="M34" i="35"/>
  <c r="L34" i="35"/>
  <c r="K34" i="35"/>
  <c r="J34" i="35"/>
  <c r="C34" i="35"/>
  <c r="Q33" i="35"/>
  <c r="N33" i="35"/>
  <c r="M33" i="35"/>
  <c r="L33" i="35"/>
  <c r="K33" i="35"/>
  <c r="J33" i="35"/>
  <c r="C33" i="35"/>
  <c r="Q32" i="35"/>
  <c r="N32" i="35"/>
  <c r="M32" i="35"/>
  <c r="L32" i="35"/>
  <c r="K32" i="35"/>
  <c r="J32" i="35"/>
  <c r="C32" i="35"/>
  <c r="Q31" i="35"/>
  <c r="N31" i="35"/>
  <c r="M31" i="35"/>
  <c r="L31" i="35"/>
  <c r="K31" i="35"/>
  <c r="J31" i="35"/>
  <c r="C31" i="35"/>
  <c r="Q30" i="35"/>
  <c r="N30" i="35"/>
  <c r="M30" i="35"/>
  <c r="L30" i="35"/>
  <c r="K30" i="35"/>
  <c r="J30" i="35"/>
  <c r="C30" i="35"/>
  <c r="Q29" i="35"/>
  <c r="J29" i="35"/>
  <c r="Q28" i="35"/>
  <c r="J28" i="35"/>
  <c r="C28" i="35"/>
  <c r="C29" i="35" s="1"/>
  <c r="Q27" i="35"/>
  <c r="N27" i="35"/>
  <c r="M27" i="35"/>
  <c r="L27" i="35"/>
  <c r="K27" i="35"/>
  <c r="J27" i="35"/>
  <c r="C27" i="35"/>
  <c r="Q26" i="35"/>
  <c r="J26" i="35"/>
  <c r="C26" i="35"/>
  <c r="Q25" i="35"/>
  <c r="N25" i="35"/>
  <c r="M25" i="35"/>
  <c r="L25" i="35"/>
  <c r="K25" i="35"/>
  <c r="J25" i="35"/>
  <c r="C25" i="35"/>
  <c r="Q24" i="35"/>
  <c r="J24" i="35"/>
  <c r="Q23" i="35"/>
  <c r="J23" i="35"/>
  <c r="Q22" i="35"/>
  <c r="N22" i="35"/>
  <c r="M22" i="35"/>
  <c r="L22" i="35"/>
  <c r="K22" i="35"/>
  <c r="J22" i="35"/>
  <c r="C22" i="35"/>
  <c r="C23" i="35" s="1"/>
  <c r="C24" i="35" s="1"/>
  <c r="Q21" i="35"/>
  <c r="N21" i="35"/>
  <c r="M21" i="35"/>
  <c r="L21" i="35"/>
  <c r="K21" i="35"/>
  <c r="J21" i="35"/>
  <c r="C21" i="35"/>
  <c r="Q20" i="35"/>
  <c r="J20" i="35"/>
  <c r="C20" i="35"/>
  <c r="Q19" i="35"/>
  <c r="N19" i="35"/>
  <c r="M19" i="35"/>
  <c r="L19" i="35"/>
  <c r="K19" i="35"/>
  <c r="J19" i="35"/>
  <c r="C19" i="35"/>
  <c r="Q18" i="35"/>
  <c r="N18" i="35"/>
  <c r="M18" i="35"/>
  <c r="L18" i="35"/>
  <c r="K18" i="35"/>
  <c r="J18" i="35"/>
  <c r="C18" i="35"/>
  <c r="Q17" i="35"/>
  <c r="N17" i="35"/>
  <c r="M17" i="35"/>
  <c r="L17" i="35"/>
  <c r="K17" i="35"/>
  <c r="J17" i="35"/>
  <c r="C17" i="35"/>
  <c r="Q16" i="35"/>
  <c r="J16" i="35"/>
  <c r="C16" i="35"/>
  <c r="Q15" i="35"/>
  <c r="N15" i="35"/>
  <c r="M15" i="35"/>
  <c r="L15" i="35"/>
  <c r="K15" i="35"/>
  <c r="J15" i="35"/>
  <c r="C15" i="35"/>
  <c r="Q14" i="35"/>
  <c r="N14" i="35"/>
  <c r="M14" i="35"/>
  <c r="L14" i="35"/>
  <c r="K14" i="35"/>
  <c r="J14" i="35"/>
  <c r="C14" i="35"/>
  <c r="Q13" i="35"/>
  <c r="N13" i="35"/>
  <c r="M13" i="35"/>
  <c r="L13" i="35"/>
  <c r="K13" i="35"/>
  <c r="J13" i="35"/>
  <c r="C13" i="35"/>
  <c r="Q12" i="35"/>
  <c r="J12" i="35"/>
  <c r="C12" i="35"/>
  <c r="Q11" i="35"/>
  <c r="J11" i="35"/>
  <c r="C11" i="35"/>
  <c r="Q10" i="35"/>
  <c r="N10" i="35"/>
  <c r="M10" i="35"/>
  <c r="L10" i="35"/>
  <c r="K10" i="35"/>
  <c r="J10" i="35"/>
  <c r="C10" i="35"/>
  <c r="Y9" i="35"/>
  <c r="Q9" i="35"/>
  <c r="J9" i="35"/>
  <c r="C9" i="35"/>
  <c r="Q8" i="35"/>
  <c r="N8" i="35"/>
  <c r="M8" i="35"/>
  <c r="L8" i="35"/>
  <c r="K8" i="35"/>
  <c r="J8" i="35"/>
  <c r="C8" i="35"/>
  <c r="Q7" i="35"/>
  <c r="J7" i="35"/>
  <c r="C7" i="35"/>
  <c r="Q6" i="35"/>
  <c r="J6" i="35"/>
  <c r="C6" i="35"/>
  <c r="Q5" i="35"/>
  <c r="N5" i="35"/>
  <c r="M5" i="35"/>
  <c r="L5" i="35"/>
  <c r="K5" i="35"/>
  <c r="J5" i="35"/>
  <c r="C5" i="35"/>
  <c r="S236" i="27"/>
  <c r="Q236" i="27"/>
  <c r="N236" i="27"/>
  <c r="M236" i="27"/>
  <c r="L236" i="27"/>
  <c r="K236" i="27"/>
  <c r="J236" i="27"/>
  <c r="S235" i="27"/>
  <c r="Q235" i="27"/>
  <c r="N235" i="27"/>
  <c r="M235" i="27"/>
  <c r="L235" i="27"/>
  <c r="K235" i="27"/>
  <c r="J235" i="27"/>
  <c r="S234" i="27"/>
  <c r="Q234" i="27"/>
  <c r="N234" i="27"/>
  <c r="M234" i="27"/>
  <c r="L234" i="27"/>
  <c r="K234" i="27"/>
  <c r="J234" i="27"/>
  <c r="C234" i="27"/>
  <c r="B234" i="27"/>
  <c r="A234" i="27"/>
  <c r="S233" i="27"/>
  <c r="Q233" i="27"/>
  <c r="N233" i="27"/>
  <c r="M233" i="27"/>
  <c r="L233" i="27"/>
  <c r="K233" i="27"/>
  <c r="J233" i="27"/>
  <c r="S232" i="27"/>
  <c r="Q232" i="27"/>
  <c r="N232" i="27"/>
  <c r="M232" i="27"/>
  <c r="L232" i="27"/>
  <c r="K232" i="27"/>
  <c r="J232" i="27"/>
  <c r="C232" i="27"/>
  <c r="B232" i="27"/>
  <c r="A232" i="27"/>
  <c r="S231" i="27"/>
  <c r="Q231" i="27"/>
  <c r="N231" i="27"/>
  <c r="M231" i="27"/>
  <c r="L231" i="27"/>
  <c r="K231" i="27"/>
  <c r="J231" i="27"/>
  <c r="C231" i="27"/>
  <c r="B231" i="27"/>
  <c r="A231" i="27"/>
  <c r="S230" i="27"/>
  <c r="Q230" i="27"/>
  <c r="N230" i="27"/>
  <c r="M230" i="27"/>
  <c r="L230" i="27"/>
  <c r="K230" i="27"/>
  <c r="J230" i="27"/>
  <c r="C230" i="27"/>
  <c r="B230" i="27"/>
  <c r="A230" i="27"/>
  <c r="S229" i="27"/>
  <c r="Q229" i="27"/>
  <c r="N229" i="27"/>
  <c r="M229" i="27"/>
  <c r="L229" i="27"/>
  <c r="K229" i="27"/>
  <c r="J229" i="27"/>
  <c r="C229" i="27"/>
  <c r="B229" i="27"/>
  <c r="A229" i="27"/>
  <c r="S228" i="27"/>
  <c r="Q228" i="27"/>
  <c r="N228" i="27"/>
  <c r="M228" i="27"/>
  <c r="L228" i="27"/>
  <c r="K228" i="27"/>
  <c r="J228" i="27"/>
  <c r="C228" i="27"/>
  <c r="B228" i="27"/>
  <c r="A228" i="27"/>
  <c r="S227" i="27"/>
  <c r="Q227" i="27"/>
  <c r="N227" i="27"/>
  <c r="M227" i="27"/>
  <c r="L227" i="27"/>
  <c r="K227" i="27"/>
  <c r="J227" i="27"/>
  <c r="S226" i="27"/>
  <c r="Q226" i="27"/>
  <c r="N226" i="27"/>
  <c r="M226" i="27"/>
  <c r="L226" i="27"/>
  <c r="K226" i="27"/>
  <c r="J226" i="27"/>
  <c r="S225" i="27"/>
  <c r="Q225" i="27"/>
  <c r="N225" i="27"/>
  <c r="M225" i="27"/>
  <c r="L225" i="27"/>
  <c r="K225" i="27"/>
  <c r="J225" i="27"/>
  <c r="S224" i="27"/>
  <c r="Q224" i="27"/>
  <c r="N224" i="27"/>
  <c r="M224" i="27"/>
  <c r="L224" i="27"/>
  <c r="K224" i="27"/>
  <c r="J224" i="27"/>
  <c r="S223" i="27"/>
  <c r="Q223" i="27"/>
  <c r="N223" i="27"/>
  <c r="M223" i="27"/>
  <c r="L223" i="27"/>
  <c r="K223" i="27"/>
  <c r="J223" i="27"/>
  <c r="S222" i="27"/>
  <c r="Q222" i="27"/>
  <c r="N222" i="27"/>
  <c r="M222" i="27"/>
  <c r="L222" i="27"/>
  <c r="K222" i="27"/>
  <c r="J222" i="27"/>
  <c r="S221" i="27"/>
  <c r="Q221" i="27"/>
  <c r="N221" i="27"/>
  <c r="M221" i="27"/>
  <c r="L221" i="27"/>
  <c r="K221" i="27"/>
  <c r="J221" i="27"/>
  <c r="S220" i="27"/>
  <c r="Q220" i="27"/>
  <c r="N220" i="27"/>
  <c r="M220" i="27"/>
  <c r="L220" i="27"/>
  <c r="K220" i="27"/>
  <c r="J220" i="27"/>
  <c r="S219" i="27"/>
  <c r="Q219" i="27"/>
  <c r="N219" i="27"/>
  <c r="M219" i="27"/>
  <c r="L219" i="27"/>
  <c r="K219" i="27"/>
  <c r="J219" i="27"/>
  <c r="C219" i="27"/>
  <c r="B219" i="27"/>
  <c r="A219" i="27"/>
  <c r="S218" i="27"/>
  <c r="Q218" i="27"/>
  <c r="N218" i="27"/>
  <c r="M218" i="27"/>
  <c r="L218" i="27"/>
  <c r="K218" i="27"/>
  <c r="J218" i="27"/>
  <c r="C218" i="27"/>
  <c r="A218" i="27"/>
  <c r="S217" i="27"/>
  <c r="Q217" i="27"/>
  <c r="N217" i="27"/>
  <c r="M217" i="27"/>
  <c r="L217" i="27"/>
  <c r="K217" i="27"/>
  <c r="J217" i="27"/>
  <c r="C217" i="27"/>
  <c r="A217" i="27"/>
  <c r="S216" i="27"/>
  <c r="Q216" i="27"/>
  <c r="N216" i="27"/>
  <c r="M216" i="27"/>
  <c r="L216" i="27"/>
  <c r="K216" i="27"/>
  <c r="J216" i="27"/>
  <c r="C216" i="27"/>
  <c r="A216" i="27"/>
  <c r="S215" i="27"/>
  <c r="Q215" i="27"/>
  <c r="N215" i="27"/>
  <c r="M215" i="27"/>
  <c r="L215" i="27"/>
  <c r="K215" i="27"/>
  <c r="J215" i="27"/>
  <c r="C215" i="27"/>
  <c r="A215" i="27"/>
  <c r="S214" i="27"/>
  <c r="Q214" i="27"/>
  <c r="N214" i="27"/>
  <c r="M214" i="27"/>
  <c r="L214" i="27"/>
  <c r="K214" i="27"/>
  <c r="J214" i="27"/>
  <c r="S213" i="27"/>
  <c r="Q213" i="27"/>
  <c r="N213" i="27"/>
  <c r="M213" i="27"/>
  <c r="L213" i="27"/>
  <c r="K213" i="27"/>
  <c r="J213" i="27"/>
  <c r="C213" i="27"/>
  <c r="B213" i="27"/>
  <c r="B215" i="27" s="1"/>
  <c r="B216" i="27" s="1"/>
  <c r="B217" i="27" s="1"/>
  <c r="B218" i="27" s="1"/>
  <c r="A213" i="27"/>
  <c r="S212" i="27"/>
  <c r="Q212" i="27"/>
  <c r="N212" i="27"/>
  <c r="M212" i="27"/>
  <c r="L212" i="27"/>
  <c r="K212" i="27"/>
  <c r="J212" i="27"/>
  <c r="C212" i="27"/>
  <c r="A212" i="27"/>
  <c r="S211" i="27"/>
  <c r="Q211" i="27"/>
  <c r="N211" i="27"/>
  <c r="M211" i="27"/>
  <c r="L211" i="27"/>
  <c r="K211" i="27"/>
  <c r="J211" i="27"/>
  <c r="S210" i="27"/>
  <c r="Q210" i="27"/>
  <c r="N210" i="27"/>
  <c r="M210" i="27"/>
  <c r="L210" i="27"/>
  <c r="K210" i="27"/>
  <c r="J210" i="27"/>
  <c r="C210" i="27"/>
  <c r="B210" i="27"/>
  <c r="B212" i="27" s="1"/>
  <c r="A210" i="27"/>
  <c r="S209" i="27"/>
  <c r="Q209" i="27"/>
  <c r="N209" i="27"/>
  <c r="M209" i="27"/>
  <c r="L209" i="27"/>
  <c r="K209" i="27"/>
  <c r="J209" i="27"/>
  <c r="C209" i="27"/>
  <c r="B209" i="27"/>
  <c r="A209" i="27"/>
  <c r="S208" i="27"/>
  <c r="Q208" i="27"/>
  <c r="N208" i="27"/>
  <c r="M208" i="27"/>
  <c r="L208" i="27"/>
  <c r="K208" i="27"/>
  <c r="J208" i="27"/>
  <c r="C208" i="27"/>
  <c r="B208" i="27"/>
  <c r="A208" i="27"/>
  <c r="S207" i="27"/>
  <c r="Q207" i="27"/>
  <c r="N207" i="27"/>
  <c r="M207" i="27"/>
  <c r="L207" i="27"/>
  <c r="K207" i="27"/>
  <c r="J207" i="27"/>
  <c r="C207" i="27"/>
  <c r="B207" i="27"/>
  <c r="A207" i="27"/>
  <c r="S206" i="27"/>
  <c r="Q206" i="27"/>
  <c r="J206" i="27"/>
  <c r="C206" i="27"/>
  <c r="B206" i="27"/>
  <c r="A206" i="27"/>
  <c r="S205" i="27"/>
  <c r="Q205" i="27"/>
  <c r="N205" i="27"/>
  <c r="M205" i="27"/>
  <c r="L205" i="27"/>
  <c r="K205" i="27"/>
  <c r="J205" i="27"/>
  <c r="C205" i="27"/>
  <c r="A205" i="27"/>
  <c r="S204" i="27"/>
  <c r="Q204" i="27"/>
  <c r="N204" i="27"/>
  <c r="M204" i="27"/>
  <c r="L204" i="27"/>
  <c r="K204" i="27"/>
  <c r="J204" i="27"/>
  <c r="C204" i="27"/>
  <c r="A204" i="27"/>
  <c r="S203" i="27"/>
  <c r="Q203" i="27"/>
  <c r="N203" i="27"/>
  <c r="M203" i="27"/>
  <c r="L203" i="27"/>
  <c r="K203" i="27"/>
  <c r="J203" i="27"/>
  <c r="C203" i="27"/>
  <c r="A203" i="27"/>
  <c r="S202" i="27"/>
  <c r="Q202" i="27"/>
  <c r="N202" i="27"/>
  <c r="M202" i="27"/>
  <c r="L202" i="27"/>
  <c r="K202" i="27"/>
  <c r="J202" i="27"/>
  <c r="C202" i="27"/>
  <c r="A202" i="27"/>
  <c r="S201" i="27"/>
  <c r="Q201" i="27"/>
  <c r="N201" i="27"/>
  <c r="M201" i="27"/>
  <c r="L201" i="27"/>
  <c r="K201" i="27"/>
  <c r="J201" i="27"/>
  <c r="C201" i="27"/>
  <c r="A201" i="27"/>
  <c r="S200" i="27"/>
  <c r="Q200" i="27"/>
  <c r="N200" i="27"/>
  <c r="M200" i="27"/>
  <c r="L200" i="27"/>
  <c r="K200" i="27"/>
  <c r="J200" i="27"/>
  <c r="C200" i="27"/>
  <c r="A200" i="27"/>
  <c r="S199" i="27"/>
  <c r="Q199" i="27"/>
  <c r="N199" i="27"/>
  <c r="M199" i="27"/>
  <c r="L199" i="27"/>
  <c r="K199" i="27"/>
  <c r="J199" i="27"/>
  <c r="C199" i="27"/>
  <c r="A199" i="27"/>
  <c r="S198" i="27"/>
  <c r="Q198" i="27"/>
  <c r="N198" i="27"/>
  <c r="M198" i="27"/>
  <c r="L198" i="27"/>
  <c r="K198" i="27"/>
  <c r="J198" i="27"/>
  <c r="C198" i="27"/>
  <c r="A198" i="27"/>
  <c r="S197" i="27"/>
  <c r="Q197" i="27"/>
  <c r="N197" i="27"/>
  <c r="M197" i="27"/>
  <c r="L197" i="27"/>
  <c r="K197" i="27"/>
  <c r="J197" i="27"/>
  <c r="C197" i="27"/>
  <c r="A197" i="27"/>
  <c r="S196" i="27"/>
  <c r="Q196" i="27"/>
  <c r="N196" i="27"/>
  <c r="M196" i="27"/>
  <c r="L196" i="27"/>
  <c r="K196" i="27"/>
  <c r="J196" i="27"/>
  <c r="C196" i="27"/>
  <c r="A196" i="27"/>
  <c r="S195" i="27"/>
  <c r="Q195" i="27"/>
  <c r="N195" i="27"/>
  <c r="M195" i="27"/>
  <c r="L195" i="27"/>
  <c r="K195" i="27"/>
  <c r="J195" i="27"/>
  <c r="C195" i="27"/>
  <c r="B195" i="27"/>
  <c r="B196" i="27" s="1"/>
  <c r="B197" i="27" s="1"/>
  <c r="B198" i="27" s="1"/>
  <c r="B199" i="27" s="1"/>
  <c r="B200" i="27" s="1"/>
  <c r="B201" i="27" s="1"/>
  <c r="B202" i="27" s="1"/>
  <c r="B203" i="27" s="1"/>
  <c r="B204" i="27" s="1"/>
  <c r="B205" i="27" s="1"/>
  <c r="A195" i="27"/>
  <c r="S194" i="27"/>
  <c r="Q194" i="27"/>
  <c r="N194" i="27"/>
  <c r="M194" i="27"/>
  <c r="L194" i="27"/>
  <c r="K194" i="27"/>
  <c r="J194" i="27"/>
  <c r="C194" i="27"/>
  <c r="A194" i="27"/>
  <c r="S193" i="27"/>
  <c r="Q193" i="27"/>
  <c r="N193" i="27"/>
  <c r="M193" i="27"/>
  <c r="L193" i="27"/>
  <c r="K193" i="27"/>
  <c r="J193" i="27"/>
  <c r="C193" i="27"/>
  <c r="A193" i="27"/>
  <c r="S192" i="27"/>
  <c r="Q192" i="27"/>
  <c r="N192" i="27"/>
  <c r="M192" i="27"/>
  <c r="L192" i="27"/>
  <c r="K192" i="27"/>
  <c r="J192" i="27"/>
  <c r="S191" i="27"/>
  <c r="Q191" i="27"/>
  <c r="N191" i="27"/>
  <c r="M191" i="27"/>
  <c r="L191" i="27"/>
  <c r="K191" i="27"/>
  <c r="J191" i="27"/>
  <c r="S190" i="27"/>
  <c r="Q190" i="27"/>
  <c r="N190" i="27"/>
  <c r="M190" i="27"/>
  <c r="L190" i="27"/>
  <c r="K190" i="27"/>
  <c r="J190" i="27"/>
  <c r="C190" i="27"/>
  <c r="A190" i="27"/>
  <c r="S189" i="27"/>
  <c r="Q189" i="27"/>
  <c r="N189" i="27"/>
  <c r="M189" i="27"/>
  <c r="L189" i="27"/>
  <c r="K189" i="27"/>
  <c r="J189" i="27"/>
  <c r="C189" i="27"/>
  <c r="A189" i="27"/>
  <c r="S188" i="27"/>
  <c r="Q188" i="27"/>
  <c r="N188" i="27"/>
  <c r="M188" i="27"/>
  <c r="L188" i="27"/>
  <c r="K188" i="27"/>
  <c r="J188" i="27"/>
  <c r="C188" i="27"/>
  <c r="A188" i="27"/>
  <c r="S187" i="27"/>
  <c r="Q187" i="27"/>
  <c r="N187" i="27"/>
  <c r="M187" i="27"/>
  <c r="L187" i="27"/>
  <c r="K187" i="27"/>
  <c r="J187" i="27"/>
  <c r="C187" i="27"/>
  <c r="A187" i="27"/>
  <c r="S186" i="27"/>
  <c r="Q186" i="27"/>
  <c r="N186" i="27"/>
  <c r="M186" i="27"/>
  <c r="L186" i="27"/>
  <c r="K186" i="27"/>
  <c r="J186" i="27"/>
  <c r="C186" i="27"/>
  <c r="A186" i="27"/>
  <c r="S185" i="27"/>
  <c r="Q185" i="27"/>
  <c r="N185" i="27"/>
  <c r="M185" i="27"/>
  <c r="L185" i="27"/>
  <c r="K185" i="27"/>
  <c r="J185" i="27"/>
  <c r="C185" i="27"/>
  <c r="A185" i="27"/>
  <c r="S184" i="27"/>
  <c r="Q184" i="27"/>
  <c r="N184" i="27"/>
  <c r="M184" i="27"/>
  <c r="L184" i="27"/>
  <c r="K184" i="27"/>
  <c r="J184" i="27"/>
  <c r="C184" i="27"/>
  <c r="A184" i="27"/>
  <c r="S183" i="27"/>
  <c r="Q183" i="27"/>
  <c r="N183" i="27"/>
  <c r="M183" i="27"/>
  <c r="L183" i="27"/>
  <c r="K183" i="27"/>
  <c r="J183" i="27"/>
  <c r="C183" i="27"/>
  <c r="A183" i="27"/>
  <c r="S182" i="27"/>
  <c r="Q182" i="27"/>
  <c r="N182" i="27"/>
  <c r="M182" i="27"/>
  <c r="L182" i="27"/>
  <c r="K182" i="27"/>
  <c r="J182" i="27"/>
  <c r="C182" i="27"/>
  <c r="A182" i="27"/>
  <c r="S181" i="27"/>
  <c r="Q181" i="27"/>
  <c r="N181" i="27"/>
  <c r="M181" i="27"/>
  <c r="L181" i="27"/>
  <c r="K181" i="27"/>
  <c r="J181" i="27"/>
  <c r="C181" i="27"/>
  <c r="A181" i="27"/>
  <c r="S180" i="27"/>
  <c r="Q180" i="27"/>
  <c r="N180" i="27"/>
  <c r="M180" i="27"/>
  <c r="L180" i="27"/>
  <c r="K180" i="27"/>
  <c r="J180" i="27"/>
  <c r="C180" i="27"/>
  <c r="A180" i="27"/>
  <c r="S179" i="27"/>
  <c r="Q179" i="27"/>
  <c r="N179" i="27"/>
  <c r="M179" i="27"/>
  <c r="L179" i="27"/>
  <c r="K179" i="27"/>
  <c r="J179" i="27"/>
  <c r="C179" i="27"/>
  <c r="A179" i="27"/>
  <c r="S178" i="27"/>
  <c r="Q178" i="27"/>
  <c r="N178" i="27"/>
  <c r="M178" i="27"/>
  <c r="L178" i="27"/>
  <c r="K178" i="27"/>
  <c r="J178" i="27"/>
  <c r="C178" i="27"/>
  <c r="A178" i="27"/>
  <c r="S177" i="27"/>
  <c r="Q177" i="27"/>
  <c r="N177" i="27"/>
  <c r="M177" i="27"/>
  <c r="L177" i="27"/>
  <c r="K177" i="27"/>
  <c r="J177" i="27"/>
  <c r="S176" i="27"/>
  <c r="Q176" i="27"/>
  <c r="N176" i="27"/>
  <c r="M176" i="27"/>
  <c r="L176" i="27"/>
  <c r="K176" i="27"/>
  <c r="J176" i="27"/>
  <c r="C176" i="27"/>
  <c r="A176" i="27"/>
  <c r="S175" i="27"/>
  <c r="Q175" i="27"/>
  <c r="N175" i="27"/>
  <c r="M175" i="27"/>
  <c r="L175" i="27"/>
  <c r="K175" i="27"/>
  <c r="J175" i="27"/>
  <c r="C175" i="27"/>
  <c r="A175" i="27"/>
  <c r="S174" i="27"/>
  <c r="Q174" i="27"/>
  <c r="N174" i="27"/>
  <c r="M174" i="27"/>
  <c r="L174" i="27"/>
  <c r="K174" i="27"/>
  <c r="J174" i="27"/>
  <c r="C174" i="27"/>
  <c r="B174" i="27"/>
  <c r="B175" i="27" s="1"/>
  <c r="B176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3" i="27" s="1"/>
  <c r="B194" i="27" s="1"/>
  <c r="A174" i="27"/>
  <c r="S173" i="27"/>
  <c r="Q173" i="27"/>
  <c r="N173" i="27"/>
  <c r="M173" i="27"/>
  <c r="L173" i="27"/>
  <c r="K173" i="27"/>
  <c r="J173" i="27"/>
  <c r="C173" i="27"/>
  <c r="B173" i="27"/>
  <c r="A173" i="27"/>
  <c r="S172" i="27"/>
  <c r="Q172" i="27"/>
  <c r="N172" i="27"/>
  <c r="M172" i="27"/>
  <c r="L172" i="27"/>
  <c r="K172" i="27"/>
  <c r="J172" i="27"/>
  <c r="C172" i="27"/>
  <c r="A172" i="27"/>
  <c r="S171" i="27"/>
  <c r="Q171" i="27"/>
  <c r="N171" i="27"/>
  <c r="M171" i="27"/>
  <c r="L171" i="27"/>
  <c r="K171" i="27"/>
  <c r="J171" i="27"/>
  <c r="C171" i="27"/>
  <c r="A171" i="27"/>
  <c r="S170" i="27"/>
  <c r="Q170" i="27"/>
  <c r="N170" i="27"/>
  <c r="M170" i="27"/>
  <c r="L170" i="27"/>
  <c r="K170" i="27"/>
  <c r="J170" i="27"/>
  <c r="C170" i="27"/>
  <c r="A170" i="27"/>
  <c r="S169" i="27"/>
  <c r="Q169" i="27"/>
  <c r="N169" i="27"/>
  <c r="M169" i="27"/>
  <c r="L169" i="27"/>
  <c r="K169" i="27"/>
  <c r="J169" i="27"/>
  <c r="C169" i="27"/>
  <c r="A169" i="27"/>
  <c r="S168" i="27"/>
  <c r="Q168" i="27"/>
  <c r="N168" i="27"/>
  <c r="M168" i="27"/>
  <c r="L168" i="27"/>
  <c r="K168" i="27"/>
  <c r="J168" i="27"/>
  <c r="C168" i="27"/>
  <c r="A168" i="27"/>
  <c r="S167" i="27"/>
  <c r="Q167" i="27"/>
  <c r="N167" i="27"/>
  <c r="M167" i="27"/>
  <c r="L167" i="27"/>
  <c r="K167" i="27"/>
  <c r="J167" i="27"/>
  <c r="C167" i="27"/>
  <c r="A167" i="27"/>
  <c r="S166" i="27"/>
  <c r="Q166" i="27"/>
  <c r="N166" i="27"/>
  <c r="M166" i="27"/>
  <c r="L166" i="27"/>
  <c r="K166" i="27"/>
  <c r="J166" i="27"/>
  <c r="C166" i="27"/>
  <c r="A166" i="27"/>
  <c r="S165" i="27"/>
  <c r="Q165" i="27"/>
  <c r="N165" i="27"/>
  <c r="M165" i="27"/>
  <c r="L165" i="27"/>
  <c r="K165" i="27"/>
  <c r="J165" i="27"/>
  <c r="C165" i="27"/>
  <c r="A165" i="27"/>
  <c r="S164" i="27"/>
  <c r="Q164" i="27"/>
  <c r="N164" i="27"/>
  <c r="M164" i="27"/>
  <c r="L164" i="27"/>
  <c r="K164" i="27"/>
  <c r="J164" i="27"/>
  <c r="C164" i="27"/>
  <c r="A164" i="27"/>
  <c r="S163" i="27"/>
  <c r="Q163" i="27"/>
  <c r="N163" i="27"/>
  <c r="M163" i="27"/>
  <c r="L163" i="27"/>
  <c r="K163" i="27"/>
  <c r="J163" i="27"/>
  <c r="C163" i="27"/>
  <c r="A163" i="27"/>
  <c r="S162" i="27"/>
  <c r="Q162" i="27"/>
  <c r="N162" i="27"/>
  <c r="M162" i="27"/>
  <c r="L162" i="27"/>
  <c r="K162" i="27"/>
  <c r="J162" i="27"/>
  <c r="C162" i="27"/>
  <c r="B162" i="27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A162" i="27"/>
  <c r="S161" i="27"/>
  <c r="Q161" i="27"/>
  <c r="N161" i="27"/>
  <c r="M161" i="27"/>
  <c r="L161" i="27"/>
  <c r="K161" i="27"/>
  <c r="J161" i="27"/>
  <c r="S160" i="27"/>
  <c r="Q160" i="27"/>
  <c r="N160" i="27"/>
  <c r="M160" i="27"/>
  <c r="L160" i="27"/>
  <c r="K160" i="27"/>
  <c r="J160" i="27"/>
  <c r="S159" i="27"/>
  <c r="Q159" i="27"/>
  <c r="N159" i="27"/>
  <c r="M159" i="27"/>
  <c r="L159" i="27"/>
  <c r="K159" i="27"/>
  <c r="J159" i="27"/>
  <c r="C159" i="27"/>
  <c r="B159" i="27"/>
  <c r="A159" i="27"/>
  <c r="S158" i="27"/>
  <c r="Q158" i="27"/>
  <c r="N158" i="27"/>
  <c r="M158" i="27"/>
  <c r="L158" i="27"/>
  <c r="K158" i="27"/>
  <c r="J158" i="27"/>
  <c r="S157" i="27"/>
  <c r="Q157" i="27"/>
  <c r="N157" i="27"/>
  <c r="M157" i="27"/>
  <c r="L157" i="27"/>
  <c r="K157" i="27"/>
  <c r="J157" i="27"/>
  <c r="S156" i="27"/>
  <c r="Q156" i="27"/>
  <c r="N156" i="27"/>
  <c r="M156" i="27"/>
  <c r="L156" i="27"/>
  <c r="K156" i="27"/>
  <c r="J156" i="27"/>
  <c r="C156" i="27"/>
  <c r="B156" i="27"/>
  <c r="A156" i="27"/>
  <c r="S155" i="27"/>
  <c r="Q155" i="27"/>
  <c r="N155" i="27"/>
  <c r="M155" i="27"/>
  <c r="L155" i="27"/>
  <c r="K155" i="27"/>
  <c r="J155" i="27"/>
  <c r="C155" i="27"/>
  <c r="B155" i="27"/>
  <c r="A155" i="27"/>
  <c r="S154" i="27"/>
  <c r="Q154" i="27"/>
  <c r="N154" i="27"/>
  <c r="M154" i="27"/>
  <c r="L154" i="27"/>
  <c r="K154" i="27"/>
  <c r="J154" i="27"/>
  <c r="C154" i="27"/>
  <c r="B154" i="27"/>
  <c r="A154" i="27"/>
  <c r="S153" i="27"/>
  <c r="Q153" i="27"/>
  <c r="N153" i="27"/>
  <c r="M153" i="27"/>
  <c r="L153" i="27"/>
  <c r="K153" i="27"/>
  <c r="J153" i="27"/>
  <c r="C153" i="27"/>
  <c r="B153" i="27"/>
  <c r="A153" i="27"/>
  <c r="S152" i="27"/>
  <c r="Q152" i="27"/>
  <c r="N152" i="27"/>
  <c r="M152" i="27"/>
  <c r="L152" i="27"/>
  <c r="K152" i="27"/>
  <c r="J152" i="27"/>
  <c r="S151" i="27"/>
  <c r="Q151" i="27"/>
  <c r="N151" i="27"/>
  <c r="M151" i="27"/>
  <c r="L151" i="27"/>
  <c r="K151" i="27"/>
  <c r="J151" i="27"/>
  <c r="C151" i="27"/>
  <c r="B151" i="27"/>
  <c r="A151" i="27"/>
  <c r="S150" i="27"/>
  <c r="Q150" i="27"/>
  <c r="N150" i="27"/>
  <c r="M150" i="27"/>
  <c r="L150" i="27"/>
  <c r="K150" i="27"/>
  <c r="J150" i="27"/>
  <c r="S149" i="27"/>
  <c r="Q149" i="27"/>
  <c r="N149" i="27"/>
  <c r="M149" i="27"/>
  <c r="L149" i="27"/>
  <c r="K149" i="27"/>
  <c r="J149" i="27"/>
  <c r="S148" i="27"/>
  <c r="Q148" i="27"/>
  <c r="N148" i="27"/>
  <c r="M148" i="27"/>
  <c r="L148" i="27"/>
  <c r="K148" i="27"/>
  <c r="J148" i="27"/>
  <c r="C148" i="27"/>
  <c r="B148" i="27"/>
  <c r="A148" i="27"/>
  <c r="S147" i="27"/>
  <c r="Q147" i="27"/>
  <c r="J147" i="27"/>
  <c r="C147" i="27"/>
  <c r="B147" i="27"/>
  <c r="A147" i="27"/>
  <c r="S146" i="27"/>
  <c r="Q146" i="27"/>
  <c r="N146" i="27"/>
  <c r="M146" i="27"/>
  <c r="L146" i="27"/>
  <c r="K146" i="27"/>
  <c r="J146" i="27"/>
  <c r="C146" i="27"/>
  <c r="B146" i="27"/>
  <c r="A146" i="27"/>
  <c r="S145" i="27"/>
  <c r="Q145" i="27"/>
  <c r="N145" i="27"/>
  <c r="M145" i="27"/>
  <c r="L145" i="27"/>
  <c r="K145" i="27"/>
  <c r="J145" i="27"/>
  <c r="C145" i="27"/>
  <c r="B145" i="27"/>
  <c r="A145" i="27"/>
  <c r="S144" i="27"/>
  <c r="Q144" i="27"/>
  <c r="N144" i="27"/>
  <c r="M144" i="27"/>
  <c r="L144" i="27"/>
  <c r="K144" i="27"/>
  <c r="J144" i="27"/>
  <c r="C144" i="27"/>
  <c r="B144" i="27"/>
  <c r="A144" i="27"/>
  <c r="S143" i="27"/>
  <c r="Q143" i="27"/>
  <c r="N143" i="27"/>
  <c r="M143" i="27"/>
  <c r="L143" i="27"/>
  <c r="K143" i="27"/>
  <c r="J143" i="27"/>
  <c r="C143" i="27"/>
  <c r="B143" i="27"/>
  <c r="A143" i="27"/>
  <c r="S142" i="27"/>
  <c r="Q142" i="27"/>
  <c r="N142" i="27"/>
  <c r="M142" i="27"/>
  <c r="L142" i="27"/>
  <c r="K142" i="27"/>
  <c r="J142" i="27"/>
  <c r="C142" i="27"/>
  <c r="B142" i="27"/>
  <c r="A142" i="27"/>
  <c r="S141" i="27"/>
  <c r="Q141" i="27"/>
  <c r="N141" i="27"/>
  <c r="M141" i="27"/>
  <c r="L141" i="27"/>
  <c r="K141" i="27"/>
  <c r="J141" i="27"/>
  <c r="S140" i="27"/>
  <c r="Q140" i="27"/>
  <c r="N140" i="27"/>
  <c r="M140" i="27"/>
  <c r="L140" i="27"/>
  <c r="K140" i="27"/>
  <c r="J140" i="27"/>
  <c r="C140" i="27"/>
  <c r="A140" i="27"/>
  <c r="S139" i="27"/>
  <c r="Q139" i="27"/>
  <c r="N139" i="27"/>
  <c r="M139" i="27"/>
  <c r="L139" i="27"/>
  <c r="K139" i="27"/>
  <c r="J139" i="27"/>
  <c r="C139" i="27"/>
  <c r="A139" i="27"/>
  <c r="S138" i="27"/>
  <c r="Q138" i="27"/>
  <c r="N138" i="27"/>
  <c r="M138" i="27"/>
  <c r="L138" i="27"/>
  <c r="K138" i="27"/>
  <c r="J138" i="27"/>
  <c r="C138" i="27"/>
  <c r="A138" i="27"/>
  <c r="S137" i="27"/>
  <c r="Q137" i="27"/>
  <c r="N137" i="27"/>
  <c r="M137" i="27"/>
  <c r="L137" i="27"/>
  <c r="K137" i="27"/>
  <c r="J137" i="27"/>
  <c r="C137" i="27"/>
  <c r="A137" i="27"/>
  <c r="S136" i="27"/>
  <c r="Q136" i="27"/>
  <c r="N136" i="27"/>
  <c r="M136" i="27"/>
  <c r="L136" i="27"/>
  <c r="K136" i="27"/>
  <c r="J136" i="27"/>
  <c r="S135" i="27"/>
  <c r="Q135" i="27"/>
  <c r="N135" i="27"/>
  <c r="M135" i="27"/>
  <c r="L135" i="27"/>
  <c r="K135" i="27"/>
  <c r="J135" i="27"/>
  <c r="S134" i="27"/>
  <c r="Q134" i="27"/>
  <c r="N134" i="27"/>
  <c r="M134" i="27"/>
  <c r="L134" i="27"/>
  <c r="K134" i="27"/>
  <c r="J134" i="27"/>
  <c r="S133" i="27"/>
  <c r="Q133" i="27"/>
  <c r="N133" i="27"/>
  <c r="M133" i="27"/>
  <c r="L133" i="27"/>
  <c r="K133" i="27"/>
  <c r="J133" i="27"/>
  <c r="C133" i="27"/>
  <c r="A133" i="27"/>
  <c r="S132" i="27"/>
  <c r="Q132" i="27"/>
  <c r="N132" i="27"/>
  <c r="M132" i="27"/>
  <c r="L132" i="27"/>
  <c r="K132" i="27"/>
  <c r="J132" i="27"/>
  <c r="C132" i="27"/>
  <c r="A132" i="27"/>
  <c r="S131" i="27"/>
  <c r="Q131" i="27"/>
  <c r="N131" i="27"/>
  <c r="M131" i="27"/>
  <c r="L131" i="27"/>
  <c r="K131" i="27"/>
  <c r="J131" i="27"/>
  <c r="C131" i="27"/>
  <c r="B131" i="27"/>
  <c r="B132" i="27" s="1"/>
  <c r="B133" i="27" s="1"/>
  <c r="B137" i="27" s="1"/>
  <c r="B138" i="27" s="1"/>
  <c r="B139" i="27" s="1"/>
  <c r="B140" i="27" s="1"/>
  <c r="A131" i="27"/>
  <c r="S130" i="27"/>
  <c r="Q130" i="27"/>
  <c r="N130" i="27"/>
  <c r="M130" i="27"/>
  <c r="L130" i="27"/>
  <c r="K130" i="27"/>
  <c r="J130" i="27"/>
  <c r="C130" i="27"/>
  <c r="B130" i="27"/>
  <c r="A130" i="27"/>
  <c r="S129" i="27"/>
  <c r="Q129" i="27"/>
  <c r="N129" i="27"/>
  <c r="M129" i="27"/>
  <c r="L129" i="27"/>
  <c r="K129" i="27"/>
  <c r="J129" i="27"/>
  <c r="C129" i="27"/>
  <c r="B129" i="27"/>
  <c r="A129" i="27"/>
  <c r="S128" i="27"/>
  <c r="Q128" i="27"/>
  <c r="J128" i="27"/>
  <c r="C128" i="27"/>
  <c r="A128" i="27"/>
  <c r="S127" i="27"/>
  <c r="Q127" i="27"/>
  <c r="N127" i="27"/>
  <c r="M127" i="27"/>
  <c r="L127" i="27"/>
  <c r="K127" i="27"/>
  <c r="J127" i="27"/>
  <c r="C127" i="27"/>
  <c r="A127" i="27"/>
  <c r="S126" i="27"/>
  <c r="Q126" i="27"/>
  <c r="J126" i="27"/>
  <c r="A126" i="27"/>
  <c r="S125" i="27"/>
  <c r="Q125" i="27"/>
  <c r="N125" i="27"/>
  <c r="M125" i="27"/>
  <c r="L125" i="27"/>
  <c r="K125" i="27"/>
  <c r="J125" i="27"/>
  <c r="C125" i="27"/>
  <c r="C126" i="27" s="1"/>
  <c r="A125" i="27"/>
  <c r="S124" i="27"/>
  <c r="Q124" i="27"/>
  <c r="J124" i="27"/>
  <c r="C124" i="27"/>
  <c r="A124" i="27"/>
  <c r="S123" i="27"/>
  <c r="Q123" i="27"/>
  <c r="N123" i="27"/>
  <c r="M123" i="27"/>
  <c r="L123" i="27"/>
  <c r="K123" i="27"/>
  <c r="J123" i="27"/>
  <c r="C123" i="27"/>
  <c r="A123" i="27"/>
  <c r="S122" i="27"/>
  <c r="Q122" i="27"/>
  <c r="J122" i="27"/>
  <c r="C122" i="27"/>
  <c r="A122" i="27"/>
  <c r="S121" i="27"/>
  <c r="Q121" i="27"/>
  <c r="N121" i="27"/>
  <c r="M121" i="27"/>
  <c r="L121" i="27"/>
  <c r="K121" i="27"/>
  <c r="J121" i="27"/>
  <c r="C121" i="27"/>
  <c r="A121" i="27"/>
  <c r="S120" i="27"/>
  <c r="Q120" i="27"/>
  <c r="N120" i="27"/>
  <c r="M120" i="27"/>
  <c r="L120" i="27"/>
  <c r="K120" i="27"/>
  <c r="J120" i="27"/>
  <c r="C120" i="27"/>
  <c r="A120" i="27"/>
  <c r="S119" i="27"/>
  <c r="Q119" i="27"/>
  <c r="N119" i="27"/>
  <c r="M119" i="27"/>
  <c r="L119" i="27"/>
  <c r="K119" i="27"/>
  <c r="J119" i="27"/>
  <c r="C119" i="27"/>
  <c r="A119" i="27"/>
  <c r="S118" i="27"/>
  <c r="Q118" i="27"/>
  <c r="N118" i="27"/>
  <c r="M118" i="27"/>
  <c r="L118" i="27"/>
  <c r="K118" i="27"/>
  <c r="J118" i="27"/>
  <c r="C118" i="27"/>
  <c r="B118" i="27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A118" i="27"/>
  <c r="S117" i="27"/>
  <c r="Q117" i="27"/>
  <c r="N117" i="27"/>
  <c r="M117" i="27"/>
  <c r="L117" i="27"/>
  <c r="K117" i="27"/>
  <c r="J117" i="27"/>
  <c r="C117" i="27"/>
  <c r="B117" i="27"/>
  <c r="A117" i="27"/>
  <c r="S116" i="27"/>
  <c r="Q116" i="27"/>
  <c r="N116" i="27"/>
  <c r="M116" i="27"/>
  <c r="L116" i="27"/>
  <c r="K116" i="27"/>
  <c r="J116" i="27"/>
  <c r="C116" i="27"/>
  <c r="B116" i="27"/>
  <c r="A116" i="27"/>
  <c r="S115" i="27"/>
  <c r="Q115" i="27"/>
  <c r="N115" i="27"/>
  <c r="M115" i="27"/>
  <c r="L115" i="27"/>
  <c r="K115" i="27"/>
  <c r="J115" i="27"/>
  <c r="C115" i="27"/>
  <c r="A115" i="27"/>
  <c r="S114" i="27"/>
  <c r="Q114" i="27"/>
  <c r="N114" i="27"/>
  <c r="M114" i="27"/>
  <c r="L114" i="27"/>
  <c r="K114" i="27"/>
  <c r="J114" i="27"/>
  <c r="C114" i="27"/>
  <c r="A114" i="27"/>
  <c r="S113" i="27"/>
  <c r="Q113" i="27"/>
  <c r="N113" i="27"/>
  <c r="M113" i="27"/>
  <c r="L113" i="27"/>
  <c r="K113" i="27"/>
  <c r="J113" i="27"/>
  <c r="C113" i="27"/>
  <c r="A113" i="27"/>
  <c r="S112" i="27"/>
  <c r="Q112" i="27"/>
  <c r="N112" i="27"/>
  <c r="M112" i="27"/>
  <c r="L112" i="27"/>
  <c r="K112" i="27"/>
  <c r="J112" i="27"/>
  <c r="C112" i="27"/>
  <c r="B112" i="27"/>
  <c r="B113" i="27" s="1"/>
  <c r="B114" i="27" s="1"/>
  <c r="B115" i="27" s="1"/>
  <c r="A112" i="27"/>
  <c r="S111" i="27"/>
  <c r="Q111" i="27"/>
  <c r="N111" i="27"/>
  <c r="M111" i="27"/>
  <c r="L111" i="27"/>
  <c r="K111" i="27"/>
  <c r="J111" i="27"/>
  <c r="C111" i="27"/>
  <c r="B111" i="27"/>
  <c r="A111" i="27"/>
  <c r="S110" i="27"/>
  <c r="Q110" i="27"/>
  <c r="N110" i="27"/>
  <c r="M110" i="27"/>
  <c r="L110" i="27"/>
  <c r="K110" i="27"/>
  <c r="J110" i="27"/>
  <c r="C110" i="27"/>
  <c r="A110" i="27"/>
  <c r="S109" i="27"/>
  <c r="Q109" i="27"/>
  <c r="N109" i="27"/>
  <c r="M109" i="27"/>
  <c r="L109" i="27"/>
  <c r="K109" i="27"/>
  <c r="J109" i="27"/>
  <c r="C109" i="27"/>
  <c r="B109" i="27"/>
  <c r="B110" i="27" s="1"/>
  <c r="A109" i="27"/>
  <c r="S108" i="27"/>
  <c r="Q108" i="27"/>
  <c r="N108" i="27"/>
  <c r="M108" i="27"/>
  <c r="L108" i="27"/>
  <c r="K108" i="27"/>
  <c r="J108" i="27"/>
  <c r="C108" i="27"/>
  <c r="B108" i="27"/>
  <c r="A108" i="27"/>
  <c r="S107" i="27"/>
  <c r="Q107" i="27"/>
  <c r="N107" i="27"/>
  <c r="M107" i="27"/>
  <c r="L107" i="27"/>
  <c r="K107" i="27"/>
  <c r="J107" i="27"/>
  <c r="C107" i="27"/>
  <c r="B107" i="27"/>
  <c r="A107" i="27"/>
  <c r="S106" i="27"/>
  <c r="Q106" i="27"/>
  <c r="N106" i="27"/>
  <c r="M106" i="27"/>
  <c r="L106" i="27"/>
  <c r="K106" i="27"/>
  <c r="J106" i="27"/>
  <c r="C106" i="27"/>
  <c r="B106" i="27"/>
  <c r="A106" i="27"/>
  <c r="S105" i="27"/>
  <c r="Q105" i="27"/>
  <c r="N105" i="27"/>
  <c r="M105" i="27"/>
  <c r="L105" i="27"/>
  <c r="K105" i="27"/>
  <c r="J105" i="27"/>
  <c r="C105" i="27"/>
  <c r="B105" i="27"/>
  <c r="A105" i="27"/>
  <c r="S104" i="27"/>
  <c r="Q104" i="27"/>
  <c r="N104" i="27"/>
  <c r="M104" i="27"/>
  <c r="L104" i="27"/>
  <c r="K104" i="27"/>
  <c r="J104" i="27"/>
  <c r="C104" i="27"/>
  <c r="B104" i="27"/>
  <c r="A104" i="27"/>
  <c r="S103" i="27"/>
  <c r="Q103" i="27"/>
  <c r="N103" i="27"/>
  <c r="M103" i="27"/>
  <c r="L103" i="27"/>
  <c r="K103" i="27"/>
  <c r="J103" i="27"/>
  <c r="C103" i="27"/>
  <c r="B103" i="27"/>
  <c r="A103" i="27"/>
  <c r="S102" i="27"/>
  <c r="Q102" i="27"/>
  <c r="N102" i="27"/>
  <c r="M102" i="27"/>
  <c r="L102" i="27"/>
  <c r="K102" i="27"/>
  <c r="J102" i="27"/>
  <c r="C102" i="27"/>
  <c r="B102" i="27"/>
  <c r="A102" i="27"/>
  <c r="S101" i="27"/>
  <c r="Q101" i="27"/>
  <c r="N101" i="27"/>
  <c r="M101" i="27"/>
  <c r="L101" i="27"/>
  <c r="K101" i="27"/>
  <c r="J101" i="27"/>
  <c r="C101" i="27"/>
  <c r="B101" i="27"/>
  <c r="A101" i="27"/>
  <c r="S100" i="27"/>
  <c r="Q100" i="27"/>
  <c r="N100" i="27"/>
  <c r="M100" i="27"/>
  <c r="L100" i="27"/>
  <c r="K100" i="27"/>
  <c r="J100" i="27"/>
  <c r="C100" i="27"/>
  <c r="B100" i="27"/>
  <c r="A100" i="27"/>
  <c r="S99" i="27"/>
  <c r="Q99" i="27"/>
  <c r="J99" i="27"/>
  <c r="A99" i="27"/>
  <c r="S98" i="27"/>
  <c r="Q98" i="27"/>
  <c r="N98" i="27"/>
  <c r="M98" i="27"/>
  <c r="L98" i="27"/>
  <c r="K98" i="27"/>
  <c r="J98" i="27"/>
  <c r="C98" i="27"/>
  <c r="C99" i="27" s="1"/>
  <c r="A98" i="27"/>
  <c r="S97" i="27"/>
  <c r="Q97" i="27"/>
  <c r="J97" i="27"/>
  <c r="C97" i="27"/>
  <c r="A97" i="27"/>
  <c r="S96" i="27"/>
  <c r="Q96" i="27"/>
  <c r="N96" i="27"/>
  <c r="M96" i="27"/>
  <c r="L96" i="27"/>
  <c r="K96" i="27"/>
  <c r="J96" i="27"/>
  <c r="C96" i="27"/>
  <c r="A96" i="27"/>
  <c r="S95" i="27"/>
  <c r="Q95" i="27"/>
  <c r="N95" i="27"/>
  <c r="M95" i="27"/>
  <c r="L95" i="27"/>
  <c r="K95" i="27"/>
  <c r="J95" i="27"/>
  <c r="S94" i="27"/>
  <c r="Q94" i="27"/>
  <c r="N94" i="27"/>
  <c r="M94" i="27"/>
  <c r="L94" i="27"/>
  <c r="K94" i="27"/>
  <c r="J94" i="27"/>
  <c r="C94" i="27"/>
  <c r="A94" i="27"/>
  <c r="S93" i="27"/>
  <c r="Q93" i="27"/>
  <c r="N93" i="27"/>
  <c r="M93" i="27"/>
  <c r="L93" i="27"/>
  <c r="K93" i="27"/>
  <c r="J93" i="27"/>
  <c r="C93" i="27"/>
  <c r="A93" i="27"/>
  <c r="S92" i="27"/>
  <c r="Q92" i="27"/>
  <c r="N92" i="27"/>
  <c r="M92" i="27"/>
  <c r="L92" i="27"/>
  <c r="K92" i="27"/>
  <c r="J92" i="27"/>
  <c r="C92" i="27"/>
  <c r="B92" i="27"/>
  <c r="B93" i="27" s="1"/>
  <c r="B94" i="27" s="1"/>
  <c r="B96" i="27" s="1"/>
  <c r="B97" i="27" s="1"/>
  <c r="B98" i="27" s="1"/>
  <c r="B99" i="27" s="1"/>
  <c r="A92" i="27"/>
  <c r="S91" i="27"/>
  <c r="Q91" i="27"/>
  <c r="N91" i="27"/>
  <c r="M91" i="27"/>
  <c r="L91" i="27"/>
  <c r="K91" i="27"/>
  <c r="J91" i="27"/>
  <c r="C91" i="27"/>
  <c r="B91" i="27"/>
  <c r="A91" i="27"/>
  <c r="S90" i="27"/>
  <c r="Q90" i="27"/>
  <c r="N90" i="27"/>
  <c r="M90" i="27"/>
  <c r="L90" i="27"/>
  <c r="K90" i="27"/>
  <c r="J90" i="27"/>
  <c r="C90" i="27"/>
  <c r="B90" i="27"/>
  <c r="A90" i="27"/>
  <c r="S89" i="27"/>
  <c r="Q89" i="27"/>
  <c r="N89" i="27"/>
  <c r="M89" i="27"/>
  <c r="L89" i="27"/>
  <c r="K89" i="27"/>
  <c r="J89" i="27"/>
  <c r="C89" i="27"/>
  <c r="B89" i="27"/>
  <c r="A89" i="27"/>
  <c r="S88" i="27"/>
  <c r="Q88" i="27"/>
  <c r="N88" i="27"/>
  <c r="M88" i="27"/>
  <c r="L88" i="27"/>
  <c r="K88" i="27"/>
  <c r="J88" i="27"/>
  <c r="C88" i="27"/>
  <c r="B88" i="27"/>
  <c r="A88" i="27"/>
  <c r="S87" i="27"/>
  <c r="Q87" i="27"/>
  <c r="N87" i="27"/>
  <c r="M87" i="27"/>
  <c r="L87" i="27"/>
  <c r="K87" i="27"/>
  <c r="J87" i="27"/>
  <c r="C87" i="27"/>
  <c r="A87" i="27"/>
  <c r="S86" i="27"/>
  <c r="Q86" i="27"/>
  <c r="N86" i="27"/>
  <c r="M86" i="27"/>
  <c r="L86" i="27"/>
  <c r="K86" i="27"/>
  <c r="J86" i="27"/>
  <c r="C86" i="27"/>
  <c r="A86" i="27"/>
  <c r="S85" i="27"/>
  <c r="Q85" i="27"/>
  <c r="N85" i="27"/>
  <c r="M85" i="27"/>
  <c r="L85" i="27"/>
  <c r="K85" i="27"/>
  <c r="J85" i="27"/>
  <c r="C85" i="27"/>
  <c r="A85" i="27"/>
  <c r="S84" i="27"/>
  <c r="Q84" i="27"/>
  <c r="N84" i="27"/>
  <c r="M84" i="27"/>
  <c r="L84" i="27"/>
  <c r="K84" i="27"/>
  <c r="J84" i="27"/>
  <c r="C84" i="27"/>
  <c r="A84" i="27"/>
  <c r="S83" i="27"/>
  <c r="Q83" i="27"/>
  <c r="N83" i="27"/>
  <c r="M83" i="27"/>
  <c r="L83" i="27"/>
  <c r="K83" i="27"/>
  <c r="J83" i="27"/>
  <c r="C83" i="27"/>
  <c r="B83" i="27"/>
  <c r="B84" i="27" s="1"/>
  <c r="B85" i="27" s="1"/>
  <c r="B86" i="27" s="1"/>
  <c r="B87" i="27" s="1"/>
  <c r="A83" i="27"/>
  <c r="S82" i="27"/>
  <c r="Q82" i="27"/>
  <c r="N82" i="27"/>
  <c r="M82" i="27"/>
  <c r="L82" i="27"/>
  <c r="K82" i="27"/>
  <c r="J82" i="27"/>
  <c r="C82" i="27"/>
  <c r="B82" i="27"/>
  <c r="A82" i="27"/>
  <c r="S81" i="27"/>
  <c r="Q81" i="27"/>
  <c r="N81" i="27"/>
  <c r="M81" i="27"/>
  <c r="L81" i="27"/>
  <c r="K81" i="27"/>
  <c r="J81" i="27"/>
  <c r="C81" i="27"/>
  <c r="B81" i="27"/>
  <c r="A81" i="27"/>
  <c r="S80" i="27"/>
  <c r="Q80" i="27"/>
  <c r="N80" i="27"/>
  <c r="M80" i="27"/>
  <c r="L80" i="27"/>
  <c r="K80" i="27"/>
  <c r="J80" i="27"/>
  <c r="C80" i="27"/>
  <c r="B80" i="27"/>
  <c r="A80" i="27"/>
  <c r="S79" i="27"/>
  <c r="Q79" i="27"/>
  <c r="N79" i="27"/>
  <c r="M79" i="27"/>
  <c r="L79" i="27"/>
  <c r="K79" i="27"/>
  <c r="J79" i="27"/>
  <c r="S78" i="27"/>
  <c r="Q78" i="27"/>
  <c r="N78" i="27"/>
  <c r="M78" i="27"/>
  <c r="L78" i="27"/>
  <c r="K78" i="27"/>
  <c r="J78" i="27"/>
  <c r="C78" i="27"/>
  <c r="B78" i="27"/>
  <c r="A78" i="27"/>
  <c r="S77" i="27"/>
  <c r="Q77" i="27"/>
  <c r="N77" i="27"/>
  <c r="M77" i="27"/>
  <c r="L77" i="27"/>
  <c r="K77" i="27"/>
  <c r="J77" i="27"/>
  <c r="S76" i="27"/>
  <c r="Q76" i="27"/>
  <c r="N76" i="27"/>
  <c r="M76" i="27"/>
  <c r="L76" i="27"/>
  <c r="K76" i="27"/>
  <c r="J76" i="27"/>
  <c r="C76" i="27"/>
  <c r="B76" i="27"/>
  <c r="A76" i="27"/>
  <c r="S75" i="27"/>
  <c r="Q75" i="27"/>
  <c r="N75" i="27"/>
  <c r="M75" i="27"/>
  <c r="L75" i="27"/>
  <c r="K75" i="27"/>
  <c r="J75" i="27"/>
  <c r="C75" i="27"/>
  <c r="B75" i="27"/>
  <c r="A75" i="27"/>
  <c r="S74" i="27"/>
  <c r="Q74" i="27"/>
  <c r="J74" i="27"/>
  <c r="C74" i="27"/>
  <c r="A74" i="27"/>
  <c r="S73" i="27"/>
  <c r="Q73" i="27"/>
  <c r="N73" i="27"/>
  <c r="M73" i="27"/>
  <c r="L73" i="27"/>
  <c r="K73" i="27"/>
  <c r="J73" i="27"/>
  <c r="C73" i="27"/>
  <c r="A73" i="27"/>
  <c r="S72" i="27"/>
  <c r="Q72" i="27"/>
  <c r="J72" i="27"/>
  <c r="B72" i="27"/>
  <c r="B73" i="27" s="1"/>
  <c r="B74" i="27" s="1"/>
  <c r="A72" i="27"/>
  <c r="S71" i="27"/>
  <c r="Q71" i="27"/>
  <c r="N71" i="27"/>
  <c r="M71" i="27"/>
  <c r="L71" i="27"/>
  <c r="K71" i="27"/>
  <c r="J71" i="27"/>
  <c r="C71" i="27"/>
  <c r="C72" i="27" s="1"/>
  <c r="B71" i="27"/>
  <c r="A71" i="27"/>
  <c r="S70" i="27"/>
  <c r="Q70" i="27"/>
  <c r="N70" i="27"/>
  <c r="M70" i="27"/>
  <c r="L70" i="27"/>
  <c r="K70" i="27"/>
  <c r="J70" i="27"/>
  <c r="S69" i="27"/>
  <c r="Q69" i="27"/>
  <c r="N69" i="27"/>
  <c r="M69" i="27"/>
  <c r="L69" i="27"/>
  <c r="K69" i="27"/>
  <c r="J69" i="27"/>
  <c r="C69" i="27"/>
  <c r="B69" i="27"/>
  <c r="A69" i="27"/>
  <c r="S68" i="27"/>
  <c r="Q68" i="27"/>
  <c r="N68" i="27"/>
  <c r="M68" i="27"/>
  <c r="L68" i="27"/>
  <c r="K68" i="27"/>
  <c r="J68" i="27"/>
  <c r="C68" i="27"/>
  <c r="B68" i="27"/>
  <c r="A68" i="27"/>
  <c r="S67" i="27"/>
  <c r="Q67" i="27"/>
  <c r="N67" i="27"/>
  <c r="M67" i="27"/>
  <c r="L67" i="27"/>
  <c r="K67" i="27"/>
  <c r="J67" i="27"/>
  <c r="C67" i="27"/>
  <c r="A67" i="27"/>
  <c r="S66" i="27"/>
  <c r="Q66" i="27"/>
  <c r="N66" i="27"/>
  <c r="M66" i="27"/>
  <c r="L66" i="27"/>
  <c r="K66" i="27"/>
  <c r="J66" i="27"/>
  <c r="C66" i="27"/>
  <c r="A66" i="27"/>
  <c r="S65" i="27"/>
  <c r="Q65" i="27"/>
  <c r="N65" i="27"/>
  <c r="M65" i="27"/>
  <c r="L65" i="27"/>
  <c r="K65" i="27"/>
  <c r="J65" i="27"/>
  <c r="C65" i="27"/>
  <c r="A65" i="27"/>
  <c r="S64" i="27"/>
  <c r="Q64" i="27"/>
  <c r="N64" i="27"/>
  <c r="M64" i="27"/>
  <c r="L64" i="27"/>
  <c r="K64" i="27"/>
  <c r="J64" i="27"/>
  <c r="C64" i="27"/>
  <c r="A64" i="27"/>
  <c r="S63" i="27"/>
  <c r="Q63" i="27"/>
  <c r="N63" i="27"/>
  <c r="M63" i="27"/>
  <c r="L63" i="27"/>
  <c r="K63" i="27"/>
  <c r="J63" i="27"/>
  <c r="C63" i="27"/>
  <c r="A63" i="27"/>
  <c r="S62" i="27"/>
  <c r="Q62" i="27"/>
  <c r="N62" i="27"/>
  <c r="M62" i="27"/>
  <c r="L62" i="27"/>
  <c r="K62" i="27"/>
  <c r="J62" i="27"/>
  <c r="C62" i="27"/>
  <c r="A62" i="27"/>
  <c r="S61" i="27"/>
  <c r="Q61" i="27"/>
  <c r="N61" i="27"/>
  <c r="M61" i="27"/>
  <c r="L61" i="27"/>
  <c r="K61" i="27"/>
  <c r="J61" i="27"/>
  <c r="C61" i="27"/>
  <c r="A61" i="27"/>
  <c r="S60" i="27"/>
  <c r="Q60" i="27"/>
  <c r="N60" i="27"/>
  <c r="M60" i="27"/>
  <c r="L60" i="27"/>
  <c r="K60" i="27"/>
  <c r="J60" i="27"/>
  <c r="C60" i="27"/>
  <c r="B60" i="27"/>
  <c r="B61" i="27" s="1"/>
  <c r="B62" i="27" s="1"/>
  <c r="B63" i="27" s="1"/>
  <c r="B64" i="27" s="1"/>
  <c r="B65" i="27" s="1"/>
  <c r="B66" i="27" s="1"/>
  <c r="B67" i="27" s="1"/>
  <c r="A60" i="27"/>
  <c r="S59" i="27"/>
  <c r="Q59" i="27"/>
  <c r="N59" i="27"/>
  <c r="M59" i="27"/>
  <c r="L59" i="27"/>
  <c r="K59" i="27"/>
  <c r="J59" i="27"/>
  <c r="C59" i="27"/>
  <c r="B59" i="27"/>
  <c r="A59" i="27"/>
  <c r="S58" i="27"/>
  <c r="Q58" i="27"/>
  <c r="N58" i="27"/>
  <c r="M58" i="27"/>
  <c r="L58" i="27"/>
  <c r="K58" i="27"/>
  <c r="J58" i="27"/>
  <c r="C58" i="27"/>
  <c r="A58" i="27"/>
  <c r="S57" i="27"/>
  <c r="Q57" i="27"/>
  <c r="N57" i="27"/>
  <c r="M57" i="27"/>
  <c r="L57" i="27"/>
  <c r="K57" i="27"/>
  <c r="J57" i="27"/>
  <c r="C57" i="27"/>
  <c r="B57" i="27"/>
  <c r="B58" i="27" s="1"/>
  <c r="A57" i="27"/>
  <c r="S56" i="27"/>
  <c r="Q56" i="27"/>
  <c r="N56" i="27"/>
  <c r="M56" i="27"/>
  <c r="L56" i="27"/>
  <c r="K56" i="27"/>
  <c r="J56" i="27"/>
  <c r="C56" i="27"/>
  <c r="B56" i="27"/>
  <c r="A56" i="27"/>
  <c r="S55" i="27"/>
  <c r="Q55" i="27"/>
  <c r="N55" i="27"/>
  <c r="M55" i="27"/>
  <c r="L55" i="27"/>
  <c r="K55" i="27"/>
  <c r="J55" i="27"/>
  <c r="C55" i="27"/>
  <c r="B55" i="27"/>
  <c r="A55" i="27"/>
  <c r="S54" i="27"/>
  <c r="Q54" i="27"/>
  <c r="J54" i="27"/>
  <c r="A54" i="27"/>
  <c r="S53" i="27"/>
  <c r="Q53" i="27"/>
  <c r="J53" i="27"/>
  <c r="A53" i="27"/>
  <c r="S52" i="27"/>
  <c r="Q52" i="27"/>
  <c r="J52" i="27"/>
  <c r="A52" i="27"/>
  <c r="S51" i="27"/>
  <c r="Q51" i="27"/>
  <c r="J51" i="27"/>
  <c r="A51" i="27"/>
  <c r="S50" i="27"/>
  <c r="Q50" i="27"/>
  <c r="J50" i="27"/>
  <c r="C50" i="27"/>
  <c r="C51" i="27" s="1"/>
  <c r="C52" i="27" s="1"/>
  <c r="C53" i="27" s="1"/>
  <c r="C54" i="27" s="1"/>
  <c r="A50" i="27"/>
  <c r="S49" i="27"/>
  <c r="Q49" i="27"/>
  <c r="N49" i="27"/>
  <c r="M49" i="27"/>
  <c r="L49" i="27"/>
  <c r="K49" i="27"/>
  <c r="J49" i="27"/>
  <c r="C49" i="27"/>
  <c r="A49" i="27"/>
  <c r="S48" i="27"/>
  <c r="Q48" i="27"/>
  <c r="J48" i="27"/>
  <c r="A48" i="27"/>
  <c r="S47" i="27"/>
  <c r="Q47" i="27"/>
  <c r="J47" i="27"/>
  <c r="A47" i="27"/>
  <c r="S46" i="27"/>
  <c r="Q46" i="27"/>
  <c r="J46" i="27"/>
  <c r="A46" i="27"/>
  <c r="S45" i="27"/>
  <c r="Q45" i="27"/>
  <c r="J45" i="27"/>
  <c r="A45" i="27"/>
  <c r="S44" i="27"/>
  <c r="Q44" i="27"/>
  <c r="J44" i="27"/>
  <c r="B44" i="27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A44" i="27"/>
  <c r="S43" i="27"/>
  <c r="Q43" i="27"/>
  <c r="N43" i="27"/>
  <c r="M43" i="27"/>
  <c r="L43" i="27"/>
  <c r="K43" i="27"/>
  <c r="J43" i="27"/>
  <c r="C43" i="27"/>
  <c r="C44" i="27" s="1"/>
  <c r="C45" i="27" s="1"/>
  <c r="C46" i="27" s="1"/>
  <c r="C47" i="27" s="1"/>
  <c r="C48" i="27" s="1"/>
  <c r="B43" i="27"/>
  <c r="A43" i="27"/>
  <c r="S42" i="27"/>
  <c r="Q42" i="27"/>
  <c r="N42" i="27"/>
  <c r="M42" i="27"/>
  <c r="L42" i="27"/>
  <c r="K42" i="27"/>
  <c r="J42" i="27"/>
  <c r="C42" i="27"/>
  <c r="A42" i="27"/>
  <c r="S41" i="27"/>
  <c r="Q41" i="27"/>
  <c r="N41" i="27"/>
  <c r="M41" i="27"/>
  <c r="L41" i="27"/>
  <c r="K41" i="27"/>
  <c r="J41" i="27"/>
  <c r="C41" i="27"/>
  <c r="B41" i="27"/>
  <c r="B42" i="27" s="1"/>
  <c r="A41" i="27"/>
  <c r="S40" i="27"/>
  <c r="Q40" i="27"/>
  <c r="J40" i="27"/>
  <c r="C40" i="27"/>
  <c r="B40" i="27"/>
  <c r="A40" i="27"/>
  <c r="S39" i="27"/>
  <c r="Q39" i="27"/>
  <c r="N39" i="27"/>
  <c r="M39" i="27"/>
  <c r="L39" i="27"/>
  <c r="K39" i="27"/>
  <c r="J39" i="27"/>
  <c r="B39" i="27"/>
  <c r="A39" i="27"/>
  <c r="S38" i="27"/>
  <c r="Q38" i="27"/>
  <c r="N38" i="27"/>
  <c r="M38" i="27"/>
  <c r="L38" i="27"/>
  <c r="K38" i="27"/>
  <c r="J38" i="27"/>
  <c r="C38" i="27"/>
  <c r="B38" i="27"/>
  <c r="A38" i="27"/>
  <c r="S37" i="27"/>
  <c r="Q37" i="27"/>
  <c r="N37" i="27"/>
  <c r="M37" i="27"/>
  <c r="L37" i="27"/>
  <c r="K37" i="27"/>
  <c r="J37" i="27"/>
  <c r="C37" i="27"/>
  <c r="A37" i="27"/>
  <c r="S36" i="27"/>
  <c r="Q36" i="27"/>
  <c r="N36" i="27"/>
  <c r="M36" i="27"/>
  <c r="L36" i="27"/>
  <c r="K36" i="27"/>
  <c r="J36" i="27"/>
  <c r="C36" i="27"/>
  <c r="A36" i="27"/>
  <c r="S35" i="27"/>
  <c r="Q35" i="27"/>
  <c r="N35" i="27"/>
  <c r="M35" i="27"/>
  <c r="L35" i="27"/>
  <c r="K35" i="27"/>
  <c r="J35" i="27"/>
  <c r="C35" i="27"/>
  <c r="A35" i="27"/>
  <c r="S34" i="27"/>
  <c r="Q34" i="27"/>
  <c r="N34" i="27"/>
  <c r="M34" i="27"/>
  <c r="L34" i="27"/>
  <c r="K34" i="27"/>
  <c r="J34" i="27"/>
  <c r="C34" i="27"/>
  <c r="A34" i="27"/>
  <c r="S33" i="27"/>
  <c r="Q33" i="27"/>
  <c r="J33" i="27"/>
  <c r="A33" i="27"/>
  <c r="S32" i="27"/>
  <c r="Q32" i="27"/>
  <c r="N32" i="27"/>
  <c r="M32" i="27"/>
  <c r="L32" i="27"/>
  <c r="K32" i="27"/>
  <c r="J32" i="27"/>
  <c r="C32" i="27"/>
  <c r="B32" i="27"/>
  <c r="A32" i="27"/>
  <c r="S31" i="27"/>
  <c r="Q31" i="27"/>
  <c r="N31" i="27"/>
  <c r="M31" i="27"/>
  <c r="L31" i="27"/>
  <c r="K31" i="27"/>
  <c r="J31" i="27"/>
  <c r="C31" i="27"/>
  <c r="C33" i="27" s="1"/>
  <c r="A31" i="27"/>
  <c r="S30" i="27"/>
  <c r="Q30" i="27"/>
  <c r="N30" i="27"/>
  <c r="M30" i="27"/>
  <c r="L30" i="27"/>
  <c r="K30" i="27"/>
  <c r="J30" i="27"/>
  <c r="S29" i="27"/>
  <c r="Q29" i="27"/>
  <c r="N29" i="27"/>
  <c r="M29" i="27"/>
  <c r="L29" i="27"/>
  <c r="K29" i="27"/>
  <c r="J29" i="27"/>
  <c r="C29" i="27"/>
  <c r="B29" i="27"/>
  <c r="B31" i="27" s="1"/>
  <c r="A29" i="27"/>
  <c r="S28" i="27"/>
  <c r="Q28" i="27"/>
  <c r="N28" i="27"/>
  <c r="M28" i="27"/>
  <c r="L28" i="27"/>
  <c r="K28" i="27"/>
  <c r="J28" i="27"/>
  <c r="B28" i="27"/>
  <c r="B33" i="27" s="1"/>
  <c r="B34" i="27" s="1"/>
  <c r="B35" i="27" s="1"/>
  <c r="B36" i="27" s="1"/>
  <c r="B37" i="27" s="1"/>
  <c r="A28" i="27"/>
  <c r="S27" i="27"/>
  <c r="Q27" i="27"/>
  <c r="N27" i="27"/>
  <c r="M27" i="27"/>
  <c r="L27" i="27"/>
  <c r="K27" i="27"/>
  <c r="J27" i="27"/>
  <c r="S26" i="27"/>
  <c r="Q26" i="27"/>
  <c r="N26" i="27"/>
  <c r="M26" i="27"/>
  <c r="L26" i="27"/>
  <c r="K26" i="27"/>
  <c r="J26" i="27"/>
  <c r="C26" i="27"/>
  <c r="A26" i="27"/>
  <c r="S25" i="27"/>
  <c r="Q25" i="27"/>
  <c r="N25" i="27"/>
  <c r="M25" i="27"/>
  <c r="L25" i="27"/>
  <c r="K25" i="27"/>
  <c r="J25" i="27"/>
  <c r="C25" i="27"/>
  <c r="B25" i="27"/>
  <c r="B26" i="27" s="1"/>
  <c r="A25" i="27"/>
  <c r="S24" i="27"/>
  <c r="Q24" i="27"/>
  <c r="N24" i="27"/>
  <c r="M24" i="27"/>
  <c r="L24" i="27"/>
  <c r="K24" i="27"/>
  <c r="J24" i="27"/>
  <c r="C24" i="27"/>
  <c r="A24" i="27"/>
  <c r="S23" i="27"/>
  <c r="Q23" i="27"/>
  <c r="N23" i="27"/>
  <c r="M23" i="27"/>
  <c r="L23" i="27"/>
  <c r="K23" i="27"/>
  <c r="J23" i="27"/>
  <c r="C23" i="27"/>
  <c r="A23" i="27"/>
  <c r="S22" i="27"/>
  <c r="Q22" i="27"/>
  <c r="N22" i="27"/>
  <c r="M22" i="27"/>
  <c r="L22" i="27"/>
  <c r="K22" i="27"/>
  <c r="J22" i="27"/>
  <c r="C22" i="27"/>
  <c r="A22" i="27"/>
  <c r="S21" i="27"/>
  <c r="Q21" i="27"/>
  <c r="N21" i="27"/>
  <c r="M21" i="27"/>
  <c r="L21" i="27"/>
  <c r="K21" i="27"/>
  <c r="J21" i="27"/>
  <c r="C21" i="27"/>
  <c r="A21" i="27"/>
  <c r="S20" i="27"/>
  <c r="Q20" i="27"/>
  <c r="N20" i="27"/>
  <c r="M20" i="27"/>
  <c r="L20" i="27"/>
  <c r="K20" i="27"/>
  <c r="J20" i="27"/>
  <c r="C20" i="27"/>
  <c r="A20" i="27"/>
  <c r="S19" i="27"/>
  <c r="Q19" i="27"/>
  <c r="N19" i="27"/>
  <c r="M19" i="27"/>
  <c r="L19" i="27"/>
  <c r="K19" i="27"/>
  <c r="J19" i="27"/>
  <c r="C19" i="27"/>
  <c r="A19" i="27"/>
  <c r="S18" i="27"/>
  <c r="Q18" i="27"/>
  <c r="N18" i="27"/>
  <c r="M18" i="27"/>
  <c r="L18" i="27"/>
  <c r="K18" i="27"/>
  <c r="J18" i="27"/>
  <c r="C18" i="27"/>
  <c r="A18" i="27"/>
  <c r="S17" i="27"/>
  <c r="Q17" i="27"/>
  <c r="N17" i="27"/>
  <c r="M17" i="27"/>
  <c r="L17" i="27"/>
  <c r="K17" i="27"/>
  <c r="J17" i="27"/>
  <c r="C17" i="27"/>
  <c r="A17" i="27"/>
  <c r="S16" i="27"/>
  <c r="Q16" i="27"/>
  <c r="N16" i="27"/>
  <c r="M16" i="27"/>
  <c r="L16" i="27"/>
  <c r="K16" i="27"/>
  <c r="J16" i="27"/>
  <c r="C16" i="27"/>
  <c r="A16" i="27"/>
  <c r="S15" i="27"/>
  <c r="Q15" i="27"/>
  <c r="N15" i="27"/>
  <c r="M15" i="27"/>
  <c r="L15" i="27"/>
  <c r="K15" i="27"/>
  <c r="J15" i="27"/>
  <c r="C15" i="27"/>
  <c r="A15" i="27"/>
  <c r="S14" i="27"/>
  <c r="Q14" i="27"/>
  <c r="N14" i="27"/>
  <c r="M14" i="27"/>
  <c r="L14" i="27"/>
  <c r="K14" i="27"/>
  <c r="J14" i="27"/>
  <c r="C14" i="27"/>
  <c r="A14" i="27"/>
  <c r="S13" i="27"/>
  <c r="Q13" i="27"/>
  <c r="N13" i="27"/>
  <c r="M13" i="27"/>
  <c r="L13" i="27"/>
  <c r="K13" i="27"/>
  <c r="J13" i="27"/>
  <c r="C13" i="27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A13" i="27"/>
  <c r="S12" i="27"/>
  <c r="Q12" i="27"/>
  <c r="J12" i="27"/>
  <c r="B12" i="27"/>
  <c r="A12" i="27"/>
  <c r="S11" i="27"/>
  <c r="Q11" i="27"/>
  <c r="N11" i="27"/>
  <c r="M11" i="27"/>
  <c r="L11" i="27"/>
  <c r="K11" i="27"/>
  <c r="J11" i="27"/>
  <c r="C11" i="27"/>
  <c r="C12" i="27" s="1"/>
  <c r="B11" i="27"/>
  <c r="A11" i="27"/>
  <c r="Y10" i="27"/>
  <c r="S10" i="27"/>
  <c r="Q10" i="27"/>
  <c r="N10" i="27"/>
  <c r="M10" i="27"/>
  <c r="L10" i="27"/>
  <c r="K10" i="27"/>
  <c r="J10" i="27"/>
  <c r="C10" i="27"/>
  <c r="B10" i="27"/>
  <c r="A10" i="27"/>
  <c r="S9" i="27"/>
  <c r="Q9" i="27"/>
  <c r="N9" i="27"/>
  <c r="M9" i="27"/>
  <c r="L9" i="27"/>
  <c r="K9" i="27"/>
  <c r="J9" i="27"/>
  <c r="S8" i="27"/>
  <c r="Q8" i="27"/>
  <c r="N8" i="27"/>
  <c r="M8" i="27"/>
  <c r="L8" i="27"/>
  <c r="K8" i="27"/>
  <c r="J8" i="27"/>
  <c r="S7" i="27"/>
  <c r="Q7" i="27"/>
  <c r="N7" i="27"/>
  <c r="M7" i="27"/>
  <c r="L7" i="27"/>
  <c r="K7" i="27"/>
  <c r="J7" i="27"/>
  <c r="C7" i="27"/>
  <c r="B7" i="27"/>
  <c r="A7" i="27"/>
  <c r="B6" i="27"/>
  <c r="A6" i="27"/>
  <c r="N27" i="68" l="1"/>
  <c r="N11" i="68"/>
  <c r="W20" i="68"/>
  <c r="W11" i="68" s="1"/>
  <c r="V36" i="68"/>
  <c r="X36" i="68"/>
  <c r="T34" i="68"/>
  <c r="R20" i="68"/>
  <c r="R11" i="68" s="1"/>
  <c r="P36" i="68"/>
  <c r="S20" i="68"/>
  <c r="S11" i="68" s="1"/>
  <c r="Y20" i="68"/>
  <c r="Y11" i="68" s="1"/>
  <c r="W36" i="68"/>
  <c r="AH11" i="68"/>
  <c r="Q48" i="68"/>
  <c r="X20" i="68"/>
  <c r="X11" i="68" s="1"/>
  <c r="R36" i="68"/>
  <c r="Y36" i="68"/>
  <c r="S36" i="68"/>
  <c r="AA36" i="68"/>
  <c r="U36" i="68"/>
  <c r="AB36" i="68"/>
  <c r="AH27" i="68"/>
  <c r="AH43" i="68"/>
  <c r="AR11" i="68"/>
  <c r="AR43" i="68"/>
  <c r="AB11" i="68"/>
  <c r="AR27" i="68"/>
  <c r="AB48" i="68"/>
  <c r="AB43" i="68" s="1"/>
  <c r="V48" i="68"/>
  <c r="V43" i="68" s="1"/>
  <c r="P48" i="68"/>
  <c r="P43" i="68" s="1"/>
  <c r="AA48" i="68"/>
  <c r="AA43" i="68" s="1"/>
  <c r="T48" i="68"/>
  <c r="T43" i="68" s="1"/>
  <c r="Z48" i="68"/>
  <c r="Z43" i="68" s="1"/>
  <c r="S48" i="68"/>
  <c r="S43" i="68" s="1"/>
  <c r="Y48" i="68"/>
  <c r="Y43" i="68" s="1"/>
  <c r="R48" i="68"/>
  <c r="R43" i="68" s="1"/>
  <c r="N43" i="68"/>
  <c r="X48" i="68"/>
  <c r="X43" i="68" s="1"/>
  <c r="W48" i="68"/>
  <c r="W43" i="68" s="1"/>
  <c r="U48" i="68"/>
  <c r="U43" i="68" s="1"/>
  <c r="W34" i="68"/>
  <c r="X34" i="68"/>
  <c r="V34" i="68"/>
  <c r="P34" i="68"/>
  <c r="AB34" i="68"/>
  <c r="U34" i="68"/>
  <c r="Y34" i="68"/>
  <c r="Z34" i="68"/>
  <c r="Z27" i="68" s="1"/>
  <c r="AA34" i="68"/>
  <c r="R34" i="68"/>
  <c r="S34" i="68"/>
  <c r="T20" i="68"/>
  <c r="T11" i="68" s="1"/>
  <c r="Z20" i="68"/>
  <c r="Z11" i="68" s="1"/>
  <c r="U20" i="68"/>
  <c r="U11" i="68" s="1"/>
  <c r="AA20" i="68"/>
  <c r="AA11" i="68" s="1"/>
  <c r="AG34" i="68"/>
  <c r="AG27" i="68" s="1"/>
  <c r="AF36" i="68"/>
  <c r="AF27" i="68" s="1"/>
  <c r="Q45" i="68"/>
  <c r="Q47" i="68" s="1"/>
  <c r="P20" i="68"/>
  <c r="P11" i="68" s="1"/>
  <c r="V20" i="68"/>
  <c r="V11" i="68" s="1"/>
  <c r="T36" i="68"/>
  <c r="V27" i="68" l="1"/>
  <c r="P27" i="68"/>
  <c r="X27" i="68"/>
  <c r="T27" i="68"/>
  <c r="W27" i="68"/>
  <c r="AB27" i="68"/>
  <c r="AI27" i="68" s="1"/>
  <c r="AN27" i="68" s="1"/>
  <c r="AI11" i="68"/>
  <c r="AN11" i="68" s="1"/>
  <c r="U27" i="68"/>
  <c r="S27" i="68"/>
  <c r="R27" i="68"/>
  <c r="Y27" i="68"/>
  <c r="AA27" i="68"/>
  <c r="AI43" i="68"/>
  <c r="AN43" i="68" s="1"/>
  <c r="AJ36" i="68" l="1"/>
</calcChain>
</file>

<file path=xl/comments1.xml><?xml version="1.0" encoding="utf-8"?>
<comments xmlns="http://schemas.openxmlformats.org/spreadsheetml/2006/main">
  <authors>
    <author>Jani</author>
    <author>Darja Kušar</author>
  </authors>
  <commentList>
    <comment ref="G10" authorId="0" shapeId="0">
      <text>
        <r>
          <rPr>
            <b/>
            <sz val="9"/>
            <color indexed="81"/>
            <rFont val="Segoe UI"/>
            <family val="2"/>
            <charset val="238"/>
          </rPr>
          <t>Jani:</t>
        </r>
        <r>
          <rPr>
            <sz val="9"/>
            <color indexed="81"/>
            <rFont val="Segoe UI"/>
            <family val="2"/>
            <charset val="238"/>
          </rPr>
          <t xml:space="preserve">
Jani: Preglej izpis cenika iz NAP - pri uredi pri vseh kalkulacijah</t>
        </r>
      </text>
    </comment>
    <comment ref="J961" authorId="0" shapeId="0">
      <text>
        <r>
          <rPr>
            <b/>
            <sz val="9"/>
            <color indexed="81"/>
            <rFont val="Segoe UI"/>
            <family val="2"/>
            <charset val="238"/>
          </rPr>
          <t>Jani:</t>
        </r>
        <r>
          <rPr>
            <sz val="9"/>
            <color indexed="81"/>
            <rFont val="Segoe UI"/>
            <family val="2"/>
            <charset val="238"/>
          </rPr>
          <t xml:space="preserve">
Ali je prav prikazanoi? Dve ceni, dve šifri, čeprav izhaja iz ene dejavnosti?
Pravilno pošifrirati</t>
        </r>
      </text>
    </comment>
    <comment ref="N1775" authorId="1" shapeId="0">
      <text>
        <r>
          <rPr>
            <b/>
            <sz val="9"/>
            <color indexed="81"/>
            <rFont val="Segoe UI"/>
            <family val="2"/>
            <charset val="238"/>
          </rPr>
          <t>Darja Kušar:</t>
        </r>
        <r>
          <rPr>
            <sz val="9"/>
            <color indexed="81"/>
            <rFont val="Segoe UI"/>
            <family val="2"/>
            <charset val="238"/>
          </rPr>
          <t xml:space="preserve">
preračun OE NG</t>
        </r>
      </text>
    </comment>
    <comment ref="N1786" authorId="1" shapeId="0">
      <text>
        <r>
          <rPr>
            <b/>
            <sz val="9"/>
            <color indexed="81"/>
            <rFont val="Segoe UI"/>
            <family val="2"/>
            <charset val="238"/>
          </rPr>
          <t>Darja Kušar:</t>
        </r>
        <r>
          <rPr>
            <sz val="9"/>
            <color indexed="81"/>
            <rFont val="Segoe UI"/>
            <family val="2"/>
            <charset val="238"/>
          </rPr>
          <t xml:space="preserve">
preračun OE NG</t>
        </r>
      </text>
    </comment>
  </commentList>
</comments>
</file>

<file path=xl/sharedStrings.xml><?xml version="1.0" encoding="utf-8"?>
<sst xmlns="http://schemas.openxmlformats.org/spreadsheetml/2006/main" count="19045" uniqueCount="3672">
  <si>
    <t>VISOKA</t>
  </si>
  <si>
    <t>NIZKA</t>
  </si>
  <si>
    <t>CENA</t>
  </si>
  <si>
    <t>NOD</t>
  </si>
  <si>
    <t>- V ceni storitve je vključen ambulantni pregled pred in po operaciji.</t>
  </si>
  <si>
    <t>- Hospitalna obravnava je mogoča le, če izvajalec predloži Zavodu indikacije za obravnavo v akutni bolnišnični obravnavi.</t>
  </si>
  <si>
    <t>- V primeru, da dializa I, II ali III traja več kot 8 ur,  izvajalec po izteku 8 ur obračuna novo dializo.</t>
  </si>
  <si>
    <t>LEGENDA:</t>
  </si>
  <si>
    <t>Zdravnik spec./dipl.zdravstvenik/tehnik zdravstvene nege - voznik reševalnega vozila - redno delo 24 ur.</t>
  </si>
  <si>
    <t xml:space="preserve">Zdravnik spec./dipl.zdravstvenik 1 - med tednom redno delo od 7-20 ure. </t>
  </si>
  <si>
    <t>Zdravnik spec./dipl.zdravstvenik 2 - dežurstvo med tednom od 20-7 ure ter sobote, nedelje in prazniki.</t>
  </si>
  <si>
    <t xml:space="preserve">Zdravnik spec./dipl.zdravstvenik 3 - pripravljenost med tednom od 7-20 ure. </t>
  </si>
  <si>
    <t>Zdravnik spec./tehnik zdr.nege-voznik reševalnega vozila 4 - 24 urna pripravljenost.</t>
  </si>
  <si>
    <t>Zdravnik spec./dipl.zdravstvenik 5 - pripravljenost od 7-20 ure ob delavnikih, sobotah, nedeljah in praznikih.</t>
  </si>
  <si>
    <t>- Izvajalec v okviru cene za eno operacijo opravi ambulantna pregleda pred in po operaciji.</t>
  </si>
  <si>
    <t>- Kalkulacija velja za koncesionarje, ki te storitve lahko izvajajo izključno v okviru dnevne obravnave.</t>
  </si>
  <si>
    <t xml:space="preserve">transplantacija jetr  </t>
  </si>
  <si>
    <t>E0114</t>
  </si>
  <si>
    <t xml:space="preserve">transplantacija ledvice s trebušno slinavko  </t>
  </si>
  <si>
    <t>E0117</t>
  </si>
  <si>
    <t xml:space="preserve">transplantacija kostnega mozga - avtologna </t>
  </si>
  <si>
    <t>E0249</t>
  </si>
  <si>
    <t>E0423</t>
  </si>
  <si>
    <t>E0113</t>
  </si>
  <si>
    <t>E0116</t>
  </si>
  <si>
    <t>E0145</t>
  </si>
  <si>
    <t>E0130</t>
  </si>
  <si>
    <t>zdraviliško zdravljenje - nemedicinsko oskrbni dan</t>
  </si>
  <si>
    <t>Z0030</t>
  </si>
  <si>
    <t>zdraviliško zdravljenje - točke</t>
  </si>
  <si>
    <t xml:space="preserve">transplantacija kostnega mozga - alogenična (z dajalcem) </t>
  </si>
  <si>
    <t>vstavitev umetnega srca</t>
  </si>
  <si>
    <t xml:space="preserve">transplantacija srca  </t>
  </si>
  <si>
    <t xml:space="preserve">transplantacija roženice  </t>
  </si>
  <si>
    <t xml:space="preserve">transplantacija hondrocitov </t>
  </si>
  <si>
    <t xml:space="preserve">bol - invalidna mladina, CZBO Šentvid pri Stični </t>
  </si>
  <si>
    <t>E0146</t>
  </si>
  <si>
    <t xml:space="preserve">gojenje in presaditev kože  </t>
  </si>
  <si>
    <t>E0002</t>
  </si>
  <si>
    <t>E0051</t>
  </si>
  <si>
    <t>E0055</t>
  </si>
  <si>
    <t>E0424</t>
  </si>
  <si>
    <t>E0426</t>
  </si>
  <si>
    <t>E0056</t>
  </si>
  <si>
    <t>E0118</t>
  </si>
  <si>
    <t>E0250</t>
  </si>
  <si>
    <t>E0115</t>
  </si>
  <si>
    <t>E0261</t>
  </si>
  <si>
    <t xml:space="preserve">operacije kile </t>
  </si>
  <si>
    <t xml:space="preserve">bol - podaljšano bolnišnično zdravljenje </t>
  </si>
  <si>
    <t xml:space="preserve">bol - zdravstvena nega in paliativna oskrba </t>
  </si>
  <si>
    <t xml:space="preserve">bol - forenzična psihiatrija </t>
  </si>
  <si>
    <t xml:space="preserve">bol - psihiatrija, primer v bolnišnični dejavnosti </t>
  </si>
  <si>
    <t xml:space="preserve">bol - psihiatrija, primer v dnevni oskrbi </t>
  </si>
  <si>
    <t xml:space="preserve">bol - skupnostna psihiatrija </t>
  </si>
  <si>
    <t xml:space="preserve">bol - psihiatrija, nadzorovana obravnava </t>
  </si>
  <si>
    <t xml:space="preserve">bol - psihiatrija. primer v oskrbi v tuji družini </t>
  </si>
  <si>
    <t xml:space="preserve">transplantacija pljuč </t>
  </si>
  <si>
    <t xml:space="preserve">transplantacija ledvic </t>
  </si>
  <si>
    <t>SPECIALISTIČNA ZUNAJBOLNIŠNIČNA ZDRAVSTVENA DEJAVNOST</t>
  </si>
  <si>
    <t>BOLNIŠNIČNA ZDRAVSTVENA DEJAVNOST</t>
  </si>
  <si>
    <t>ABO</t>
  </si>
  <si>
    <t>psihiatrija</t>
  </si>
  <si>
    <t>transplantacije</t>
  </si>
  <si>
    <t>NBO</t>
  </si>
  <si>
    <t>dermatologija</t>
  </si>
  <si>
    <t>209 / 210</t>
  </si>
  <si>
    <t>E0434</t>
  </si>
  <si>
    <t>E0433</t>
  </si>
  <si>
    <t>E0301</t>
  </si>
  <si>
    <t>E0302</t>
  </si>
  <si>
    <t>E0303</t>
  </si>
  <si>
    <t xml:space="preserve">spec - fiziatrija </t>
  </si>
  <si>
    <t xml:space="preserve">spec - fizikalna medicina in rehabilitacija na področju predpisovanja in kontrole ortopedskih pripomočkov </t>
  </si>
  <si>
    <t xml:space="preserve">spec - gastroenterologija </t>
  </si>
  <si>
    <t xml:space="preserve">spec - ginekologija </t>
  </si>
  <si>
    <t xml:space="preserve">medikamentozni splav </t>
  </si>
  <si>
    <t xml:space="preserve">diagnostična histeroskopija </t>
  </si>
  <si>
    <t xml:space="preserve">histeroskopska operacija </t>
  </si>
  <si>
    <t>ginekologija</t>
  </si>
  <si>
    <t>gastro</t>
  </si>
  <si>
    <t xml:space="preserve">spec - bolezni dojk </t>
  </si>
  <si>
    <t xml:space="preserve">spec - zdravljenje neplodnosti </t>
  </si>
  <si>
    <t>E0299</t>
  </si>
  <si>
    <t xml:space="preserve">biopsija horionskih resic, kordocinteza </t>
  </si>
  <si>
    <t>E0300</t>
  </si>
  <si>
    <t xml:space="preserve">amniocenteza </t>
  </si>
  <si>
    <t>infektologija</t>
  </si>
  <si>
    <t>internistika</t>
  </si>
  <si>
    <t>invalid. mladina</t>
  </si>
  <si>
    <t>Š  I  F  R  A</t>
  </si>
  <si>
    <t xml:space="preserve">spec - infektologija  </t>
  </si>
  <si>
    <t xml:space="preserve">spec - internistika </t>
  </si>
  <si>
    <t>priprava in apl.
zdravila</t>
  </si>
  <si>
    <t>E0421</t>
  </si>
  <si>
    <t>priprava in aplikacija zdravil za ambulantno parenteralno sistemsko protitumorno zdravljenje karcinoma dojke</t>
  </si>
  <si>
    <t>E0422</t>
  </si>
  <si>
    <t xml:space="preserve">priprava in aplikacija zdravil za ambulantno parenteralno sistemsko protitumorno zdravljenje karcinoma debelega črevesa in danke </t>
  </si>
  <si>
    <t>alergologija</t>
  </si>
  <si>
    <t>onkologija</t>
  </si>
  <si>
    <t>kardiologija</t>
  </si>
  <si>
    <t>dialize</t>
  </si>
  <si>
    <t>maksilofac. kir.</t>
  </si>
  <si>
    <t>nevrologija</t>
  </si>
  <si>
    <t>okulistika</t>
  </si>
  <si>
    <t>ortopedija</t>
  </si>
  <si>
    <t>ORL</t>
  </si>
  <si>
    <t>pediatrija</t>
  </si>
  <si>
    <t>pulmologija</t>
  </si>
  <si>
    <t>mamografija</t>
  </si>
  <si>
    <t>revmatologija</t>
  </si>
  <si>
    <t>kirurgija</t>
  </si>
  <si>
    <t>urologija</t>
  </si>
  <si>
    <t>diabetologija</t>
  </si>
  <si>
    <t>tireologija</t>
  </si>
  <si>
    <t>op. na ožilju</t>
  </si>
  <si>
    <t>SPLOŠNA ZUNAJBOLNIŠNIČNA ZDRAVSTVENA DEJAVNOST</t>
  </si>
  <si>
    <t xml:space="preserve">spec - alergologija </t>
  </si>
  <si>
    <t xml:space="preserve">spec - onkologija </t>
  </si>
  <si>
    <t xml:space="preserve">spec - kardiologija </t>
  </si>
  <si>
    <t>E0220</t>
  </si>
  <si>
    <t xml:space="preserve">operacija na ožilju </t>
  </si>
  <si>
    <t xml:space="preserve">spec - klinična  genetika </t>
  </si>
  <si>
    <t xml:space="preserve">spec - maksilofacialna kirurgija </t>
  </si>
  <si>
    <t>E0154</t>
  </si>
  <si>
    <t>E0155</t>
  </si>
  <si>
    <t>E0156</t>
  </si>
  <si>
    <t>E0157</t>
  </si>
  <si>
    <t>E0158</t>
  </si>
  <si>
    <t>dializa I</t>
  </si>
  <si>
    <t>dializa II</t>
  </si>
  <si>
    <t>dializa III</t>
  </si>
  <si>
    <t xml:space="preserve">dializa IV (capd) </t>
  </si>
  <si>
    <t xml:space="preserve">dializa V (apd) </t>
  </si>
  <si>
    <t xml:space="preserve">spec - nevrologija </t>
  </si>
  <si>
    <t xml:space="preserve">spec - okulistika </t>
  </si>
  <si>
    <t>E0088</t>
  </si>
  <si>
    <t xml:space="preserve">operacija sive mrene </t>
  </si>
  <si>
    <t>E0304</t>
  </si>
  <si>
    <t>E0338</t>
  </si>
  <si>
    <t xml:space="preserve">vitreoretinalna kirurgija </t>
  </si>
  <si>
    <t xml:space="preserve">spec - ortopedija </t>
  </si>
  <si>
    <t xml:space="preserve">spec - otorinolaringologija </t>
  </si>
  <si>
    <t xml:space="preserve">spec - pedopsihiatrija </t>
  </si>
  <si>
    <t xml:space="preserve">spec - pediatrija </t>
  </si>
  <si>
    <t xml:space="preserve">spec - psihiatrija </t>
  </si>
  <si>
    <t xml:space="preserve">skupnostna psihiatrična obravnava na domu    </t>
  </si>
  <si>
    <t xml:space="preserve">spec - mamografija </t>
  </si>
  <si>
    <t xml:space="preserve">spec - ultrazvok </t>
  </si>
  <si>
    <t xml:space="preserve">spec - revmatologija </t>
  </si>
  <si>
    <t xml:space="preserve">spec - kirurgija z operativo </t>
  </si>
  <si>
    <t xml:space="preserve">spec - kirurgija </t>
  </si>
  <si>
    <t xml:space="preserve">spec - anesteziologija in bolečinske ambulante </t>
  </si>
  <si>
    <t>E0263</t>
  </si>
  <si>
    <t xml:space="preserve">operacija karpalnega kanala </t>
  </si>
  <si>
    <t>E0392</t>
  </si>
  <si>
    <t>E0396</t>
  </si>
  <si>
    <t>E0393</t>
  </si>
  <si>
    <t>E0397</t>
  </si>
  <si>
    <t>E0438</t>
  </si>
  <si>
    <t>E0439</t>
  </si>
  <si>
    <t xml:space="preserve">proktoskopija </t>
  </si>
  <si>
    <t xml:space="preserve">rektoskopija </t>
  </si>
  <si>
    <t xml:space="preserve">sklerozacija </t>
  </si>
  <si>
    <t xml:space="preserve">ligatura </t>
  </si>
  <si>
    <t>ortopedska operacija rame (ostali posegi na ramenu) - dnevna obravnava</t>
  </si>
  <si>
    <t xml:space="preserve">terapevtska  artroskopija (posegi na kolenu) - 
dnevna obravnava   </t>
  </si>
  <si>
    <t>E0010</t>
  </si>
  <si>
    <t xml:space="preserve">Fabry-jeva bolezen, SB Slovenj Gradec </t>
  </si>
  <si>
    <t xml:space="preserve">spec - tireologija </t>
  </si>
  <si>
    <t xml:space="preserve">spec - diabetologija </t>
  </si>
  <si>
    <t xml:space="preserve">spec - urologija </t>
  </si>
  <si>
    <t xml:space="preserve">spec - nevrologija, urgentna ambulanta </t>
  </si>
  <si>
    <t xml:space="preserve">spec - infektologija, urgentna ambulanta </t>
  </si>
  <si>
    <t xml:space="preserve">spec - kirurgija, urgentna ambulanta </t>
  </si>
  <si>
    <t xml:space="preserve">spec - internistika, urgentna ambulanta </t>
  </si>
  <si>
    <t xml:space="preserve">spec - medicina dela, prometa in športa </t>
  </si>
  <si>
    <t>medicina dela…</t>
  </si>
  <si>
    <t>SA</t>
  </si>
  <si>
    <t>DŽ</t>
  </si>
  <si>
    <t>OD, ŠD</t>
  </si>
  <si>
    <t>zobozdravstvo</t>
  </si>
  <si>
    <t>DRUGE ZDRAVSTVENE DEJAVNOSTI</t>
  </si>
  <si>
    <t>delovna terapija</t>
  </si>
  <si>
    <t>fizioterapija</t>
  </si>
  <si>
    <t>DORA</t>
  </si>
  <si>
    <t>prevozi</t>
  </si>
  <si>
    <t>distribucija cepiv</t>
  </si>
  <si>
    <t>001</t>
  </si>
  <si>
    <t>002</t>
  </si>
  <si>
    <t>003</t>
  </si>
  <si>
    <t>004</t>
  </si>
  <si>
    <t>007</t>
  </si>
  <si>
    <t>009</t>
  </si>
  <si>
    <t>011</t>
  </si>
  <si>
    <t>014</t>
  </si>
  <si>
    <t>038</t>
  </si>
  <si>
    <t>025</t>
  </si>
  <si>
    <t xml:space="preserve">splošna ambulanta    </t>
  </si>
  <si>
    <t>E0279</t>
  </si>
  <si>
    <t xml:space="preserve">dodatek za referenčno ambulanto - splošna ambulanta </t>
  </si>
  <si>
    <t xml:space="preserve">splošna ambulanta v socialnovarstvenem zavodu  </t>
  </si>
  <si>
    <t xml:space="preserve">center za preprečevanje in zdravljenje odvisnosti od drog </t>
  </si>
  <si>
    <t xml:space="preserve">antikoagulantna ambulanta </t>
  </si>
  <si>
    <t>dispanzer za ženske</t>
  </si>
  <si>
    <t>otroški in šolski dispanzer - kurativa</t>
  </si>
  <si>
    <t xml:space="preserve">otroški in šolski dispanzer - preventiva </t>
  </si>
  <si>
    <t>E0231</t>
  </si>
  <si>
    <t>E0233</t>
  </si>
  <si>
    <t>E0235</t>
  </si>
  <si>
    <t>E0254</t>
  </si>
  <si>
    <t>E0236</t>
  </si>
  <si>
    <t>E0237</t>
  </si>
  <si>
    <t>E0239</t>
  </si>
  <si>
    <t>E0522</t>
  </si>
  <si>
    <t>zdravstvena vzgoja</t>
  </si>
  <si>
    <t xml:space="preserve">delavnica 'zdravo hujšanje' </t>
  </si>
  <si>
    <t>delavnica 'zdrava prehrana'</t>
  </si>
  <si>
    <t xml:space="preserve">skupinsko svetovanje za opuščanje kajenja  </t>
  </si>
  <si>
    <t>individualno svetovanje za opuščanje kajenja</t>
  </si>
  <si>
    <t>individualno svetovanje za tveganje pitja alkohola</t>
  </si>
  <si>
    <t xml:space="preserve">delavnica 'življenski slog' </t>
  </si>
  <si>
    <t xml:space="preserve">delavnica 'dejavniki tveganja' </t>
  </si>
  <si>
    <t xml:space="preserve">šola za starše </t>
  </si>
  <si>
    <t>podpora pri spoprijemanju z depresijo</t>
  </si>
  <si>
    <t>101 / 102</t>
  </si>
  <si>
    <t>103 / 104</t>
  </si>
  <si>
    <t>105 / 106</t>
  </si>
  <si>
    <t xml:space="preserve">ortodontija </t>
  </si>
  <si>
    <t xml:space="preserve">pedontologija </t>
  </si>
  <si>
    <t xml:space="preserve">zobozdravstvo za odrasle </t>
  </si>
  <si>
    <t xml:space="preserve">zobozdravstvo za mladino  </t>
  </si>
  <si>
    <t xml:space="preserve">zobozdravstvo za študente </t>
  </si>
  <si>
    <t xml:space="preserve">zobozdravstvena oskrba varovancev s posebnimi potrebami </t>
  </si>
  <si>
    <t xml:space="preserve">stomatološko protetična dejavnost </t>
  </si>
  <si>
    <t xml:space="preserve">dežurna služba v zobozdravstvu </t>
  </si>
  <si>
    <t xml:space="preserve">oralna in maksilofacialna kirurgija </t>
  </si>
  <si>
    <t xml:space="preserve">zobozdravstvena vzgoja </t>
  </si>
  <si>
    <t>027</t>
  </si>
  <si>
    <t>028</t>
  </si>
  <si>
    <t>031</t>
  </si>
  <si>
    <t>032</t>
  </si>
  <si>
    <t>033</t>
  </si>
  <si>
    <t>E0436</t>
  </si>
  <si>
    <t>E0437</t>
  </si>
  <si>
    <t>E0011</t>
  </si>
  <si>
    <t>E0057</t>
  </si>
  <si>
    <t xml:space="preserve">bol - sobivanje starša ob hospitaliziranem otroku </t>
  </si>
  <si>
    <t>bol - spremljanje</t>
  </si>
  <si>
    <t xml:space="preserve">bol - doječe matere </t>
  </si>
  <si>
    <t xml:space="preserve">ostali sanitetni prevozi bolnikov </t>
  </si>
  <si>
    <t xml:space="preserve">sanitetni prevozi bolnikov na / z dialize </t>
  </si>
  <si>
    <t xml:space="preserve">nenujni reševalni prevozi s spremljevalcem </t>
  </si>
  <si>
    <t xml:space="preserve">klinična psihologija </t>
  </si>
  <si>
    <t xml:space="preserve">dispanzer za mentalno zdravje </t>
  </si>
  <si>
    <t xml:space="preserve">diagnostika DORA </t>
  </si>
  <si>
    <t>mamografsko slikanje DORA</t>
  </si>
  <si>
    <t xml:space="preserve">fizioterapija </t>
  </si>
  <si>
    <t xml:space="preserve">funkcionalna delovna terapija in izdelava opornic </t>
  </si>
  <si>
    <t>transplantacija pljuč  (priprava na transplantacijo in zdravljenje po transplantaciji, opravljeni v tujem zavodu)</t>
  </si>
  <si>
    <t>op. kile</t>
  </si>
  <si>
    <t>rehabilitacija in fiziatrija</t>
  </si>
  <si>
    <t xml:space="preserve">spec - rehabilitacija, Univerzitetni rehabilitacijski inštitut Republike Slovenije - SOČA </t>
  </si>
  <si>
    <t>spec - nevrofiziologija z EEG in EMG</t>
  </si>
  <si>
    <t>spec - pulmologija brez RTG</t>
  </si>
  <si>
    <t>spec - pulmologija z RTG</t>
  </si>
  <si>
    <t xml:space="preserve">spec - psihiatrija, Psihiatrična klinika Ljubljana </t>
  </si>
  <si>
    <t>spec - PET CT</t>
  </si>
  <si>
    <t>program NIJZ</t>
  </si>
  <si>
    <t>Fabry</t>
  </si>
  <si>
    <t>antikoag. amb.</t>
  </si>
  <si>
    <t>razvojna amb.</t>
  </si>
  <si>
    <t>cikloergometrija, spirometrija</t>
  </si>
  <si>
    <t>fototerapija</t>
  </si>
  <si>
    <t>denzitometrija</t>
  </si>
  <si>
    <t>nuklearna medicina</t>
  </si>
  <si>
    <t xml:space="preserve">abr, asg, seg </t>
  </si>
  <si>
    <t>eeg</t>
  </si>
  <si>
    <t>emg</t>
  </si>
  <si>
    <t>obravnava otrok z motnjami v razvoju</t>
  </si>
  <si>
    <t>citogenetski laboratorij</t>
  </si>
  <si>
    <t>kardiotokografija</t>
  </si>
  <si>
    <t>molekularna gen. diagnostika</t>
  </si>
  <si>
    <t>predimplantacijska gen. diagnostika</t>
  </si>
  <si>
    <t>mavčarna</t>
  </si>
  <si>
    <t>audiometrija</t>
  </si>
  <si>
    <t>foniatrija</t>
  </si>
  <si>
    <t>očesna diagnostika</t>
  </si>
  <si>
    <t>fundus kamera</t>
  </si>
  <si>
    <t>očesni laser</t>
  </si>
  <si>
    <t>klinični psihologi</t>
  </si>
  <si>
    <t>psihologi / logopedi / defektologi / socialni delavci</t>
  </si>
  <si>
    <t>klinični logopedi</t>
  </si>
  <si>
    <t>NIJZ</t>
  </si>
  <si>
    <t>UZ, RTG, PET CT</t>
  </si>
  <si>
    <t>bol - invalidna mladina, SB Nova Gorica</t>
  </si>
  <si>
    <t>spec - invalidna mladina, SB Nova Gorica</t>
  </si>
  <si>
    <t>zakonske obveznosti izvajalcev</t>
  </si>
  <si>
    <t>dodatek za delovno dobo</t>
  </si>
  <si>
    <t>dodatek za delovno uspešnost</t>
  </si>
  <si>
    <t>sredstva za regres</t>
  </si>
  <si>
    <t>letna premija za kolektivno dodatno 
pokojninsko zavarovanje</t>
  </si>
  <si>
    <t>ZOBOZDRAVSTVO</t>
  </si>
  <si>
    <t>REŠEVALNI PREVOZI</t>
  </si>
  <si>
    <t>Dejavnost</t>
  </si>
  <si>
    <t>Vrsta storitve</t>
  </si>
  <si>
    <t>Storitev</t>
  </si>
  <si>
    <t>Vrstni red star</t>
  </si>
  <si>
    <t>STRAN</t>
  </si>
  <si>
    <t>Enota mere</t>
  </si>
  <si>
    <t>Količina mere</t>
  </si>
  <si>
    <t>Skupaj EUR</t>
  </si>
  <si>
    <t>Cena EUR</t>
  </si>
  <si>
    <t>izrezanje benigne tvorbe kože in podkožnega tkiva / destrukcija benigne kožne tvorbe (brez kiretaže)</t>
  </si>
  <si>
    <t>spec - rentgen *</t>
  </si>
  <si>
    <t>Op</t>
  </si>
  <si>
    <t>Priloga Ia - Cenik storitev funkcionalne diagnostike v bolnišnicah</t>
  </si>
  <si>
    <t>Opomba: Kalkulacije za storitev iz te priloge partnerji objavijo na svojih spletnih straneh in so sestavni del Splošnega dogovora</t>
  </si>
  <si>
    <t>lekarniška dejavnost</t>
  </si>
  <si>
    <t>237 / 259</t>
  </si>
  <si>
    <t>rehabilitacija</t>
  </si>
  <si>
    <t>opombe</t>
  </si>
  <si>
    <t>Št.</t>
  </si>
  <si>
    <t>Pomožno ID</t>
  </si>
  <si>
    <t>Pomožno sklic</t>
  </si>
  <si>
    <t>NAZIV PROGRAMA</t>
  </si>
  <si>
    <t>Povezava na</t>
  </si>
  <si>
    <t>026</t>
  </si>
  <si>
    <t>Vrsta dejavnosti</t>
  </si>
  <si>
    <t>Podvrsta dejavnosti</t>
  </si>
  <si>
    <t>Evidenčne cene</t>
  </si>
  <si>
    <t>Laboratorijske točke evidenčno</t>
  </si>
  <si>
    <t>RTG točka evidenčno</t>
  </si>
  <si>
    <t>podpora pri spoprijemanju s tesnobo</t>
  </si>
  <si>
    <t>spoprijemanje s stresom</t>
  </si>
  <si>
    <t>tehnike sproščanja</t>
  </si>
  <si>
    <t>Zdravnik spec./dipl.zdravstvenik 6 - redno delo od 7-20 ure ob delavnikih, sobotah, nedeljah in praznikih.</t>
  </si>
  <si>
    <t>MS</t>
  </si>
  <si>
    <t>AM</t>
  </si>
  <si>
    <t>parodontologija / zobne bolezni in endodontija</t>
  </si>
  <si>
    <t xml:space="preserve">operacije obeh kil hkrati </t>
  </si>
  <si>
    <t>E0622</t>
  </si>
  <si>
    <t>cepilna mesta</t>
  </si>
  <si>
    <t>E0620</t>
  </si>
  <si>
    <t>UKC Ljubljana</t>
  </si>
  <si>
    <t>parenteralna prehrana</t>
  </si>
  <si>
    <t>046</t>
  </si>
  <si>
    <t>047</t>
  </si>
  <si>
    <t>048</t>
  </si>
  <si>
    <t>049</t>
  </si>
  <si>
    <t>024</t>
  </si>
  <si>
    <t>040</t>
  </si>
  <si>
    <t>041</t>
  </si>
  <si>
    <t>042</t>
  </si>
  <si>
    <t>043</t>
  </si>
  <si>
    <t>044</t>
  </si>
  <si>
    <t>045</t>
  </si>
  <si>
    <t>E0581</t>
  </si>
  <si>
    <t>E0582</t>
  </si>
  <si>
    <t>E0583</t>
  </si>
  <si>
    <t>Oblika SD</t>
  </si>
  <si>
    <t>NE</t>
  </si>
  <si>
    <t>urgentna 
medicina</t>
  </si>
  <si>
    <t>NAZIV STORITVE / PROGRAMA</t>
  </si>
  <si>
    <t/>
  </si>
  <si>
    <t>genetika</t>
  </si>
  <si>
    <t>zdraviliško zdravljenje</t>
  </si>
  <si>
    <t>- Pri obračunu se opravljeni obseg programa plača največ do planiranih storitev.</t>
  </si>
  <si>
    <t>bolničnična rehabilitacija za starejše zav. osebe v DSO Polde Eberl-Jamski Izlake</t>
  </si>
  <si>
    <t>411-413</t>
  </si>
  <si>
    <t>416-418</t>
  </si>
  <si>
    <t>Najzahtevnejša zdravstvena nega</t>
  </si>
  <si>
    <t>za rehabilitacijo</t>
  </si>
  <si>
    <t>nega v SVZ</t>
  </si>
  <si>
    <t xml:space="preserve">NMP z </t>
  </si>
  <si>
    <t>dežurno službo</t>
  </si>
  <si>
    <t>zdravljenje odvisnosti</t>
  </si>
  <si>
    <t>bol - obrav. motenj hranjenja in čustvovanja MKZ Rakitna</t>
  </si>
  <si>
    <t>bol - reintegracija in rehabilitacija MKZ Rakitna</t>
  </si>
  <si>
    <t>spec - onkologija - Onkološki inštitut Ljubljana</t>
  </si>
  <si>
    <t>E0211</t>
  </si>
  <si>
    <t>NIJZ - CINDI</t>
  </si>
  <si>
    <t>NIJZ - koordinacija in vodenje programa preventive</t>
  </si>
  <si>
    <t>E0212</t>
  </si>
  <si>
    <t>centralna upravljalska enota DORA</t>
  </si>
  <si>
    <t>ZORA</t>
  </si>
  <si>
    <t>centralna upravljalska enota ZORA</t>
  </si>
  <si>
    <t>039</t>
  </si>
  <si>
    <t>Priloga I  Cenik storitev - kazalo</t>
  </si>
  <si>
    <t>- Delavci iz ur - zdravnik specialist vključuje 1 anesteziologa.</t>
  </si>
  <si>
    <t>- Delavci iz ur - zdravnik specialist vključuje 0,1 anesteziologa.</t>
  </si>
  <si>
    <t>- Obračun je mogoč po pridobljenem izvidu patohistološke preiskave, ki dokazuje diagnozo pacienta skladno z vsebino storitve.</t>
  </si>
  <si>
    <t>- Pri obračunu se opravljeni obseg programa plača največ do planiranih sredstev po pogodbi.</t>
  </si>
  <si>
    <t>- Kalkulacijo uporabljata UKC Ljubljana in SB Ptuj.</t>
  </si>
  <si>
    <t>spec - kardiološka rehabilitacija</t>
  </si>
  <si>
    <t>051</t>
  </si>
  <si>
    <t xml:space="preserve">delavnica 'gibam se' </t>
  </si>
  <si>
    <t xml:space="preserve">delavnica 'ali sem fit' </t>
  </si>
  <si>
    <t>E0629</t>
  </si>
  <si>
    <t>E0687</t>
  </si>
  <si>
    <t>paliativa</t>
  </si>
  <si>
    <t>KONTROLA</t>
  </si>
  <si>
    <t>akutna bolnišnična obravnava-SPP</t>
  </si>
  <si>
    <t>akutna bolnišnična obravnava - rehabilitacija URI SOČA</t>
  </si>
  <si>
    <t>501 / 502 / 504 / 505</t>
  </si>
  <si>
    <t>E0428
E0425</t>
  </si>
  <si>
    <t>bol - psihiatrična obravnava otroka UPK Ljubljana</t>
  </si>
  <si>
    <t>E0700</t>
  </si>
  <si>
    <t>bol - psihiatrija, primer v bolnišnični dejavnosti UKC Ljubljana</t>
  </si>
  <si>
    <t>izrezanje bazalnoceličnega in skvamoznega karcinoma kože in malignega melanoma</t>
  </si>
  <si>
    <t>spec - medicinska rehabilitacija UKC Maribor, UKC Ljubljana, Center za medicinsko rehabilitacijo ZDM, Oddelek za medicinsko rehabilitacijo SB Celje</t>
  </si>
  <si>
    <t xml:space="preserve">spec - endoskopska diagnostika in terapija v gastoenterologiji in urologiji  </t>
  </si>
  <si>
    <t>zdravljenje starostne degenerativne makule, diabetičnega makularnega edema in zapore žil</t>
  </si>
  <si>
    <t>celovita rehabilitacija slepih in slabovidnih UKC Ljubljana</t>
  </si>
  <si>
    <t>spec - obravnava otrok in mladostnikov s kompleksnejšimi motnjami in kombiniranimi stanji</t>
  </si>
  <si>
    <t xml:space="preserve">spec - gerontopsihiatrična obravnava </t>
  </si>
  <si>
    <t>spec - rentgen  v bolnišnicah</t>
  </si>
  <si>
    <t>triaža in sprejem</t>
  </si>
  <si>
    <t>opazovalna enota</t>
  </si>
  <si>
    <t>dispečerska služba - dipl. medicinska sestra</t>
  </si>
  <si>
    <t>dispečerska služba - zdravstveni tehnik</t>
  </si>
  <si>
    <t>dispečerska služba -  zdravnik</t>
  </si>
  <si>
    <t>pediatrična urgenta ambulanta SB Celje</t>
  </si>
  <si>
    <t>urgentni center - enota za bolezni</t>
  </si>
  <si>
    <t>urgentni center - enota za poškodbe</t>
  </si>
  <si>
    <t>mobilni paliativni tim</t>
  </si>
  <si>
    <t>E0519</t>
  </si>
  <si>
    <t>razvojna ambulanta  (pomožen kader)</t>
  </si>
  <si>
    <t>razvojna ambulanta</t>
  </si>
  <si>
    <t>razvojna ambulanta z centrom za zgodnjo obravnavo</t>
  </si>
  <si>
    <t xml:space="preserve">nujna medicinska pomoč - helikopter </t>
  </si>
  <si>
    <t xml:space="preserve">dispečarska služba </t>
  </si>
  <si>
    <t>dežurna služba 1</t>
  </si>
  <si>
    <t>dežurna služba 2</t>
  </si>
  <si>
    <t>dežurna služba 3a</t>
  </si>
  <si>
    <t>dežurna služba 3b</t>
  </si>
  <si>
    <t>dežurna služba 4</t>
  </si>
  <si>
    <t>dežurna služba 5</t>
  </si>
  <si>
    <t>triaža satelitski urgentni center</t>
  </si>
  <si>
    <t>mobilna enota reanimobila</t>
  </si>
  <si>
    <t>mobilna enota nujnega reševalnega vozila</t>
  </si>
  <si>
    <t>motorno kolo</t>
  </si>
  <si>
    <t xml:space="preserve">enota za hitro pomoč v rednem delovnem času  </t>
  </si>
  <si>
    <t>preventivni programi</t>
  </si>
  <si>
    <t>e0686</t>
  </si>
  <si>
    <t>Center za krepitev zdravja - velik</t>
  </si>
  <si>
    <t>E0710</t>
  </si>
  <si>
    <t>Center za krepitev zdravja - srednji</t>
  </si>
  <si>
    <t>E0711</t>
  </si>
  <si>
    <t>Center za krepitev zdravja - majhen</t>
  </si>
  <si>
    <t>E0712</t>
  </si>
  <si>
    <t>vodenje strok. skupine - preventiva - velik CKZ</t>
  </si>
  <si>
    <t>E0713</t>
  </si>
  <si>
    <t>vodenje strok. skupine - preventiva - srednji, majhen CKZ</t>
  </si>
  <si>
    <t>E0714</t>
  </si>
  <si>
    <t>psihologija</t>
  </si>
  <si>
    <t>Center za duševno zdravje otrok in mladostnikov</t>
  </si>
  <si>
    <t>057</t>
  </si>
  <si>
    <t>amb. obravnava v centru za duševno zdravje odraslih</t>
  </si>
  <si>
    <t>058</t>
  </si>
  <si>
    <t>skup. psih. obrav. v centru za duševno zdravje odraslih</t>
  </si>
  <si>
    <t>059</t>
  </si>
  <si>
    <t>zdravstvena nega zavodov</t>
  </si>
  <si>
    <t>rehabilitacija po možganski poškodbi - CUDV Dolfke Boštjančič</t>
  </si>
  <si>
    <t xml:space="preserve">rehabilitacija po možganski poškodbi - Zavod Korak </t>
  </si>
  <si>
    <t>rehabilitacija po možganski poškodbi - Zavod Naprej</t>
  </si>
  <si>
    <t>rehabilitacija po možganski poškodbi  - CUDV Dornava</t>
  </si>
  <si>
    <t xml:space="preserve">zdravstvena </t>
  </si>
  <si>
    <t>splošni socialni zavodi - tip A</t>
  </si>
  <si>
    <t>splošni socialni zavodi - tip B</t>
  </si>
  <si>
    <t>splošni socialni zavodi - tip C</t>
  </si>
  <si>
    <t xml:space="preserve">spremljanje </t>
  </si>
  <si>
    <t>otroka</t>
  </si>
  <si>
    <t xml:space="preserve">Količina mere na </t>
  </si>
  <si>
    <t>tim/program/obračunsko enoto</t>
  </si>
  <si>
    <t>logoped</t>
  </si>
  <si>
    <t>defektolog</t>
  </si>
  <si>
    <t>v skladu s 2. odst. 14. člena</t>
  </si>
  <si>
    <t>kader</t>
  </si>
  <si>
    <t>PR</t>
  </si>
  <si>
    <t>osnovna plača</t>
  </si>
  <si>
    <t>delovna doba</t>
  </si>
  <si>
    <t>stim.</t>
  </si>
  <si>
    <t>obveznosti</t>
  </si>
  <si>
    <t>jubilejne</t>
  </si>
  <si>
    <t>regres</t>
  </si>
  <si>
    <t>PDPZ</t>
  </si>
  <si>
    <t>MS -1</t>
  </si>
  <si>
    <t>AM -1</t>
  </si>
  <si>
    <t>INF -1</t>
  </si>
  <si>
    <t>INF</t>
  </si>
  <si>
    <t>SKUPAJ
(v eur)</t>
  </si>
  <si>
    <t>E0428</t>
  </si>
  <si>
    <t>Zdraviliško zdravljenje - točke</t>
  </si>
  <si>
    <t xml:space="preserve">Transplantacija kostnega mozga - avtologna </t>
  </si>
  <si>
    <t>regres, jubilejne, PDPZ</t>
  </si>
  <si>
    <t xml:space="preserve">                       pogoji dela</t>
  </si>
  <si>
    <t>Z0034</t>
  </si>
  <si>
    <t>VK01</t>
  </si>
  <si>
    <t>CP
stara P1</t>
  </si>
  <si>
    <t>CENA
stara P1</t>
  </si>
  <si>
    <t>RAZLIKA
CP</t>
  </si>
  <si>
    <t>RAZLIKA
CENA</t>
  </si>
  <si>
    <t>tran.</t>
  </si>
  <si>
    <t xml:space="preserve">Transplantacija jetr  </t>
  </si>
  <si>
    <t xml:space="preserve">anesteziolog  </t>
  </si>
  <si>
    <t xml:space="preserve">bolničar  </t>
  </si>
  <si>
    <t xml:space="preserve">dipl. biolog  </t>
  </si>
  <si>
    <t xml:space="preserve">dipl. delovni terapevt  </t>
  </si>
  <si>
    <t xml:space="preserve">dipl. fizioterapevt  </t>
  </si>
  <si>
    <t xml:space="preserve">dipl. fizioterapevt - inštruktor  </t>
  </si>
  <si>
    <t xml:space="preserve">dipl. ing. ort. teh.  </t>
  </si>
  <si>
    <t xml:space="preserve">dipl. med. sestra - neg. enota  </t>
  </si>
  <si>
    <t xml:space="preserve">dipl. san. inženir  </t>
  </si>
  <si>
    <t xml:space="preserve">dipl. socialni delavec  </t>
  </si>
  <si>
    <t xml:space="preserve">diplomirani zdravstvenik  </t>
  </si>
  <si>
    <t xml:space="preserve">diplomirani zdravstvenik 1  </t>
  </si>
  <si>
    <t xml:space="preserve">diplomirani zdravstvenik 2  </t>
  </si>
  <si>
    <t xml:space="preserve">diplomirani zdravstvenik 6  </t>
  </si>
  <si>
    <t xml:space="preserve">farmacevt  </t>
  </si>
  <si>
    <t xml:space="preserve">farmacevt receptar  </t>
  </si>
  <si>
    <t xml:space="preserve">farmacevt specialist  </t>
  </si>
  <si>
    <t xml:space="preserve">farmacevt svetovalec  </t>
  </si>
  <si>
    <t xml:space="preserve">farmacevtski tehnik  </t>
  </si>
  <si>
    <t xml:space="preserve">fizioterapevt  </t>
  </si>
  <si>
    <t xml:space="preserve">fizioterapevt s specialnimi znanji  </t>
  </si>
  <si>
    <t xml:space="preserve">ing. računalništva  </t>
  </si>
  <si>
    <t xml:space="preserve">inženir radiologije  </t>
  </si>
  <si>
    <t xml:space="preserve">klinični psiholog  </t>
  </si>
  <si>
    <t xml:space="preserve">lekarniški delavec  </t>
  </si>
  <si>
    <t xml:space="preserve">logoped  </t>
  </si>
  <si>
    <t xml:space="preserve">mt, voznik  </t>
  </si>
  <si>
    <t xml:space="preserve">mt, voznik 4  </t>
  </si>
  <si>
    <t xml:space="preserve">ortopedski tehnolog  </t>
  </si>
  <si>
    <t xml:space="preserve">ostali delavci iz ur  </t>
  </si>
  <si>
    <t xml:space="preserve">pedagog specialist - tiflopedagog  </t>
  </si>
  <si>
    <t xml:space="preserve">psiholog  </t>
  </si>
  <si>
    <t xml:space="preserve">reševalec  </t>
  </si>
  <si>
    <t xml:space="preserve">soc. del., spec. pedagog  </t>
  </si>
  <si>
    <t xml:space="preserve">socialni delavec  </t>
  </si>
  <si>
    <t xml:space="preserve">spec. klinične logopedije  </t>
  </si>
  <si>
    <t xml:space="preserve">specialni pedagog  </t>
  </si>
  <si>
    <t xml:space="preserve">strežnica  </t>
  </si>
  <si>
    <t xml:space="preserve">tehnik zdravstvene nege  </t>
  </si>
  <si>
    <t xml:space="preserve">voznik  </t>
  </si>
  <si>
    <t xml:space="preserve">zdravnik internist  </t>
  </si>
  <si>
    <t xml:space="preserve">zdravnik specialist  </t>
  </si>
  <si>
    <t xml:space="preserve">zdravnik specialist 1  </t>
  </si>
  <si>
    <t xml:space="preserve">zdravnik specialist 2  </t>
  </si>
  <si>
    <t xml:space="preserve">zdravnik specialist 4  </t>
  </si>
  <si>
    <t xml:space="preserve">zdravnik specialist 5  </t>
  </si>
  <si>
    <t xml:space="preserve">zdravnik specialist 6  </t>
  </si>
  <si>
    <t xml:space="preserve">zobni tehnik  </t>
  </si>
  <si>
    <t xml:space="preserve">zobozdravnik  </t>
  </si>
  <si>
    <t xml:space="preserve">zobozdravnik specialist  </t>
  </si>
  <si>
    <t xml:space="preserve">zr, voznik  </t>
  </si>
  <si>
    <t xml:space="preserve">dipl. delovni terapevt / višji delovni terapevt  </t>
  </si>
  <si>
    <t xml:space="preserve">dipl. delov. terapevt / dipl. fizioterapevt  </t>
  </si>
  <si>
    <t xml:space="preserve">dipl. fizioterapevt / višji fizioterapevt  </t>
  </si>
  <si>
    <t xml:space="preserve">dipl. diet.  </t>
  </si>
  <si>
    <t>dipl. med. sestra</t>
  </si>
  <si>
    <t xml:space="preserve">dipl. med. sestra / višja med. sestra  </t>
  </si>
  <si>
    <t xml:space="preserve">dipl. med. sestra / dipl. zdravstvenik  </t>
  </si>
  <si>
    <t xml:space="preserve">inženir zobne protetike  </t>
  </si>
  <si>
    <t xml:space="preserve">inženir ortopedske tehnike  </t>
  </si>
  <si>
    <t xml:space="preserve">psiholog / logoped / defektolog  </t>
  </si>
  <si>
    <t xml:space="preserve">psiholog / socialni delavec  </t>
  </si>
  <si>
    <t xml:space="preserve">psihologi / logopedi / defektologi / soc. delavci  </t>
  </si>
  <si>
    <t xml:space="preserve">univ. dipl. psih. / dipl. med. sestra  </t>
  </si>
  <si>
    <t xml:space="preserve">univ. dipl. psih.  </t>
  </si>
  <si>
    <t xml:space="preserve">univ. dipl. psih. idr.  </t>
  </si>
  <si>
    <t xml:space="preserve">univ. dipl. psih. / dipl. med. sestra / višja med. sestra  </t>
  </si>
  <si>
    <t xml:space="preserve">spec. pedagog / del. terapevt / logoped  </t>
  </si>
  <si>
    <t>Transplantacija ledvice s trebušno slinavko</t>
  </si>
  <si>
    <t>BOD</t>
  </si>
  <si>
    <t>Vstavitev umetnega srca</t>
  </si>
  <si>
    <t>Transplantacija srca</t>
  </si>
  <si>
    <t>Transplantacija roženice</t>
  </si>
  <si>
    <t>Transplantacija hondrocitov</t>
  </si>
  <si>
    <t>prim.</t>
  </si>
  <si>
    <t xml:space="preserve">Gojenje in presaditev kože  </t>
  </si>
  <si>
    <t xml:space="preserve">Transplantacija pljuč </t>
  </si>
  <si>
    <t>Štev.
kalk.</t>
  </si>
  <si>
    <t>točka</t>
  </si>
  <si>
    <t>utež</t>
  </si>
  <si>
    <t>vstav.</t>
  </si>
  <si>
    <t>Rea:</t>
  </si>
  <si>
    <t>Op:</t>
  </si>
  <si>
    <t xml:space="preserve">Transplantacija ledvic </t>
  </si>
  <si>
    <t xml:space="preserve">Operacije kile </t>
  </si>
  <si>
    <t>op.</t>
  </si>
  <si>
    <t>poseg</t>
  </si>
  <si>
    <t>Lab. točka</t>
  </si>
  <si>
    <t>evidenčno:</t>
  </si>
  <si>
    <t xml:space="preserve">Spec - Fiziatrija </t>
  </si>
  <si>
    <t xml:space="preserve">Spec - Gastroenterologija </t>
  </si>
  <si>
    <t xml:space="preserve">Spec - Ginekologija </t>
  </si>
  <si>
    <t xml:space="preserve">Medikamentozni splav </t>
  </si>
  <si>
    <t xml:space="preserve">Diagnostična histeroskopija </t>
  </si>
  <si>
    <t>- Izvajalec v okviru cene za en poseg opravi ambulantna pregleda pred in po posegu.</t>
  </si>
  <si>
    <t>- Materialni stroški že vključujejo sredstva za patohistološke in citološke preiskave iz 16. člena tega Dogovora.</t>
  </si>
  <si>
    <t>- Bolnišnici Sežana se v ceni iz zgornje kalkulacije priznajo dodatna sredstva v višini 17% sredstev za materialne stroške.</t>
  </si>
  <si>
    <t>- Priprava na transplantacijo in zdravljenje po transplantaciji, opravljeni v tujem zavodu</t>
  </si>
  <si>
    <t>- Psihiatrični kliniki Ljubljana se na ceno iz zgornje kalkulacije prizna dodatek za terciar.</t>
  </si>
  <si>
    <t>- Kalkulacija se uporablja za vse izvajalce specialistične bolnišnične dejavnosti psihiatrije z izjemo MKZ Rakitne.</t>
  </si>
  <si>
    <t>+ Izvajalec lahko pošlje realizacijo (v okviru plana 101 300) na vseh podvrstah 301 Akutna bolnišnična obravnava SPP</t>
  </si>
  <si>
    <t>+ Izvajalec lahko pošlje realizacijo (v okviru plana 104 501) tudi na dejavnosti 104 502, 104 504, 104 505</t>
  </si>
  <si>
    <t>+ Izvajalec lahko pošlje realizacijo (v okviru plana 130 341) tudi na dejavnosti 124 341</t>
  </si>
  <si>
    <t>+ Izvajalec lahko pošlje realizacijo (v okviru plana 130 341 E0055) tudi na dejavnosti 124 341</t>
  </si>
  <si>
    <t>+ Izvajalec lahko pošlje realizacijo (v okviru plana 139 303) tudi na dejavnosti 101 303 Abdominalna kirurgija</t>
  </si>
  <si>
    <t>+ Izvajalec lahko pošlje realizacijo (v okviru plana 144 306) tudi na dejavnosti 141 304.</t>
  </si>
  <si>
    <t>+ Izvajalec lahko pošlje realizacijo (v okviru plana 234 251) tudi na dejavnosti 228 238 Estetska kirurgija</t>
  </si>
  <si>
    <t>+ Izvajalec lahko pošlje realizacijo (v okviru plana 205 208) tudi na dejavnosti 205 267 Endoskopija</t>
  </si>
  <si>
    <t>+ Izvajalec lahko pošlje realizacijo (v okviru plana 206 209) tudi na dejavnosti 206 263 Porodništvo</t>
  </si>
  <si>
    <t xml:space="preserve">Histeroskopska operacija </t>
  </si>
  <si>
    <t xml:space="preserve">Spec - Bolezni dojk </t>
  </si>
  <si>
    <t xml:space="preserve">Biopsija horionskih resic, kordocinteza </t>
  </si>
  <si>
    <t xml:space="preserve">Amniocenteza </t>
  </si>
  <si>
    <t xml:space="preserve">Spec - Infektologija  </t>
  </si>
  <si>
    <t xml:space="preserve">Spec - internistika </t>
  </si>
  <si>
    <t xml:space="preserve">  bolnikov na obravnavo, možnost pred in pooperativnega zdravljenja.</t>
  </si>
  <si>
    <t>- Delavci iz ur - zdravnik specialist vključuje 1 internista-gastroenterologa in 1,5 anesteziologa, radiologa.</t>
  </si>
  <si>
    <t>+ Izvajalec lahko pošlje realizacijo (v okviru plana 209 215) tudi na dejavnosti 207 213 Hematologija in 216 264 Nefrologija</t>
  </si>
  <si>
    <t xml:space="preserve">Spec - Alergologija </t>
  </si>
  <si>
    <t>+ Izvajalec lahko pošlje realizacijo (v okviru plana 209 240) tudi na dejavnosti 227 240 Alergologija v pediatriji</t>
  </si>
  <si>
    <t xml:space="preserve">Spec - Onkologija </t>
  </si>
  <si>
    <t xml:space="preserve">Spec - Kardiologija </t>
  </si>
  <si>
    <t>Spec - Ambulantna kardiološka rehabilitacija</t>
  </si>
  <si>
    <t xml:space="preserve">Operacija na ožilju </t>
  </si>
  <si>
    <t>+ Izvajalec lahko pošlje realizacijo (v okviru plana 215 224) tudi na dejavnosti 242 233 Oralna kirurgija</t>
  </si>
  <si>
    <t>- Pri maksilofacialni kirurgiji je nosilec lahko zdravnik ali zobozdravnik specialist. Zdravnik specialist vključuje 0,5 anesteziologa.</t>
  </si>
  <si>
    <t>dan</t>
  </si>
  <si>
    <t xml:space="preserve">Spec - Nevrologija </t>
  </si>
  <si>
    <t xml:space="preserve">Spec - Okulistika </t>
  </si>
  <si>
    <t xml:space="preserve">Operacija sive mrene </t>
  </si>
  <si>
    <t>- V kalkulaciji 220 229 Okulistika-operativa opraviti tudi 2 ambulantna pregleda (eden pred operacijo, drugi po operaciji).</t>
  </si>
  <si>
    <t>- Zdravnik specialist vključuje tudi 0,1 anesteziologa.</t>
  </si>
  <si>
    <t xml:space="preserve">Vitreoretinalna kirurgija </t>
  </si>
  <si>
    <t xml:space="preserve">Spec - Ortopedija </t>
  </si>
  <si>
    <t xml:space="preserve">Spec - Otorinolaringologija </t>
  </si>
  <si>
    <t xml:space="preserve">Spec - Pedopsihiatrija </t>
  </si>
  <si>
    <t>pavšal</t>
  </si>
  <si>
    <t>- Če izvajalec ne pridobi vsega standarda kadra, se mu za manjkajoči kader zniža financiranje.</t>
  </si>
  <si>
    <t xml:space="preserve"> * specialist otroške in mladostniške psihiatrije (1/2)</t>
  </si>
  <si>
    <t xml:space="preserve"> * psiholog v procesu specializacije klinične psihologije (1)</t>
  </si>
  <si>
    <t xml:space="preserve"> * psiholog (1)</t>
  </si>
  <si>
    <t xml:space="preserve"> * specialni pedagog / delovni terapevt / logoped (1)</t>
  </si>
  <si>
    <t xml:space="preserve"> * socialni delavec (0,3)</t>
  </si>
  <si>
    <t xml:space="preserve"> * diplomirana medicinska sestra (DMS) (1)</t>
  </si>
  <si>
    <t xml:space="preserve"> * administrator (15,27 % kadra).</t>
  </si>
  <si>
    <t xml:space="preserve">Spec - Pediatrija </t>
  </si>
  <si>
    <t xml:space="preserve">Spec - Psihiatrija </t>
  </si>
  <si>
    <t>Skupnostna psihiatrična obravnava na domu</t>
  </si>
  <si>
    <t xml:space="preserve">Spec - Mamografija </t>
  </si>
  <si>
    <t>E0525</t>
  </si>
  <si>
    <t>Spec - PET CT</t>
  </si>
  <si>
    <t>preisk.</t>
  </si>
  <si>
    <t>- Delavci iz ur - zdravnik specialist vključuje 0,5 anesteziologa.</t>
  </si>
  <si>
    <t xml:space="preserve">Spec - Kirurgija </t>
  </si>
  <si>
    <t xml:space="preserve">Spec - Anesteziologija in bolečinske ambulante </t>
  </si>
  <si>
    <t>+ Izvajalec pošlje realizacijo (v okviru plana 234 251) tudi  na dejavnosti 202 204 Anesteziologija in 202 268 Protibolečinska ambulanta</t>
  </si>
  <si>
    <t xml:space="preserve">Operacija karpalnega kanala </t>
  </si>
  <si>
    <t>+ Izvajalec lahko pošlje realizacijo (v okviru plana 234 251) tudi na dejavnostih 201 203 Abdominalna kirurgija, 237 254 Travmatologija</t>
  </si>
  <si>
    <t>- Kalkulacija velja le za proktološke ambulantne posege.</t>
  </si>
  <si>
    <t>Proktoskopija</t>
  </si>
  <si>
    <t>Rektoskopija</t>
  </si>
  <si>
    <t>Sklerozacija</t>
  </si>
  <si>
    <t>Ligatura</t>
  </si>
  <si>
    <t>- Kalkulacijo uporabljajo UKC Ljubljana, Klinika Golnik, SB Ptuj in Bolnišnica Topolšica.</t>
  </si>
  <si>
    <t>- Zdravnik specialist vključuje 0,5 anesteziologa.</t>
  </si>
  <si>
    <t xml:space="preserve">Spec - Infektologija, urgentna ambulanta </t>
  </si>
  <si>
    <t>- Kalkulacijo uporablja UKC Ljubljana.</t>
  </si>
  <si>
    <t xml:space="preserve">Spec - Nevrologija, urgentna ambulanta </t>
  </si>
  <si>
    <t>- Standard je za 9 postelj.</t>
  </si>
  <si>
    <t xml:space="preserve">- Za dnevni turnus se predvidi 2 DMS in 1 ZT/SMS na 9 postelj in 2 DMS na 9 postelj v nočnem turnusu. </t>
  </si>
  <si>
    <t>- Poleg tega še 0,5 bolničarja za transport na 9 postelj in 0,25 administratorke na 9 postelj.</t>
  </si>
  <si>
    <t>- V standard so vključeni materialni stroški, laboratorij in amortizacija.</t>
  </si>
  <si>
    <t>Dispečerska služba - DMS</t>
  </si>
  <si>
    <t>Dispečerska služba - ZT</t>
  </si>
  <si>
    <t>Dispečerska služba - zdravnik</t>
  </si>
  <si>
    <t>- Pri izračunu cene za tujce se upošteva 75.100 točk na tim.</t>
  </si>
  <si>
    <t>UC - Enota za bolezni</t>
  </si>
  <si>
    <t>- Izvajalci opravljene storitve obračunavajo z naslednjimi šiframi storitev: 2003, 2004, 2005, 3004, 3005, 3006, 4003, 4004, 11004.</t>
  </si>
  <si>
    <t>- Zdravnik specialist vključuje 7,5 internista (urg. medicina), 1,85 nevrologa in 1 infektologa.</t>
  </si>
  <si>
    <t>Laboratorij</t>
  </si>
  <si>
    <t>UC - Enota za poškodbe</t>
  </si>
  <si>
    <t xml:space="preserve">Spec - Urologija </t>
  </si>
  <si>
    <t>Mobilni paliativni tim</t>
  </si>
  <si>
    <t xml:space="preserve">Program NIJZ </t>
  </si>
  <si>
    <t xml:space="preserve">Spec - Diabetologija </t>
  </si>
  <si>
    <t xml:space="preserve">Spec - Tireologija </t>
  </si>
  <si>
    <t>+ Izvajalec lahko pošlje realizacijo (v okviru plana 249 217) tudi na dejavnosti 219 228 Nuklearna medicina, če je le-ta planirana</t>
  </si>
  <si>
    <t>+ Izvajalec lahko pošlje realizacijo (v okviru plana 249 216) tudi na dejavnosti 249 265 Endokrinologija</t>
  </si>
  <si>
    <t xml:space="preserve">Fabry-jeva bolezen, 
SB Slovenj Gradec </t>
  </si>
  <si>
    <t>obiski</t>
  </si>
  <si>
    <t>količ.</t>
  </si>
  <si>
    <t>glav.</t>
  </si>
  <si>
    <t>- Materialni stroški vključujejo tudi sredstva SVIT za pripravo bolnikov na kolonoskopijo v višini 447,66 €.</t>
  </si>
  <si>
    <t xml:space="preserve"> </t>
  </si>
  <si>
    <t>storitev</t>
  </si>
  <si>
    <t xml:space="preserve">Farmacevt svetovalec </t>
  </si>
  <si>
    <t>K obiski</t>
  </si>
  <si>
    <t>- Materialni stroški vključujejo tudi sredstva SVIT  za pripravo bolnikov na kolonoskopijo v višini 447,66 €.</t>
  </si>
  <si>
    <t>nor-mativ / količina</t>
  </si>
  <si>
    <t>- Zdravnik specialist vključuje 0,3 psihiatra.</t>
  </si>
  <si>
    <t>- Materialni stroški vključujejo tudi teste oziroma testne lističe.</t>
  </si>
  <si>
    <t>- Z realizacijo 15.000 (normativ iz SD) količnikov iz obiskov je za standardno ambulanto zagotovljeno 92% sredstev.</t>
  </si>
  <si>
    <t xml:space="preserve">Otroški in šolski dispanzer - preventiva </t>
  </si>
  <si>
    <t xml:space="preserve">Razvojna ambulanta  </t>
  </si>
  <si>
    <t xml:space="preserve">Dispečerska služba </t>
  </si>
  <si>
    <t xml:space="preserve">Dežurna služba 1 </t>
  </si>
  <si>
    <t>Dežurna služba 2</t>
  </si>
  <si>
    <t>Dežurnaslužba 3a</t>
  </si>
  <si>
    <t>Dežurnaslužba 3b</t>
  </si>
  <si>
    <t xml:space="preserve">Dežurna služba 4 </t>
  </si>
  <si>
    <t xml:space="preserve">Dežurna služba 5 </t>
  </si>
  <si>
    <t>Triaža satelitski urgentni center</t>
  </si>
  <si>
    <t>Motorno kolo</t>
  </si>
  <si>
    <t>061</t>
  </si>
  <si>
    <t>Zdravstvena vzgoja</t>
  </si>
  <si>
    <t>- K obstoječemu programu zdravstvene vzgoje v ZD, ki ima velik CKZ se doda 0,65 tima zdravstvene vzgoje.</t>
  </si>
  <si>
    <t>- K obstoječemu programu patronažne službe v ZD, ki ima velik CKZ se doda 1,00 tim patronažne službe.</t>
  </si>
  <si>
    <t>- K obstoječemu programu zdravstvene vzgoje v ZD, ki ima srednji CKZ se doda 0,20 tima zdravstvene vzgoje.</t>
  </si>
  <si>
    <t>- K obstoječemu programu patronažne službe v ZD, ki ima srednji CKZ se doda 0,50 tima patronažne službe.</t>
  </si>
  <si>
    <t>- K obstoječemu programu zdravstvene vzgoje v ZD, ki ima majhen CKZ se doda 0,15 tima zdravstvene vzgoje.</t>
  </si>
  <si>
    <t>- K obstoječemu programu patronažne službe v ZD, ki ima majhen CKZ se doda 0,50 tima patronažne službe.</t>
  </si>
  <si>
    <t>Vodenje strokovne skupine za preventivo - velik CKZ</t>
  </si>
  <si>
    <t>Vodenje strokovne skupine za preventivo - srednji in majhen CKZ</t>
  </si>
  <si>
    <t>E0731</t>
  </si>
  <si>
    <t>- Vrednost programa vključuje tudi zdravstveno vzgojne delavnice.</t>
  </si>
  <si>
    <t>E0732</t>
  </si>
  <si>
    <t>Integrirani center za krepitev zdravja - velik</t>
  </si>
  <si>
    <t>Integrirani center za krepitev zdravja - srednji</t>
  </si>
  <si>
    <t>E0734</t>
  </si>
  <si>
    <t>E0733</t>
  </si>
  <si>
    <t>Integrirani center za krepitev zdravja - majhen</t>
  </si>
  <si>
    <t>E0735</t>
  </si>
  <si>
    <t>- V okviru zdravnika specialista je 0,1 zdravnik specialist pediater.</t>
  </si>
  <si>
    <t>Vodenje strok. skupine za preventivo in prev. timov posam. šol / vrtcev - zelo velik /velik /srednji / majhen</t>
  </si>
  <si>
    <t xml:space="preserve">Delavnica 'gibam se' </t>
  </si>
  <si>
    <t xml:space="preserve">Skupinsko svetovanje za opuščanje kajenja  </t>
  </si>
  <si>
    <t>- Delavnico izvajalec obračuna Zavodu, če je v delavnici 6 udeležencev.</t>
  </si>
  <si>
    <t>Individualno svetovanje za opuščanje kajenja</t>
  </si>
  <si>
    <t>Individualno svetovanje za tveganje pitja alkohola</t>
  </si>
  <si>
    <t xml:space="preserve">Delavnica 'življenski slog' </t>
  </si>
  <si>
    <t>E0686</t>
  </si>
  <si>
    <t xml:space="preserve">Delavnica 'ali sem fit' </t>
  </si>
  <si>
    <t xml:space="preserve">Šola za starše </t>
  </si>
  <si>
    <t>- Delavnico lahko izvajalec obračuna Zavodu, če je v delavnici 6 udeležencev.</t>
  </si>
  <si>
    <t xml:space="preserve">Spoprijemanje s stresom </t>
  </si>
  <si>
    <t>- Delavnico lahko izvajalec obračuna Zavodu, če je v delavnici 8 udeležencev.</t>
  </si>
  <si>
    <t>Tehnike sproščanja</t>
  </si>
  <si>
    <t>NIJZ - Cindi</t>
  </si>
  <si>
    <t>NIJZ - koordinacija in vodenje programa preventive srčno-žilnih in drugih kroničnih bolezni</t>
  </si>
  <si>
    <t>Ortodontija</t>
  </si>
  <si>
    <t xml:space="preserve">Pedontologija </t>
  </si>
  <si>
    <t xml:space="preserve">Zobozdravstvo za odrasle </t>
  </si>
  <si>
    <t xml:space="preserve">Zobozdravstvo za mladino  </t>
  </si>
  <si>
    <t xml:space="preserve">Zobozdravstvo za študente </t>
  </si>
  <si>
    <t xml:space="preserve">Zobozdravstvena oskrba varovancev s posebnimi potrebami </t>
  </si>
  <si>
    <t>- Kalkulacijo uporabljajo UKC Ljubljana, ZD Maribor in ZD Murska Sobota.</t>
  </si>
  <si>
    <t>- Zobozdravnik specialist vključuje 1 anesteziologa.</t>
  </si>
  <si>
    <t xml:space="preserve">Stomatološko protetična dejavnost </t>
  </si>
  <si>
    <t xml:space="preserve">Parodontologija / zobne bolezni in endodontija </t>
  </si>
  <si>
    <t>+ Izvajalec lahko pošlje realizacijo (v okviru plana 406 114) tudi na dejavnosti 403 112 Paradontologija</t>
  </si>
  <si>
    <t xml:space="preserve">Dežurna služba v zobozdravstvu </t>
  </si>
  <si>
    <t xml:space="preserve">Oralna in maksilofacialna kirurgija </t>
  </si>
  <si>
    <t xml:space="preserve">Zobozdravstvena vzgoja </t>
  </si>
  <si>
    <t>Delovna terapija</t>
  </si>
  <si>
    <t xml:space="preserve">Mamografsko slikanje DORA </t>
  </si>
  <si>
    <t>pregled</t>
  </si>
  <si>
    <t xml:space="preserve">Dagnostika DORA </t>
  </si>
  <si>
    <t>Centralna upravljalska enota ZORA</t>
  </si>
  <si>
    <t>+ Izvajalec lahko pošlje realizacijo (v okviru plana 512 032) tudi na dejavnosti 509 035 Logoterapija</t>
  </si>
  <si>
    <t>Skupnostna psihiatrična obravnava v okviru centrov za duševno zdravje odraslih</t>
  </si>
  <si>
    <t xml:space="preserve">Sanitetni prevozi bolnikov na / z dialize </t>
  </si>
  <si>
    <t xml:space="preserve">Ostali sanitetni prevozi bolnikov </t>
  </si>
  <si>
    <t xml:space="preserve">Klinična psihologija </t>
  </si>
  <si>
    <t>zdr. nega</t>
  </si>
  <si>
    <t>E0432</t>
  </si>
  <si>
    <t>E0690</t>
  </si>
  <si>
    <t>Splošni socialni zavodi  
tip A</t>
  </si>
  <si>
    <t xml:space="preserve">Bol - doječe matere </t>
  </si>
  <si>
    <t>- Izvajalec lahko obračuna samo storitve, ki so v skladu s 1. odstavkom 40. člena Pravil OZZ.</t>
  </si>
  <si>
    <t>Bol - spremljanje</t>
  </si>
  <si>
    <t>- Izvajalec lahko obračuna Zavodu samo storitve, ki so v skladu s 2. in 3. odstavkom 40. člena Pravil OZZ.</t>
  </si>
  <si>
    <t>Distribucija cepiv - NIJZ</t>
  </si>
  <si>
    <t>NIJZ - cepilna mesta</t>
  </si>
  <si>
    <t xml:space="preserve">Lekarniška dejavnost </t>
  </si>
  <si>
    <t>Parenteralna prehrana, 
UKC Lj.</t>
  </si>
  <si>
    <t xml:space="preserve">Pod. program boln. rehab. za starejše  v DSO Polde Eberl-Jamski Izlake  </t>
  </si>
  <si>
    <t xml:space="preserve">Bol - Invalidna mladina,  CZBO Šentvid pri Stični </t>
  </si>
  <si>
    <t>Bol - Invalidna mladina,  
SB Nova Gorica</t>
  </si>
  <si>
    <t xml:space="preserve">Bol - Forenzična psihiatrija </t>
  </si>
  <si>
    <t>Reintegracija in rehab. v boln. dej. mlad. klim. zdravilišča Rakitna</t>
  </si>
  <si>
    <t xml:space="preserve">Bol - Skupnostna psihiatrija </t>
  </si>
  <si>
    <t xml:space="preserve">Bol - Psihiatrija, nadzorovana obravnava </t>
  </si>
  <si>
    <t xml:space="preserve">Bol - Psihiatrija, primer v oskrbi v tuji družini </t>
  </si>
  <si>
    <t>+ Izvajalec lahko pošlje realizacijo (v okviru plana 201 203 E0261) tudi na dejavnost 201 203 E0622 Operacija obeh kil hkrati.</t>
  </si>
  <si>
    <t>Priprava in aplikacija zdravil za ambul. parent. sistemsko protitumorno zdrav. karcinoma dojke</t>
  </si>
  <si>
    <t xml:space="preserve">Spec - 
Maksilofacialna kirurgija </t>
  </si>
  <si>
    <t>dializa</t>
  </si>
  <si>
    <t>- Cena dialize vključuje stroške eritropoetina.</t>
  </si>
  <si>
    <t>+ Izvajalec lahko pošlje realizacijo (v okviru plana 227 237) tudi na dejavnosti 225 234 Otroška nevrologija</t>
  </si>
  <si>
    <t xml:space="preserve">Spec - Invalidna mladina, 
SB Nova Gorica </t>
  </si>
  <si>
    <t xml:space="preserve">Spec - 
Pulmologija brez RTG </t>
  </si>
  <si>
    <t>- Kalkulacija velja za zdravstvene domove, zdravilišča in zasebnike.</t>
  </si>
  <si>
    <t>Spec - Rentgen</t>
  </si>
  <si>
    <t xml:space="preserve">Terapevtska  artroskopija (posegi na kolenu) - 
dnevna obravnava   </t>
  </si>
  <si>
    <t xml:space="preserve">Spec - Kirurgija, 
urgentna ambulanta </t>
  </si>
  <si>
    <t>obisk</t>
  </si>
  <si>
    <t>- V izračunu vkalkuliranih sredstev regresa, jubil. n. in premij za dod. pokoj. zavarovanje se ne upošteva zdravnik specialist 2.</t>
  </si>
  <si>
    <t>delav.</t>
  </si>
  <si>
    <t>Delavnica 
'zdrava prehrana'</t>
  </si>
  <si>
    <t xml:space="preserve">Delavnica 
'dejavniki tveganja' </t>
  </si>
  <si>
    <t>Splošni socialni zavodi  
tip C</t>
  </si>
  <si>
    <t>Najzahtevnejša 
zdravstvena nega</t>
  </si>
  <si>
    <t xml:space="preserve">             (funkcionalna diagnostika)</t>
  </si>
  <si>
    <t xml:space="preserve">Spec - Kirurgija z operativo </t>
  </si>
  <si>
    <t xml:space="preserve">Posodobljena delavnica 'zdravo hujšanje' </t>
  </si>
  <si>
    <t>Centralna upravljalska enota DORA</t>
  </si>
  <si>
    <t xml:space="preserve">Nenujni reševalni prevozi s spremljevalcem </t>
  </si>
  <si>
    <t>Bol - Akutna boln. obrav. rehabilitacija URI SOČA</t>
  </si>
  <si>
    <t xml:space="preserve">Transplantacija kostnega mozga - alogenična 
(z dajalcem) </t>
  </si>
  <si>
    <t>Bol - Zdrav. nega in paliativna oskrba - 
brez samost. odd.</t>
  </si>
  <si>
    <t xml:space="preserve">Spec - Rehabilitacija, 
URI SOČA </t>
  </si>
  <si>
    <t xml:space="preserve">Spec - Endoskopska diagnostika in endosk. terapija v gastro. in urologiji  </t>
  </si>
  <si>
    <t>Priprava in aplikacija zdravil za amb. parent. sist. protitum. zdrav. karcinoma deb. črevesa in danke</t>
  </si>
  <si>
    <t>Dializa I</t>
  </si>
  <si>
    <t xml:space="preserve">Dializa II </t>
  </si>
  <si>
    <t xml:space="preserve">Dializa III </t>
  </si>
  <si>
    <t xml:space="preserve">Dializa IV (CAPD) </t>
  </si>
  <si>
    <t>Dializa V (APD)</t>
  </si>
  <si>
    <t>Spec - Nevrofiziologija 
z EEG in EMG</t>
  </si>
  <si>
    <t>Spec - 
Pulmologija z RTG</t>
  </si>
  <si>
    <t>Subspecialni ambulantni gerontopsihiatrični tim</t>
  </si>
  <si>
    <t xml:space="preserve">Bol - Psihiatrija, 
primer v dnevni oskrbi </t>
  </si>
  <si>
    <r>
      <t xml:space="preserve">Spec Onkologija - Onkološki inštitut Lj. </t>
    </r>
    <r>
      <rPr>
        <b/>
        <sz val="10"/>
        <color theme="0"/>
        <rFont val="Arial CE"/>
        <charset val="238"/>
      </rPr>
      <t>OI</t>
    </r>
  </si>
  <si>
    <t>Spec - Psihiatrija, 
UPK Ljubljana</t>
  </si>
  <si>
    <r>
      <t xml:space="preserve">Spec - Ultrazvok </t>
    </r>
    <r>
      <rPr>
        <b/>
        <sz val="10"/>
        <color theme="0"/>
        <rFont val="Arial CE"/>
        <charset val="238"/>
      </rPr>
      <t>UZ</t>
    </r>
  </si>
  <si>
    <r>
      <t xml:space="preserve">Spec - Rentgen  </t>
    </r>
    <r>
      <rPr>
        <b/>
        <sz val="10"/>
        <color theme="0"/>
        <rFont val="Arial CE"/>
        <charset val="238"/>
      </rPr>
      <t>RTG</t>
    </r>
  </si>
  <si>
    <r>
      <t xml:space="preserve">Spec - internistika, urgentna ambulanta </t>
    </r>
    <r>
      <rPr>
        <b/>
        <sz val="10"/>
        <color theme="0"/>
        <rFont val="Arial CE"/>
        <charset val="238"/>
      </rPr>
      <t>UA</t>
    </r>
  </si>
  <si>
    <r>
      <t xml:space="preserve">Splošna ambulanta v socialnovarstvenem zavodu </t>
    </r>
    <r>
      <rPr>
        <b/>
        <sz val="10"/>
        <color theme="0"/>
        <rFont val="Arial CE"/>
        <charset val="238"/>
      </rPr>
      <t>SA SVZ</t>
    </r>
  </si>
  <si>
    <r>
      <t xml:space="preserve">Dispanzer za ženske </t>
    </r>
    <r>
      <rPr>
        <b/>
        <sz val="10"/>
        <color theme="0"/>
        <rFont val="Arial CE"/>
        <charset val="238"/>
      </rPr>
      <t>DŽ</t>
    </r>
  </si>
  <si>
    <r>
      <t xml:space="preserve">Otroški in šolski dispanzer - kurativa </t>
    </r>
    <r>
      <rPr>
        <b/>
        <sz val="10"/>
        <color theme="0"/>
        <rFont val="Arial CE"/>
        <charset val="238"/>
      </rPr>
      <t>OD ŠD</t>
    </r>
  </si>
  <si>
    <r>
      <t xml:space="preserve">Center za krepitev zdravja - velik </t>
    </r>
    <r>
      <rPr>
        <b/>
        <sz val="10"/>
        <color theme="0"/>
        <rFont val="Arial CE"/>
        <charset val="238"/>
      </rPr>
      <t>CKZ</t>
    </r>
  </si>
  <si>
    <r>
      <t xml:space="preserve">Integrirani center za krepitev zdravja - 
zelo velik </t>
    </r>
    <r>
      <rPr>
        <b/>
        <sz val="10"/>
        <color theme="0"/>
        <rFont val="Arial CE"/>
        <charset val="238"/>
      </rPr>
      <t>ICKZ</t>
    </r>
  </si>
  <si>
    <r>
      <t xml:space="preserve">Fizioterapija </t>
    </r>
    <r>
      <rPr>
        <b/>
        <sz val="10"/>
        <color theme="0"/>
        <rFont val="Arial CE"/>
        <charset val="238"/>
      </rPr>
      <t>FTH</t>
    </r>
  </si>
  <si>
    <r>
      <t xml:space="preserve">Dispanzer za mentalno zdravje </t>
    </r>
    <r>
      <rPr>
        <b/>
        <sz val="10"/>
        <color theme="0"/>
        <rFont val="Arial CE"/>
        <charset val="238"/>
      </rPr>
      <t>DMZ</t>
    </r>
  </si>
  <si>
    <r>
      <t xml:space="preserve">Triaža in sprejem </t>
    </r>
    <r>
      <rPr>
        <b/>
        <sz val="10"/>
        <color theme="0"/>
        <rFont val="Arial CE"/>
        <charset val="238"/>
      </rPr>
      <t>UC</t>
    </r>
  </si>
  <si>
    <r>
      <t xml:space="preserve">Opazovalna enota </t>
    </r>
    <r>
      <rPr>
        <b/>
        <sz val="10"/>
        <color theme="0"/>
        <rFont val="Arial CE"/>
        <charset val="238"/>
      </rPr>
      <t>UC</t>
    </r>
  </si>
  <si>
    <t>razlika 
v %
 cena</t>
  </si>
  <si>
    <t>razlika v % 
cp</t>
  </si>
  <si>
    <t>števec:
AJ ali AK 
&lt;&gt; od 0,1%</t>
  </si>
  <si>
    <t xml:space="preserve">+ </t>
  </si>
  <si>
    <t xml:space="preserve">- </t>
  </si>
  <si>
    <t>PREDNASTAVLJENA OBLIKA S FORMULAMI ZA NOVE KALKULACIJE</t>
  </si>
  <si>
    <t>vnos:</t>
  </si>
  <si>
    <t>samo nasl. vrstica</t>
  </si>
  <si>
    <t>samo Rea:, Op:</t>
  </si>
  <si>
    <t xml:space="preserve">samo </t>
  </si>
  <si>
    <t>nasl. vr.</t>
  </si>
  <si>
    <t xml:space="preserve">      samo naslovna vrstica</t>
  </si>
  <si>
    <t>BREZ LABORATORIJA (1 tim inf = 945,28)</t>
  </si>
  <si>
    <t>LABORATORIJ (1 tim inf = 945,28)</t>
  </si>
  <si>
    <t>po potrebi popravi PR</t>
  </si>
  <si>
    <t xml:space="preserve">                             KONTROLA S STARO PRILOGO I</t>
  </si>
  <si>
    <r>
      <t xml:space="preserve">označi cele vrstice od </t>
    </r>
    <r>
      <rPr>
        <b/>
        <sz val="10"/>
        <color theme="9" tint="-0.249977111117893"/>
        <rFont val="Arial CE"/>
        <charset val="238"/>
      </rPr>
      <t>8 do 17</t>
    </r>
    <r>
      <rPr>
        <sz val="10"/>
        <rFont val="Arial CE"/>
        <charset val="238"/>
      </rPr>
      <t xml:space="preserve"> + copy + paste na stran P I</t>
    </r>
  </si>
  <si>
    <r>
      <t>označi cele vrstice od 22</t>
    </r>
    <r>
      <rPr>
        <b/>
        <sz val="10"/>
        <color theme="9" tint="-0.249977111117893"/>
        <rFont val="Arial CE"/>
        <charset val="238"/>
      </rPr>
      <t xml:space="preserve"> do 33</t>
    </r>
    <r>
      <rPr>
        <sz val="10"/>
        <rFont val="Arial CE"/>
        <charset val="238"/>
      </rPr>
      <t xml:space="preserve"> + copy + paste na stran P I</t>
    </r>
  </si>
  <si>
    <t>Popravi formulo, če je potrebno!</t>
  </si>
  <si>
    <t>(tam, kjer ni vezano na 1 tim: npr ABO)</t>
  </si>
  <si>
    <t>Pl:</t>
  </si>
  <si>
    <t>1 / a</t>
  </si>
  <si>
    <t xml:space="preserve">* </t>
  </si>
  <si>
    <t>Cikloergometrija, spirometrija</t>
  </si>
  <si>
    <t>Fototerapija</t>
  </si>
  <si>
    <t>Denzitometrija</t>
  </si>
  <si>
    <t>* Načrtovati v okviru dejavnosti 209 215 internistika in/ali 231 247 rentgen in/ali 204 207 fiziatrija.</t>
  </si>
  <si>
    <t>- Kalkulacijo morajo uporabljati tudi zasebni izvajalci s koncesijo, ki jim je Ministrstvo za zdravje dovolilo opravljati storitve denzitometrije.</t>
  </si>
  <si>
    <t>Nuklearna medicina</t>
  </si>
  <si>
    <t>* Načrtovati v okviru dejavnosti 249 217 tireologija.</t>
  </si>
  <si>
    <t>ABR, ASG, SEG</t>
  </si>
  <si>
    <t>* Načrtovati v okviru dejavnosti 218 227 nevrologija.</t>
  </si>
  <si>
    <t>EEG</t>
  </si>
  <si>
    <t>* Načrtovati v okviru 218 227 nevrologija ali 227 237 pediatrija.</t>
  </si>
  <si>
    <t>EMG</t>
  </si>
  <si>
    <t>* Načrtovati v okviru 218 227 nevrologija.</t>
  </si>
  <si>
    <t>Obravnava otrok z motnjami v razvoju</t>
  </si>
  <si>
    <t>* Načrtovati v okviru dejavnosti 227 237 pediatrija.</t>
  </si>
  <si>
    <t>Citogenetski laboratorij</t>
  </si>
  <si>
    <t>Kardiotokografija</t>
  </si>
  <si>
    <t>* Načrtovati v okviru dejavnosti 206 209 ginekologija.</t>
  </si>
  <si>
    <t>Molekularna gen. diagnostika</t>
  </si>
  <si>
    <t xml:space="preserve"> Predimplantacijska gen. diagnostika</t>
  </si>
  <si>
    <t>Mavčarna</t>
  </si>
  <si>
    <t>* Načrtovati v okviru dejavnosti 234 251 kirurgija in/ali 222 231 ortopedija in /ali 238 256  kirurgija – urgentna ambulanta.</t>
  </si>
  <si>
    <t>Audiometrija</t>
  </si>
  <si>
    <t>Foniatrija</t>
  </si>
  <si>
    <t>Očesna diagnostika</t>
  </si>
  <si>
    <t>* Načrtovati v okviru dejavnosti 220 229 okulistika.</t>
  </si>
  <si>
    <t>Fundus kamera</t>
  </si>
  <si>
    <t>Očesni laser</t>
  </si>
  <si>
    <t>Klinični psihologi</t>
  </si>
  <si>
    <t xml:space="preserve">  ali 230 241 psihiatrija ali 206 209 ginekologija)</t>
  </si>
  <si>
    <t xml:space="preserve"> Klinični logopedi</t>
  </si>
  <si>
    <t xml:space="preserve"> Psihologi / logopedi / defektologi / 
socialni delavci </t>
  </si>
  <si>
    <t xml:space="preserve">  ali 230 241 psihiatrija)</t>
  </si>
  <si>
    <t>Razno v bolnišnični dejavnosti</t>
  </si>
  <si>
    <t>E0631</t>
  </si>
  <si>
    <t>primer</t>
  </si>
  <si>
    <t>E0698</t>
  </si>
  <si>
    <t>Postopki oploditve z biomedicinsko pomočjo – stimulirani ciklus*</t>
  </si>
  <si>
    <t>E0699</t>
  </si>
  <si>
    <t>Dodatek za poseg TAVI</t>
  </si>
  <si>
    <t>E0708</t>
  </si>
  <si>
    <t xml:space="preserve">Stimulacija globokih možganskih jeder </t>
  </si>
  <si>
    <t>E0443</t>
  </si>
  <si>
    <t>Nevromodulacijski program v bolnišnični dejavnosti in specialistični zunajbolnšnični dejavnosti</t>
  </si>
  <si>
    <t xml:space="preserve">Nevrokirurška implantacija testne elektrode </t>
  </si>
  <si>
    <t>E0570</t>
  </si>
  <si>
    <t>Nevrokirurška implantacija dokončnega podkožnega stimulatorja</t>
  </si>
  <si>
    <t>E0571</t>
  </si>
  <si>
    <t>Nevrokirurška reimplantacija testne elektrode in dokončnega podkožnega stimulatorja</t>
  </si>
  <si>
    <t>E0572</t>
  </si>
  <si>
    <t>Izbor primernih kandidatov - pacientov</t>
  </si>
  <si>
    <t>E0565</t>
  </si>
  <si>
    <t xml:space="preserve">Material za implantacijo z eno testno elektrodo </t>
  </si>
  <si>
    <t>E0566</t>
  </si>
  <si>
    <t xml:space="preserve">Material za implantacijo z dvema testnima elektrodama </t>
  </si>
  <si>
    <t>E0567</t>
  </si>
  <si>
    <t>Rehabilitacija po vstavitvi podkožnega stimulatorja</t>
  </si>
  <si>
    <t>E0719</t>
  </si>
  <si>
    <t>Material- implantacija - podkožni stimulator klasični</t>
  </si>
  <si>
    <t>E0720</t>
  </si>
  <si>
    <t>Material- reimplantacija - podkožni stimulator s polnilno baterijo</t>
  </si>
  <si>
    <t>E0721</t>
  </si>
  <si>
    <t>Material- implantacija - podkožni stimulator s polnilno baterijo</t>
  </si>
  <si>
    <t>E0722</t>
  </si>
  <si>
    <t>Razno v specialistični zunajbolnišnični dejavnosti</t>
  </si>
  <si>
    <t>E0564</t>
  </si>
  <si>
    <t xml:space="preserve">Dihalni test </t>
  </si>
  <si>
    <t>E0339</t>
  </si>
  <si>
    <t>preiskava</t>
  </si>
  <si>
    <t>ESWL – zunaj telesno drobljenje kamnov</t>
  </si>
  <si>
    <t>E0389</t>
  </si>
  <si>
    <t>Dializa VI (kronična dializa CVVHDF za otroke pod 20 kg)</t>
  </si>
  <si>
    <t>E0619</t>
  </si>
  <si>
    <t>Presejanje diabetične retinopatije</t>
  </si>
  <si>
    <t>E0627</t>
  </si>
  <si>
    <t>Poligrafija spanja na domu</t>
  </si>
  <si>
    <t xml:space="preserve">Radiološka obravnava PET CT storitve </t>
  </si>
  <si>
    <t>E0624</t>
  </si>
  <si>
    <t xml:space="preserve">Scintigrafija dopaminskega prenašalca </t>
  </si>
  <si>
    <t>E0625</t>
  </si>
  <si>
    <t>Specialistične zunajbolnišnične dermatološke storitve</t>
  </si>
  <si>
    <t>Celotni pregled</t>
  </si>
  <si>
    <t>DER001</t>
  </si>
  <si>
    <t>Delni pregled</t>
  </si>
  <si>
    <t>DER002</t>
  </si>
  <si>
    <t>Kratki pregled in triaža</t>
  </si>
  <si>
    <t>DER003</t>
  </si>
  <si>
    <t>Dodatno zaračunljive storitve z visoko dodano vrednostjo 1</t>
  </si>
  <si>
    <t>DER004</t>
  </si>
  <si>
    <t>Dodatno zaračunljive storitve z visoko dodano vrednostjo 2</t>
  </si>
  <si>
    <t>DER005</t>
  </si>
  <si>
    <t>Dodatno zaračunljive storitve z visoko dodano vrednostjo 3</t>
  </si>
  <si>
    <t>DER006</t>
  </si>
  <si>
    <t>Dodatno zaračunljive storitve z nizko dodano vrednostjo</t>
  </si>
  <si>
    <t>DER007</t>
  </si>
  <si>
    <t>Ekscizija malignega tumorja kože (zdravljenje melanoma)</t>
  </si>
  <si>
    <t>DERR01</t>
  </si>
  <si>
    <t>Interdisciplinarni rehabilitacijski program obravnave oseb s sindromom kronično razširjene bolečine</t>
  </si>
  <si>
    <t xml:space="preserve">OTP -Ocenjevalno triažni postopek </t>
  </si>
  <si>
    <t>E0445</t>
  </si>
  <si>
    <t xml:space="preserve">Edukacija </t>
  </si>
  <si>
    <t>E0446</t>
  </si>
  <si>
    <t xml:space="preserve">PIRP - Prilagojen interdisciplinarni program </t>
  </si>
  <si>
    <t>E0447</t>
  </si>
  <si>
    <t>IPFO - Interdisciplinarni program funkc. obnove</t>
  </si>
  <si>
    <t>E0448</t>
  </si>
  <si>
    <t>Računalniško podprta vadba hoje</t>
  </si>
  <si>
    <t>E0449</t>
  </si>
  <si>
    <t>preiskave</t>
  </si>
  <si>
    <t>Anonimno brezplačno testiranje HIV, HBV in HCV ter svetovanje na nacionalni ravni</t>
  </si>
  <si>
    <t>E0524</t>
  </si>
  <si>
    <t>HIV - prvi pregled</t>
  </si>
  <si>
    <t>E0531</t>
  </si>
  <si>
    <t xml:space="preserve">HIV - redni pregled, ni na ART </t>
  </si>
  <si>
    <t>E0532</t>
  </si>
  <si>
    <t xml:space="preserve">HIV - pregled po uvedbi/menjavi ART  </t>
  </si>
  <si>
    <t>E0533</t>
  </si>
  <si>
    <t xml:space="preserve">HIV - redni pregled, na ART </t>
  </si>
  <si>
    <t>E0534</t>
  </si>
  <si>
    <t xml:space="preserve">K- HCV prvi pregled </t>
  </si>
  <si>
    <t>E0632</t>
  </si>
  <si>
    <t>K -HCV ponovni pregled brez zdravljenja</t>
  </si>
  <si>
    <t>E0633</t>
  </si>
  <si>
    <t>K-HCV pregled pred uvedbo zdravljenja</t>
  </si>
  <si>
    <t>E0634</t>
  </si>
  <si>
    <t>K-HCV spremljanje zdravljenja</t>
  </si>
  <si>
    <t>E0635</t>
  </si>
  <si>
    <t>K-HCV pregled po uspešnem zdravljenju</t>
  </si>
  <si>
    <t>E0636</t>
  </si>
  <si>
    <t xml:space="preserve">K-HCV pregled po neuspešnem zdravljenju </t>
  </si>
  <si>
    <t>E0637</t>
  </si>
  <si>
    <t xml:space="preserve">A- HCV prvi pregled </t>
  </si>
  <si>
    <t>E0638</t>
  </si>
  <si>
    <t>A -HCV ponovni pregled brez zdravljenja</t>
  </si>
  <si>
    <t>E0639</t>
  </si>
  <si>
    <t>A-HCV spremljanje zdravljenja</t>
  </si>
  <si>
    <t>E0640</t>
  </si>
  <si>
    <t>A-HCV pregled po uspešnem zdravljenju</t>
  </si>
  <si>
    <t>E0641</t>
  </si>
  <si>
    <t xml:space="preserve">A-HCV pregled po neuspešnem zdravljenju </t>
  </si>
  <si>
    <t>E0642</t>
  </si>
  <si>
    <t>Radioterapevtske storitve</t>
  </si>
  <si>
    <t>Z0040</t>
  </si>
  <si>
    <t>Paliativno zdravljenje z obsevanjem z RTG - priprava</t>
  </si>
  <si>
    <t>R0001</t>
  </si>
  <si>
    <t>Paliativno zdravljenje z obsevanjem z RTG - izvedba</t>
  </si>
  <si>
    <t>R0002</t>
  </si>
  <si>
    <t>Paliativno zdravljenje z obsevanjem z elektroni - priprava</t>
  </si>
  <si>
    <t>R0003</t>
  </si>
  <si>
    <t>Paliativno zdravljenje z obsevanjem z elektroni - izvedba</t>
  </si>
  <si>
    <t>R0004</t>
  </si>
  <si>
    <t>Paliativno zdravljenje z obsevanje s fotoni z 1d planiranjem - priprava</t>
  </si>
  <si>
    <t>R0005</t>
  </si>
  <si>
    <t>Paliativno zdravljenje z obsevanje s fotoni z 1d planiranjem - izvedba</t>
  </si>
  <si>
    <t>R0006</t>
  </si>
  <si>
    <t>Paliativno zdravljenje z obsevanje s fotoni z 2d planiranjem - priprava</t>
  </si>
  <si>
    <t>R0007</t>
  </si>
  <si>
    <t>Paliativno zdravljenje z obsevanje s fotoni z 2d planiranjem - izvedba</t>
  </si>
  <si>
    <t>R0008</t>
  </si>
  <si>
    <t>Paliativno zdravljenje z obsevanjem  s fotoni z 3d planiranjem - priprava</t>
  </si>
  <si>
    <t>R0009</t>
  </si>
  <si>
    <t>Paliativno zdravljenje z obsevanjem  s fotoni z 3d planiranjem - izvedba</t>
  </si>
  <si>
    <t>R0010</t>
  </si>
  <si>
    <t>Kurativno zdravljenje z obsevanjem z RTG - priprava</t>
  </si>
  <si>
    <t>R0011</t>
  </si>
  <si>
    <t>Kurativno zdravljenje z obsevanjem z RTG - izvedba</t>
  </si>
  <si>
    <t>R0012</t>
  </si>
  <si>
    <t>Kurativno zdravljenje z obsevanjem z elektroni - priprava</t>
  </si>
  <si>
    <t>R0013</t>
  </si>
  <si>
    <t>Kurativno zdravljenje z obsevanjem z elektroni - izvedba</t>
  </si>
  <si>
    <t>R0014</t>
  </si>
  <si>
    <t>Kurativno zdravljenje z obsevanjem s fotoni z 2d planir. in indiv. zašč. - priprava</t>
  </si>
  <si>
    <t>R0015</t>
  </si>
  <si>
    <t>Kurativno zdravljenje z obsevanjem s fotoni z 2d planir. in indiv. zašč. - izvedba</t>
  </si>
  <si>
    <t>R0016</t>
  </si>
  <si>
    <t>Kurativno zdravljenje z obsevanjem s fotoni s 3d planiranjem - priprava</t>
  </si>
  <si>
    <t>R0017</t>
  </si>
  <si>
    <t>Kurativno zdravljenje z obsevanjem s fotoni s 3d planiranjem - izvedba</t>
  </si>
  <si>
    <t>R0018</t>
  </si>
  <si>
    <t>Kurativno zdravlj. z obsev. s fotoni s 3d planiranjem s kontrastom - priprava</t>
  </si>
  <si>
    <t>R0019</t>
  </si>
  <si>
    <t>Kurativno zdravlj. z obsev. s fotoni s 3d planiranjem s kontrastom - izvedba</t>
  </si>
  <si>
    <t>R0020</t>
  </si>
  <si>
    <t>Intenzitetno modularno obsevanje - priprava</t>
  </si>
  <si>
    <t>R0021</t>
  </si>
  <si>
    <t>Intenzitetno modularno obsevanje - izvedba</t>
  </si>
  <si>
    <t>R0022</t>
  </si>
  <si>
    <t>Stereotaktična radiokirurgija (priprava in izvedba)</t>
  </si>
  <si>
    <t>R0023</t>
  </si>
  <si>
    <t>Stereotaktična radioterapija - priprava</t>
  </si>
  <si>
    <t>R0024</t>
  </si>
  <si>
    <t>Stereotaktična radioterapija - izvedba</t>
  </si>
  <si>
    <t>R0025</t>
  </si>
  <si>
    <t>Obsevanje bolnika v splošni anesteziji - priprava</t>
  </si>
  <si>
    <t>R0026</t>
  </si>
  <si>
    <t>Obsevanje bolnika v splošni anesteziji - izvedba</t>
  </si>
  <si>
    <t>R0027</t>
  </si>
  <si>
    <t>Elektronsko portalno slikanje - EPI</t>
  </si>
  <si>
    <t>R0028</t>
  </si>
  <si>
    <t>Slikovno vodena radioterapija - IGRT</t>
  </si>
  <si>
    <t>R0029</t>
  </si>
  <si>
    <t>In vivo dozimetrija</t>
  </si>
  <si>
    <t>R0030</t>
  </si>
  <si>
    <t>Izdelava bolusa</t>
  </si>
  <si>
    <t>R0031</t>
  </si>
  <si>
    <t>Izdelava individualnih zaščit</t>
  </si>
  <si>
    <t>R0032</t>
  </si>
  <si>
    <t>Izdelava kompenzatorjev manjkajočega tkiva</t>
  </si>
  <si>
    <t>R0033</t>
  </si>
  <si>
    <t>Priprava bolnika na obsevanje s pomočjo MR</t>
  </si>
  <si>
    <t>R0034</t>
  </si>
  <si>
    <t>Priprava bolnika na obsevanje s pomočjo MR s kontrastom</t>
  </si>
  <si>
    <t>R0035</t>
  </si>
  <si>
    <t>Paliativno zdravljenje z obsevanjem s  fotoni s 3D planiranjem s kontrastom - priprava</t>
  </si>
  <si>
    <t>R0036</t>
  </si>
  <si>
    <t>Paliativno zdravljenje z  obsevanjem s fotoni s 3D planiranjem na PET-CT - priprava</t>
  </si>
  <si>
    <t>R0037</t>
  </si>
  <si>
    <t>Paliativno zdravljenje  z obsevanjem s fotoni s 3D planiranjem na PET-CT s kontrastom - priprava</t>
  </si>
  <si>
    <t>R0038</t>
  </si>
  <si>
    <t>Kurativno zdravljenje z  obsevanjem s fotoni s 3D planiranjem na PET-CT - priprava</t>
  </si>
  <si>
    <t>R0039</t>
  </si>
  <si>
    <t>Kurativno zdravljenje z  obsevanjem s fotoni s 3D planiranjem na PET-CT s kontrastom - priprava</t>
  </si>
  <si>
    <t>R0040</t>
  </si>
  <si>
    <t>Zdravljenje s fotoni z intezitetno modulirano radioterapijo-IMRT ali volumetrično ločno radioterapijo-VMAT s pripravo na  PET CT - priprava</t>
  </si>
  <si>
    <t>R0041</t>
  </si>
  <si>
    <t>Zdravljenje s fotoni z intezitetno modulirano radioterapijo-IMRT ali volumetrično ločno radioterapijo-VMAT s pripravo na PET-CT s kontrastom - priprava</t>
  </si>
  <si>
    <t>R0042</t>
  </si>
  <si>
    <t>Zdravljenje s fotoni z intezitetno modulirano radioterapijo-IMRT ali volumetrično ločno radioterapijo VMAT s kontrastom - priprava</t>
  </si>
  <si>
    <t>R0043</t>
  </si>
  <si>
    <t>Ekstrakranialna stereotaktična radioterapija (SBRT) - priprava</t>
  </si>
  <si>
    <t>R0044</t>
  </si>
  <si>
    <t>Ekstrakranialna stereotaktična radioterapija (SBRT) (ena frakcija) - izvedba</t>
  </si>
  <si>
    <t>R0045</t>
  </si>
  <si>
    <t>Priprava bolnika za ABC (''active breathing control'')</t>
  </si>
  <si>
    <t>R0046</t>
  </si>
  <si>
    <t>Vaja z bolnikom za ABC (''active breathing control'')</t>
  </si>
  <si>
    <t>R0047</t>
  </si>
  <si>
    <t xml:space="preserve">Izvedba ABC (''active breathing control'') (ena frakcija) </t>
  </si>
  <si>
    <t>R0048</t>
  </si>
  <si>
    <t>MR - magnetna resonanca</t>
  </si>
  <si>
    <t>DRG</t>
  </si>
  <si>
    <t>Z0033</t>
  </si>
  <si>
    <t>MR glave in vratu</t>
  </si>
  <si>
    <t>MR10000</t>
  </si>
  <si>
    <t>SRDP</t>
  </si>
  <si>
    <t>MR glave brez kontrasta</t>
  </si>
  <si>
    <t>90901-00</t>
  </si>
  <si>
    <t>MR10001</t>
  </si>
  <si>
    <t>MR obraz in drugo brez ks</t>
  </si>
  <si>
    <t>MR10002</t>
  </si>
  <si>
    <t>MR vratu brez ks</t>
  </si>
  <si>
    <t>90901-02</t>
  </si>
  <si>
    <t>MR10003</t>
  </si>
  <si>
    <t>MR protokol epilepsija brez ks</t>
  </si>
  <si>
    <t>90901-01</t>
  </si>
  <si>
    <t>MR10004</t>
  </si>
  <si>
    <t>MR multipla skleroza brez ks</t>
  </si>
  <si>
    <t>MR10005</t>
  </si>
  <si>
    <t xml:space="preserve">MR glave s kontrastom </t>
  </si>
  <si>
    <t>MR11001</t>
  </si>
  <si>
    <t xml:space="preserve">MR obraz in drugo s ks </t>
  </si>
  <si>
    <t>MR11002</t>
  </si>
  <si>
    <t xml:space="preserve">MR vratu s ks </t>
  </si>
  <si>
    <t>MR11003</t>
  </si>
  <si>
    <t>MR protokol epilepsija s ks</t>
  </si>
  <si>
    <t>MR11004</t>
  </si>
  <si>
    <t>MR multipla skleroza s ks</t>
  </si>
  <si>
    <t>MR11005</t>
  </si>
  <si>
    <t>MR multipla skleroza s ks s 3d</t>
  </si>
  <si>
    <t>MR11007</t>
  </si>
  <si>
    <t>MR skeleta</t>
  </si>
  <si>
    <t>MR20000</t>
  </si>
  <si>
    <t xml:space="preserve">MR cervikalne hrbtenice </t>
  </si>
  <si>
    <t>90901-03</t>
  </si>
  <si>
    <t>MR20001</t>
  </si>
  <si>
    <t>MR preiskava ramena</t>
  </si>
  <si>
    <t>90901-07</t>
  </si>
  <si>
    <t>MR20002</t>
  </si>
  <si>
    <t xml:space="preserve">MR torakalne hrbtenice </t>
  </si>
  <si>
    <t>MR20003</t>
  </si>
  <si>
    <t>MR preiskava komolca</t>
  </si>
  <si>
    <t>MR20004</t>
  </si>
  <si>
    <t xml:space="preserve">MR LS hrbtenice </t>
  </si>
  <si>
    <t>MR20005</t>
  </si>
  <si>
    <t>MR preiskava zapestja</t>
  </si>
  <si>
    <t>MR20006</t>
  </si>
  <si>
    <t>MR preiskava roke</t>
  </si>
  <si>
    <t>MR20007</t>
  </si>
  <si>
    <t>MR preiskava kolka</t>
  </si>
  <si>
    <t>MR20008</t>
  </si>
  <si>
    <t>MR preiskava kolena</t>
  </si>
  <si>
    <t>MR20009</t>
  </si>
  <si>
    <t>MR preiskava gležnja</t>
  </si>
  <si>
    <t>MR20010</t>
  </si>
  <si>
    <t>MR preiskava stopala</t>
  </si>
  <si>
    <t>MR20011</t>
  </si>
  <si>
    <t>MR skeleta artrografija - vsak sklep</t>
  </si>
  <si>
    <t>MR20012</t>
  </si>
  <si>
    <t xml:space="preserve">MR skeleta brez ks - ostalo </t>
  </si>
  <si>
    <t>90901-08</t>
  </si>
  <si>
    <t>MR20013</t>
  </si>
  <si>
    <t>MR SIS brez ks</t>
  </si>
  <si>
    <t>MR20014</t>
  </si>
  <si>
    <t>MR celotne hrbtenice</t>
  </si>
  <si>
    <t>MR20015</t>
  </si>
  <si>
    <t>MR cervikalne hrbtenice s ks</t>
  </si>
  <si>
    <t>MR21001</t>
  </si>
  <si>
    <t>MR torakalne hrbtenice  s ks</t>
  </si>
  <si>
    <t>MR21003</t>
  </si>
  <si>
    <t>MR komolca s kontrastom</t>
  </si>
  <si>
    <t>MR21004</t>
  </si>
  <si>
    <t>MR LS hrbtenice  s ks</t>
  </si>
  <si>
    <t>MR21005</t>
  </si>
  <si>
    <t>MR preiskava ramena s ks</t>
  </si>
  <si>
    <t>MR21002</t>
  </si>
  <si>
    <t>MR preiskava zapestja s ks</t>
  </si>
  <si>
    <t>MR21006</t>
  </si>
  <si>
    <t>MR preiskava roke s ks</t>
  </si>
  <si>
    <t>MR21007</t>
  </si>
  <si>
    <t>MR preiskava kolka s ks</t>
  </si>
  <si>
    <t>MR21008</t>
  </si>
  <si>
    <t>MR preiskava kolena s ks</t>
  </si>
  <si>
    <t>MR21009</t>
  </si>
  <si>
    <t>MR preiskava gležnja s ks</t>
  </si>
  <si>
    <t>MR21010</t>
  </si>
  <si>
    <t>MR preiskava stopala s ks</t>
  </si>
  <si>
    <t>MR21011</t>
  </si>
  <si>
    <t xml:space="preserve">MR skeleta s ks - ostalo </t>
  </si>
  <si>
    <t>MR21013</t>
  </si>
  <si>
    <t>MR SIS s ks</t>
  </si>
  <si>
    <t>MR21014</t>
  </si>
  <si>
    <t>MR toraks in abdomen</t>
  </si>
  <si>
    <t>MR30000</t>
  </si>
  <si>
    <t>MR preiskava prsnega koša</t>
  </si>
  <si>
    <t>90901-04</t>
  </si>
  <si>
    <t>MR30001</t>
  </si>
  <si>
    <t>MR trebušnih organov</t>
  </si>
  <si>
    <t>90901-05</t>
  </si>
  <si>
    <t>MR30002</t>
  </si>
  <si>
    <t xml:space="preserve">MR abdomna- ostalo </t>
  </si>
  <si>
    <t>MR30003</t>
  </si>
  <si>
    <t xml:space="preserve">MR zgornjega abdomna </t>
  </si>
  <si>
    <t>MR30004</t>
  </si>
  <si>
    <t xml:space="preserve">MR medenice </t>
  </si>
  <si>
    <t>90901-06</t>
  </si>
  <si>
    <t>MR30005</t>
  </si>
  <si>
    <t xml:space="preserve">MR jeter </t>
  </si>
  <si>
    <t>MR30006</t>
  </si>
  <si>
    <t xml:space="preserve">MR dojke </t>
  </si>
  <si>
    <t>MR30007</t>
  </si>
  <si>
    <t>MRCP  (pregled žolčnega sistema)</t>
  </si>
  <si>
    <t>MR30008</t>
  </si>
  <si>
    <t>MR enterografija</t>
  </si>
  <si>
    <t>MR30009</t>
  </si>
  <si>
    <t>MR male medenice</t>
  </si>
  <si>
    <t>MR30010</t>
  </si>
  <si>
    <t>MR preiskava prsnega koša s ks</t>
  </si>
  <si>
    <t>MR31001</t>
  </si>
  <si>
    <t xml:space="preserve">MR trebušnih organov s ks </t>
  </si>
  <si>
    <t>MR31002</t>
  </si>
  <si>
    <t xml:space="preserve">MR abdomna s ks - ostalo </t>
  </si>
  <si>
    <t>MR31003</t>
  </si>
  <si>
    <t xml:space="preserve">MR zgornjega abdomna  s ks </t>
  </si>
  <si>
    <t>MR31004</t>
  </si>
  <si>
    <t xml:space="preserve">MR medenice  s ks </t>
  </si>
  <si>
    <t>MR31005</t>
  </si>
  <si>
    <t>MR jeter s ks</t>
  </si>
  <si>
    <t>MR31006</t>
  </si>
  <si>
    <t xml:space="preserve">MR dojke s ks </t>
  </si>
  <si>
    <t>MR31007</t>
  </si>
  <si>
    <t>MR enterografija s ks</t>
  </si>
  <si>
    <t>MR31009</t>
  </si>
  <si>
    <t>MR male medenice s ks</t>
  </si>
  <si>
    <t>MR31010</t>
  </si>
  <si>
    <t>MR angiografije</t>
  </si>
  <si>
    <t>MR40000</t>
  </si>
  <si>
    <t>MRA možganskega žilja - arterije TOF</t>
  </si>
  <si>
    <t>90902-00</t>
  </si>
  <si>
    <t>MR40001</t>
  </si>
  <si>
    <t>MRA možganskega žilja - vene TOF</t>
  </si>
  <si>
    <t>MR40002</t>
  </si>
  <si>
    <t>MRA aorto- cervikalna  TOF</t>
  </si>
  <si>
    <t>MR40003</t>
  </si>
  <si>
    <t>MRA torakalne aorte TOF</t>
  </si>
  <si>
    <t>90902-02</t>
  </si>
  <si>
    <t>MR40004</t>
  </si>
  <si>
    <t>MRA abdominalne aorte TOF</t>
  </si>
  <si>
    <t>90902-04</t>
  </si>
  <si>
    <t>MR40005</t>
  </si>
  <si>
    <t>MRA pljučnih arterij TOF</t>
  </si>
  <si>
    <t>MR40006</t>
  </si>
  <si>
    <t>MRA pelvično žilje TOF</t>
  </si>
  <si>
    <t>90902-05</t>
  </si>
  <si>
    <t>MR40007</t>
  </si>
  <si>
    <t>MRA ekstremiteti (vsak ud posebej) TOF</t>
  </si>
  <si>
    <t>90902-06</t>
  </si>
  <si>
    <t>MR40008</t>
  </si>
  <si>
    <t>MRA renalno žilje TOF</t>
  </si>
  <si>
    <t>MR40009</t>
  </si>
  <si>
    <t>MRA TOF - ostalo</t>
  </si>
  <si>
    <t>90902-07</t>
  </si>
  <si>
    <t>MR40010</t>
  </si>
  <si>
    <t xml:space="preserve">MRA možganskega žilja - arterije ks </t>
  </si>
  <si>
    <t>MR41001</t>
  </si>
  <si>
    <t xml:space="preserve">MRA možganskega žilja - vene ks </t>
  </si>
  <si>
    <t>MR41002</t>
  </si>
  <si>
    <t>MRA aorto- cervikalna ks</t>
  </si>
  <si>
    <t>MR41003</t>
  </si>
  <si>
    <t xml:space="preserve">MRA torakalne aorte ks </t>
  </si>
  <si>
    <t>MR41004</t>
  </si>
  <si>
    <t xml:space="preserve">MRA abdominalne aorte ks </t>
  </si>
  <si>
    <t>MR41005</t>
  </si>
  <si>
    <t xml:space="preserve">MRA pljučnih arterij ks </t>
  </si>
  <si>
    <t>MR41006</t>
  </si>
  <si>
    <t xml:space="preserve">MRA pelvično žilje ks </t>
  </si>
  <si>
    <t>MR41007</t>
  </si>
  <si>
    <t>MRA pelvičnih a. in arterij spodnjih udov</t>
  </si>
  <si>
    <t>MR41008</t>
  </si>
  <si>
    <t xml:space="preserve">MRA renalno žilje ks </t>
  </si>
  <si>
    <t>MR41009</t>
  </si>
  <si>
    <t>MRA zgornje okončine s ks</t>
  </si>
  <si>
    <t>90902-01</t>
  </si>
  <si>
    <t>MR41011</t>
  </si>
  <si>
    <t>MRA prsnega koša s ks</t>
  </si>
  <si>
    <t>MR41012</t>
  </si>
  <si>
    <t>MRA hrbtenice s ks</t>
  </si>
  <si>
    <t>90902-03</t>
  </si>
  <si>
    <t>MR41013</t>
  </si>
  <si>
    <t>MRA trebuha s ks</t>
  </si>
  <si>
    <t>MR41014</t>
  </si>
  <si>
    <t>MRA medenice s ks</t>
  </si>
  <si>
    <t>MR41015</t>
  </si>
  <si>
    <t>MRA  drugih področij s ks</t>
  </si>
  <si>
    <t>MR41010</t>
  </si>
  <si>
    <t>MRA pljučnih ven s ks</t>
  </si>
  <si>
    <t>MR41016</t>
  </si>
  <si>
    <t>MR srca</t>
  </si>
  <si>
    <t>MR50000</t>
  </si>
  <si>
    <t>MR srca - prikaz morfoloških struktur brez ks</t>
  </si>
  <si>
    <t>MR50001</t>
  </si>
  <si>
    <t>MR srca - prikaz funkcije brez ks</t>
  </si>
  <si>
    <t>MR50002</t>
  </si>
  <si>
    <t>MR srca in velikih žil brez ks</t>
  </si>
  <si>
    <t>MR50005</t>
  </si>
  <si>
    <t>MR srca - prikaz morfoloških struktur s ks</t>
  </si>
  <si>
    <t>MR51001</t>
  </si>
  <si>
    <t>MR srca - prikaz funkcije s ks</t>
  </si>
  <si>
    <t>MR51002</t>
  </si>
  <si>
    <t>MR koronarnih arterij s ks</t>
  </si>
  <si>
    <t>MR51003</t>
  </si>
  <si>
    <t>MRA srca in velikih žil - prikaz pretoka s ks</t>
  </si>
  <si>
    <t>MR51004</t>
  </si>
  <si>
    <t>Specialna MR slikanja</t>
  </si>
  <si>
    <t>MR60000</t>
  </si>
  <si>
    <t>MR vodeni posegi</t>
  </si>
  <si>
    <t>MR60001</t>
  </si>
  <si>
    <t>vdib (vakumska debeloigelna punkcija dojk) MRI</t>
  </si>
  <si>
    <t>MR60002</t>
  </si>
  <si>
    <t>punkcija organa pod MRI</t>
  </si>
  <si>
    <t>MR60003</t>
  </si>
  <si>
    <t>MR spektroskopija</t>
  </si>
  <si>
    <t>MR60004</t>
  </si>
  <si>
    <t>MR spektroskopija glave</t>
  </si>
  <si>
    <t>MR60005</t>
  </si>
  <si>
    <t>MR spektroskopija dojke</t>
  </si>
  <si>
    <t>MR60006</t>
  </si>
  <si>
    <t>MR spektroskopija prostate</t>
  </si>
  <si>
    <t>MR60007</t>
  </si>
  <si>
    <t>MR z endorektalno tuljavo</t>
  </si>
  <si>
    <t>MR60008</t>
  </si>
  <si>
    <t>DTR glave (difusion tensor imaging)</t>
  </si>
  <si>
    <t>MR60010</t>
  </si>
  <si>
    <t>MR funkcionalna preiskava</t>
  </si>
  <si>
    <t>MR60011</t>
  </si>
  <si>
    <t>MR druga specialna slikanja</t>
  </si>
  <si>
    <t>MR60012</t>
  </si>
  <si>
    <t>MR dinamično slikanje</t>
  </si>
  <si>
    <t>MR60013</t>
  </si>
  <si>
    <t>MR fetusa</t>
  </si>
  <si>
    <t>MR60014</t>
  </si>
  <si>
    <t>MR z anestezijo</t>
  </si>
  <si>
    <t>MR70000</t>
  </si>
  <si>
    <t xml:space="preserve">MR z anestezijo* </t>
  </si>
  <si>
    <t>MR70001</t>
  </si>
  <si>
    <t>MR primerjava</t>
  </si>
  <si>
    <t>MR90000</t>
  </si>
  <si>
    <t>MR primerjava za skupino MR preiskave</t>
  </si>
  <si>
    <t>MR90001</t>
  </si>
  <si>
    <t>CT - računalniška tomografija</t>
  </si>
  <si>
    <t>CT glave in vratu</t>
  </si>
  <si>
    <t>CT10000</t>
  </si>
  <si>
    <t>CT glave brez ks</t>
  </si>
  <si>
    <t>56001-00</t>
  </si>
  <si>
    <t>CT10001</t>
  </si>
  <si>
    <t>CT orbit brez ks</t>
  </si>
  <si>
    <t>56013-00</t>
  </si>
  <si>
    <t>CT10002</t>
  </si>
  <si>
    <t xml:space="preserve">CT skeleta glave </t>
  </si>
  <si>
    <t>CT10003</t>
  </si>
  <si>
    <t>CT srednjega ušesa in temporalke</t>
  </si>
  <si>
    <t>56016-04</t>
  </si>
  <si>
    <t>CT10004</t>
  </si>
  <si>
    <t>CT obraznih kosti</t>
  </si>
  <si>
    <t>56022-00</t>
  </si>
  <si>
    <t>CT10005</t>
  </si>
  <si>
    <t>CT obnosnih votlin brez ks</t>
  </si>
  <si>
    <t>56022-02</t>
  </si>
  <si>
    <t>CT10006</t>
  </si>
  <si>
    <t>CT vratu brez ks</t>
  </si>
  <si>
    <t>56101-00</t>
  </si>
  <si>
    <t>CT10007</t>
  </si>
  <si>
    <t>CT glave s ks</t>
  </si>
  <si>
    <t>56007-00</t>
  </si>
  <si>
    <t>CT11001</t>
  </si>
  <si>
    <t>CT orbit s ks</t>
  </si>
  <si>
    <t>56013-01</t>
  </si>
  <si>
    <t>CT11002</t>
  </si>
  <si>
    <t>CT skeleta glave  s ks</t>
  </si>
  <si>
    <t>CT11003</t>
  </si>
  <si>
    <t>CT obnosnih votlin s ks</t>
  </si>
  <si>
    <t>56028-01</t>
  </si>
  <si>
    <t>CT11006</t>
  </si>
  <si>
    <t>CT vratu s ks</t>
  </si>
  <si>
    <t>56107-00</t>
  </si>
  <si>
    <t>CT11007</t>
  </si>
  <si>
    <t>CT skeleta</t>
  </si>
  <si>
    <t>CT20000</t>
  </si>
  <si>
    <t>CT skeleta okončin</t>
  </si>
  <si>
    <t>56619-00</t>
  </si>
  <si>
    <t>CT20001</t>
  </si>
  <si>
    <t xml:space="preserve">CT skeleta hrbtenice </t>
  </si>
  <si>
    <t>56233-00</t>
  </si>
  <si>
    <t>CT20002</t>
  </si>
  <si>
    <t>CT cervikalne hrbtenice</t>
  </si>
  <si>
    <t>56220-00</t>
  </si>
  <si>
    <t>CT20003</t>
  </si>
  <si>
    <t>CT torakalne hrbtenice</t>
  </si>
  <si>
    <t>56221-00</t>
  </si>
  <si>
    <t>CT20004</t>
  </si>
  <si>
    <t>CT lumbo-sakralne hrbtenice</t>
  </si>
  <si>
    <t>56223-00</t>
  </si>
  <si>
    <t>CT20005</t>
  </si>
  <si>
    <t>56219-00</t>
  </si>
  <si>
    <t>CT skeleta medenice</t>
  </si>
  <si>
    <t>56409-00</t>
  </si>
  <si>
    <t>CT20007</t>
  </si>
  <si>
    <t>CT kolkov</t>
  </si>
  <si>
    <t>CT20008</t>
  </si>
  <si>
    <t>CT SIS</t>
  </si>
  <si>
    <t>CT20009</t>
  </si>
  <si>
    <t>CT kolena</t>
  </si>
  <si>
    <t>CT20011</t>
  </si>
  <si>
    <t>CT ramena</t>
  </si>
  <si>
    <t>CT20012</t>
  </si>
  <si>
    <t>CT gležnja</t>
  </si>
  <si>
    <t>CT20013</t>
  </si>
  <si>
    <t>CT po LSR brez ks</t>
  </si>
  <si>
    <t>CT20015</t>
  </si>
  <si>
    <t>CT skeleta sklepov (vsak večji sklep)</t>
  </si>
  <si>
    <t>CT20016</t>
  </si>
  <si>
    <t>CT skeleta ostalo -  brez ks</t>
  </si>
  <si>
    <t>CT20017</t>
  </si>
  <si>
    <t xml:space="preserve">CT - dentalni </t>
  </si>
  <si>
    <t>CT20018</t>
  </si>
  <si>
    <t>CT pelvimetrija</t>
  </si>
  <si>
    <t>57201-00</t>
  </si>
  <si>
    <t>CT20019</t>
  </si>
  <si>
    <t>CT zapestja</t>
  </si>
  <si>
    <t>CT20020</t>
  </si>
  <si>
    <t>CT komolca</t>
  </si>
  <si>
    <t>CT20021</t>
  </si>
  <si>
    <t>CT skeleta okončin s ks</t>
  </si>
  <si>
    <t>56625-00</t>
  </si>
  <si>
    <t>CT21001</t>
  </si>
  <si>
    <t>CT skeleta hrbtenice s ks</t>
  </si>
  <si>
    <t>56234-00</t>
  </si>
  <si>
    <t>CT21002</t>
  </si>
  <si>
    <t>CT cervikalne hrbtenice s ks</t>
  </si>
  <si>
    <t>56224-00</t>
  </si>
  <si>
    <t>CT21003</t>
  </si>
  <si>
    <t>CT torakalne hrbtenice s ks</t>
  </si>
  <si>
    <t>56225-00</t>
  </si>
  <si>
    <t>CT21004</t>
  </si>
  <si>
    <t>CT lumbo-sakralne hrbtenice s ks</t>
  </si>
  <si>
    <t>56226-00</t>
  </si>
  <si>
    <t>CT21005</t>
  </si>
  <si>
    <t>CT po mielografiji s ks</t>
  </si>
  <si>
    <t>CT21006</t>
  </si>
  <si>
    <t>CT skeleta medenice s ks</t>
  </si>
  <si>
    <t>56412-00</t>
  </si>
  <si>
    <t>CT21007</t>
  </si>
  <si>
    <t>CT artrografija rame s ks</t>
  </si>
  <si>
    <t>CT21010</t>
  </si>
  <si>
    <t>CT artrografija - ostalo s ks</t>
  </si>
  <si>
    <t>CT21014</t>
  </si>
  <si>
    <t>CT po LSR s ks</t>
  </si>
  <si>
    <t>CT21015</t>
  </si>
  <si>
    <t>CT hrbtenice z intratekalno aplik. ks</t>
  </si>
  <si>
    <t>CT21020</t>
  </si>
  <si>
    <t>CT skeleta sklepov s ks</t>
  </si>
  <si>
    <t>CT21016</t>
  </si>
  <si>
    <t>CT skeleta ostalo  s ks</t>
  </si>
  <si>
    <t>CT21017</t>
  </si>
  <si>
    <t>CT toraks in abdomen</t>
  </si>
  <si>
    <t>CT30000</t>
  </si>
  <si>
    <t>CT prsnih organov brez ks</t>
  </si>
  <si>
    <t>56301-00</t>
  </si>
  <si>
    <t>CT30001</t>
  </si>
  <si>
    <t>CT prsnih organov brez ks - ostalo</t>
  </si>
  <si>
    <t>CT30002</t>
  </si>
  <si>
    <t>CT trebušnih organov brez ks</t>
  </si>
  <si>
    <t>56401-00</t>
  </si>
  <si>
    <t>CT30003</t>
  </si>
  <si>
    <t>CT zgornjega abdomna brez ks</t>
  </si>
  <si>
    <t>CT30004</t>
  </si>
  <si>
    <t>CT medeničnih organov brez ks</t>
  </si>
  <si>
    <t>CT30005</t>
  </si>
  <si>
    <t>CT prsnega koša - pljuč hrCT</t>
  </si>
  <si>
    <t>CT30006</t>
  </si>
  <si>
    <t>CT abdomna brez ks - ostalo</t>
  </si>
  <si>
    <t>CT30007</t>
  </si>
  <si>
    <t>CT pljuč protokol lungcare</t>
  </si>
  <si>
    <t>CT30008</t>
  </si>
  <si>
    <t>56407-00</t>
  </si>
  <si>
    <t>CT širokega črevesa brez ks</t>
  </si>
  <si>
    <t>CT30011</t>
  </si>
  <si>
    <t>CT ozkega črevesa brez ks</t>
  </si>
  <si>
    <t>CT30012</t>
  </si>
  <si>
    <t>CT prsnih organov s ks</t>
  </si>
  <si>
    <t>56307-00</t>
  </si>
  <si>
    <t>CT31001</t>
  </si>
  <si>
    <t>CT trebušnih organov s ks</t>
  </si>
  <si>
    <t>CT31003</t>
  </si>
  <si>
    <t>CT zgornjega abdomna  s ks</t>
  </si>
  <si>
    <t>CT31004</t>
  </si>
  <si>
    <t>CT medeničnih organov s ks</t>
  </si>
  <si>
    <t>CT31005</t>
  </si>
  <si>
    <t>CT jeter s portalnim ojačanjem</t>
  </si>
  <si>
    <t>CT31010</t>
  </si>
  <si>
    <t>CT urografija - kontrast</t>
  </si>
  <si>
    <t>CT31009</t>
  </si>
  <si>
    <t>CT širokega črevesa s ks</t>
  </si>
  <si>
    <t>CT31011</t>
  </si>
  <si>
    <t>CT ozkega črevesa s ks</t>
  </si>
  <si>
    <t>CT31012</t>
  </si>
  <si>
    <t>CT jeter s ks – 4 faze</t>
  </si>
  <si>
    <t>CT31013</t>
  </si>
  <si>
    <t>CT angiografije</t>
  </si>
  <si>
    <t>CT40000</t>
  </si>
  <si>
    <t>CTA torakalne aorte</t>
  </si>
  <si>
    <t>57350-00</t>
  </si>
  <si>
    <t>CT41001</t>
  </si>
  <si>
    <t>CTA abdominalne aorte</t>
  </si>
  <si>
    <t>CT41002</t>
  </si>
  <si>
    <t>CTA pelvičnih žil</t>
  </si>
  <si>
    <t>CT41003</t>
  </si>
  <si>
    <t>CTA zgornjih udov</t>
  </si>
  <si>
    <t>CT41004</t>
  </si>
  <si>
    <t>CTA pljučnih arterij</t>
  </si>
  <si>
    <t>CT41005</t>
  </si>
  <si>
    <t>CTA jeter</t>
  </si>
  <si>
    <t>CT41006</t>
  </si>
  <si>
    <t>CTA ledvic</t>
  </si>
  <si>
    <t>CT41007</t>
  </si>
  <si>
    <t>CTA selektivne angiografije</t>
  </si>
  <si>
    <t>CT41008</t>
  </si>
  <si>
    <t xml:space="preserve">CTA aorto- cervikalna </t>
  </si>
  <si>
    <t>CT41009</t>
  </si>
  <si>
    <t>CTA pelvičnih  a. in a. spodnjih udov</t>
  </si>
  <si>
    <t>CT41010</t>
  </si>
  <si>
    <t>CTA torakalne in abdominalne aorte</t>
  </si>
  <si>
    <t>CT41011</t>
  </si>
  <si>
    <t>CTA možganskih arterij</t>
  </si>
  <si>
    <t>CT41012</t>
  </si>
  <si>
    <t>CTA venografija možganov</t>
  </si>
  <si>
    <t>CT41013</t>
  </si>
  <si>
    <t>CTA venografija vrata</t>
  </si>
  <si>
    <t>CT41014</t>
  </si>
  <si>
    <t>CTA venografija ostalo</t>
  </si>
  <si>
    <t>CT41015</t>
  </si>
  <si>
    <t>CT srca</t>
  </si>
  <si>
    <t>CT50000</t>
  </si>
  <si>
    <t>CTA srca  - prikaz kalcinacij</t>
  </si>
  <si>
    <t>CT50001</t>
  </si>
  <si>
    <t>CT srca – prikaz kalcinacij</t>
  </si>
  <si>
    <t>CT50005</t>
  </si>
  <si>
    <t>CTA srca - prikaz morfoloških struktur</t>
  </si>
  <si>
    <t>CT51002</t>
  </si>
  <si>
    <t>CTA srca - prikaz funkcije</t>
  </si>
  <si>
    <t>CT51003</t>
  </si>
  <si>
    <t>CTA koronarnih arterij</t>
  </si>
  <si>
    <t>CT51004</t>
  </si>
  <si>
    <t>Specialna CT slikanja</t>
  </si>
  <si>
    <t>CT60000</t>
  </si>
  <si>
    <t>IGA (imaging guided ablation  pod CT)</t>
  </si>
  <si>
    <t>CT60001</t>
  </si>
  <si>
    <t>Punkcija organa pod CT</t>
  </si>
  <si>
    <t>CT60002</t>
  </si>
  <si>
    <t>CT perfuzija posameznega organa</t>
  </si>
  <si>
    <t>CT61003</t>
  </si>
  <si>
    <t>CT primerjava</t>
  </si>
  <si>
    <t>CT90000</t>
  </si>
  <si>
    <t>CT primerjava za skupino CT preiskave</t>
  </si>
  <si>
    <t>CT90001</t>
  </si>
  <si>
    <t>REV001</t>
  </si>
  <si>
    <t>REV002</t>
  </si>
  <si>
    <t>REV003</t>
  </si>
  <si>
    <t xml:space="preserve">Obravnava bolnika - DMS </t>
  </si>
  <si>
    <t>REV004</t>
  </si>
  <si>
    <t>Punkcija sklepa</t>
  </si>
  <si>
    <t>REV005</t>
  </si>
  <si>
    <t>Znotraj sklepno vbrizganje zdravila</t>
  </si>
  <si>
    <t>REV006</t>
  </si>
  <si>
    <t>Vbrizganje zdravila v mišico</t>
  </si>
  <si>
    <t>REV007</t>
  </si>
  <si>
    <t>Kapilaroskopija</t>
  </si>
  <si>
    <t>REV008</t>
  </si>
  <si>
    <t>Diagnostika SjS (brez biopsije)</t>
  </si>
  <si>
    <t>REV009</t>
  </si>
  <si>
    <t>Biopsija malih žlez slinavk v ustih</t>
  </si>
  <si>
    <t>REV010</t>
  </si>
  <si>
    <t>Biopsija kože in podkožja</t>
  </si>
  <si>
    <t>REV011</t>
  </si>
  <si>
    <t>Biopsija kože in/ali mišice</t>
  </si>
  <si>
    <t>REV012</t>
  </si>
  <si>
    <t>Biopsija temporalne arterije</t>
  </si>
  <si>
    <t>REV013</t>
  </si>
  <si>
    <t>Mikroskopski pregled sklepne tekočine za kristale</t>
  </si>
  <si>
    <t>REV014</t>
  </si>
  <si>
    <t>UZ sklepov</t>
  </si>
  <si>
    <t>REV015</t>
  </si>
  <si>
    <t>UZ temporanih, facialnih in okcipitalnih arterij</t>
  </si>
  <si>
    <t>REV016</t>
  </si>
  <si>
    <t>UZ aksilarnih arterij</t>
  </si>
  <si>
    <t>REV017</t>
  </si>
  <si>
    <t>UZ velikih žlez slinavk</t>
  </si>
  <si>
    <t>REV018</t>
  </si>
  <si>
    <t>Triaža nenujnih napotnic</t>
  </si>
  <si>
    <t>REV019</t>
  </si>
  <si>
    <t>Konzultacija specialista</t>
  </si>
  <si>
    <t>REV020</t>
  </si>
  <si>
    <t>Izračun indeksov aktivnosti bolezni</t>
  </si>
  <si>
    <t>REV021</t>
  </si>
  <si>
    <t>Priprava in aplikacija zdravila 1*</t>
  </si>
  <si>
    <t>APL001</t>
  </si>
  <si>
    <t>aplikacija</t>
  </si>
  <si>
    <t>Priprava in aplikacija zdravila 2*</t>
  </si>
  <si>
    <t>APL002</t>
  </si>
  <si>
    <t>Priprava in aplikacija zdravila 3*</t>
  </si>
  <si>
    <t>APL003</t>
  </si>
  <si>
    <t>Priprava in aplikacija zdravila 4*</t>
  </si>
  <si>
    <t>APL004</t>
  </si>
  <si>
    <t>Priprava in aplikacija zdravila 5*</t>
  </si>
  <si>
    <t>APL005</t>
  </si>
  <si>
    <t>Priprava in aplikacija zdravila 6*</t>
  </si>
  <si>
    <t>APL006</t>
  </si>
  <si>
    <t>Priprava in aplikacija zdravila 7*</t>
  </si>
  <si>
    <t>APL007</t>
  </si>
  <si>
    <t>Priprava in aplikacija zdravila 8*</t>
  </si>
  <si>
    <t>APL008</t>
  </si>
  <si>
    <t>Zobozdravstvena dejavnost</t>
  </si>
  <si>
    <t>Dodatek za ortodontsko zdravlj.-alergija</t>
  </si>
  <si>
    <t>110</t>
  </si>
  <si>
    <t>E0727</t>
  </si>
  <si>
    <t>Cena po ceniku doplačil izvajalca</t>
  </si>
  <si>
    <t>Dodatek za vlito zalivko zaradi alergije</t>
  </si>
  <si>
    <t>111</t>
  </si>
  <si>
    <t>E0723</t>
  </si>
  <si>
    <t>102</t>
  </si>
  <si>
    <t>Dodatek za prevleko ali mostiček zaradi alergije</t>
  </si>
  <si>
    <t>104</t>
  </si>
  <si>
    <t>E0724</t>
  </si>
  <si>
    <t>106</t>
  </si>
  <si>
    <t>Dodatek za delno protezo zaradi alergije</t>
  </si>
  <si>
    <t>107</t>
  </si>
  <si>
    <t>E0725</t>
  </si>
  <si>
    <t>120</t>
  </si>
  <si>
    <t>Dodatek za totalno protezo zaradi alergije</t>
  </si>
  <si>
    <t>E0726</t>
  </si>
  <si>
    <t>F0005</t>
  </si>
  <si>
    <t>obravnava</t>
  </si>
  <si>
    <t>SVIT</t>
  </si>
  <si>
    <t>Vabljenje v program SVIT</t>
  </si>
  <si>
    <t>E0214</t>
  </si>
  <si>
    <t>Test na prikrito krvavitev v blatu SVIT</t>
  </si>
  <si>
    <t>E0215</t>
  </si>
  <si>
    <t>Presejalna kolonoskopija SVIT</t>
  </si>
  <si>
    <t>030</t>
  </si>
  <si>
    <t>E0332</t>
  </si>
  <si>
    <t>Presejalna terapevtska kolonoskopija SVIT</t>
  </si>
  <si>
    <t>E0333</t>
  </si>
  <si>
    <t>Delna kolonoskopija SVIT</t>
  </si>
  <si>
    <t>E0334</t>
  </si>
  <si>
    <t>Histopatološke preiskave SVIT</t>
  </si>
  <si>
    <t>E0335</t>
  </si>
  <si>
    <t>Operativna kolonoskopija z enim nožem SVIT</t>
  </si>
  <si>
    <t>E0684</t>
  </si>
  <si>
    <t>Operativna kolonoskopija z dvema nožema SVIT</t>
  </si>
  <si>
    <t>E0685</t>
  </si>
  <si>
    <t>Sedacija SVIT</t>
  </si>
  <si>
    <t>E0715</t>
  </si>
  <si>
    <t>Globoka sedacija SVIT</t>
  </si>
  <si>
    <t>E0716</t>
  </si>
  <si>
    <t>Globoka sedacija pri operativni kolonoskopiji</t>
  </si>
  <si>
    <t>E0717</t>
  </si>
  <si>
    <t>Obravnava nosečnice</t>
  </si>
  <si>
    <t>029</t>
  </si>
  <si>
    <t>PZN1101</t>
  </si>
  <si>
    <t>PZN1102</t>
  </si>
  <si>
    <t>PZN1103</t>
  </si>
  <si>
    <t xml:space="preserve">Obravnava otroka v 2. in 3. letu starosti </t>
  </si>
  <si>
    <t>PZN1104</t>
  </si>
  <si>
    <t>PZN1105</t>
  </si>
  <si>
    <t>PZN1106</t>
  </si>
  <si>
    <t xml:space="preserve">Obravnava pacienta zaradi sodelovanja v nacionalnih preventivnih programih (SVIT, ZORA, DORA) </t>
  </si>
  <si>
    <t>PZN1107</t>
  </si>
  <si>
    <t>Prva kurativna obravnava pacienta</t>
  </si>
  <si>
    <t>PZN1108</t>
  </si>
  <si>
    <t>Ponovna kurativna obravnava pacienta</t>
  </si>
  <si>
    <t>PZN1109</t>
  </si>
  <si>
    <t>Paliativna zdravstvena nega in oskrba pacienta – prva kurativna obravnava</t>
  </si>
  <si>
    <t>PZN1110</t>
  </si>
  <si>
    <t>Paliativna zdravstvena nega in oskrba pacienta – ponovna kurativna obravnava</t>
  </si>
  <si>
    <t>PZN1111</t>
  </si>
  <si>
    <t>Obravnava pacienta v zadnjem obdobju življenja – paliativna obravnava</t>
  </si>
  <si>
    <t>PZN1112</t>
  </si>
  <si>
    <t>Obravnava v oddaljenem kraju</t>
  </si>
  <si>
    <t>PZN1113</t>
  </si>
  <si>
    <t>Preventivna obravnava kroničnega pacienta – prva obravnava v oskrbovanem stanovanju</t>
  </si>
  <si>
    <t>PZN2105</t>
  </si>
  <si>
    <t>Preventivna obravnava kroničnega pacienta – ponovna  obravnava v oskrbovanem stanovanju</t>
  </si>
  <si>
    <t>PZN2106</t>
  </si>
  <si>
    <t>Obravnava pacienta zaradi sodelovanja v nacionalnih preventivnih programih (SVIT, ZORA, DORA)  v oskrbovanem stanovanju</t>
  </si>
  <si>
    <t>PZN2107</t>
  </si>
  <si>
    <t>Prva kurativna obravnava pacienta v oskrbovanem stanovanju</t>
  </si>
  <si>
    <t>PZN2108</t>
  </si>
  <si>
    <t>Ponovna kurativna obravnava pacienta v oskrbovanem stanovanju</t>
  </si>
  <si>
    <t>PZN2109</t>
  </si>
  <si>
    <t>Paliativna zdravstvena nega in oskrba pacienta - prva kurativna obravnava v oskrbovanem stanovanju</t>
  </si>
  <si>
    <t>PZN2110</t>
  </si>
  <si>
    <t>Paliativna zdravstvena nega in oskrba pacienta - ponovna kurativna obravnava v oskrbovanem stanovanju</t>
  </si>
  <si>
    <t>PZN2111</t>
  </si>
  <si>
    <t>Obravnava pacienta v zadnjem obdobju življenja - paliativna obravnava v oskrbovanem stanovanju</t>
  </si>
  <si>
    <t>PZN2112</t>
  </si>
  <si>
    <t>Kurativni patronažni obisk pri pacientu z APD-podaljšan obisk (zjutraj)</t>
  </si>
  <si>
    <t>PZN3101</t>
  </si>
  <si>
    <t>Kurativni patronažni obisk pri pacientu z APD (zvečer)</t>
  </si>
  <si>
    <t>PZN3102</t>
  </si>
  <si>
    <t>Kurativni patronažni obisk pri pacientu s CAPD</t>
  </si>
  <si>
    <t>PZN3103</t>
  </si>
  <si>
    <t>PZN4101</t>
  </si>
  <si>
    <t>PZN4102</t>
  </si>
  <si>
    <t>PZN4103</t>
  </si>
  <si>
    <t>034</t>
  </si>
  <si>
    <t>PZN1201</t>
  </si>
  <si>
    <t>Obravnava otročnice in novorojenčka ter dojenčka - prva obravnava</t>
  </si>
  <si>
    <t>PZN1202</t>
  </si>
  <si>
    <t>Obravnava otročnice in novorojenčka ter dojenčka - ponovna obravnava</t>
  </si>
  <si>
    <t>PZN1203</t>
  </si>
  <si>
    <t>PZN1204</t>
  </si>
  <si>
    <t>Preventivna obravnava kroničnega pacienta - prva obravnava</t>
  </si>
  <si>
    <t>PZN1205</t>
  </si>
  <si>
    <t>Preventivna obravnava kroničnega pacienta - ponovna  obravnava</t>
  </si>
  <si>
    <t>PZN1206</t>
  </si>
  <si>
    <t>PZN1207</t>
  </si>
  <si>
    <t>PZN1208</t>
  </si>
  <si>
    <t>PZN1209</t>
  </si>
  <si>
    <t>Paliativna zdravstvena nega in oskrba pacienta - prva kurativna obravnava</t>
  </si>
  <si>
    <t>PZN1210</t>
  </si>
  <si>
    <t>Paliativna zdravstvena nega in oskrba pacienta - ponovna kurativna obravnava</t>
  </si>
  <si>
    <t>PZN1211</t>
  </si>
  <si>
    <t>Obravnava pacienta v zadnjem obdobju življenja - paliativna obravnava</t>
  </si>
  <si>
    <t>PZN1212</t>
  </si>
  <si>
    <t>PZN1213</t>
  </si>
  <si>
    <t>Nega na domu v oskrbnih stanovanjih (nosilec: tehnik zdravstvene nege)</t>
  </si>
  <si>
    <t>Preventivna obravnava kroničnega pacienta - prva obravnava v oskrbovanem stanovanju</t>
  </si>
  <si>
    <t>PZN2205</t>
  </si>
  <si>
    <t>Preventivna obravnava kroničnega pacienta - ponovna  obravnava  v oskrbovanem stanovanju</t>
  </si>
  <si>
    <t>PZN2206</t>
  </si>
  <si>
    <t>PZN2207</t>
  </si>
  <si>
    <t>PZN2208</t>
  </si>
  <si>
    <t>PZN2209</t>
  </si>
  <si>
    <t>PZN2210</t>
  </si>
  <si>
    <t>PZN2211</t>
  </si>
  <si>
    <t>PZN2212</t>
  </si>
  <si>
    <t>Transfuzijska medicina</t>
  </si>
  <si>
    <t>E0709</t>
  </si>
  <si>
    <t xml:space="preserve">Odvzem organov pri posameznem donorju </t>
  </si>
  <si>
    <t>Zdravljenje s hiperbarično komoro</t>
  </si>
  <si>
    <t>Priprava in apliciranje zdravil s seznama A in B</t>
  </si>
  <si>
    <t>Patronažna služba na domu</t>
  </si>
  <si>
    <t>- Tehniki zdravstvene nege lahko izvajajo le storitev št. 9 PZN1209 Ponovna kurativna obravnava pacienta</t>
  </si>
  <si>
    <t>- Tehniki zdravstvene nege lahko izvajajo le storitev št. 2 PZN2209 Ponovna kurativna obravnava pacienta.</t>
  </si>
  <si>
    <t xml:space="preserve">Revmatološke storitve v spec. zunajb. dejavnosti </t>
  </si>
  <si>
    <t>- Omejitev obračunavanja: glej 23. člen Splošnega dogovora</t>
  </si>
  <si>
    <t>- Dializa VI: v primeru, da dializa traja več kot 8 ur, izvajalec po izteku 8 ur obračuna novo dializo.</t>
  </si>
  <si>
    <t>sredstva za obvezno strok. izpopol. zdravnikov</t>
  </si>
  <si>
    <t>sredstva za jubilejne nagrade, odpravnine in solid. pomoči</t>
  </si>
  <si>
    <t>BOL - Psihiatrična obravnava otroka, 
UPK Lj, UKC Lj - Pediatrična klinika</t>
  </si>
  <si>
    <t>Zgod. obrav. motenj hranjenja in čustv. v boln. dej. Mlad. klim. zdraviliča Rakitna</t>
  </si>
  <si>
    <t xml:space="preserve">Bol - Psihiatrija, primer v boln. dejavnosti </t>
  </si>
  <si>
    <t>Bol - Podaljšano boln. zdrav. - brez samost. odd.</t>
  </si>
  <si>
    <t>Izrezanje benigne tvorbe kože in podk. tkiva / destrukcija benigne kožne tvorbe (brez kiretaže)</t>
  </si>
  <si>
    <t>Izrezanje bazalnoc. in skvam. karcinoma kože in malignega melanoma</t>
  </si>
  <si>
    <t>Spec - Medic. rehabilitacija UKC Mb, UKC Lj, Center za med. rehab. ZDM in odd. za med. reh. SB Celje</t>
  </si>
  <si>
    <t xml:space="preserve">Spec - Fizikalna medicina in rehab. na področju predp. in kontrole ortoped. pripomočkov </t>
  </si>
  <si>
    <t xml:space="preserve">Spec - Zdravljenje neplodnosti </t>
  </si>
  <si>
    <t xml:space="preserve">Zdravljenje starostne degen. makule, diab. makularnega edema in zapore žil </t>
  </si>
  <si>
    <t>Subspecialni amb. tim za obravnavo otrok in mladostnikov s kompleks. motnjami in kombiniranimi stanji</t>
  </si>
  <si>
    <t>Amb. za predn. obrav. otrok in mlad. s težavami v dušev. zdravju na terc. ravni, za UKC Lj, Sl. za otr. psih., UKC Mb in UPK Lj.</t>
  </si>
  <si>
    <t>PUC pediatrična urgentna ambulanta 
SB Celje</t>
  </si>
  <si>
    <t xml:space="preserve">Center za prepreč. in zdravljenje odvisnosti od drog </t>
  </si>
  <si>
    <r>
      <t xml:space="preserve">Mobilna enota reanimobila </t>
    </r>
    <r>
      <rPr>
        <b/>
        <sz val="10"/>
        <color theme="0"/>
        <rFont val="Arial CE"/>
        <charset val="238"/>
      </rPr>
      <t>Morea</t>
    </r>
  </si>
  <si>
    <t>Mobilna enota nujnega reševalnega vozila</t>
  </si>
  <si>
    <t xml:space="preserve">Enota za hitre preglede v rednem del. času  </t>
  </si>
  <si>
    <t>Podpora pri spopr. z depresijo</t>
  </si>
  <si>
    <t xml:space="preserve">Podpora pri spopr. s tesnobo </t>
  </si>
  <si>
    <t>Rehab. po pridobljeni možganski poškodbi - CUDV Dornava</t>
  </si>
  <si>
    <t>Splošni socialni zavodi tip A-zdravstvena nega I</t>
  </si>
  <si>
    <t>Splošni socialni zavodi tip C-zdravstvena nega I</t>
  </si>
  <si>
    <t>Spl. socialni zavodi tip A-zdravstvena nega II</t>
  </si>
  <si>
    <t>Spl. socialni zavodi tip A - zdravstvena nega III</t>
  </si>
  <si>
    <t>Spl. socialni zavodi tip B in varstveno delovni centri (domsko varstvo VDC)</t>
  </si>
  <si>
    <t>Spl. socialni zavodi tip C-zdravstvena nega II</t>
  </si>
  <si>
    <t>Spl. socialni zavodi tip C - zdravstvena nega III</t>
  </si>
  <si>
    <t xml:space="preserve">Bol - sobivanje starša ob hosp. otroku </t>
  </si>
  <si>
    <t xml:space="preserve">+ Izvajalec lahko pošlje realizacijo (v okviru plana 104 501) tudi na dejavnosti 104 502, 104 504, 104 505, ter v vseh naštetih </t>
  </si>
  <si>
    <t>- A2 SD 2010: če izvajalec nima vzpostavljenega samost. oddelka je cena 30% nižja. A1 SD 2014: določba ne velja  v psih. bolnišnicah.</t>
  </si>
  <si>
    <t xml:space="preserve">- V primeru, da se operacija naredi na obeh kilah hkrati, lahko izvajalec obračuna storitev E0622, in sicer v višini 1,6 kratnika </t>
  </si>
  <si>
    <t xml:space="preserve">  cene storitve 201 203 E0261.</t>
  </si>
  <si>
    <t>- Poleg cene za storitev ni mogoče zaračunati nobene druge storitve iz Seznama storitev spec. zunajb. zdrav. dej. (šifrant 15.42).</t>
  </si>
  <si>
    <t>- Kalkulacijo lahko uporabijo izvajalci, ki za boln. obravnavo bolnikov Zavodu storitev ne obračunajo na podlagi SPP, temveč na podlagi</t>
  </si>
  <si>
    <t xml:space="preserve">  storitev iz šifranta 15.68: Storitve spec. zunajb. zdrav. dejavnosti internistike (209 215) in imajo zagotovljene postelje za pripravo</t>
  </si>
  <si>
    <t>- Izvajalci lahko program obračunavajo z uporabo naslednjih šifer storitev: 95990, 95991, 12620, 12602, 36122,02003 na začetku</t>
  </si>
  <si>
    <t xml:space="preserve">   in na koncu rehabilitacije ter 11004 in 11303 na koncu rehabilitacije.</t>
  </si>
  <si>
    <t>+ Izvajalec lahko pošlje realizacijo (v okviru plana 212 221 E0220) tudi na dejavnost 212 221 E0444 Op. na ožilju na obeh nogah hkrati.</t>
  </si>
  <si>
    <t xml:space="preserve">- Če se operacija naredi na obeh nogah hkrati, izvajalec obračuna storitev na dejavnosti 212 221 E0444, in sicer v višini </t>
  </si>
  <si>
    <t xml:space="preserve">  1,4 kratnika cene storitve E0220.</t>
  </si>
  <si>
    <t>- Storitev se lahko obračuna, če so bile opravljene in v medicinski dokumentaciji ustrezno zabeležene vse naslednje aktivnosti:</t>
  </si>
  <si>
    <t xml:space="preserve">  optična koherentna topografija, tonometrija nekontaktna, fotografija očesnega ozadja brez rdeče svetlobe (foto red free),</t>
  </si>
  <si>
    <t xml:space="preserve">   autofluorescenca, pregled na biomikroskopu, el. refraktometrija, slikanje očesnega ozadja, pregled vidne ostrine po ETDRS</t>
  </si>
  <si>
    <t xml:space="preserve">   (Early Treatment Diabetic Retinopathy Study), zadnja biomikroskopija.</t>
  </si>
  <si>
    <t xml:space="preserve">- Fluorescentna angiografija ali ICG (Infovyanine Green Chorioangiography) sta obvezni le pri prvi obravnavi (namesto </t>
  </si>
  <si>
    <t xml:space="preserve">  fluorescentne angiografije se lahko naredi ICG), pri nadaljnjih obravnavah pa se storitvi opravita po potrebi. </t>
  </si>
  <si>
    <t xml:space="preserve">- Poleg storitve E0304 se pri aplikaciji zdravila lahko obračuna tudi storitev APL004. Obe omenjeni storitvi se lahko obračunata, </t>
  </si>
  <si>
    <t xml:space="preserve">  če so bile opravljene in v medicinski dokumentaciji ustrezno zabeležene vse obvezne storitve za E0304 ter intravitrealna </t>
  </si>
  <si>
    <t xml:space="preserve">  aplikacija zdravila (APL004).</t>
  </si>
  <si>
    <t xml:space="preserve">- Občasno se po potrebi opravijo naslednje storitve: v 60% obravnav tonometrija nekontaktna, v 20% obravnav autofluorescenca, </t>
  </si>
  <si>
    <t xml:space="preserve">  v 5% obravnav foto red free, v 2% obravnav refraktometrija ali elektronska refraktometrija.</t>
  </si>
  <si>
    <t xml:space="preserve">- Kalkulacija se uporablja za tiste izvajalce, ki se na novo vključujejo v obravnavo otrok in mladostnikov s kompleksnejšimi </t>
  </si>
  <si>
    <t xml:space="preserve">  motnjami in komorbidnimi stanji.</t>
  </si>
  <si>
    <t xml:space="preserve">- Pogoj za pričetek financiranja programa je, da izvajalec zagotovi minimalno kadrovsko sestavo subspecialističnega </t>
  </si>
  <si>
    <t xml:space="preserve">  ambulantnega tima na področju otrok in mladostnikov na nacionalni oz. regijski ravni:</t>
  </si>
  <si>
    <t>+ Izvajalec lahko pošlje realizacijo (v okviru plana 234 251) tudi na dej. 201 203 Abdominalna kirurgija, 212 221 - Kardiovask. kirurgija,</t>
  </si>
  <si>
    <t xml:space="preserve">   217 226  - Nevrokirurgija, 228 238 - Estetska kirurgija, 235 252 - Torakalna kirurgija, 237 254 Travmatologija, 501 703 - Akupuntktura</t>
  </si>
  <si>
    <t xml:space="preserve">- V primeru, da izvajalec ob istem pregledu hkrati opravi rektoskopijo in proktoskopijo, lahko izvajalec obračuna storitev v višini </t>
  </si>
  <si>
    <t xml:space="preserve">  1,6 kratnika cene storitve rektoskopije E0396, in sicer s šifro E0693.</t>
  </si>
  <si>
    <t xml:space="preserve">- Pavšal predstavlja 24 urno urg. obravnavo otrok od 0 do 18 let v okviru novih urg. centrov za najmanj 10.000 obravnav letno. </t>
  </si>
  <si>
    <t xml:space="preserve">- Zdrav. spec. vključje 8,34 kirurga (urg. medicina), 1,85 specialista  orl, 0,29 urologa, 0,13 ortopeda, 0,13 ginekologa in 1,85 anestez. </t>
  </si>
  <si>
    <t>-  V izračunu vkalk. sredstev regresa, jubil. n. in premij za dod. pokoj. zavarovanje je upoštevan samo administrativno tehnični kader.</t>
  </si>
  <si>
    <t>- V izračunu vkalk. sredstev regresa, jubil. n. in premij za dod. pokoj. zavar. se ne upošteva zdravnik spec. 2 in dipl. zdravstvenik 2.</t>
  </si>
  <si>
    <t>- Kalkulacija šola za starše se uporablja le v primeru izločitve tega programa iz zdrav. vzgoje, ko ta program izvaja drugi izvajalec.</t>
  </si>
  <si>
    <t xml:space="preserve">- Kalkulacija se uporablja za tiste izvajalce, ki so vključeni v mrežo centrov. Če izvajalec ne pridobi vsega kadra, se mu za </t>
  </si>
  <si>
    <t xml:space="preserve">   manjkajoči kader zniža financiranje.</t>
  </si>
  <si>
    <t xml:space="preserve">  manjkajoči kader zniža financiranje.</t>
  </si>
  <si>
    <t>- Kalkulacija se uporablja za tiste izvajalce, ki so vključeni v mrežo centrov. Če izvajalec ne pridobi vsega kadra, se mu za</t>
  </si>
  <si>
    <t xml:space="preserve">   (že pred aspiracijo foliklov oziroma odvisno od vrste postopka): vsi opravljeni ambulantni obiski, terapija, </t>
  </si>
  <si>
    <t xml:space="preserve">  Dodatno ni mogoče obračunati nobene druge storitve.</t>
  </si>
  <si>
    <t xml:space="preserve">- Storitve (osnovna košarica) v okviru celotnega (DER001) in delnega (DER002) pregleda ter dodatno </t>
  </si>
  <si>
    <t xml:space="preserve">  zaračunljive storitve v okviru dodatno zaračunljivih storitev z visoko dod. vrednostjo (DER004, DER005 </t>
  </si>
  <si>
    <t xml:space="preserve">   in DER006) in dod. zaračunljivih storitev z nizko dod. vrednostjo (DER007) so opredeljene  v Sklepu o </t>
  </si>
  <si>
    <t xml:space="preserve">   načrtovanju, beleženju in obračunavanju zdravstvenih storitev … (Priročnik št. 3, Priloga 4).</t>
  </si>
  <si>
    <t xml:space="preserve">- Poleg cene za storitev ni mogoče zaračunati nobene druge storitve iz Seznama storitev spec. zunajb. </t>
  </si>
  <si>
    <t xml:space="preserve">  zdrav. dejavnosti (šifrant 15.42).</t>
  </si>
  <si>
    <t>- Hosp. obravnava je mogoča le, če izvajalec predloži Zavodu indikacije za obravnavo v akutni boln. obravnavi.</t>
  </si>
  <si>
    <t>- Obračun je mogoč po pridob. izvidu patoh. preiskave, ki dokazuje diagnozo pacienta skladno z vsebino storitve.</t>
  </si>
  <si>
    <t xml:space="preserve">- Storitev se lahko izvaja tudi v sklopu hospitalnega primera. Obračun je mogoč, če je k medicinski dokumentaciji </t>
  </si>
  <si>
    <t xml:space="preserve">  hospitalnega pacienta priložen izvid opravljene storitve.</t>
  </si>
  <si>
    <t xml:space="preserve">- V obravnavo bolnika, ki se mu aplicira zdravilo, so vključeni zdravnik specialist, dipl. medicinska sestra in </t>
  </si>
  <si>
    <t xml:space="preserve">  farmacevtski strokovnjaki (farmacevt, farmacevtski tehnik). </t>
  </si>
  <si>
    <t xml:space="preserve">- V primeru, da izvajalec isti osebi istočasno izvaja dve storitvi iz klasifikacije, se evidentira in obračuna samo </t>
  </si>
  <si>
    <t xml:space="preserve">  dražja storitev.</t>
  </si>
  <si>
    <t>- Poleg teh storitev ni mogoče evident. in obračunati nobene druge storitve v zvezi s specifično obravnavo - aplikacijo.</t>
  </si>
  <si>
    <t xml:space="preserve">- Celoten nabor storitev v tej klasifikaciji lahko izvajajo srednje medicinske sestre, ki so se vključile v srednješolsko </t>
  </si>
  <si>
    <t xml:space="preserve">  izobraževanje do šolskega leta 1980/81, </t>
  </si>
  <si>
    <t>- Celoten nabor storitev v tej klasifikaciji lahko izvajajo sred. med. sestre, ki so se vključile v srednješolsko</t>
  </si>
  <si>
    <t xml:space="preserve">  izobraževanje do šolskega leta 1980/81.</t>
  </si>
  <si>
    <t>Pregled, spremljanje in zdravljenja bolnikov s HIV okužbo v spec. zunajb. zdravstveni dejavnosti</t>
  </si>
  <si>
    <t>Pregled, spremljanje in zdravljenja bolnikov s HCV okužbo v spec. zunajb. zdravstveni dejavnosti</t>
  </si>
  <si>
    <t>- SRDP: skupina radioloških diagnostičnih postopkov</t>
  </si>
  <si>
    <t>(Op: omejitev obračunavanja v splošni in spec. ambulatni dejavnosti skladno z navodili Zavoda)</t>
  </si>
  <si>
    <t>Pres. testiranje pri krvodajalcu za vsako odvzeto enoto krvi in komp. krvi za aferezo na prisotnost virusa Z. Nila (Zavod RS za transfuzijsko medicino)</t>
  </si>
  <si>
    <t xml:space="preserve">   dejavnostih tudi za E0425.</t>
  </si>
  <si>
    <t>VK13</t>
  </si>
  <si>
    <t>VK17</t>
  </si>
  <si>
    <t>VK15</t>
  </si>
  <si>
    <t>VK25</t>
  </si>
  <si>
    <t>VK16</t>
  </si>
  <si>
    <t>VK22</t>
  </si>
  <si>
    <t>VK26</t>
  </si>
  <si>
    <t>VK02</t>
  </si>
  <si>
    <t>VK05</t>
  </si>
  <si>
    <t>VK06</t>
  </si>
  <si>
    <t>VK07</t>
  </si>
  <si>
    <t>VK08</t>
  </si>
  <si>
    <t>VK09</t>
  </si>
  <si>
    <t>Z0031</t>
  </si>
  <si>
    <t>Z0045</t>
  </si>
  <si>
    <t>- Kalkulacija velja za bolnišnice.</t>
  </si>
  <si>
    <t>Razvojna ambulanta z vključenim centrom za zgodnjo obravnavo 
Od 1. 6. 2020</t>
  </si>
  <si>
    <t xml:space="preserve">  ustreznega dodatnega znanja. </t>
  </si>
  <si>
    <t>- Pri specialistu klinične logopedije/logopedu in kliničnem psihologu / psihologu se upošteva plačni razred glede na dejansko zaposlen kader.</t>
  </si>
  <si>
    <t>VK11</t>
  </si>
  <si>
    <t>E0322</t>
  </si>
  <si>
    <t>VK14</t>
  </si>
  <si>
    <t>VK21</t>
  </si>
  <si>
    <t>NEG01</t>
  </si>
  <si>
    <t>Z0036</t>
  </si>
  <si>
    <t>FD03</t>
  </si>
  <si>
    <t>FD05</t>
  </si>
  <si>
    <t>FD16</t>
  </si>
  <si>
    <t>FD01</t>
  </si>
  <si>
    <t>FD06</t>
  </si>
  <si>
    <t>FD07</t>
  </si>
  <si>
    <t>FD17</t>
  </si>
  <si>
    <t>FD04</t>
  </si>
  <si>
    <t>FD11</t>
  </si>
  <si>
    <t>FD15</t>
  </si>
  <si>
    <t>FD20</t>
  </si>
  <si>
    <t>FD14</t>
  </si>
  <si>
    <t>FD18</t>
  </si>
  <si>
    <t>FD10</t>
  </si>
  <si>
    <t>FD19</t>
  </si>
  <si>
    <t>FD13</t>
  </si>
  <si>
    <t>FD12</t>
  </si>
  <si>
    <t>FD21</t>
  </si>
  <si>
    <t>E0730</t>
  </si>
  <si>
    <t>Register endoprotetike - OB Valdoltra</t>
  </si>
  <si>
    <t>strokovni sodelavec</t>
  </si>
  <si>
    <t>Klinični register raka dojke, debelega črevesa in danke ter prostate - Onkološki inštitut Lj</t>
  </si>
  <si>
    <t>Program zdravljenja in rehabilitacije oseb s komorbidnostjo - 
Od 1. 6. 2020</t>
  </si>
  <si>
    <t>Spec - Infektologija*</t>
  </si>
  <si>
    <t>- Kalkulacija velja za bolnišnice</t>
  </si>
  <si>
    <t>Spec - internistika*</t>
  </si>
  <si>
    <t>Aktivna registracija raka - Onkološki inštitut Lj</t>
  </si>
  <si>
    <t>Klinični register pljučnega raka - Onkološki inštitut Lj</t>
  </si>
  <si>
    <t>Klinični register za melanom - 
Onkološki inštitut Lj</t>
  </si>
  <si>
    <t>- Od 1.1.2021 se program planira in poroča na šifri 101 300 E0730.</t>
  </si>
  <si>
    <t>Očesna klinika, UKC Lj - celovita rehabilitacija slepih in slabovidnih (CRSS)</t>
  </si>
  <si>
    <t>Ortopedska operacija rame (posegi na kolenu) - dnevna obravnava</t>
  </si>
  <si>
    <t>Spec - Urologija*</t>
  </si>
  <si>
    <t>Rehabilitacija po pridobljeni možganski poškodbi - Zavod Korak, Center Naprej, CUDV Dornava</t>
  </si>
  <si>
    <t>Rehabilitacija po pridob. možganski poškodbi - CUDV Dolfke Boštjančič</t>
  </si>
  <si>
    <t xml:space="preserve">admin. tehnični delavci  </t>
  </si>
  <si>
    <t>število delavcev</t>
  </si>
  <si>
    <t>Diagnostične storitve v specialistični zunajbolnišnični dejavnosti hematologije (UKC Ljubljana, od 1. 6. 2020 UKC Maribor)</t>
  </si>
  <si>
    <t>Vpis v nacionalni register od 1. 6. 2020</t>
  </si>
  <si>
    <t>Aplikacija citostatikov od 1. 6. 2020</t>
  </si>
  <si>
    <t>REV022</t>
  </si>
  <si>
    <t>REV023</t>
  </si>
  <si>
    <t>Material - implantacija z eno kirurško elektrodo in programatorjem</t>
  </si>
  <si>
    <t>E0738</t>
  </si>
  <si>
    <t>Material - implantacija z eno kirurško elektrodo brez programatorja</t>
  </si>
  <si>
    <t>E0739</t>
  </si>
  <si>
    <t>Dodatek za robotsko asistiran kirurški poseg (plan v okviru 101 300)</t>
  </si>
  <si>
    <t>Z0046</t>
  </si>
  <si>
    <t>Metastatski rak debelega črevesa in danke</t>
  </si>
  <si>
    <t>Metastatski rak dojk</t>
  </si>
  <si>
    <t>Metastatski rak želodca in gastrointestinalni stromalni tumorji (GIST)</t>
  </si>
  <si>
    <t>Metastatski rak jajčnikov in primarnega peritonealnega seroznega karcinoma (PPSC)</t>
  </si>
  <si>
    <t>Metastatski maligni melanom</t>
  </si>
  <si>
    <t>Maligni limfom - OIL (limfoidne proliferacije)</t>
  </si>
  <si>
    <t>Sarkomi in druge mehkotkivne tvorbe</t>
  </si>
  <si>
    <t>Rak materničnega telesa</t>
  </si>
  <si>
    <t>Rak ščitnice</t>
  </si>
  <si>
    <t>Rak prostate</t>
  </si>
  <si>
    <t>Rak ledvic,  nevroendokrini tumorji in raki nadledvične žleze</t>
  </si>
  <si>
    <t>Rak trebušne slinavke</t>
  </si>
  <si>
    <t>Maligne novotvorbe razno</t>
  </si>
  <si>
    <t>Maligne novotvorbe neznanega izvora</t>
  </si>
  <si>
    <t>Adenokarcinom pljuč in nedrobnocelični karcinom pljuč brez natančnejše opredelitve</t>
  </si>
  <si>
    <t>Nedrobnocelični karcinom pljuč</t>
  </si>
  <si>
    <t>Metastaski in napredovali nedrobnocelični karcinom pljuč zdravljen s tarčnimi zdravili ob napredovanju bolezni</t>
  </si>
  <si>
    <t>Genetski testi za opredelitev potrebe po dopolnilni sistemski kemoterapiji pri zgodnjem raku dojk*</t>
  </si>
  <si>
    <t>* Zavod plača storitve opravljene od 1. dne v mesecu po obravnavi in potrditvi vloge na Zdravstvenem svetu</t>
  </si>
  <si>
    <t>MDO001</t>
  </si>
  <si>
    <t>MDO002</t>
  </si>
  <si>
    <t>MDO003</t>
  </si>
  <si>
    <t>MDO004</t>
  </si>
  <si>
    <t>MDO005</t>
  </si>
  <si>
    <t>MDO006</t>
  </si>
  <si>
    <t>MDO007</t>
  </si>
  <si>
    <t>MDO008</t>
  </si>
  <si>
    <t>MDO009</t>
  </si>
  <si>
    <t>MDO010</t>
  </si>
  <si>
    <t>MDO011</t>
  </si>
  <si>
    <t>MDO012</t>
  </si>
  <si>
    <t>MDO013</t>
  </si>
  <si>
    <t>MDO014</t>
  </si>
  <si>
    <t>MDO015</t>
  </si>
  <si>
    <t>MDO016</t>
  </si>
  <si>
    <t>MDO017</t>
  </si>
  <si>
    <t>MDO018</t>
  </si>
  <si>
    <t>Z0032</t>
  </si>
  <si>
    <t>Cepljenje odraslega proti gripi starega do 64 let v NIJZ</t>
  </si>
  <si>
    <t>Cepljenje odraslega proti gripi od 65-74 let v NIJZ</t>
  </si>
  <si>
    <t>Cepljenje odraslega proti gripi starega 75 let in več v NIJZ</t>
  </si>
  <si>
    <t>Z0044</t>
  </si>
  <si>
    <t>NEG02</t>
  </si>
  <si>
    <t>NEG03</t>
  </si>
  <si>
    <t>NEG10</t>
  </si>
  <si>
    <t>NEG11</t>
  </si>
  <si>
    <t>NEG12</t>
  </si>
  <si>
    <t>NEG07</t>
  </si>
  <si>
    <t>NEG08</t>
  </si>
  <si>
    <t>NEG09</t>
  </si>
  <si>
    <t>101 300 Z0034 VK01</t>
  </si>
  <si>
    <t>101 303 E0114 VK01</t>
  </si>
  <si>
    <t>101 303 E0130 VK01</t>
  </si>
  <si>
    <t>104 305 E0002 VK01</t>
  </si>
  <si>
    <t>104 305 E0051 VK01</t>
  </si>
  <si>
    <t>104 501 E0428 VK01</t>
  </si>
  <si>
    <t>104 501 Z0030 VK01</t>
  </si>
  <si>
    <t>204 503 Z0030 VK01</t>
  </si>
  <si>
    <t>107 303 E0117 VK01</t>
  </si>
  <si>
    <t>107 303 E0249 VK01</t>
  </si>
  <si>
    <t>112 303 E0113 VK01</t>
  </si>
  <si>
    <t>112 303 E0423 VK01</t>
  </si>
  <si>
    <t>120 303 E0116 VK01</t>
  </si>
  <si>
    <t>122 303 E0145 VK01</t>
  </si>
  <si>
    <t>124 341 E0700 VK01</t>
  </si>
  <si>
    <t>127 359 E0051 VK01</t>
  </si>
  <si>
    <t>127 359 E0002 VK01</t>
  </si>
  <si>
    <t>127 359 E0051 VK25</t>
  </si>
  <si>
    <t>128 303 E0146 VK01</t>
  </si>
  <si>
    <t>130 312 E0002 VK01</t>
  </si>
  <si>
    <t>130 341 E0051 VK25</t>
  </si>
  <si>
    <t>130 341 E0051 VK01</t>
  </si>
  <si>
    <t>130 341 E0055 VK01</t>
  </si>
  <si>
    <t>130 341 E0424 VK01</t>
  </si>
  <si>
    <t>130 341 E0426 VK01</t>
  </si>
  <si>
    <t>130 341 E0056 VK01</t>
  </si>
  <si>
    <t>130 341 E0478 VK01</t>
  </si>
  <si>
    <t>135 303 E0118 VK01</t>
  </si>
  <si>
    <t>135 303 E0250 VK01</t>
  </si>
  <si>
    <t>139 303 E0115 VK01</t>
  </si>
  <si>
    <t>144 306 E0002 VK01</t>
  </si>
  <si>
    <t>144 306 E0002 VK13</t>
  </si>
  <si>
    <t>147 307 E0002 VK01</t>
  </si>
  <si>
    <t>147 307 E0002 VK13</t>
  </si>
  <si>
    <t>201 203 E0261 VK01</t>
  </si>
  <si>
    <t>206 209 E0433 VK01</t>
  </si>
  <si>
    <t>220 229 E0433 VK01</t>
  </si>
  <si>
    <t>234 251 E0433 VK01</t>
  </si>
  <si>
    <t>220 229 E0434 VK01</t>
  </si>
  <si>
    <t>234 251 E0434 VK01</t>
  </si>
  <si>
    <t>215 224 E0434 VK01</t>
  </si>
  <si>
    <t>204 205 Z0030 VK17</t>
  </si>
  <si>
    <t>204 205 Z0030 VK15</t>
  </si>
  <si>
    <t>204 207 Z0030 VK01</t>
  </si>
  <si>
    <t>204 207 Z0030 VK16</t>
  </si>
  <si>
    <t>205 208 Z0030 VK01</t>
  </si>
  <si>
    <t>206 209 Z0030 VK01</t>
  </si>
  <si>
    <t>206 209 E0301 VK01</t>
  </si>
  <si>
    <t>206 209 E0302 VK01</t>
  </si>
  <si>
    <t>206 209 E0303 VK01</t>
  </si>
  <si>
    <t>206 210 Z0030 VK01</t>
  </si>
  <si>
    <t>206 212 Z0030 VK01</t>
  </si>
  <si>
    <t>206 263 E0299 VK01</t>
  </si>
  <si>
    <t>206 263 E0300 VK01</t>
  </si>
  <si>
    <t>208 214 Z0030 VK01</t>
  </si>
  <si>
    <t>208 214 Z0030 VK06</t>
  </si>
  <si>
    <t>209 215 Z0030 VK01</t>
  </si>
  <si>
    <t>209 215 Z0030 VK06</t>
  </si>
  <si>
    <t>209 215 Z0030 VK22</t>
  </si>
  <si>
    <t>209 215 E0421 VK01</t>
  </si>
  <si>
    <t>209 215 E0422 VK01</t>
  </si>
  <si>
    <t>209 240 Z0030 VK01</t>
  </si>
  <si>
    <t>210 219 Z0030 VK01</t>
  </si>
  <si>
    <t>210 219 Z0030 VK26</t>
  </si>
  <si>
    <t>211 220 Z0030 VK01</t>
  </si>
  <si>
    <t>211 276 Z0030 VK01</t>
  </si>
  <si>
    <t>212 221 E0220 VK01</t>
  </si>
  <si>
    <t>215 224 Z0030 VK01</t>
  </si>
  <si>
    <t>216 225 E0154 VK01</t>
  </si>
  <si>
    <t>216 225 E0155 VK01</t>
  </si>
  <si>
    <t>216 225 E0156 VK01</t>
  </si>
  <si>
    <t>216 225 E0157 VK01</t>
  </si>
  <si>
    <t>216 225 E0158 VK01</t>
  </si>
  <si>
    <t>218 227 Z0030 VK01</t>
  </si>
  <si>
    <t>218 227 Z0030 VK02</t>
  </si>
  <si>
    <t>220 229 Z0030 VK01</t>
  </si>
  <si>
    <t>220 229 E0088 VK01</t>
  </si>
  <si>
    <t>220 229 E0304 VK01</t>
  </si>
  <si>
    <t>220 229 E0338 VK01</t>
  </si>
  <si>
    <t>222 231 Z0030 VK01</t>
  </si>
  <si>
    <t>223 232 Z0030 VK01</t>
  </si>
  <si>
    <t>224 242 Z0030 VK01</t>
  </si>
  <si>
    <t>224 282 E0010 VK01</t>
  </si>
  <si>
    <t>224 288 E0010 VK01</t>
  </si>
  <si>
    <t>227 237 Z0030 VK01</t>
  </si>
  <si>
    <t>227 259 Z0030 VK024</t>
  </si>
  <si>
    <t>229 239  VK01</t>
  </si>
  <si>
    <t>229 239 Z0030 VK03</t>
  </si>
  <si>
    <t>230 241 Z0030 VK05</t>
  </si>
  <si>
    <t>230 241 Z0030 VK01</t>
  </si>
  <si>
    <t>230 269 Z0030 VK01</t>
  </si>
  <si>
    <t>230 283 E0010 VK01</t>
  </si>
  <si>
    <t>231 211 Z0030 VK01</t>
  </si>
  <si>
    <t>231 246 Z0030 VK01</t>
  </si>
  <si>
    <t>231 247 Z0030 VK06</t>
  </si>
  <si>
    <t>231 247 Z0030 VK07</t>
  </si>
  <si>
    <t>231 248 E0525 VK01</t>
  </si>
  <si>
    <t>234 251 Z0030 VK08</t>
  </si>
  <si>
    <t>234 251 Z0030 VK01</t>
  </si>
  <si>
    <t>234 251 Z0030 VK09</t>
  </si>
  <si>
    <t>234 251 E0263 VK01</t>
  </si>
  <si>
    <t>234 251 E0392 VK01</t>
  </si>
  <si>
    <t>239 257 E0392 VK01</t>
  </si>
  <si>
    <t>234 251 E0396 VK01</t>
  </si>
  <si>
    <t>239 257 E0396 VK01</t>
  </si>
  <si>
    <t>234 251 E0393 VK01</t>
  </si>
  <si>
    <t>239 257 E0393 VK01</t>
  </si>
  <si>
    <t>234 251 E0397 VK01</t>
  </si>
  <si>
    <t>239 257 E0397 VK01</t>
  </si>
  <si>
    <t>234 251 E0438 VK01</t>
  </si>
  <si>
    <t>222 231 E0438 VK01</t>
  </si>
  <si>
    <t>234 251 E0439 VK01</t>
  </si>
  <si>
    <t>222 231 E0439 VK01</t>
  </si>
  <si>
    <t>238 255 Z0030 VK01</t>
  </si>
  <si>
    <t>238 256 Z0030 VK01</t>
  </si>
  <si>
    <t>238 261 Z0030 VK01</t>
  </si>
  <si>
    <t>238 262 Z0030 VK01</t>
  </si>
  <si>
    <t>238 271 E0010 VK01</t>
  </si>
  <si>
    <t>238 272 E0010 VK01</t>
  </si>
  <si>
    <t>238 273 E0010 VK01</t>
  </si>
  <si>
    <t>238 274 E0010 VK01</t>
  </si>
  <si>
    <t>238 275 E0010 VK01</t>
  </si>
  <si>
    <t>238 277 E0010 VK01</t>
  </si>
  <si>
    <t>238 280 Z0030 VK01</t>
  </si>
  <si>
    <t>238 281 Z0030 VK01</t>
  </si>
  <si>
    <t>239 257 Z0030 VK01</t>
  </si>
  <si>
    <t>239 257 Z0030 VK06</t>
  </si>
  <si>
    <t>241 279 Z0030 VK01</t>
  </si>
  <si>
    <t>246 820 E0519 VK01</t>
  </si>
  <si>
    <t>249 216 Z0030 VK01</t>
  </si>
  <si>
    <t>249 217 Z0030 VK01</t>
  </si>
  <si>
    <t>249 218 E0010 VK01</t>
  </si>
  <si>
    <t>301 258 Z0030 VK01</t>
  </si>
  <si>
    <t>302 001 Z0031 VK01</t>
  </si>
  <si>
    <t>302 001 E0279 VK01</t>
  </si>
  <si>
    <t>302 001 Z0045 VK01</t>
  </si>
  <si>
    <t>302 001 E0618 VK01</t>
  </si>
  <si>
    <t>302 002 Z0031 VK01</t>
  </si>
  <si>
    <t>302 003 E0010 VK01</t>
  </si>
  <si>
    <t>302 004 Z0030 VK01</t>
  </si>
  <si>
    <t>306 007 Z0031 VK01</t>
  </si>
  <si>
    <t>327 009 Z0031 VK01</t>
  </si>
  <si>
    <t>327 011 Z0031 VK01</t>
  </si>
  <si>
    <t>327 014 E0010 VK28</t>
  </si>
  <si>
    <t xml:space="preserve">327 061 E0010 </t>
  </si>
  <si>
    <t>338 024 E0010 VK01</t>
  </si>
  <si>
    <t>338 038 E0010 VK01</t>
  </si>
  <si>
    <t>338 040 E0010 VK01</t>
  </si>
  <si>
    <t>338 041 E0010 VK01</t>
  </si>
  <si>
    <t>338 042 E0010 VK01</t>
  </si>
  <si>
    <t>338 043 E0010 VK01</t>
  </si>
  <si>
    <t>338 044 E0010 VK01</t>
  </si>
  <si>
    <t>338 045 E0010 VK01</t>
  </si>
  <si>
    <t>338 046 E0010 VK01</t>
  </si>
  <si>
    <t>338 047 E0010 VK01</t>
  </si>
  <si>
    <t>338 048 E0010 VK01</t>
  </si>
  <si>
    <t>338 049 E0010 VK01</t>
  </si>
  <si>
    <t>338 051 Z0031 VK01</t>
  </si>
  <si>
    <t>346 025 E0010 VK01</t>
  </si>
  <si>
    <t>346 025 E0710 VK01</t>
  </si>
  <si>
    <t>346 025 E0711 VK01</t>
  </si>
  <si>
    <t>346 025 E0712 VK01</t>
  </si>
  <si>
    <t>346 025 E0713 VK01</t>
  </si>
  <si>
    <t>346 025 E0714 VK01</t>
  </si>
  <si>
    <t>346 025 E0731 VK01</t>
  </si>
  <si>
    <t>346 025 E0732 VK01</t>
  </si>
  <si>
    <t>346 025 E0733 VK01</t>
  </si>
  <si>
    <t>346 025 E0734 VK01</t>
  </si>
  <si>
    <t>346 025 E0735 VK01</t>
  </si>
  <si>
    <t>346 025 E0629 VK01</t>
  </si>
  <si>
    <t>346 025 E0231 VK01</t>
  </si>
  <si>
    <t>346 025 E0687 VK01</t>
  </si>
  <si>
    <t>346 025 E0233 VK01</t>
  </si>
  <si>
    <t>346 025 E0235 VK01</t>
  </si>
  <si>
    <t>346 025 E0236 VK01</t>
  </si>
  <si>
    <t>346 025 E0237 VK01</t>
  </si>
  <si>
    <t>346 025 E0686 VK01</t>
  </si>
  <si>
    <t>346 025 E0239 VK01</t>
  </si>
  <si>
    <t>346 025 E0254 VK01</t>
  </si>
  <si>
    <t>346 025 E0522 VK01</t>
  </si>
  <si>
    <t>346 025 E0581 VK01</t>
  </si>
  <si>
    <t>346 025 E0582 VK01</t>
  </si>
  <si>
    <t>346 025 E0583 VK01</t>
  </si>
  <si>
    <t>346 026 E0211 VK01</t>
  </si>
  <si>
    <t>346 026 E0212 VK01</t>
  </si>
  <si>
    <t>401 110 Z0030 VK01</t>
  </si>
  <si>
    <t>402 111 Z0030 VK01</t>
  </si>
  <si>
    <t>404 101 Z0030 VK01</t>
  </si>
  <si>
    <t>404 102 Z0030 VK01</t>
  </si>
  <si>
    <t>404 103 Z0030 VK01</t>
  </si>
  <si>
    <t>404 104 Z0030 VK01</t>
  </si>
  <si>
    <t>404 105 Z0030 VK01</t>
  </si>
  <si>
    <t>404 106 Z0030 VK01</t>
  </si>
  <si>
    <t>404 107 E0010 VK01</t>
  </si>
  <si>
    <t>405 113 Z0030 VK01</t>
  </si>
  <si>
    <t>406 114 Z0030 VK01</t>
  </si>
  <si>
    <t>438 115 E0010 VK01</t>
  </si>
  <si>
    <t>442 116 Z0030 VK01</t>
  </si>
  <si>
    <t>446 125 E0010 VK01</t>
  </si>
  <si>
    <t>506 027 Z0030 VK01</t>
  </si>
  <si>
    <t>506 027 Z0030 VK11</t>
  </si>
  <si>
    <t>507 028 Z0034 VK01</t>
  </si>
  <si>
    <t>511 031 E0010 VK01</t>
  </si>
  <si>
    <t>511 031 E0436 VK01</t>
  </si>
  <si>
    <t>511 031 E0437 VK01</t>
  </si>
  <si>
    <t>511 039 E0010 VK01</t>
  </si>
  <si>
    <t>512 032 Z0030 VK01</t>
  </si>
  <si>
    <t>512 057 Z0030 VK28</t>
  </si>
  <si>
    <t>512 058 Z0030 VK28</t>
  </si>
  <si>
    <t>512 059 Z0030 VK28</t>
  </si>
  <si>
    <t>513 150 E0322 VK01</t>
  </si>
  <si>
    <t>513 151 E0322 VK01</t>
  </si>
  <si>
    <t>513 153 E0322 VK01</t>
  </si>
  <si>
    <t>549 033 Z0030 VK01</t>
  </si>
  <si>
    <t>644 405 E0432 VK14</t>
  </si>
  <si>
    <t>644 405 E0432 VK19</t>
  </si>
  <si>
    <t>644 405 E0690 VK21</t>
  </si>
  <si>
    <t>644 411 E0002 NEG01</t>
  </si>
  <si>
    <t>644 412 E0002 NEG02</t>
  </si>
  <si>
    <t>644 413 E0002 NEG03</t>
  </si>
  <si>
    <t>644 416 E0002 NEG10</t>
  </si>
  <si>
    <t>644 417 E0002 NEG11</t>
  </si>
  <si>
    <t>644 418 E0002 NEG12</t>
  </si>
  <si>
    <t>644 416 E0002 NEG07</t>
  </si>
  <si>
    <t>644 417 E0002 NEG08</t>
  </si>
  <si>
    <t>644 418 E0002 NEG09</t>
  </si>
  <si>
    <t>644 410 E0002 VK01</t>
  </si>
  <si>
    <t>644 415 E0002 VK01</t>
  </si>
  <si>
    <t>644 425 E0002 VK01</t>
  </si>
  <si>
    <t>701 308 E0011 VK01</t>
  </si>
  <si>
    <t>701 309 E0051 VK01</t>
  </si>
  <si>
    <t>701 310 E0011 VK01</t>
  </si>
  <si>
    <t>705 822 E0010 VK01</t>
  </si>
  <si>
    <t>705 822 E0620 VK01</t>
  </si>
  <si>
    <t>743 601 Z0036 VK01</t>
  </si>
  <si>
    <t>743 606 E0057 VK01</t>
  </si>
  <si>
    <t>209 215 Z0030 FD03</t>
  </si>
  <si>
    <t>211 220 Z0030 FD03</t>
  </si>
  <si>
    <t>209 215 Z0030 FD09</t>
  </si>
  <si>
    <t>209 215 Z0030 FD05</t>
  </si>
  <si>
    <t>231 247 Z0030 FD05</t>
  </si>
  <si>
    <t>204 207 Z0030 FD05</t>
  </si>
  <si>
    <t>249 217 Z0030 FD16</t>
  </si>
  <si>
    <t>218 227 Z0030 FD01</t>
  </si>
  <si>
    <t>218 227 Z0030 FD06</t>
  </si>
  <si>
    <t>227 237 Z0030 FD06</t>
  </si>
  <si>
    <t>218 227 Z0030 FD07</t>
  </si>
  <si>
    <t>227 237 Z0030 FD17</t>
  </si>
  <si>
    <t>206 209 Z0030 FD04</t>
  </si>
  <si>
    <t>206 209 Z0030 FD11</t>
  </si>
  <si>
    <t>206 209 Z0030 FD15</t>
  </si>
  <si>
    <t>227 237 Z0030 FD15</t>
  </si>
  <si>
    <t>206 209 Z0030 FD20</t>
  </si>
  <si>
    <t>234 251 Z0030 FD14</t>
  </si>
  <si>
    <t>222 231 Z0030 FD14</t>
  </si>
  <si>
    <t>238 256 Z0030 FD14</t>
  </si>
  <si>
    <t>223 232 Z0030 FD02</t>
  </si>
  <si>
    <t>223 232 Z0030 FD08</t>
  </si>
  <si>
    <t>220 229 Z0030 FD18</t>
  </si>
  <si>
    <t>220 229 Z0030 FD10</t>
  </si>
  <si>
    <t>220 229 Z0030 FD19</t>
  </si>
  <si>
    <t>218 227 Z0030 FD13</t>
  </si>
  <si>
    <t>227 237 Z0030 FD13</t>
  </si>
  <si>
    <t>301 258 Z0030 FD13</t>
  </si>
  <si>
    <t>230 241 Z0030 FD13</t>
  </si>
  <si>
    <t>209 209 Z0030 FD13</t>
  </si>
  <si>
    <t>218 227 Z0030 FD12</t>
  </si>
  <si>
    <t>227 237 Z0030 FD12</t>
  </si>
  <si>
    <t>230 241 Z0030 FD12</t>
  </si>
  <si>
    <t>218 227 Z0030 FD21</t>
  </si>
  <si>
    <t>227 237 Z0030 FD21</t>
  </si>
  <si>
    <t>301 258 Z0030 FD21</t>
  </si>
  <si>
    <t>230 241 Z0030 FD21</t>
  </si>
  <si>
    <t xml:space="preserve">   </t>
  </si>
  <si>
    <t xml:space="preserve">  APL001 </t>
  </si>
  <si>
    <t xml:space="preserve">  APL002 </t>
  </si>
  <si>
    <t xml:space="preserve">  APL003 </t>
  </si>
  <si>
    <t xml:space="preserve">  APL004 </t>
  </si>
  <si>
    <t xml:space="preserve">  APL005 </t>
  </si>
  <si>
    <t xml:space="preserve">  APL006 </t>
  </si>
  <si>
    <t xml:space="preserve">  APL007 </t>
  </si>
  <si>
    <t xml:space="preserve">  APL008 </t>
  </si>
  <si>
    <t>220 278 Z0030 VK01</t>
  </si>
  <si>
    <t>- UKC Ljubljana se dodatno priznajo materialni stroški za heliport v višini 273.960 evrov.</t>
  </si>
  <si>
    <t>- Za OZG Kranj se sredstva delijo po ključu HNMP 89,8%, gorska reševalna služba 10,2%.</t>
  </si>
  <si>
    <t>sbd</t>
  </si>
  <si>
    <t>sad</t>
  </si>
  <si>
    <t>spl</t>
  </si>
  <si>
    <t>druge</t>
  </si>
  <si>
    <t>svz</t>
  </si>
  <si>
    <t>zob</t>
  </si>
  <si>
    <t>lek</t>
  </si>
  <si>
    <t>reš prev</t>
  </si>
  <si>
    <t>Vrsta</t>
  </si>
  <si>
    <t>Podv</t>
  </si>
  <si>
    <t>4. nivo</t>
  </si>
  <si>
    <t>Šifra</t>
  </si>
  <si>
    <t>Dej.</t>
  </si>
  <si>
    <t>Priloga</t>
  </si>
  <si>
    <t>Kader</t>
  </si>
  <si>
    <t>Osnovna plača</t>
  </si>
  <si>
    <t>Delovna doba</t>
  </si>
  <si>
    <t>Obveznosti</t>
  </si>
  <si>
    <t>Regres</t>
  </si>
  <si>
    <t>Jubilejne</t>
  </si>
  <si>
    <t>Regres, jubilejne, PDPZ</t>
  </si>
  <si>
    <t>Bruto 
plača I</t>
  </si>
  <si>
    <t>Bruto 
plača II</t>
  </si>
  <si>
    <t>Bruto 
plača III</t>
  </si>
  <si>
    <t>Visoka
cena</t>
  </si>
  <si>
    <t>Vrstni red oris</t>
  </si>
  <si>
    <t>D10</t>
  </si>
  <si>
    <t>P40</t>
  </si>
  <si>
    <t>644 D10 E0002</t>
  </si>
  <si>
    <t>644 P40 E0002</t>
  </si>
  <si>
    <t>Splošni socialni zavodi tip A-dnevno varstvo</t>
  </si>
  <si>
    <t>PD</t>
  </si>
  <si>
    <t>Dermatologija</t>
  </si>
  <si>
    <t>Revmatologija</t>
  </si>
  <si>
    <r>
      <t xml:space="preserve">od tega </t>
    </r>
    <r>
      <rPr>
        <sz val="10"/>
        <rFont val="Arial CE"/>
        <charset val="238"/>
      </rPr>
      <t>2.400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</si>
  <si>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>storitev,</t>
  </si>
  <si>
    <r>
      <t xml:space="preserve">od tega </t>
    </r>
    <r>
      <rPr>
        <sz val="10"/>
        <rFont val="Arial CE"/>
        <charset val="238"/>
      </rPr>
      <t>1.000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</si>
  <si>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>Specialna fizioterapevtska obravnava pacienta ob 1 obisku</t>
  </si>
  <si>
    <r>
      <t>Specialna fizioterapevtska obravnava</t>
    </r>
    <r>
      <rPr>
        <b/>
        <sz val="10"/>
        <rFont val="Arial CE"/>
        <charset val="238"/>
      </rPr>
      <t xml:space="preserve"> (nosilec: dipl. fiziot. s spec. znanji)</t>
    </r>
    <r>
      <rPr>
        <b/>
        <sz val="11"/>
        <color rgb="FF7030A0"/>
        <rFont val="Arial CE"/>
        <charset val="238"/>
      </rPr>
      <t xml:space="preserve">
</t>
    </r>
  </si>
  <si>
    <r>
      <t>Patronažna služba na domu</t>
    </r>
    <r>
      <rPr>
        <b/>
        <sz val="9"/>
        <color rgb="FF7030A0"/>
        <rFont val="Arial CE"/>
        <charset val="238"/>
      </rPr>
      <t xml:space="preserve"> </t>
    </r>
    <r>
      <rPr>
        <b/>
        <sz val="10"/>
        <rFont val="Arial CE"/>
        <charset val="238"/>
      </rPr>
      <t>(nosilec: diplomirana medicinska sestra)</t>
    </r>
  </si>
  <si>
    <t>Nega na domu</t>
  </si>
  <si>
    <r>
      <t xml:space="preserve">Nega na domu </t>
    </r>
    <r>
      <rPr>
        <b/>
        <sz val="10"/>
        <rFont val="Arial CE"/>
        <charset val="238"/>
      </rPr>
      <t>(nosilec: tehnik zdravstvene nege)</t>
    </r>
  </si>
  <si>
    <r>
      <t xml:space="preserve">Asistirana peritonealna dializa v oskrbnih stanovanjih </t>
    </r>
    <r>
      <rPr>
        <b/>
        <sz val="10"/>
        <rFont val="Arial CE"/>
        <charset val="238"/>
      </rPr>
      <t>(nosilec: diplomirana medicinska sestra)</t>
    </r>
  </si>
  <si>
    <r>
      <t xml:space="preserve">Asistirana peritonealna dializa na domu </t>
    </r>
    <r>
      <rPr>
        <b/>
        <sz val="10"/>
        <rFont val="Arial CE"/>
        <charset val="238"/>
      </rPr>
      <t>(nosilec: diplomirana medicinska sestra)</t>
    </r>
  </si>
  <si>
    <r>
      <t xml:space="preserve">Patronažna služba v oskrbnih stanovanjih  </t>
    </r>
    <r>
      <rPr>
        <b/>
        <sz val="10"/>
        <rFont val="Arial CE"/>
        <charset val="238"/>
      </rPr>
      <t>(nosilec: diplomirana medicinska sestra)</t>
    </r>
  </si>
  <si>
    <r>
      <t xml:space="preserve">Nega na domu v oskrbnih stanovanjih </t>
    </r>
    <r>
      <rPr>
        <b/>
        <sz val="10"/>
        <rFont val="Arial CE"/>
        <charset val="238"/>
      </rPr>
      <t>(nosilec: tehnik zdravstvene nege)</t>
    </r>
  </si>
  <si>
    <t>207 213 Z0046 PD</t>
  </si>
  <si>
    <t>210 219 Z0046 PD</t>
  </si>
  <si>
    <t>231 244 Z0033 PD</t>
  </si>
  <si>
    <t>231 245 Z0033 PD</t>
  </si>
  <si>
    <t>232 249 Z0045 PD</t>
  </si>
  <si>
    <t>510 029 Z0040 PD</t>
  </si>
  <si>
    <t>510 029 Z0044 PD</t>
  </si>
  <si>
    <t>544 034 Z0040 PD</t>
  </si>
  <si>
    <t>101 301 E0631 PD</t>
  </si>
  <si>
    <t>105 301 E0631 PD</t>
  </si>
  <si>
    <t>106 301 E0631 PD</t>
  </si>
  <si>
    <t>139 301 E0631 PD</t>
  </si>
  <si>
    <t>106 313 E0698 PD</t>
  </si>
  <si>
    <t>106 313 E0699 PD</t>
  </si>
  <si>
    <t>111 301 E0708 PD</t>
  </si>
  <si>
    <t>112 301 E0708 PD</t>
  </si>
  <si>
    <t>117 313 E0443 PD</t>
  </si>
  <si>
    <t>117 313 E0570 PD</t>
  </si>
  <si>
    <t>117 313 E0571 PD</t>
  </si>
  <si>
    <t>117 313 E0572 PD</t>
  </si>
  <si>
    <t>204 205 E0565 PD</t>
  </si>
  <si>
    <t>204 205 E0566 PD</t>
  </si>
  <si>
    <t>204 205 E0567 PD</t>
  </si>
  <si>
    <t>204 205 E0719 PD</t>
  </si>
  <si>
    <t>204 205 E0720 PD</t>
  </si>
  <si>
    <t>204 205 E0721 PD</t>
  </si>
  <si>
    <t>204 205 E0722 PD</t>
  </si>
  <si>
    <t>204 205 E0738 PD</t>
  </si>
  <si>
    <t>204 205 E0739 PD</t>
  </si>
  <si>
    <t>204 270 E0564 PD</t>
  </si>
  <si>
    <t>205 208 E0339 PD</t>
  </si>
  <si>
    <t>209 215 E0389 PD</t>
  </si>
  <si>
    <t>216 225 E0619 PD</t>
  </si>
  <si>
    <t>220 229 E0627 PD</t>
  </si>
  <si>
    <t>229 239 E0450 PD</t>
  </si>
  <si>
    <t>231 248 E0624 PD</t>
  </si>
  <si>
    <t>249 217 E0625 PD</t>
  </si>
  <si>
    <t>203 206 Z0045 PD</t>
  </si>
  <si>
    <t>203 206 DERR01 PD</t>
  </si>
  <si>
    <t>204 205 E0445 PD</t>
  </si>
  <si>
    <t>204 205 E0446 PD</t>
  </si>
  <si>
    <t>204 205 E0447 PD</t>
  </si>
  <si>
    <t>204 205 E0448 PD</t>
  </si>
  <si>
    <t>204 205 E0449 PD</t>
  </si>
  <si>
    <t>208 214 E0524 PD</t>
  </si>
  <si>
    <t>208 214 E0531 PD</t>
  </si>
  <si>
    <t>208 214 E0532 PD</t>
  </si>
  <si>
    <t>208 214 E0533 PD</t>
  </si>
  <si>
    <t>208 214 E0534 PD</t>
  </si>
  <si>
    <t>208 214 E0632 PD</t>
  </si>
  <si>
    <t>208 214 E0633 PD</t>
  </si>
  <si>
    <t>208 214 E0634 PD</t>
  </si>
  <si>
    <t>208 214 E0635 PD</t>
  </si>
  <si>
    <t>208 214 E0636 PD</t>
  </si>
  <si>
    <t>208 214 E0637 PD</t>
  </si>
  <si>
    <t>208 214 E0638 PD</t>
  </si>
  <si>
    <t>208 214 E0639 PD</t>
  </si>
  <si>
    <t>208 214 E0640 PD</t>
  </si>
  <si>
    <t>208 214 E0641 PD</t>
  </si>
  <si>
    <t>208 214 E0642 PD</t>
  </si>
  <si>
    <t>221 230 Z0040 PD</t>
  </si>
  <si>
    <t>705 822 E0740 PD</t>
  </si>
  <si>
    <t>705 822 E0741 PD</t>
  </si>
  <si>
    <t>705 822 E0742 PD</t>
  </si>
  <si>
    <t>401 110 E0727 PD</t>
  </si>
  <si>
    <t>402 111 E0723 PD</t>
  </si>
  <si>
    <t>404 102 E0723 PD</t>
  </si>
  <si>
    <t>404 104 E0724 PD</t>
  </si>
  <si>
    <t>404 106 E0724 PD</t>
  </si>
  <si>
    <t>404 107 E0725 PD</t>
  </si>
  <si>
    <t>404 120 E0725 PD</t>
  </si>
  <si>
    <t>405 113 E0726 PD</t>
  </si>
  <si>
    <t>507 028 F0005 PD</t>
  </si>
  <si>
    <t>346 030 E0214 PD</t>
  </si>
  <si>
    <t>346 030 E0215 PD</t>
  </si>
  <si>
    <t>511 030 E0332 PD</t>
  </si>
  <si>
    <t>511 030 E0333 PD</t>
  </si>
  <si>
    <t>511 030 E0334 PD</t>
  </si>
  <si>
    <t>511 030 E0335 PD</t>
  </si>
  <si>
    <t>511 030 E0684 PD</t>
  </si>
  <si>
    <t>511 030 E0685 PD</t>
  </si>
  <si>
    <t>511 030 E0715 PD</t>
  </si>
  <si>
    <t>511 030 E0716 PD</t>
  </si>
  <si>
    <t>511 030 E0717 PD</t>
  </si>
  <si>
    <t>703 801 E0709 PD</t>
  </si>
  <si>
    <t>Spec - Medicina dela, prometa in športa</t>
  </si>
  <si>
    <t xml:space="preserve">Nujna medicinska pomoč - helikopter </t>
  </si>
  <si>
    <t>213 222 Z0043 PD</t>
  </si>
  <si>
    <t>Z0043</t>
  </si>
  <si>
    <t>Storitve v specialistični zunajbolnišnični dejavnosti klinične genetike</t>
  </si>
  <si>
    <t>KG0001</t>
  </si>
  <si>
    <t>Kratek genetski posvet</t>
  </si>
  <si>
    <t>KG0002</t>
  </si>
  <si>
    <t>Mali genetski posvet</t>
  </si>
  <si>
    <t>KG0003</t>
  </si>
  <si>
    <t>Srednji genetski posvet</t>
  </si>
  <si>
    <t>KG0004</t>
  </si>
  <si>
    <t>Veliki genetski posvet</t>
  </si>
  <si>
    <t>KG0005</t>
  </si>
  <si>
    <t>Anevploidije 13,18,21,X,Y-QF-PCR</t>
  </si>
  <si>
    <t>KG0006</t>
  </si>
  <si>
    <t>Določitev pogostih različic gena CFTR</t>
  </si>
  <si>
    <t>KG0007</t>
  </si>
  <si>
    <t>Fragilni X-A sindrom</t>
  </si>
  <si>
    <t>KG0008</t>
  </si>
  <si>
    <t>Diagnostika 3-/4-nukleotidnih ponovitev</t>
  </si>
  <si>
    <t>KG0009</t>
  </si>
  <si>
    <t>Diagnostika z alelno diskriminacijo</t>
  </si>
  <si>
    <t>KG0010</t>
  </si>
  <si>
    <t>Genetska diagnostika z metodo PCR</t>
  </si>
  <si>
    <t>KG0011</t>
  </si>
  <si>
    <t>Test kontaminacije prenatalnega vzorca</t>
  </si>
  <si>
    <t>KG0012</t>
  </si>
  <si>
    <t>Izolacija DNA</t>
  </si>
  <si>
    <t>KG0013</t>
  </si>
  <si>
    <t>Mikrodelecije kromosoma Y</t>
  </si>
  <si>
    <t>KG0014</t>
  </si>
  <si>
    <t>MLPA I</t>
  </si>
  <si>
    <t>KG0015</t>
  </si>
  <si>
    <t>MLPA II</t>
  </si>
  <si>
    <t>KG0016</t>
  </si>
  <si>
    <t>Sekvenčna analiza genetske različice</t>
  </si>
  <si>
    <t>KG0017</t>
  </si>
  <si>
    <t>UPD15</t>
  </si>
  <si>
    <t>KG0018</t>
  </si>
  <si>
    <t>Priprava vzorcev za molekularni PGD</t>
  </si>
  <si>
    <t>KG0019</t>
  </si>
  <si>
    <t>Priprava vzorcev za pošiljanje v tujino</t>
  </si>
  <si>
    <t>KG0020</t>
  </si>
  <si>
    <t>Kariotip - amnijska tekočina</t>
  </si>
  <si>
    <t>KG0021</t>
  </si>
  <si>
    <t>Kariotip - kri</t>
  </si>
  <si>
    <t>KG0022</t>
  </si>
  <si>
    <t>Kultura celic</t>
  </si>
  <si>
    <t>KG0023</t>
  </si>
  <si>
    <t>Pregled biološkega materiala</t>
  </si>
  <si>
    <t>KG0024</t>
  </si>
  <si>
    <t>Proganje kromosomov</t>
  </si>
  <si>
    <t>KG0025</t>
  </si>
  <si>
    <t>Obravnava ploda</t>
  </si>
  <si>
    <t>KG0026</t>
  </si>
  <si>
    <t>Molekularni kariotip - nizka ločljivost</t>
  </si>
  <si>
    <t>KG0027</t>
  </si>
  <si>
    <t>Molekularni kariotip - visoka ločljivost</t>
  </si>
  <si>
    <t>KG0028</t>
  </si>
  <si>
    <t>PGD-PGT-SR/PGT-A</t>
  </si>
  <si>
    <t>KG0029</t>
  </si>
  <si>
    <t>PGD-M</t>
  </si>
  <si>
    <t>KG0030</t>
  </si>
  <si>
    <t>FISH diagnostika I  (1 - 2 sondi)</t>
  </si>
  <si>
    <t>KG0031</t>
  </si>
  <si>
    <t>FISH diagnostika II (več kot 2 sondi)</t>
  </si>
  <si>
    <t>KG0032</t>
  </si>
  <si>
    <t>Izolacija RNA</t>
  </si>
  <si>
    <t>KG0033</t>
  </si>
  <si>
    <t>Sinteza cDNA</t>
  </si>
  <si>
    <t>KG0034</t>
  </si>
  <si>
    <t>Prisotnost alelov HLA-DQ2, HLA-DQ8 pri celiak.</t>
  </si>
  <si>
    <t>KG0035</t>
  </si>
  <si>
    <t>Sekvenčna analiza petih amplikonov</t>
  </si>
  <si>
    <t>KG0036</t>
  </si>
  <si>
    <t>Sekvenčna analiza desetih amplikonov</t>
  </si>
  <si>
    <t>KG0037</t>
  </si>
  <si>
    <t>Sekvenčna analiza petnajstih amplikonov</t>
  </si>
  <si>
    <t>KG0038</t>
  </si>
  <si>
    <t>NGS analiza tarčnega panela genov</t>
  </si>
  <si>
    <t>KG0039</t>
  </si>
  <si>
    <t>AAT DNA analiza, S in Z (AAT)</t>
  </si>
  <si>
    <t>KG0040</t>
  </si>
  <si>
    <t>Filagrin DNA analiza (FLG )</t>
  </si>
  <si>
    <t>KG0041</t>
  </si>
  <si>
    <t>SERPING1 DNA analiza (SERP1)</t>
  </si>
  <si>
    <t>KG0042</t>
  </si>
  <si>
    <t>F12 (Ekson 9) DNA analiza (F12)</t>
  </si>
  <si>
    <t>KG0043</t>
  </si>
  <si>
    <t>PLG (Ekson 9) DNA analiza (PLG)</t>
  </si>
  <si>
    <t>KG0044</t>
  </si>
  <si>
    <t>Eksomsko dosekvenciranje (WESDOS)</t>
  </si>
  <si>
    <t>KG0046</t>
  </si>
  <si>
    <t>Deparafinizacija</t>
  </si>
  <si>
    <t>KG0048</t>
  </si>
  <si>
    <t>Simultana ciljana sekvenčna analiza</t>
  </si>
  <si>
    <t>KG0049</t>
  </si>
  <si>
    <t>Sekvenciranje kliničnega eksoma</t>
  </si>
  <si>
    <t>KG0050</t>
  </si>
  <si>
    <t>Sekvenciranje kliničnega eksoma - urg. st.</t>
  </si>
  <si>
    <t>KG0051</t>
  </si>
  <si>
    <t>Sekvenciranje kliničnega eksoma - duo</t>
  </si>
  <si>
    <t>KG0052</t>
  </si>
  <si>
    <t>Sekvenciranje kliničnega eksoma - trio</t>
  </si>
  <si>
    <t>KG0053</t>
  </si>
  <si>
    <t>Sekvenciranje celotnega eksoma</t>
  </si>
  <si>
    <t>KG0054</t>
  </si>
  <si>
    <t>Sekvenciranje celotnega eksoma - urg.st.</t>
  </si>
  <si>
    <t>KG0055</t>
  </si>
  <si>
    <t>Sekvenciranje celotnega eksoma - duo</t>
  </si>
  <si>
    <t>KG0056</t>
  </si>
  <si>
    <t>Sekvenciranje celotnega eksoma - trio</t>
  </si>
  <si>
    <t>KG0057</t>
  </si>
  <si>
    <t>Sekvenciranje celotnega genoma</t>
  </si>
  <si>
    <t>KG0058</t>
  </si>
  <si>
    <t>Usmerjeno eksomsko sekv. - dod. druž. čl.</t>
  </si>
  <si>
    <t>KG0059</t>
  </si>
  <si>
    <t>Sekvenciranje mitohondrijskega genoma</t>
  </si>
  <si>
    <t>KG0060</t>
  </si>
  <si>
    <t>Reinterpretacija podatkov NGS</t>
  </si>
  <si>
    <t>Diagnostične storitve molekularne genetike</t>
  </si>
  <si>
    <t>REG01</t>
  </si>
  <si>
    <t>101 300 E0730 REG01</t>
  </si>
  <si>
    <t>101 300 E0730 REG02</t>
  </si>
  <si>
    <t>101 300 E0730 REG03</t>
  </si>
  <si>
    <t>101 300 E0730 REG04</t>
  </si>
  <si>
    <t>101 300 E0730 REG05</t>
  </si>
  <si>
    <t xml:space="preserve">Specialna fizioterapevtska obravnava (nosilec: dipl. fiziot. s spec. znanji)
</t>
  </si>
  <si>
    <t>Bolnišnična dejavnost</t>
  </si>
  <si>
    <t>Bolnišnična in spec. zunaj. bol. dejavnost</t>
  </si>
  <si>
    <t>Spec. zunaj bolnišnična dejavnost</t>
  </si>
  <si>
    <t xml:space="preserve">Spec. in spl. zunaj. bol. dejavnost
</t>
  </si>
  <si>
    <t>Ostale zdravstvene dejavnosti</t>
  </si>
  <si>
    <t>Patronažna služba na domu (nosilec: diplomirana medicinska sestra)</t>
  </si>
  <si>
    <t>Patronažna služba v oskrbnih stanovanjih  (nosilec: diplomirana medicinska sestra)</t>
  </si>
  <si>
    <t>Asistirana peritonealna dializa na domu (nosilec: diplomirana medicinska sestra)</t>
  </si>
  <si>
    <t>Asistirana peritonealna dializa v oskrbnih stanovanjih (nosilec: diplomirana medicinska sestra)</t>
  </si>
  <si>
    <t>Nega na domu (nosilec: tehnik zdravstvene nege)</t>
  </si>
  <si>
    <t>Program</t>
  </si>
  <si>
    <t>register</t>
  </si>
  <si>
    <t>neakutna bolnišnična obravnava</t>
  </si>
  <si>
    <t>otorinolaringologija</t>
  </si>
  <si>
    <t>maksilofac. kirurgija</t>
  </si>
  <si>
    <t>kirurgija razno</t>
  </si>
  <si>
    <t>maksilofac. Kirurgija</t>
  </si>
  <si>
    <t>slikovna diagnostika</t>
  </si>
  <si>
    <t>Splošna zunaj bolnišnična dejavnost</t>
  </si>
  <si>
    <t>splošna ambulanta</t>
  </si>
  <si>
    <t>Otroški/šolski dispanzer</t>
  </si>
  <si>
    <t>Nujna medicinska pomoč</t>
  </si>
  <si>
    <t>Druge dejavnosti za zdravje</t>
  </si>
  <si>
    <t>delovna terapija in fizioterapija</t>
  </si>
  <si>
    <t>Preventivni program</t>
  </si>
  <si>
    <t>Dejavnost nastanitvenih ustanov za bolniško nego</t>
  </si>
  <si>
    <t>spremljanje otroka</t>
  </si>
  <si>
    <t>Bol - Akutna bolnišnična obravnava SPP</t>
  </si>
  <si>
    <t>zdrav. nega v SVZ</t>
  </si>
  <si>
    <t>zdrav. nega zavodov za rehabilitacijo</t>
  </si>
  <si>
    <t>Diagnostične storitve hematologije</t>
  </si>
  <si>
    <t>P2</t>
  </si>
  <si>
    <t>Naziv</t>
  </si>
  <si>
    <t>Oznake vrstic</t>
  </si>
  <si>
    <t>Bol - Podaljšano boln. zdrav. - samost. odd. P</t>
  </si>
  <si>
    <t>Bol - Zdrav. nega in paliativna oskrba - NBO
samost. odd.</t>
  </si>
  <si>
    <t>Zdraviliško zdravljenje - nemed. oskrbni danD</t>
  </si>
  <si>
    <t>Fizioterapija FTH</t>
  </si>
  <si>
    <t>Ambulantna obravnava v okviru centrov za duševno zdravje odraslih CDZO</t>
  </si>
  <si>
    <t>Center za duševno zdravje otrok in mladostnikov DCZOM CDZ</t>
  </si>
  <si>
    <t>Dispanzer za mentalno zdravje DMZ</t>
  </si>
  <si>
    <t>Spec - Rentgen  RTG</t>
  </si>
  <si>
    <t>Spec - Ultrazvok UZ</t>
  </si>
  <si>
    <t>Opazovalna enota UC</t>
  </si>
  <si>
    <t>Spec - internistika, urgentna ambulanta UA</t>
  </si>
  <si>
    <t>Triaža in sprejem UC</t>
  </si>
  <si>
    <t>Antikoagulantna ambulanta AA</t>
  </si>
  <si>
    <t>Dispanzer za ženske DŽ</t>
  </si>
  <si>
    <t>Mobilna enota reanimobila Morea</t>
  </si>
  <si>
    <t>Otroški in šolski dispanzer - kurativa OD ŠD</t>
  </si>
  <si>
    <t>Center za krepitev zdravja - velik CKZ</t>
  </si>
  <si>
    <t>Integrirani center za krepitev zdravja - 
zelo velik ICKZ</t>
  </si>
  <si>
    <t>Amb. druž. medicine (dodatek za referenčno ambulanto - storitve in laboratorij skupaj -pavšal) RA</t>
  </si>
  <si>
    <t>Amb. druž. medicine (dodatek za referenčno ambulanto) - storitve RA</t>
  </si>
  <si>
    <t>Ambulanta družinske medicine / 
Splošna ambulantaSA</t>
  </si>
  <si>
    <t>Splošna ambulanta v socialnovarstvenem zavodu SA SVZ</t>
  </si>
  <si>
    <t>akutna bolnišnična obravnava</t>
  </si>
  <si>
    <t>Pogoji dela</t>
  </si>
  <si>
    <t>Priloga I</t>
  </si>
  <si>
    <t>Stran</t>
  </si>
  <si>
    <t>P4</t>
  </si>
  <si>
    <t xml:space="preserve"> Stran</t>
  </si>
  <si>
    <t>Postopki oploditve z biomedicinsko pomočjo – spontani ciklus* OBMP</t>
  </si>
  <si>
    <t>Priloga Ia</t>
  </si>
  <si>
    <t>Priloga Ic</t>
  </si>
  <si>
    <t>Podvrsta</t>
  </si>
  <si>
    <t>Funkci. delovna terapija in izdelava opornic</t>
  </si>
  <si>
    <t>Transplantacija pljuč - tuj zavod</t>
  </si>
  <si>
    <t>ne</t>
  </si>
  <si>
    <t>da</t>
  </si>
  <si>
    <t>Prikaz v kazalu</t>
  </si>
  <si>
    <t>Priloga / Dejavnost / Program / Storitev</t>
  </si>
  <si>
    <t>Kazalo storitev Priloge I, Ia in I c</t>
  </si>
  <si>
    <t>gastroenterologija</t>
  </si>
  <si>
    <t>admin. tehnični delavci lab/RTG</t>
  </si>
  <si>
    <t>Delovna uspešnost</t>
  </si>
  <si>
    <t>E0750</t>
  </si>
  <si>
    <t>Psihiatrija, primer v bolnišnični dejavnosti - psihogeriatrija</t>
  </si>
  <si>
    <t>od 1.6.20</t>
  </si>
  <si>
    <t>- Zdravnik specialist vključuje 1 psihiatra, 0,5 internista in 0,4 nevrologa.</t>
  </si>
  <si>
    <t>- Do programa so upravičene psihiatrične bolnišnice, ki imajo organizirane ločene geriatrične oddelke.</t>
  </si>
  <si>
    <t>- Standard je za 17 postelj.</t>
  </si>
  <si>
    <t>MR51006</t>
  </si>
  <si>
    <t>MR srca s perfuzijo ob obremenitvi s ks</t>
  </si>
  <si>
    <t>MR61009</t>
  </si>
  <si>
    <t>MR difuzijsko perfuzijsko slikanje s ks</t>
  </si>
  <si>
    <t>MR21015</t>
  </si>
  <si>
    <t>MR celotne hrbtenice s ks</t>
  </si>
  <si>
    <t>E0743</t>
  </si>
  <si>
    <t>Menjava PEG</t>
  </si>
  <si>
    <t>Razno v splošni zunajbolnišnični dejavnosti</t>
  </si>
  <si>
    <t>302 001 E0743 PD</t>
  </si>
  <si>
    <t>327 009 E0743 PD</t>
  </si>
  <si>
    <t>E0756</t>
  </si>
  <si>
    <t>327 011 E0756 VK01</t>
  </si>
  <si>
    <t>* Načrtovati v okviru dejavnosti 206 209 ginekologija ter 227 237 pediatrija.</t>
  </si>
  <si>
    <t xml:space="preserve"> v času hospitalizacije zdraviti. Izvajalec je dolžan pripraviti načrt obravnave s strani posameznih strokovnih sodelavcev, </t>
  </si>
  <si>
    <t xml:space="preserve"> vključenih v kalkulacijo po dnevih ter spremljati opravljene aktivnosti posameznih terapevtov po dnevih v času hospitalizacije bolnika.</t>
  </si>
  <si>
    <t xml:space="preserve"> in ima pacient hkrati pridružene somatske ali kronične degenerativne bolezni, ki so prizadele več organskih sistemov in jih je potrebno  </t>
  </si>
  <si>
    <t>VK30</t>
  </si>
  <si>
    <t>147 307 E0002 VK30</t>
  </si>
  <si>
    <t>Bol - podaljšano boln. zdrav. - CZBO Šentvid</t>
  </si>
  <si>
    <t>PZN5101</t>
  </si>
  <si>
    <t>PZN5102</t>
  </si>
  <si>
    <t>Posvet na daljavo - krajši</t>
  </si>
  <si>
    <t>Posvet na daljavo - daljši</t>
  </si>
  <si>
    <t>PZN3201</t>
  </si>
  <si>
    <t>PZN3202</t>
  </si>
  <si>
    <t>Preventivna obravnava starejše osebe</t>
  </si>
  <si>
    <t>Preventivna obravnava na domu – daljša (Integrirano presejanje za KNB</t>
  </si>
  <si>
    <t>Preventivna obravnava na domu – krajša (odkrit DT)</t>
  </si>
  <si>
    <t>Obravnava v lokalni skupnosti- posvetovalnica</t>
  </si>
  <si>
    <t>Analiza terenskega območja</t>
  </si>
  <si>
    <t>PZN1114</t>
  </si>
  <si>
    <t>PZN1115</t>
  </si>
  <si>
    <t>PZN1116</t>
  </si>
  <si>
    <t>PZN1117</t>
  </si>
  <si>
    <t>PZN1118</t>
  </si>
  <si>
    <t>KG0061</t>
  </si>
  <si>
    <t>KG0062</t>
  </si>
  <si>
    <t>KG0063</t>
  </si>
  <si>
    <t>KG0064</t>
  </si>
  <si>
    <t>KG0065</t>
  </si>
  <si>
    <t>013</t>
  </si>
  <si>
    <t>Urgentna medicina</t>
  </si>
  <si>
    <t>Menjava nizkoprofilne perkutane gastrostome (PEG) se vključi v pogodbo o izvajanju zdravstvenih storitev na poziv izvajalca.</t>
  </si>
  <si>
    <t>Reinterpretacija molek. Kariotipizacije</t>
  </si>
  <si>
    <t xml:space="preserve">Kratek genetski posvet na daljavo </t>
  </si>
  <si>
    <t xml:space="preserve">Mali genetski posvet na daljavo </t>
  </si>
  <si>
    <t>Srednji genetski posvet na daljavo</t>
  </si>
  <si>
    <t xml:space="preserve">Veliki genetski posvet na daljavo </t>
  </si>
  <si>
    <t>Obravnava oseb, ki se ne odzovejo na preventivne programe</t>
  </si>
  <si>
    <t>Preventivna obravnava kroničenega pacienta - krajša</t>
  </si>
  <si>
    <t>Preventivna obravnava kroničenega pacienta - daljša</t>
  </si>
  <si>
    <t>Obrav.otročnice, novorojenčka in dojenčka - daljša</t>
  </si>
  <si>
    <t>Obrav.otročnice, novorojenčka in dojenčka - krajša</t>
  </si>
  <si>
    <t>- Delavnico izvajalec obračuna Zavodu, če je v delavnici 8 udeležencev.</t>
  </si>
  <si>
    <t>PZN1119</t>
  </si>
  <si>
    <t>PZN1120</t>
  </si>
  <si>
    <t>Cepljenje v oskrbovanem stanovanju</t>
  </si>
  <si>
    <t>PZN2119</t>
  </si>
  <si>
    <t>PZN2120</t>
  </si>
  <si>
    <t>Kurativna obravnava - obsežna v oskrbovanem stanovanju</t>
  </si>
  <si>
    <t>- S 1.1.2022 se izločijo vkalkulirani materialni stroški za citostatike v višini 265.369 eurov (v izhodiščnih cenah 2020)</t>
  </si>
  <si>
    <t>P 10</t>
  </si>
  <si>
    <t>CUDV DORNAVA celodnevno varstvo</t>
  </si>
  <si>
    <t>zdr. nega II</t>
  </si>
  <si>
    <t>P 30</t>
  </si>
  <si>
    <t>CUDV DORNAVA dnevno varstvo</t>
  </si>
  <si>
    <t>CUDV DOBRNA celodnevno varstvo</t>
  </si>
  <si>
    <t>CUDV DOBRNA dnevno varstvo</t>
  </si>
  <si>
    <t>CUDV M.L. RADOVLJICA celodnevno varstvo</t>
  </si>
  <si>
    <t>CUDV M.L. RADOVLJICA dnevno varstvo</t>
  </si>
  <si>
    <t>CUDV DRAGA celodnevno varstvo</t>
  </si>
  <si>
    <t>CUDV DRAGA dnevno varstvo</t>
  </si>
  <si>
    <t>CUDV ČRNA celodnevno varstvo</t>
  </si>
  <si>
    <t>CUDV ČRNA dnevno varstvo</t>
  </si>
  <si>
    <t>ZAVOD HRASTOVEC</t>
  </si>
  <si>
    <t>CIRIUS KAMNIK</t>
  </si>
  <si>
    <t>bazenski vzdrževalec</t>
  </si>
  <si>
    <t>CIRIUS VIPAVA celodnevno varstvo</t>
  </si>
  <si>
    <t>CIRIUS VIPAVA dnevno varstvo</t>
  </si>
  <si>
    <t>062</t>
  </si>
  <si>
    <t>Mobilna enota vozila urgentnega zdravnika</t>
  </si>
  <si>
    <t>063</t>
  </si>
  <si>
    <t>Mobilna enota dežurnega zdravnika za neodložljive hišne obiske</t>
  </si>
  <si>
    <t xml:space="preserve">VDC NOVA GORICA </t>
  </si>
  <si>
    <t>346 026 E0214 PD</t>
  </si>
  <si>
    <t>346 026 E0215 PD</t>
  </si>
  <si>
    <t>512 058 Z0030 VK01</t>
  </si>
  <si>
    <t>512 059 Z0030 VK01</t>
  </si>
  <si>
    <t>512 057 Z0030 VK01</t>
  </si>
  <si>
    <t>VK23</t>
  </si>
  <si>
    <t>220 278 Z0030 VK23</t>
  </si>
  <si>
    <t>327 061 E0010 VK01</t>
  </si>
  <si>
    <t>E0748</t>
  </si>
  <si>
    <t>302 002 E0743 PD</t>
  </si>
  <si>
    <t>327 011 E0743 PD</t>
  </si>
  <si>
    <t>327 013 E0743 PD</t>
  </si>
  <si>
    <t>338 051 E0743 PD</t>
  </si>
  <si>
    <t>NEG04</t>
  </si>
  <si>
    <t>VDC (domsko varstvo VDC) - zdravstvena nega I</t>
  </si>
  <si>
    <t>NEG05</t>
  </si>
  <si>
    <t>Spl. socialni zavodi tip B - zdravstvena nega I</t>
  </si>
  <si>
    <t>Spl. socialni zavodi tip B - zdravstvena nega II</t>
  </si>
  <si>
    <t>644 416 E0002 NEG04</t>
  </si>
  <si>
    <t>VDC (domsko varstvo VDC) - zdravstvena nega II</t>
  </si>
  <si>
    <t>644 418 E0002 NEG06</t>
  </si>
  <si>
    <t>NEG06</t>
  </si>
  <si>
    <t>Spl. socialni zavodi tip B - zdravstvena nega III</t>
  </si>
  <si>
    <t>VDC (domsko varstvo VDC) - zdravstvena nega III</t>
  </si>
  <si>
    <t>644 417 E0002 NEG05</t>
  </si>
  <si>
    <t>Razvojna ambulanta z vključenim centrom za zgodnjo obravnavo</t>
  </si>
  <si>
    <t>E0763</t>
  </si>
  <si>
    <t>Bol - sobivanje starša ob hosp. otroku ali invalidu (od 1.4.2021)</t>
  </si>
  <si>
    <t>PZN3203</t>
  </si>
  <si>
    <t>PZN3204</t>
  </si>
  <si>
    <t>Posvet na daljavo - preventiva, daljši</t>
  </si>
  <si>
    <t>Posvet na daljavo - preventiva, krajši</t>
  </si>
  <si>
    <t>PZN5103</t>
  </si>
  <si>
    <t>PZN5104</t>
  </si>
  <si>
    <t>delavci drugih strok</t>
  </si>
  <si>
    <t>E0777</t>
  </si>
  <si>
    <t>Obravnava otrok z motnjami v duš.razvoju ter vedenjskimi in čustvenimi težavami-CUDV Dornava</t>
  </si>
  <si>
    <t>E0772</t>
  </si>
  <si>
    <t>Operativna kolonoskopija brez noža SVIT</t>
  </si>
  <si>
    <t>Cepljenje na domu 1.5.2021</t>
  </si>
  <si>
    <t>Kurativna obravnava - obsežna 1.5.2021</t>
  </si>
  <si>
    <t>E0773</t>
  </si>
  <si>
    <t>E0774</t>
  </si>
  <si>
    <t>E0775</t>
  </si>
  <si>
    <t>E0776</t>
  </si>
  <si>
    <t xml:space="preserve">Dodatek k zdravljenju bolezni COVID 19 z zapleti** </t>
  </si>
  <si>
    <t xml:space="preserve">Dodatek k zdravljenju bolezni COVID 19 s katastrofalnimi zapleti** </t>
  </si>
  <si>
    <t xml:space="preserve">Dodatek k zdravljenju bolezni COVID 19 z dolgotrajno uporabo ventilatorja** </t>
  </si>
  <si>
    <t xml:space="preserve">Dodatek k zdravljenju, pri katerem je bolezen COVID 19 glavna ali spremljajoča bolezen** </t>
  </si>
  <si>
    <t>205 208 E0011 PD</t>
  </si>
  <si>
    <t>302 005 E0010 PD</t>
  </si>
  <si>
    <t>302 006 E0010 PD</t>
  </si>
  <si>
    <t>327 015 E0010 PD</t>
  </si>
  <si>
    <t>404 108 E0010 PD</t>
  </si>
  <si>
    <t>404 109 E0010 PD</t>
  </si>
  <si>
    <t>512 032 E0010 VK01</t>
  </si>
  <si>
    <t>549 050 E0010 PD</t>
  </si>
  <si>
    <t>302 036 E0010 PD</t>
  </si>
  <si>
    <t>- Celotni prihodek akutne obravnave brez LZM in dodatkov se planira po tej kalkulaciji.</t>
  </si>
  <si>
    <t>- Terciarnim izvajalcem akutne bolnišnične obravnave se na ceno iz zgornje kalkulacije prizna dodatek za terciar.</t>
  </si>
  <si>
    <t>E0773, E0774, E0775, E0776</t>
  </si>
  <si>
    <t>ORL001</t>
  </si>
  <si>
    <t>ORL002</t>
  </si>
  <si>
    <t>ORL003</t>
  </si>
  <si>
    <t>ORL004</t>
  </si>
  <si>
    <t>ORL005</t>
  </si>
  <si>
    <t>ORL006</t>
  </si>
  <si>
    <t>ORL007</t>
  </si>
  <si>
    <t>ORL008</t>
  </si>
  <si>
    <t>ORL009</t>
  </si>
  <si>
    <t>ORL010</t>
  </si>
  <si>
    <t>ORL011</t>
  </si>
  <si>
    <t>ORL012</t>
  </si>
  <si>
    <t>ORL013</t>
  </si>
  <si>
    <t>ORL014</t>
  </si>
  <si>
    <t>ORL015</t>
  </si>
  <si>
    <t>ORL016</t>
  </si>
  <si>
    <t>ORL017</t>
  </si>
  <si>
    <t>ORL018</t>
  </si>
  <si>
    <t>ORL019</t>
  </si>
  <si>
    <t>ORL020</t>
  </si>
  <si>
    <t>ORL021</t>
  </si>
  <si>
    <t>ORL022</t>
  </si>
  <si>
    <t>ORL023</t>
  </si>
  <si>
    <t>ORL024</t>
  </si>
  <si>
    <t>ORL025</t>
  </si>
  <si>
    <t>ORL026</t>
  </si>
  <si>
    <t>ORL027</t>
  </si>
  <si>
    <t>ORL028</t>
  </si>
  <si>
    <t>ORL029</t>
  </si>
  <si>
    <t>ORL030</t>
  </si>
  <si>
    <t>ORL031</t>
  </si>
  <si>
    <t>ORL032</t>
  </si>
  <si>
    <t>ORL033</t>
  </si>
  <si>
    <t>ORL034</t>
  </si>
  <si>
    <t>ORL035</t>
  </si>
  <si>
    <t>ORL036</t>
  </si>
  <si>
    <t>ORL037</t>
  </si>
  <si>
    <t>ORLSPEC001</t>
  </si>
  <si>
    <t>ORLSPEC002</t>
  </si>
  <si>
    <t>ORLSPEC003</t>
  </si>
  <si>
    <t>ORLSPEC004</t>
  </si>
  <si>
    <t>ORLSPEC005</t>
  </si>
  <si>
    <t>ORLSPEC006</t>
  </si>
  <si>
    <t>ORLSPEC007</t>
  </si>
  <si>
    <t>ORLSPEC008</t>
  </si>
  <si>
    <t>ORLSPEC009</t>
  </si>
  <si>
    <t>ORLSPEC010</t>
  </si>
  <si>
    <t>ORLSPEC011</t>
  </si>
  <si>
    <t>ORLSPEC012</t>
  </si>
  <si>
    <t>ORLSPEC013</t>
  </si>
  <si>
    <t>ORLSPEC014</t>
  </si>
  <si>
    <t>ORLSPEC015</t>
  </si>
  <si>
    <t>ORLSPEC016</t>
  </si>
  <si>
    <t>ORLSPEC017</t>
  </si>
  <si>
    <t>ORLSPEC018</t>
  </si>
  <si>
    <t>ORLSPEC019</t>
  </si>
  <si>
    <t>ORLSPEC020</t>
  </si>
  <si>
    <t>ORLSPEC021</t>
  </si>
  <si>
    <t>ORLSPEC022</t>
  </si>
  <si>
    <t>ORLSPEC023</t>
  </si>
  <si>
    <t>ORLSPEC024</t>
  </si>
  <si>
    <t>ORLSPEC025</t>
  </si>
  <si>
    <t>ORLSPEC026</t>
  </si>
  <si>
    <t>ORLSPEC027</t>
  </si>
  <si>
    <t>ORLSPEC028</t>
  </si>
  <si>
    <t>ORLSPEC029</t>
  </si>
  <si>
    <t>ORLSPEC030</t>
  </si>
  <si>
    <t>ORLSPEC031</t>
  </si>
  <si>
    <t>ORLSPEC032</t>
  </si>
  <si>
    <t>ORLSPEC033</t>
  </si>
  <si>
    <t>ORLSPEC034</t>
  </si>
  <si>
    <t>ORLSPEC035</t>
  </si>
  <si>
    <t>ORLSPEC036</t>
  </si>
  <si>
    <t>ORLSPEC037</t>
  </si>
  <si>
    <t>ORLSPEC038</t>
  </si>
  <si>
    <t>ORLSPEC039</t>
  </si>
  <si>
    <t>ORLSPEC040</t>
  </si>
  <si>
    <t>ORLSPEC041</t>
  </si>
  <si>
    <t>ORLSPEC042</t>
  </si>
  <si>
    <t>ORLSPEC043</t>
  </si>
  <si>
    <t>ORLSPEC044</t>
  </si>
  <si>
    <t>ORLSPEC045</t>
  </si>
  <si>
    <t>ORLSPEC046</t>
  </si>
  <si>
    <t>ORLSPEC047</t>
  </si>
  <si>
    <t>ORLSPEC048</t>
  </si>
  <si>
    <t>ORLSPEC049</t>
  </si>
  <si>
    <t>ORLKIR001</t>
  </si>
  <si>
    <t>ORLKIR002</t>
  </si>
  <si>
    <t>ORLKIR003</t>
  </si>
  <si>
    <t>ORLKIR004</t>
  </si>
  <si>
    <t>ORLKIR005</t>
  </si>
  <si>
    <t>ORLKIR006</t>
  </si>
  <si>
    <t>ORLKIR007</t>
  </si>
  <si>
    <t>ORLKIR008</t>
  </si>
  <si>
    <t>ORLKIR009</t>
  </si>
  <si>
    <t>ORLKIR010</t>
  </si>
  <si>
    <t>ORLKIR011</t>
  </si>
  <si>
    <t>ORLKIR012</t>
  </si>
  <si>
    <t>ORLKIR013</t>
  </si>
  <si>
    <t>ORLKIR014</t>
  </si>
  <si>
    <t>ORLKIR015</t>
  </si>
  <si>
    <t>ORLKIR016</t>
  </si>
  <si>
    <t>ORLKIR017</t>
  </si>
  <si>
    <t>ORLKIR018</t>
  </si>
  <si>
    <t>ORLKIR019</t>
  </si>
  <si>
    <t>ORLKIR020</t>
  </si>
  <si>
    <t>ORLKIR021</t>
  </si>
  <si>
    <t>ORLKIR022</t>
  </si>
  <si>
    <t>ORLKIR023</t>
  </si>
  <si>
    <t>ORLKIR024</t>
  </si>
  <si>
    <t>ORLKIR025</t>
  </si>
  <si>
    <t>ORLKIR026</t>
  </si>
  <si>
    <t>ORLKIR027</t>
  </si>
  <si>
    <t>ORLKIR028</t>
  </si>
  <si>
    <t>ORLKIR029</t>
  </si>
  <si>
    <t>ORLKIR030</t>
  </si>
  <si>
    <t>ORLKIR031</t>
  </si>
  <si>
    <t>ORLKIR032</t>
  </si>
  <si>
    <t>ORLKIR033</t>
  </si>
  <si>
    <t>ORLKIR034</t>
  </si>
  <si>
    <t>ORLKIR035</t>
  </si>
  <si>
    <t>ORLKIR036</t>
  </si>
  <si>
    <t>ORLKIR037</t>
  </si>
  <si>
    <t>ORLKIR038</t>
  </si>
  <si>
    <t>ORLKIR039</t>
  </si>
  <si>
    <t>ORLKIR040</t>
  </si>
  <si>
    <t>ORLUZ001</t>
  </si>
  <si>
    <t>ORLUZ002</t>
  </si>
  <si>
    <t>ORLUZ003</t>
  </si>
  <si>
    <t>ORLUZ004</t>
  </si>
  <si>
    <t>Kratek pregled</t>
  </si>
  <si>
    <t>Otomikroskopija</t>
  </si>
  <si>
    <t>Toaleta sluhovoda</t>
  </si>
  <si>
    <t>Prepihovanje eustahijeve tube (Politzerjev balon)</t>
  </si>
  <si>
    <t>Toaleta operativne votline v temporalni kosti</t>
  </si>
  <si>
    <t>Pražna tonalna avdiometrija</t>
  </si>
  <si>
    <t>Nadpražna tonalna avdiometrija</t>
  </si>
  <si>
    <t>Timpanogram in/ali stapedius refleks</t>
  </si>
  <si>
    <t>Testi delovanja Evstahijeve tube s timpanometrijo</t>
  </si>
  <si>
    <t>Kvalitativno in/ali kvantitativno ocenjevanje sluha</t>
  </si>
  <si>
    <t>Agravacijski in simulacijski slušni testi</t>
  </si>
  <si>
    <t>Klasični bitermalni kalorični test po Halpike - Fitzgeraldu</t>
  </si>
  <si>
    <t>Monotermalni kalorični test (Barany)</t>
  </si>
  <si>
    <t>Rotatorna preiskava ravnotežnega aparata po Baranyju</t>
  </si>
  <si>
    <t>Drugi testi ravnotežja (DixHallpike, statični in dinamični testi ravnotežja)</t>
  </si>
  <si>
    <t>Repozicijski manever</t>
  </si>
  <si>
    <t>Svetovanje pri izgubi sluha ali kroničnem šumenju v ušesih</t>
  </si>
  <si>
    <t>Diagnostika in svetovanje pri predpisu slušnega aparata</t>
  </si>
  <si>
    <t>Preiskave voha</t>
  </si>
  <si>
    <t>Merjenje prehodnosti nosu - rinometrija</t>
  </si>
  <si>
    <t>Ustavljanje nosne krvavitve</t>
  </si>
  <si>
    <t>Tamponada nosu po Bellocq-u</t>
  </si>
  <si>
    <t>Odstranitev tujka iz nosne votline</t>
  </si>
  <si>
    <t>Odstranitev splinta, tamponade ali opornice iz nosu</t>
  </si>
  <si>
    <t>Epimukozna anestezija za pregled zgornjega aerodigestivnega trakta</t>
  </si>
  <si>
    <t>Irigacija nosu in obnosnih votlin (tudi operativne votline)</t>
  </si>
  <si>
    <t>Zdravilni aerosol</t>
  </si>
  <si>
    <t>Nasoepifaringoskopija</t>
  </si>
  <si>
    <t>Sinuskopija</t>
  </si>
  <si>
    <t>Telefaringo - laringoskopija</t>
  </si>
  <si>
    <t>Endoskopija zg. ADT z upogljivim endoskopom</t>
  </si>
  <si>
    <t>Odstranitev površinsko ležečih tujkov s kože ali sluznice</t>
  </si>
  <si>
    <t>Prevez rane</t>
  </si>
  <si>
    <t>Subspecialistični pregled</t>
  </si>
  <si>
    <t>Pražna tonalna avdiometrija - alaliki</t>
  </si>
  <si>
    <t>Govorni avdiogram</t>
  </si>
  <si>
    <t>Govorni avdiogram s implantabilnim slušnim pripomočkom</t>
  </si>
  <si>
    <t>Drugi govorni testi (v hrupu, besede brez pomena, stavki)</t>
  </si>
  <si>
    <t>Centralni slušni testi (binavralna integracija, diskriminacija zvokov…)</t>
  </si>
  <si>
    <t>Določitev tinitusa, prekrivanje tinitusa</t>
  </si>
  <si>
    <t>Otoakustične emisije- izzvane (TEOAE)</t>
  </si>
  <si>
    <t>Otoakustične emisije - distorzijski produkti (DPOAE)</t>
  </si>
  <si>
    <t>Merjenje slušnih odzivov možganskega debla (APMD)</t>
  </si>
  <si>
    <t>Avdiometrija s slušnimi odzivi možganskega debla ali avdiometrija s frekvenčno in intenzitetno moduliranimi toni (Auditory steady state response - ASSR)</t>
  </si>
  <si>
    <t>Elektronistagmografija (ENG) ali videonistagmografija (VNG)</t>
  </si>
  <si>
    <t>Vestibulookularni testi beleženi z elektro ali videonistagmografom</t>
  </si>
  <si>
    <t>Test na fistulo labirinta beležen z elektro ali videonistagmografom</t>
  </si>
  <si>
    <t>Vestibularno vzdraženi miogeni potenciali</t>
  </si>
  <si>
    <t>HIT test</t>
  </si>
  <si>
    <t xml:space="preserve">Test subjektivne ocene navpičnosti </t>
  </si>
  <si>
    <t>Vestibularne vaje (najmanj 8 oseb)</t>
  </si>
  <si>
    <t>Statokineziometrija z računalniško analizo</t>
  </si>
  <si>
    <t>Prvo prilagajanje govornega procesorja implantabilnih slušnih pripomočkov (odrasli)</t>
  </si>
  <si>
    <t>Prvo prilagajanje govornega procesorja implantabilnih slušnih pripomočkov (otroci)</t>
  </si>
  <si>
    <t>Kontrolna nastavitev govornega procesorja implantabilnih slušnih pripomočkov</t>
  </si>
  <si>
    <t>Skupinska obravnava oseb s šumenjem v ušesih (skupina najmanj 8 oseb)</t>
  </si>
  <si>
    <t>Stroboskopija z rigidnim inštrumentom</t>
  </si>
  <si>
    <t>Merjenje fonacijskega časa</t>
  </si>
  <si>
    <t>Fonospirometrija</t>
  </si>
  <si>
    <t>Akustična analiza temeljne frekvence glasu</t>
  </si>
  <si>
    <t>Spektralna analiza glasu in govora</t>
  </si>
  <si>
    <t>Meritev nosne komponente v govoru</t>
  </si>
  <si>
    <t>Spirometrija pri laringektomiranem ali traheomiranem bolniku</t>
  </si>
  <si>
    <t>Spirometrija</t>
  </si>
  <si>
    <t>Meritev subglotisnega tlaka med fonacijo</t>
  </si>
  <si>
    <t>Endoskopska analiza akta požiranja</t>
  </si>
  <si>
    <t>Senzorično testiranje grla in spodnjega dela žrela</t>
  </si>
  <si>
    <t>EMG analiza akta požiranja</t>
  </si>
  <si>
    <t>Meritve tlakov med aktom požiranja</t>
  </si>
  <si>
    <t>Stroboskopija z upogljivim nazolaringoskopom</t>
  </si>
  <si>
    <t>Skupinska terapija za laringektomirane bolnike in njihove svojce</t>
  </si>
  <si>
    <t>Injiciranje druge snovi v glasilke</t>
  </si>
  <si>
    <t>Laringoskopija z rigidnim instrumentom z ali brez optike</t>
  </si>
  <si>
    <t>Endoskopska ekstrakcija tujka iz zgornjega prebavnega trakta in zgornjih dihal</t>
  </si>
  <si>
    <t>Odstranjevanje tujka z rigidno bronhoskopijo skozi traheostomo</t>
  </si>
  <si>
    <t>Odstranitev tujka z upogljiv. bronhoskopom</t>
  </si>
  <si>
    <t>Lavaža sapnikov in bronhijev pri laringektomiranih bolnikih</t>
  </si>
  <si>
    <t>Prebrizganje solznih poti, sondiranje</t>
  </si>
  <si>
    <t>Multidisciplinarni konzilij</t>
  </si>
  <si>
    <t>Pooperativna toaleta nosu brez ali z endoskopom</t>
  </si>
  <si>
    <t>Zdravljenje s kisikom</t>
  </si>
  <si>
    <t>Menjava trahealne kanile</t>
  </si>
  <si>
    <t>Incizija in drenaža abscesa na obrazu in vratu</t>
  </si>
  <si>
    <t>Incizija abscesa v področju ustne votline in žrela</t>
  </si>
  <si>
    <t>Repozicija mandibule, zaprta</t>
  </si>
  <si>
    <t>Blokada možganskih živcev v ORL področju</t>
  </si>
  <si>
    <t>Kirurška ekstirpacija salivarnega kalkulusa</t>
  </si>
  <si>
    <t xml:space="preserve">Zaustavitev krvavitve po ekstrakciji zoba </t>
  </si>
  <si>
    <t>Odstranitev šivov ali sponk</t>
  </si>
  <si>
    <t>Kirurška oskrba manjših ran</t>
  </si>
  <si>
    <t>Lokalna infiltracijska oziroma prevodna anestezija</t>
  </si>
  <si>
    <t>Intramuskularna, podkožna injekcija</t>
  </si>
  <si>
    <t>Biopsija -  t.i. "punch" biopsija</t>
  </si>
  <si>
    <t>Punkcija bezgavke</t>
  </si>
  <si>
    <t>Ekscizija benig. pat. sprememb v žrelu</t>
  </si>
  <si>
    <t>Druge izpraznitvene punkcije</t>
  </si>
  <si>
    <t>Repozicija raztrganine bobniča</t>
  </si>
  <si>
    <t>Miringotomija</t>
  </si>
  <si>
    <t>Oskrba poškodbe zunanjega ušesa</t>
  </si>
  <si>
    <t>Ekscizija patoloških aberacij v zunanjem ušesu</t>
  </si>
  <si>
    <t>Incizija v področju zunanjega ušesa</t>
  </si>
  <si>
    <t>Punkcija čelj.ustne votline z izpiranjem</t>
  </si>
  <si>
    <t>Incizija hematoma ali abscesa nosnega pretina</t>
  </si>
  <si>
    <t>Ustavljanje zadnje ali ponavjlajoče se nosne krvavitve z endoskopom (elektrokoagulacija, tamponada)</t>
  </si>
  <si>
    <t>Incizija nosu</t>
  </si>
  <si>
    <t>Repozicija zloma nosnih kosti</t>
  </si>
  <si>
    <t>Biopsija ali ekscizija spremembe v nosnem organu z endoskopom ali brez</t>
  </si>
  <si>
    <t>Razrešitev sinehij v nosni votlini</t>
  </si>
  <si>
    <t>Redukcija nosnih školjk enostransko</t>
  </si>
  <si>
    <t>Redukcija nosnih školjk dvostransko</t>
  </si>
  <si>
    <t>Frenulotomija podjezične vezi ali v ustnem vestibulumu</t>
  </si>
  <si>
    <t>Ekscizija tumorja ali ciste vratu</t>
  </si>
  <si>
    <t>Incizija kože in podkožja</t>
  </si>
  <si>
    <t>Oskrba velike kožne rane (brez preloma kosti)</t>
  </si>
  <si>
    <t>Lokalna ekscizija kože in podkožja</t>
  </si>
  <si>
    <t>Radikalna ekscizija kožne lezije</t>
  </si>
  <si>
    <t>Radikalna ekscizija kožne lezije, uporaba lokalnega drsnega rotacijskega ali drugega kožnega podkožnega režnja</t>
  </si>
  <si>
    <t>Dermoepidermalni transplan. do 10 cm2</t>
  </si>
  <si>
    <t>Klinasta resekcija ustnice zaradi tumorja z direktnim zapiranjem</t>
  </si>
  <si>
    <t>Elektrokoagulacija ekskohleacija</t>
  </si>
  <si>
    <t>Imobilizacija zob/čeljusti s kambo</t>
  </si>
  <si>
    <t xml:space="preserve">Odstranitev zobne ligature, kambe... </t>
  </si>
  <si>
    <t xml:space="preserve">Orientacijski UZ vratu, pregled prizadetega področja </t>
  </si>
  <si>
    <t>Orientacijski UZ vratu, pregled prizadetega področja in citološka punkcija ali drenaža abscesa</t>
  </si>
  <si>
    <t>Celotni UZ vratu</t>
  </si>
  <si>
    <t>Celotni UZ vratu in citološka punkcija ali drenaža abscesa</t>
  </si>
  <si>
    <t>Otorinolaringologija</t>
  </si>
  <si>
    <r>
      <t xml:space="preserve">od tega </t>
    </r>
    <r>
      <rPr>
        <sz val="10"/>
        <rFont val="Arial CE"/>
        <charset val="238"/>
      </rPr>
      <t>1.600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</si>
  <si>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 xml:space="preserve">Otorinolaringološke storitve v spec. zunajb. dejavnosti </t>
  </si>
  <si>
    <t>Otorinolaringološke storitve v spec. zunajb. dejavnosti  (od 1.1.2022 dalje)</t>
  </si>
  <si>
    <t xml:space="preserve">- Kalkulacija velja tudi za dejavnost 205 208 E0011 v Zdravilišču Rogaška, dejavnost 209 215 E0011 v Diagn. centru Vila Bogatin ter dejavnost </t>
  </si>
  <si>
    <t>701 310 E0778 pri izvajalcih zdraviliškega zdravljenja.</t>
  </si>
  <si>
    <t>701 310 E0763 VK01</t>
  </si>
  <si>
    <t>Bol - sobivanje starša ob hosp. otroku ali invalidu (do 1.4.2021)</t>
  </si>
  <si>
    <t>Vodenje kliničnih registrov raka dojke, debelega črevesa, danke, prostate, pljuč in melanoma in aktivna registracija raka - Onkološki inštitut Lj</t>
  </si>
  <si>
    <t>223 232 Z0045 PD</t>
  </si>
  <si>
    <t>REG06</t>
  </si>
  <si>
    <t>101 300 E0730 REG06</t>
  </si>
  <si>
    <t>101 300 E0773 PD</t>
  </si>
  <si>
    <t>101 300 E0774 PD</t>
  </si>
  <si>
    <t>101 300 E0775 PD</t>
  </si>
  <si>
    <t>101 300 E0776 PD</t>
  </si>
  <si>
    <t>144 306 E0776 PD</t>
  </si>
  <si>
    <t>511 030 E0772 PD</t>
  </si>
  <si>
    <t>130 341 E0776 PD</t>
  </si>
  <si>
    <t>NEG13</t>
  </si>
  <si>
    <t>NEG14</t>
  </si>
  <si>
    <t>NEG15</t>
  </si>
  <si>
    <t>NEG16</t>
  </si>
  <si>
    <t>NEG30</t>
  </si>
  <si>
    <t>NEG17</t>
  </si>
  <si>
    <t>NEG18</t>
  </si>
  <si>
    <t>NEG31</t>
  </si>
  <si>
    <t>NEG19</t>
  </si>
  <si>
    <t>NEG20</t>
  </si>
  <si>
    <t>NEG27</t>
  </si>
  <si>
    <t>NEG28</t>
  </si>
  <si>
    <t>NEG29</t>
  </si>
  <si>
    <t>NEG24</t>
  </si>
  <si>
    <t>NEG25</t>
  </si>
  <si>
    <t>NEG26</t>
  </si>
  <si>
    <t>644 407 E0002 NEG15</t>
  </si>
  <si>
    <t>644 408 E0002 NEG16</t>
  </si>
  <si>
    <t>644 407 E0002 NEG13</t>
  </si>
  <si>
    <t>644 408 E0002 NEG14</t>
  </si>
  <si>
    <t>644 406 E0002 NEG30</t>
  </si>
  <si>
    <t>644 406 E0002 NEG31</t>
  </si>
  <si>
    <t>644 416 E0002 NEG27</t>
  </si>
  <si>
    <t>644 417 E0002 NEG28</t>
  </si>
  <si>
    <t>644 418 E0002 NEG29</t>
  </si>
  <si>
    <t>644 408 E0777 VK21</t>
  </si>
  <si>
    <t>701 310 E0778 VK01</t>
  </si>
  <si>
    <t>E0778</t>
  </si>
  <si>
    <t>015</t>
  </si>
  <si>
    <t>006</t>
  </si>
  <si>
    <t>230 243 E0010 PD</t>
  </si>
  <si>
    <t>050</t>
  </si>
  <si>
    <t>036</t>
  </si>
  <si>
    <t>512</t>
  </si>
  <si>
    <r>
      <t xml:space="preserve">Dispanzer za mentalno zdravje </t>
    </r>
    <r>
      <rPr>
        <b/>
        <sz val="10"/>
        <color theme="0"/>
        <rFont val="Arial CE"/>
        <charset val="238"/>
      </rPr>
      <t>DMZ</t>
    </r>
    <r>
      <rPr>
        <b/>
        <sz val="10"/>
        <color rgb="FF000099"/>
        <rFont val="Arial CE"/>
        <charset val="238"/>
      </rPr>
      <t xml:space="preserve"> - pavšal</t>
    </r>
  </si>
  <si>
    <t>246 820 E0519 PD</t>
  </si>
  <si>
    <t>130 341 E0748 VK01</t>
  </si>
  <si>
    <t>602 419 E0002 PD</t>
  </si>
  <si>
    <t>644 405 E0432 VK01</t>
  </si>
  <si>
    <t>227 259 Z0030 VK24</t>
  </si>
  <si>
    <t>VK24</t>
  </si>
  <si>
    <r>
      <t xml:space="preserve">Center za duševno zdravje otrok in mladostnikov </t>
    </r>
    <r>
      <rPr>
        <b/>
        <sz val="10"/>
        <color theme="0"/>
        <rFont val="Arial CE"/>
        <charset val="238"/>
      </rPr>
      <t>CDZOM CDZ</t>
    </r>
  </si>
  <si>
    <t xml:space="preserve">- Plačni razredi za ostale delavce iz ur se načrtuje skladno z 10. odstavkom 10. člena Dogovora, za ostali kader (program rehabilitacijske </t>
  </si>
  <si>
    <t xml:space="preserve">  obravnave otrok na terciarni ravni in celostno rehabilitacijsko obravnavo) pa v skladu s 1. odstavkom 10. člena.</t>
  </si>
  <si>
    <t xml:space="preserve">- Izvajalci bodo opravljene storitve od 1. januarja 2019 obračunavali z naslednjimi šiframi storitev: 00002, 1003, 1004, 1010, 2003, </t>
  </si>
  <si>
    <t xml:space="preserve">  2004, 2005, 3004, 3005, 3006, 4003, 4004, 11003.</t>
  </si>
  <si>
    <t>- Na mesto fizioterapevta s specialnimi znanji se lahko izjemoma zaposli tudi dipl. fizioterapevt, ki potem dela pod mentorstvom do pridobitve</t>
  </si>
  <si>
    <t>Obravnava pacienta zaradi sodelovanja v nacion. prev. programih (SVIT, ZORA, DORA)  v oskrb. stanovanju</t>
  </si>
  <si>
    <t>- 	Primer se lahko obračuna, če je bila indikacija za sprejem vsaj ena od diagnoz iz Priloge BOL "Indikacije za sprejem</t>
  </si>
  <si>
    <t xml:space="preserve"> na geriatrični zaprti oziroma geriatrični odprti oddelek v psihiatričnih bolnišnicah"</t>
  </si>
  <si>
    <t xml:space="preserve"> Psihologi / logopedi / defektologi / soc. delavci </t>
  </si>
  <si>
    <t xml:space="preserve">  </t>
  </si>
  <si>
    <r>
      <t xml:space="preserve">Zdraviliško zdravljenje - nemed. oskrbni dan </t>
    </r>
    <r>
      <rPr>
        <b/>
        <sz val="10"/>
        <color theme="0"/>
        <rFont val="Arial CE"/>
        <charset val="238"/>
      </rPr>
      <t>NOD</t>
    </r>
  </si>
  <si>
    <r>
      <t xml:space="preserve">Bol - Podaljšano boln. zdrav. - samost. odd. </t>
    </r>
    <r>
      <rPr>
        <b/>
        <sz val="10"/>
        <color theme="0"/>
        <rFont val="Arial CE"/>
        <charset val="238"/>
      </rPr>
      <t>PBZ</t>
    </r>
  </si>
  <si>
    <r>
      <t xml:space="preserve">Ambulanta družinske medicine / 
Splošna ambulanta </t>
    </r>
    <r>
      <rPr>
        <b/>
        <sz val="10"/>
        <color theme="0"/>
        <rFont val="Arial CE"/>
        <charset val="238"/>
      </rPr>
      <t>SA</t>
    </r>
  </si>
  <si>
    <r>
      <t xml:space="preserve">Nujna medicinska pomoč - helikopter </t>
    </r>
    <r>
      <rPr>
        <b/>
        <sz val="10"/>
        <color theme="0"/>
        <rFont val="Arial CE"/>
        <charset val="238"/>
      </rPr>
      <t>NMP</t>
    </r>
  </si>
  <si>
    <r>
      <t>Ambulantna obravnava v okviru centrov za duševno zdravje odraslih</t>
    </r>
    <r>
      <rPr>
        <b/>
        <sz val="10"/>
        <color theme="0"/>
        <rFont val="Arial CE"/>
        <charset val="238"/>
      </rPr>
      <t>CDZO</t>
    </r>
  </si>
  <si>
    <r>
      <t xml:space="preserve">Splošni socialni zavodi  
tip A </t>
    </r>
    <r>
      <rPr>
        <b/>
        <sz val="10"/>
        <color theme="0"/>
        <rFont val="Arial CE"/>
        <charset val="238"/>
      </rPr>
      <t>SVZ nege</t>
    </r>
  </si>
  <si>
    <r>
      <t xml:space="preserve">Program zdravljenja in rehabilitacije oseb s komorbidnostjo </t>
    </r>
    <r>
      <rPr>
        <b/>
        <sz val="10"/>
        <color theme="0"/>
        <rFont val="Arial CE"/>
        <charset val="238"/>
      </rPr>
      <t>Razori</t>
    </r>
  </si>
  <si>
    <t>Ortopedska operacija rame - dnevna obravnava</t>
  </si>
  <si>
    <t>130 341 E0750 VK01</t>
  </si>
  <si>
    <t xml:space="preserve">- Če so namesto spec. klinične logopedije zaposleni logopedi, se upošteva plačni razred logopeda. </t>
  </si>
  <si>
    <t>- Zaposleni logopedi v specializacijo vstopajo postopno.</t>
  </si>
  <si>
    <t>Z0042</t>
  </si>
  <si>
    <t>enota</t>
  </si>
  <si>
    <t xml:space="preserve">Delavnica 'zdravo hujšanje temeljnji del' </t>
  </si>
  <si>
    <t>E0790</t>
  </si>
  <si>
    <t>E0791</t>
  </si>
  <si>
    <t xml:space="preserve">Delavnica 'zdravo hujšanje vzdrževalni del' </t>
  </si>
  <si>
    <t>- Delavnico izvajalec obračuna Zavodu, če je v delavnici vsaj 6 udeležencev. Pogoj za udeležbo je predhodna</t>
  </si>
  <si>
    <t>- udeležba na delavnici 346 025 E0790 "Zdravo hujšanje - temeljni del".</t>
  </si>
  <si>
    <t>E0783</t>
  </si>
  <si>
    <t>Delavnica "s sladkorno boleznijo skozi življenje"</t>
  </si>
  <si>
    <t>Delavnica "sladkorna bolezen tip 2"</t>
  </si>
  <si>
    <t>E0784</t>
  </si>
  <si>
    <t>346 025 E0783 VK01</t>
  </si>
  <si>
    <t>346 025 E0784 VK01</t>
  </si>
  <si>
    <t>E0787</t>
  </si>
  <si>
    <t>Delavnica "zdravi odnosi"</t>
  </si>
  <si>
    <t>E0788</t>
  </si>
  <si>
    <t>E0789</t>
  </si>
  <si>
    <t xml:space="preserve">Bol - Invalidna mladina,  BOŠ Šentvid pri Stični </t>
  </si>
  <si>
    <t>* Načrtovati v okviru 218 227 nevrologija ali 227 237 pediatrija ali 301 258 medicina dela, prometa in športa</t>
  </si>
  <si>
    <t>* Načrtovati v okviru 218 227 nevrologija ali 227 237 pediatrija ali 230 241 psihiatrija.</t>
  </si>
  <si>
    <t>Zgod. obrav. motenj hranjenja in čustv. v boln. dej. Mlad. klim. zdravilišča Rakitna</t>
  </si>
  <si>
    <t>fizioterapevti, dipl. fizioterapevti, dipl. zdravstvenik</t>
  </si>
  <si>
    <t>administrativno tehnični delavci, bazenski vzdrževalec</t>
  </si>
  <si>
    <t xml:space="preserve"> zdravniki specialisti</t>
  </si>
  <si>
    <t>Pri izračunu osnovnih plač načrtovanih delavcev v socialnovarstvenih zavodih za usposabljanje, zavodih za usposabljanje, zavodih za izobraževanje otrok in mladostnikov z motnjami v razvoju, svetovalnih centrih, zavodih za poškodbo glave, zavodih za gibalno ovirane ter centrih za korekcijo sluha in govora ter socialnovarstvenem zavodu Hrastovec se zaradi njihove specifičnosti in napredovanja v nazive upoštevajo naslednji plačni razredi:</t>
  </si>
  <si>
    <t>diplomirane medicinske sestre</t>
  </si>
  <si>
    <t>psihologi, lpgopedi</t>
  </si>
  <si>
    <t>delavni terapevti, dipl. delavni terapevti</t>
  </si>
  <si>
    <t>specialisti klinične logopedije, specialisti klinične psihologije</t>
  </si>
  <si>
    <t>defektologi, elektroakustiki, ortopedagogi, avdiologi</t>
  </si>
  <si>
    <t>zdravstveni tehniki</t>
  </si>
  <si>
    <t>bolničar negovalec</t>
  </si>
  <si>
    <t xml:space="preserve">strežnica </t>
  </si>
  <si>
    <t>mladinski zobozdravstveni tim - delavci iz ur</t>
  </si>
  <si>
    <t>- Izvajalec lahko obračuna Zavodu samo storitve, ki so v skladu s Pravili pravica iz OZZ. Kalkulacijo uporabljajo UKC Lj, ZD Celje in ZD Koper.</t>
  </si>
  <si>
    <t>1-</t>
  </si>
  <si>
    <t xml:space="preserve">**Cene dodatkov vključujejo povečanje stroškov materiala in dela zaradi prilagojene obravnave bolnika (izolacija, dodatna varovalna oprema, ipd). </t>
  </si>
  <si>
    <t xml:space="preserve">V akutni bolnišnični obravnavi SPP se dodatek obračuna za obravnavo z nočitvijo, ki traja več kot 24 ur, v psihiatričnih bolnišnicah pa za </t>
  </si>
  <si>
    <t xml:space="preserve">obravnavo zaradi bolezni COVID-19, ki traja 5 ali več dni. Poleg tega dodatka je v sklopu hospitalizacije mogoče obračunati tudi druge  </t>
  </si>
  <si>
    <t>storitve v skladu s pravili za obračun storitev (Zdravila iz Seznama B, neakutna bolnišnična obravnava, LZM, ...)</t>
  </si>
  <si>
    <t>+ Dodatki se upoštevajo od 1. 1. 2021 za bolnišnice, ki v skladu s strategijo MZ obravnavajo paciente z boleznijo COVID-19.</t>
  </si>
  <si>
    <t xml:space="preserve">Dodatek za postopek triažiranja pacienta za uvrstitev na čakalni seznam Eurotransplanta </t>
  </si>
  <si>
    <t>Dodatek k se lahko zaračuna samo ob opravljenih transplantacijah 101 303 E0114, 101 303 E0130, 112 303 E0113, 135 303 E0118</t>
  </si>
  <si>
    <t xml:space="preserve">     '135 303 E0250, 139 303 E0115)</t>
  </si>
  <si>
    <t>346 025 E0787 VK01</t>
  </si>
  <si>
    <t>346 025 E0788 VK01</t>
  </si>
  <si>
    <t>346 025 E0789 VK01</t>
  </si>
  <si>
    <t>346 025 E0791 VK01</t>
  </si>
  <si>
    <t>346 025 E0790 VK01</t>
  </si>
  <si>
    <t>Gastroenterologija NOD</t>
  </si>
  <si>
    <t>Internistika NOD</t>
  </si>
  <si>
    <t>Sobivanje ob stacionarno zdraviliško zdravljenem otroku ali invalidu</t>
  </si>
  <si>
    <t>Spec - Psihiatrija - obsojenci in priporniki</t>
  </si>
  <si>
    <t>301 258 Z0048 PD</t>
  </si>
  <si>
    <t>Z0048</t>
  </si>
  <si>
    <t>Spec - Medicina dela, prometa in športa - preventivni pregledi otrok športnikov</t>
  </si>
  <si>
    <t>Ambulanta družinske medicine / 
Splošna ambulanta  - pavšal za dodatne time</t>
  </si>
  <si>
    <t>Ambulanta družinske medicine / 
Splošna ambulanta - obsojenci in priporniki</t>
  </si>
  <si>
    <t>302 064 E0010 VK01</t>
  </si>
  <si>
    <t>064</t>
  </si>
  <si>
    <t>Ambulanta družinske medicine / 
Splošna ambulanta - za boljšo dostopnost IOZ</t>
  </si>
  <si>
    <t>NMP - Turistična ambulanta</t>
  </si>
  <si>
    <t>Dispanzer za ženske - obsojenci in priporniki</t>
  </si>
  <si>
    <t>327 013 Z0031 PD</t>
  </si>
  <si>
    <t>Otroški in šolski dispanzer - v drugih zavodih</t>
  </si>
  <si>
    <t>Otroški in šolski dispanzer - kurativa - pavšal za dodatne time</t>
  </si>
  <si>
    <t>Otroški in šolski dispanzer - kurativa  - obsojenci in priporniki</t>
  </si>
  <si>
    <t>327 065 E0010 VK01</t>
  </si>
  <si>
    <t>065</t>
  </si>
  <si>
    <t>Otroški in šolski dispanzer - kurativa  - za boljšo dostopnost do IOZ</t>
  </si>
  <si>
    <t>Zobozdravstvo za odrasle - obsojenci in priporniki</t>
  </si>
  <si>
    <t>Zobozdravstvo za mladino  - obsojenci in priporniki</t>
  </si>
  <si>
    <t>512 057 Z0048 PD</t>
  </si>
  <si>
    <t>Center za duševno zdravje otrok in mladostnikov - prvi pregledi otrok in mladostnikov</t>
  </si>
  <si>
    <t>Klinična psihologija - obsojenci in priporniki</t>
  </si>
  <si>
    <t>Center za prepreč. in zdravljenje odvisnosti od drog - obsojenci in priporniki</t>
  </si>
  <si>
    <t>209 215 E0011 VK01</t>
  </si>
  <si>
    <t>302 001 E0010 VK01</t>
  </si>
  <si>
    <t>302 001 Z0042 VK01</t>
  </si>
  <si>
    <t>306 008 E0010 PD</t>
  </si>
  <si>
    <t>327 009 E0010 VK01</t>
  </si>
  <si>
    <t>Družinska obravnava za zdrav življenjski slog</t>
  </si>
  <si>
    <t>Skupaj za odgovoren odnos do pitja alkohola - individualno svetovanje (temeljni del)</t>
  </si>
  <si>
    <t>Skupaj za odgovoren odnos do pitja alkohola - individualno svetovanje  (vzdrževalni del)</t>
  </si>
  <si>
    <t xml:space="preserve"> - Pavšal predstavlja opravljanje storitev od ponedeljka do petka od 15.00 do 21.00 ter sobota, nedelja in prazniki od 7.00 do 19.00.</t>
  </si>
  <si>
    <t xml:space="preserve"> - SB Novo mesto zagotavlja vse iz standarda, razen zdravnikov.</t>
  </si>
  <si>
    <t xml:space="preserve"> - Zdravnike zagotavljajo navedeni zdravstveni domovi, v obsegu naslednjih deležev (količina ur se lahko razlikuje glede na število dni in praznikov v letu, delež </t>
  </si>
  <si>
    <t xml:space="preserve"> ostaja nespremenjen):</t>
  </si>
  <si>
    <t xml:space="preserve"> - ZD Metlika 6 %, kar predstavlja 172 ur letno v PUC</t>
  </si>
  <si>
    <t xml:space="preserve"> - ZD Trebnje 13 %, kar predstavlja 374 ure letno v PUC</t>
  </si>
  <si>
    <t xml:space="preserve"> - ZD Črnomelj 13 %, kar predstavlja 374 ure letno v PUC</t>
  </si>
  <si>
    <t xml:space="preserve"> - ZD Novo mesto 68 %, kar predstavlja 1.960 ur letno v PUC</t>
  </si>
  <si>
    <t>A1 SD 2022</t>
  </si>
  <si>
    <t>od 1.6.2022</t>
  </si>
  <si>
    <t xml:space="preserve">PUC pediatrična urgentna ambulanta
SB Novo mesto </t>
  </si>
  <si>
    <t xml:space="preserve">dipl. med. sestra / višja med. sestra / univ. dipl. psih.  </t>
  </si>
  <si>
    <t>Materialni stroški funkcionalne delovne terapije in izdelave opornic vključujejo stroške za 827 opornic na tim.</t>
  </si>
  <si>
    <t xml:space="preserve">delovni terapevt  </t>
  </si>
  <si>
    <t xml:space="preserve">fizioterapevt, delovni terapevt  </t>
  </si>
  <si>
    <t>Bol - Geriatrični rehabilitacijski program za Bolnišnico Sežana</t>
  </si>
  <si>
    <t>- Zdravnik specialist vključuje 2,6 specialista fiziatra ter 0,39 specialista psihiatra / specialista fizikalne in rehabilitacijske medicine.</t>
  </si>
  <si>
    <t>Velja od 1.9.2022</t>
  </si>
  <si>
    <t xml:space="preserve">147 307 E0002 </t>
  </si>
  <si>
    <t>VK33</t>
  </si>
  <si>
    <t>238 277 E0010 VK33</t>
  </si>
  <si>
    <t>Center za prepreč. in zdravljenje odvisnosti od drog - mobilna enota</t>
  </si>
  <si>
    <t xml:space="preserve">302 003 E0010 </t>
  </si>
  <si>
    <t>Velja od 1.11.2022</t>
  </si>
  <si>
    <t>E0804</t>
  </si>
  <si>
    <t>338 062 E0010 VK01</t>
  </si>
  <si>
    <t>338 063 E0010 VK01</t>
  </si>
  <si>
    <t>E0808</t>
  </si>
  <si>
    <t>E0809</t>
  </si>
  <si>
    <t>Dodatek za poseg katetrske ablacije aritmij</t>
  </si>
  <si>
    <t>101 300 E0804 PD</t>
  </si>
  <si>
    <t>101 300 E0808 PD</t>
  </si>
  <si>
    <t>101 300 E0809 PD</t>
  </si>
  <si>
    <t xml:space="preserve">Dodatek pri bilateralni kohlearni implantaciji </t>
  </si>
  <si>
    <t>E0827</t>
  </si>
  <si>
    <r>
      <t xml:space="preserve">Nujna medicinska pomoč - helikopter </t>
    </r>
    <r>
      <rPr>
        <b/>
        <sz val="10"/>
        <color theme="0"/>
        <rFont val="Arial CE"/>
        <charset val="238"/>
      </rPr>
      <t>NMP</t>
    </r>
    <r>
      <rPr>
        <b/>
        <sz val="10"/>
        <color theme="8" tint="-0.249977111117893"/>
        <rFont val="Arial CE"/>
        <charset val="238"/>
      </rPr>
      <t xml:space="preserve"> - pavšal za zdravnika GRS</t>
    </r>
  </si>
  <si>
    <t>338 024 E0827 VK01</t>
  </si>
  <si>
    <t>VK35</t>
  </si>
  <si>
    <t>Analiza donorskega mleka v humani mlečni banki</t>
  </si>
  <si>
    <t>E0814</t>
  </si>
  <si>
    <t>E0812</t>
  </si>
  <si>
    <t>E0813</t>
  </si>
  <si>
    <t>E0815</t>
  </si>
  <si>
    <t>Genetsko presejanje otrok in mladostnikov z družinsko hiperholesterolemijo</t>
  </si>
  <si>
    <t>Nadaljnja celostna obravnava otrok in mladostnikov z družinsko hiperholesterolemijo</t>
  </si>
  <si>
    <t>Presejanje novorojencev za spinalno mišično atrofijo, težke prirojene okvare imunosti, cistično fibrozo in kongenitalno adernalno hiperplazijo (SICK)</t>
  </si>
  <si>
    <t>206 209 E0814 PD</t>
  </si>
  <si>
    <t>227 237 E0812 PD</t>
  </si>
  <si>
    <t>227 237 E0813 PD</t>
  </si>
  <si>
    <t>227 237 E0815 PD</t>
  </si>
  <si>
    <t>E0832</t>
  </si>
  <si>
    <t>E0807</t>
  </si>
  <si>
    <t>E0810</t>
  </si>
  <si>
    <t>101 300 E0807 PD</t>
  </si>
  <si>
    <t>Dodatek za zdravljenje bolnikov s težko astmo (BT)</t>
  </si>
  <si>
    <t>101 300 E0810 PD</t>
  </si>
  <si>
    <t>Dodatek za poseg CAR-T</t>
  </si>
  <si>
    <t>Beleženje stroškov po pacientih in poročanje Zavodu</t>
  </si>
  <si>
    <t>E0811</t>
  </si>
  <si>
    <t>Dodatek za brezšivno skrb v bolnišnični obravnavi</t>
  </si>
  <si>
    <t>101 300 E0811 VK01</t>
  </si>
  <si>
    <t>104 305 E0811 VK01</t>
  </si>
  <si>
    <t>124 341 E0811 VK01</t>
  </si>
  <si>
    <t>130 312 E0811 VK01</t>
  </si>
  <si>
    <t>130 341 E0811 VK01</t>
  </si>
  <si>
    <t>E0002, E0051, E0055, E0700, E0750.</t>
  </si>
  <si>
    <t>zdravljenju z zdravili pri prehodu med različnimi ravnmi zdravstvene dejavnosti, ki vključuje: triažo bolnika v skladu z nacionalnim dokumentom, usklajevanje</t>
  </si>
  <si>
    <t>zdravil ob sprejemu bolnika (zgodovina zdravljenja z zdravili, pogovor z bolnikom / svojci), usklajevanje zdravil ob odpustu bolnika (svetovanje bolniku / svojcem</t>
  </si>
  <si>
    <t>o zdravljenju z zdravili), izdelava in vročitev OKZ - osebne kartice zdravil bolniku in prenos v CRPP.</t>
  </si>
  <si>
    <t xml:space="preserve">- Bolnišnice lahko pošljejo realizacijo v okviru plana  101 300 na vseh podvrstah 301 Akutna bolnišnična obravnava - SPP, v okviru plana 130 341 pa za storitve </t>
  </si>
  <si>
    <t>- Brezšivna skrb v okviru bolnišnične obravnave predstavlja izvajanje neprekinjene oskrbe bolnika z zdravili in neprekinjenega prenosa informacij o bolnikovem</t>
  </si>
  <si>
    <t>- Pogoj za plačilo je prenos dokumenta OKZ v CRPP.</t>
  </si>
  <si>
    <t>- Dodatek se obračuna za paciente, ki so hospitalizirani najmanj 48 ur ali dolgotrajno dnevno obravnavani najmanj trikrat.</t>
  </si>
  <si>
    <t xml:space="preserve">- Če so namesto spec. klinične psihologije zaposleni psihologi, se upošteva plačni razred psihologa. </t>
  </si>
  <si>
    <t xml:space="preserve">- Če je namesto spec. klinične psihologije zaposlen psiholog, se upošteva plačni razred psihologa. </t>
  </si>
  <si>
    <t>- Zdravnik specialist vključuje 1 anesteziologa.</t>
  </si>
  <si>
    <t>laboratorijski delavec</t>
  </si>
  <si>
    <t>zdravstveni administrativni sodelavec</t>
  </si>
  <si>
    <t>Bol - Zdrav. nega in paliativna oskrba-NBO samost. odd.</t>
  </si>
  <si>
    <t>E0766</t>
  </si>
  <si>
    <t>TMO bolnikov s COVID 19 - center*</t>
  </si>
  <si>
    <t>TMO bolnikov s COVID 19 - center</t>
  </si>
  <si>
    <t>E0767</t>
  </si>
  <si>
    <t>TMO bolnikov s COVID 19 - matična enota*</t>
  </si>
  <si>
    <t>TMO bolnikov s COVID 19 - matična enota</t>
  </si>
  <si>
    <t>E0766, E0767</t>
  </si>
  <si>
    <t>* Realizacijo (v okviru plana 209 215) lahko izvajalec pošlje tudi na dejavnost 208 214 Infektologija, 210 219 Onkologija</t>
  </si>
  <si>
    <t xml:space="preserve">211 220	 Kardiologija in vaskularna medicina, 218 227 Nevrologija, 219 228 Nuklearna medicina, 227 237 Pediatrija, </t>
  </si>
  <si>
    <t>238 280 UC - Enota za bolezni, 249 216 Diabetologija, 249 217 Tireologija in 338 051 Enota za hitre preglede v rednem delovnem času</t>
  </si>
  <si>
    <t>V telemedicinsko spremljanje pacientov, obolelih za COVID-19, se lahko vključi:</t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</si>
  <si>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ambulantne paciente ali paciente po odpustu iz bolnišničnega okolja, obolelih za COVID-19, pa okužba še ni izzvenela;</t>
    </r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</si>
  <si>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paciente, pri katerih klinična slika ne zahteva hospitalizacije;</t>
    </r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</si>
  <si>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paciente, ki imajo prisotne dejavnike tveganja, kot so pridružene kronične bolezni, imunska pomanjkljivost, starost oz. so prisotne določene</t>
    </r>
  </si>
  <si>
    <r>
      <t xml:space="preserve">  </t>
    </r>
    <r>
      <rPr>
        <sz val="11"/>
        <color theme="0" tint="-0.499984740745262"/>
        <rFont val="Arial Narrow"/>
        <family val="2"/>
        <charset val="238"/>
      </rPr>
      <t>druge okoliščine, ki lahko privedejo k poslabšanju zdravstvenega stanja</t>
    </r>
  </si>
  <si>
    <t xml:space="preserve">Preiskave s tega seznama se plačajo le izvajalcem – laboratorijem z veljavnim dovoljenjem MZ za izvajanje preiskav s področja Laboratorijske </t>
  </si>
  <si>
    <t>medicinske genetike in so vključeni v zunanje sheme zagotavljanja kakovosti.</t>
  </si>
  <si>
    <t>HEM0001</t>
  </si>
  <si>
    <t>Citološka ocena punktata tkiva</t>
  </si>
  <si>
    <t>HEM0002</t>
  </si>
  <si>
    <t>Določitev minimalne preostale bolezni</t>
  </si>
  <si>
    <t>HEM0003</t>
  </si>
  <si>
    <t>Imunofenotipizacija maligne bolezni</t>
  </si>
  <si>
    <t>HEM0004</t>
  </si>
  <si>
    <t>Kariotipizacija celic rakavih tkiv</t>
  </si>
  <si>
    <t>HEM0005</t>
  </si>
  <si>
    <t>Ocena deleža malignih celic</t>
  </si>
  <si>
    <t>HEM0006</t>
  </si>
  <si>
    <t>Preiskava za potrditev PNH</t>
  </si>
  <si>
    <t>HEM0007</t>
  </si>
  <si>
    <t>Multipleks RT-PCR, potrditveni</t>
  </si>
  <si>
    <t>HEM0008</t>
  </si>
  <si>
    <t>Multipleks RT-PCR, presejalni</t>
  </si>
  <si>
    <t>HEM0009</t>
  </si>
  <si>
    <t>HEM0010</t>
  </si>
  <si>
    <t>HEM0011</t>
  </si>
  <si>
    <t>Spektralna kariotipizacija</t>
  </si>
  <si>
    <t>HEM0012</t>
  </si>
  <si>
    <t>HEM0013</t>
  </si>
  <si>
    <t>Določitev izražanja genov</t>
  </si>
  <si>
    <t>HEM0014</t>
  </si>
  <si>
    <t>CD20-pozitivni limfociti B</t>
  </si>
  <si>
    <t>HEM0015</t>
  </si>
  <si>
    <t>HEM0016</t>
  </si>
  <si>
    <t>HEM0017</t>
  </si>
  <si>
    <t>Imunoselekcija celic Izolacija plazmatk</t>
  </si>
  <si>
    <t>HEM0018</t>
  </si>
  <si>
    <t>NGS analiza z visokim pokritjem</t>
  </si>
  <si>
    <t>HEM0019</t>
  </si>
  <si>
    <t>Imunski status</t>
  </si>
  <si>
    <t>HEM0021</t>
  </si>
  <si>
    <t>HEM0022</t>
  </si>
  <si>
    <t>Kultura celic Kratkotrajno gojenje celic</t>
  </si>
  <si>
    <t>HEM0024</t>
  </si>
  <si>
    <t>HEM0027</t>
  </si>
  <si>
    <t>HEM0030</t>
  </si>
  <si>
    <t>HEM0031</t>
  </si>
  <si>
    <t>HEM0032</t>
  </si>
  <si>
    <t>HEM0033</t>
  </si>
  <si>
    <t>HEM0035</t>
  </si>
  <si>
    <t>HEM0036</t>
  </si>
  <si>
    <t>HEM0037</t>
  </si>
  <si>
    <t>KG0066</t>
  </si>
  <si>
    <t>ALS/FTD</t>
  </si>
  <si>
    <t>KG0067</t>
  </si>
  <si>
    <t>Ppresejanje za SMA</t>
  </si>
  <si>
    <t>KG0068</t>
  </si>
  <si>
    <t>X-inaktivacija</t>
  </si>
  <si>
    <t>KG0069</t>
  </si>
  <si>
    <t>Optično genomsko mapiranje - tarčno</t>
  </si>
  <si>
    <t>KG0070</t>
  </si>
  <si>
    <t>Optično genomsko mapiranje - FSHD</t>
  </si>
  <si>
    <t>KG0071</t>
  </si>
  <si>
    <t>Optično genomsko mapiranje - trio</t>
  </si>
  <si>
    <t>MPT001</t>
  </si>
  <si>
    <t>MPT002</t>
  </si>
  <si>
    <t>MPT003</t>
  </si>
  <si>
    <t>Triaža napotnic</t>
  </si>
  <si>
    <t>MPT004</t>
  </si>
  <si>
    <t>Obravnava bolnika - DMS</t>
  </si>
  <si>
    <t>MPT005</t>
  </si>
  <si>
    <t>Telefonski paliativni posvet - krajši</t>
  </si>
  <si>
    <t>MPT006</t>
  </si>
  <si>
    <t>Telefonski paliativni posvet - daljši</t>
  </si>
  <si>
    <t>MPT007</t>
  </si>
  <si>
    <t>Obravnava v oddaljenem kraju zdravnika specialista</t>
  </si>
  <si>
    <t>MPT008</t>
  </si>
  <si>
    <t>Obravnava v soboto, nedeljo, na praznik ali ponoči</t>
  </si>
  <si>
    <t>MPT009</t>
  </si>
  <si>
    <t>Konziliarni paliativni pregled</t>
  </si>
  <si>
    <t>MPT010</t>
  </si>
  <si>
    <t>Timska konzultacija - člani mobilnega paliativnega tima</t>
  </si>
  <si>
    <t>MPT011</t>
  </si>
  <si>
    <t>Timski posvet v ustanovi - razširjeni konzilij zdravnikov in negovalnega osebja</t>
  </si>
  <si>
    <t>MPT012</t>
  </si>
  <si>
    <t>Timski posvet izven ustanove</t>
  </si>
  <si>
    <t>MPT013</t>
  </si>
  <si>
    <t>Družinski sestanek</t>
  </si>
  <si>
    <t>MPT014</t>
  </si>
  <si>
    <t>Predpisovanje zdravila ali medicinskega pripomočka</t>
  </si>
  <si>
    <t>MPT015</t>
  </si>
  <si>
    <t>Aplikacija nerazvrščenega zdravila, transfuzija krvi</t>
  </si>
  <si>
    <t>MPT016</t>
  </si>
  <si>
    <t>Odvzem krvi za preiskave</t>
  </si>
  <si>
    <t>MPT017</t>
  </si>
  <si>
    <t>Svetovanje ob žalovanju</t>
  </si>
  <si>
    <t>MPT018</t>
  </si>
  <si>
    <t>Zahtevna ustna nega</t>
  </si>
  <si>
    <t>MPT019</t>
  </si>
  <si>
    <t>Nega traheostome</t>
  </si>
  <si>
    <t>MPT020</t>
  </si>
  <si>
    <t xml:space="preserve">Nadzor nad umetnim predihavanjem </t>
  </si>
  <si>
    <t>MPT021</t>
  </si>
  <si>
    <t>Vstavljanje/menjava nasogastrične sonde</t>
  </si>
  <si>
    <t>MPT022</t>
  </si>
  <si>
    <t>Parenteralno dohranjevanje</t>
  </si>
  <si>
    <t>MPT023</t>
  </si>
  <si>
    <t>Priprava infuzijskih raztopin</t>
  </si>
  <si>
    <t>MPT024</t>
  </si>
  <si>
    <t>Vstavitev intravenskega ali podkožnega kanala</t>
  </si>
  <si>
    <t>MPT025</t>
  </si>
  <si>
    <t>Priklopi podkožne črpalke, nadzor nad iztekanjem</t>
  </si>
  <si>
    <t>MPT026</t>
  </si>
  <si>
    <t>Podkožna ali iv injekcija zdravila</t>
  </si>
  <si>
    <t>MPT027</t>
  </si>
  <si>
    <t>Klistiranje</t>
  </si>
  <si>
    <t>MPT028</t>
  </si>
  <si>
    <t>Ročno odstranjevanje blata</t>
  </si>
  <si>
    <t>MPT029</t>
  </si>
  <si>
    <t>Klistiranje preko stomalnih odprtin</t>
  </si>
  <si>
    <t>MPT030</t>
  </si>
  <si>
    <t>Nega stomalne odprtine</t>
  </si>
  <si>
    <t>MPT031</t>
  </si>
  <si>
    <t>Vstavitev stalnega sečnega katetra</t>
  </si>
  <si>
    <t>MPT032</t>
  </si>
  <si>
    <t>Prebrizgavanje stalnega sečnega katetra</t>
  </si>
  <si>
    <t>MPT033</t>
  </si>
  <si>
    <t>Prebrizgavanje nefrostom</t>
  </si>
  <si>
    <t>MPT034</t>
  </si>
  <si>
    <t>Oskrba preležanin</t>
  </si>
  <si>
    <t>MPT035</t>
  </si>
  <si>
    <t>Ehoskopija</t>
  </si>
  <si>
    <t>MPT036</t>
  </si>
  <si>
    <t>Aspiracija peritonealne votline</t>
  </si>
  <si>
    <t>MPT037</t>
  </si>
  <si>
    <t>Aspiracija plevralne votline</t>
  </si>
  <si>
    <t>MPT038</t>
  </si>
  <si>
    <t xml:space="preserve"> Vstavitev cistostome</t>
  </si>
  <si>
    <t>MPT039</t>
  </si>
  <si>
    <t>Epiduralna blokada z vstavitvijo katetra /material/</t>
  </si>
  <si>
    <t>MPT040</t>
  </si>
  <si>
    <t>Druge infiltracije perifernih živcev : prevodna anestezija</t>
  </si>
  <si>
    <t>MPT041</t>
  </si>
  <si>
    <t>Infiltracije živčnih pletežev /vključno z vstavitvijo katetra/</t>
  </si>
  <si>
    <t>MPT042</t>
  </si>
  <si>
    <t>Blokade malih sklepov pod kontrolo UZ / vedno sočasno obračunati ehoskopijo/</t>
  </si>
  <si>
    <t>MPT043</t>
  </si>
  <si>
    <t>Predpis mešanice za samokrčljivo balonsko črpalko</t>
  </si>
  <si>
    <t>MPT044</t>
  </si>
  <si>
    <t>Odstranitev vstavljene gripper igle</t>
  </si>
  <si>
    <t>MPT045</t>
  </si>
  <si>
    <t>Prebrizgavanje venske valvule</t>
  </si>
  <si>
    <t xml:space="preserve">specialist klinične psihologije  </t>
  </si>
  <si>
    <t>specializant klinične psihologije</t>
  </si>
  <si>
    <t>- Specializant klinične psihologije ima točkovni normativ v višini 20 % norme specialista klinične psihologije in plačni razred psihologa.</t>
  </si>
  <si>
    <t xml:space="preserve">specialist klinične logopedije / logoped  </t>
  </si>
  <si>
    <t xml:space="preserve">- Pri specialistu klinične logopedije/logopedu je v kalkulaciji upoštevan točkovni normativ specialista klinične logopedije. V kolikor se zaposli logoped, se zanj </t>
  </si>
  <si>
    <t xml:space="preserve"> upošteva točkovni normativ 15.300.</t>
  </si>
  <si>
    <t>5.900 storitev = 1 tim</t>
  </si>
  <si>
    <t>Mobilni paliativni tim (uporablja se do 31.3.2023)</t>
  </si>
  <si>
    <t>- Pri izračunu se upošteva dogovorjeno št. točk 12.466.954 in produktivnost 18.152.</t>
  </si>
  <si>
    <t>specialist klinične psihologije /psiholog</t>
  </si>
  <si>
    <t>XXXX</t>
  </si>
  <si>
    <t>športni pedagog/kineziolog</t>
  </si>
  <si>
    <t>- Predvideno trajanje programa: 3 tedne, z možnostjo podaljšanja.</t>
  </si>
  <si>
    <t xml:space="preserve"> komorbidna stanja za otroke in mladostnike". </t>
  </si>
  <si>
    <t>- V materialnih stroških je vključenih 1000 evrov na osebo iz tima letno, za izobraževanja in usposabljanja.</t>
  </si>
  <si>
    <t>- V program se vključijo osebe pred dopolnjenim 19. letom.</t>
  </si>
  <si>
    <t>- Velja za psihiatrične bolnišnice, ki imajo organizirane ločene oddelke/enote za zasvojenost.</t>
  </si>
  <si>
    <t>- V obravnavo se vključujejo osebe od starosti 19 let naprej.</t>
  </si>
  <si>
    <t xml:space="preserve"> komorbidna stanja za odrasle".</t>
  </si>
  <si>
    <t>Diagnostične storitve v specialistični zunajbolnišnični dejavnosti hematologije (UKC Ljubljana, UKC Maribor) od 1.4.2023*</t>
  </si>
  <si>
    <t>*za obdobje od 1.1. do 31.3.2023 se uporabljajo storitve iz Priloge I/b Splošnega dogovora 2022</t>
  </si>
  <si>
    <t xml:space="preserve">Pnevmološke storitve v spec. zunajbol. dejavnosti </t>
  </si>
  <si>
    <t>229 239 Z0045 PD</t>
  </si>
  <si>
    <t>Pnevmologija</t>
  </si>
  <si>
    <r>
      <t xml:space="preserve">od tega </t>
    </r>
    <r>
      <rPr>
        <sz val="10"/>
        <rFont val="Arial CE"/>
        <charset val="238"/>
      </rPr>
      <t>1.200</t>
    </r>
    <r>
      <rPr>
        <sz val="8"/>
        <rFont val="Arial CE"/>
        <charset val="238"/>
      </rPr>
      <t xml:space="preserve"> celotnih ali subspecial. pregledov = </t>
    </r>
    <r>
      <rPr>
        <sz val="10"/>
        <rFont val="Arial CE"/>
        <charset val="238"/>
      </rPr>
      <t>1 tim</t>
    </r>
  </si>
  <si>
    <t>PUL001</t>
  </si>
  <si>
    <t>PUL002</t>
  </si>
  <si>
    <t>PUL003</t>
  </si>
  <si>
    <t>PUL004</t>
  </si>
  <si>
    <t>PUL005</t>
  </si>
  <si>
    <t>PUL006</t>
  </si>
  <si>
    <t>PUL007</t>
  </si>
  <si>
    <t>PUL008</t>
  </si>
  <si>
    <t>Obravnava bolnika na domu</t>
  </si>
  <si>
    <t>PUL009</t>
  </si>
  <si>
    <t xml:space="preserve">Triaža nenujnih napotnic
</t>
  </si>
  <si>
    <t>PUL010</t>
  </si>
  <si>
    <t>Nespecifični bronhialni provokacijski test</t>
  </si>
  <si>
    <t>PUL011</t>
  </si>
  <si>
    <t xml:space="preserve">Specifični bronhialni provokacijski test </t>
  </si>
  <si>
    <t>PUL012</t>
  </si>
  <si>
    <t>Bronhodilatacijski test</t>
  </si>
  <si>
    <t>PUL013</t>
  </si>
  <si>
    <t>Kožni vbodni ali intradermalni testi alergije</t>
  </si>
  <si>
    <t>PUL014</t>
  </si>
  <si>
    <t>Krivulja pretok/volumen</t>
  </si>
  <si>
    <t>PUL015</t>
  </si>
  <si>
    <t>Rezidualni volumen</t>
  </si>
  <si>
    <t>PUL016</t>
  </si>
  <si>
    <t>Telesna pletizmografija</t>
  </si>
  <si>
    <t>PUL017</t>
  </si>
  <si>
    <t>Titracija nadtlaka v zgornjih dihalnih poteh</t>
  </si>
  <si>
    <t>PUL018</t>
  </si>
  <si>
    <t>Difuzijska kapaciteta pljuč</t>
  </si>
  <si>
    <t>PUL019</t>
  </si>
  <si>
    <t>Ergospirometrija</t>
  </si>
  <si>
    <t>PUL020</t>
  </si>
  <si>
    <t>Cikloergometrija</t>
  </si>
  <si>
    <t>PUL021</t>
  </si>
  <si>
    <t>Endoskopija zgornjih dihal</t>
  </si>
  <si>
    <t>PUL0022</t>
  </si>
  <si>
    <t>Test 6 minutne hoje</t>
  </si>
  <si>
    <t>PUL0023</t>
  </si>
  <si>
    <t>Test vstajanja s stola</t>
  </si>
  <si>
    <t>PUL0024</t>
  </si>
  <si>
    <t>Slikanje prsnih organov v dveh smereh</t>
  </si>
  <si>
    <t>PUL0025</t>
  </si>
  <si>
    <t>Slikanje prsnih organov v eni smeri</t>
  </si>
  <si>
    <t>PUL0026</t>
  </si>
  <si>
    <t>UZ prsnega koša</t>
  </si>
  <si>
    <t>PUL0027</t>
  </si>
  <si>
    <t>Obposteljni UZ srca</t>
  </si>
  <si>
    <t>PUL0028</t>
  </si>
  <si>
    <t>UZ srca</t>
  </si>
  <si>
    <t>PUL0029</t>
  </si>
  <si>
    <t>Doppler ven</t>
  </si>
  <si>
    <t>PUL0030</t>
  </si>
  <si>
    <t>Cepljenje - posamična aplik. vakcine</t>
  </si>
  <si>
    <t>PUL0031</t>
  </si>
  <si>
    <t>Krpični testi</t>
  </si>
  <si>
    <t>PUL0032</t>
  </si>
  <si>
    <t>Ambulantna rehabilitacija kroničnih pljučnih bolnikov</t>
  </si>
  <si>
    <t>PUL0033</t>
  </si>
  <si>
    <t>PUL0034</t>
  </si>
  <si>
    <t>Meritev NO v izdihanem zraku</t>
  </si>
  <si>
    <t>E0828</t>
  </si>
  <si>
    <t>Diagnostična obravnava težavnega poteka bolezni dihal</t>
  </si>
  <si>
    <t>E0829</t>
  </si>
  <si>
    <t>Obravnava bolnikov po presaditvi pljuč</t>
  </si>
  <si>
    <t>E0830</t>
  </si>
  <si>
    <t>Letni pregled bolnika s cistično fibrozo</t>
  </si>
  <si>
    <t>E0831</t>
  </si>
  <si>
    <t>Kontrolni pregled bolnika s cistično fibrozo</t>
  </si>
  <si>
    <t>*za obdobje od 1.1. do 31.3.2023 se uporablja kalkulacija iz Priloge I Splošnega dogovora 2022</t>
  </si>
  <si>
    <t>Storitve v specialistični zunajbolnišnični dejavnosti klinične genetike od 1.4.2023*</t>
  </si>
  <si>
    <t>Storitve Mobilnega paliativnega tima v specialistični zunajbolnišnični dejavnosti od 1.4.2023*</t>
  </si>
  <si>
    <t>kineziolog</t>
  </si>
  <si>
    <t>Antikoagulantni program</t>
  </si>
  <si>
    <t>Postopki oploditve z biomedicinsko pomočjo – spontani ciklus* od 1.4.2023**</t>
  </si>
  <si>
    <t>Postopki oploditve z biomedicinsko pomočjo – stimulirani ciklus* od 1.4.2023**</t>
  </si>
  <si>
    <t>* V obračunu so zajete vse zdravstvene storitve po vstopu ženske v postopek zunajtelesne oploditve</t>
  </si>
  <si>
    <t>Postopki zamrzovanja zarodkov od 1.4.2023**</t>
  </si>
  <si>
    <t>Postopki odmrzovanja zarodkov od 1.4.2023**</t>
  </si>
  <si>
    <t>**V obdobju od 1.1.2023 do 31.3.2023 se uporabljajo storitve po cenah iz Priloge I/b Splošnega dogovora 2022</t>
  </si>
  <si>
    <t xml:space="preserve"> - SB Slovenj Gradec vodi klinični register za bolnike s Fabriyevo boleznijo</t>
  </si>
  <si>
    <t>- Omejitev obračunavanja: glej Prilogo BOL-4</t>
  </si>
  <si>
    <t>209 215 E0766 PD</t>
  </si>
  <si>
    <t>209 215 E0767 PD</t>
  </si>
  <si>
    <t>229 239 E0767 PD</t>
  </si>
  <si>
    <t>229 239 E0766 PD</t>
  </si>
  <si>
    <t>E0833</t>
  </si>
  <si>
    <t>E0834</t>
  </si>
  <si>
    <t>227 237 E0833 PD</t>
  </si>
  <si>
    <t>227 237 E0834 PD</t>
  </si>
  <si>
    <t>EDP - celotni pregled</t>
  </si>
  <si>
    <t>EDP - kontrolni pregled</t>
  </si>
  <si>
    <r>
      <t xml:space="preserve">Amb. druž. medicine (dodatek za referenčno ambulanto) - storitve </t>
    </r>
    <r>
      <rPr>
        <b/>
        <sz val="10"/>
        <color theme="0"/>
        <rFont val="Arial CE"/>
        <charset val="238"/>
      </rPr>
      <t>RA</t>
    </r>
  </si>
  <si>
    <t>- V ceni storitve niso upoštevana sredstva za laboratorij, ki se plačajo v pavšalu (302 001 E0718).</t>
  </si>
  <si>
    <t>302 001 E0718 VK01</t>
  </si>
  <si>
    <t>E0718</t>
  </si>
  <si>
    <t>Amb. druž. medicine (dodatek za referenčno ambulanto) - laboratorij</t>
  </si>
  <si>
    <t>MR10008</t>
  </si>
  <si>
    <t>MR protokol demenca brez ks</t>
  </si>
  <si>
    <t>E0826</t>
  </si>
  <si>
    <t>- Glej opombo zapisano pri dejavnosti 346 025 E0790.</t>
  </si>
  <si>
    <t>Izvajalci Zavodu lahko obračunavajo delavnice ter individualna svetovanja, če</t>
  </si>
  <si>
    <t xml:space="preserve"> - so bila izvedena skladno s strokovnimi usmeritvami NIJZ,</t>
  </si>
  <si>
    <t xml:space="preserve"> - so jih izvedli ustrezno izobraženi in dodatno strokovno usposobljeni izvajalci,</t>
  </si>
  <si>
    <t xml:space="preserve"> - je bilo vanje vključenih predpisano število oseb,</t>
  </si>
  <si>
    <t xml:space="preserve"> - imajo evidentirane podpise udeležencev vsakega srečanja posameznih skupinskih delavnic in individulanih svetovanj, skupaj</t>
  </si>
  <si>
    <t xml:space="preserve">    z datumi posameznih srečanj, navedbo izvajalcev in lokacijo izvedbe,</t>
  </si>
  <si>
    <t xml:space="preserve"> - so na NIJZ poslali izpolnjen obrazec za evalvacijo o uspešnosti izvedenih dolgih zdravstvenovzgojnih delavnic/individualnih </t>
  </si>
  <si>
    <t xml:space="preserve">   svetovanj (na predpisanem obrazcu NIJZ, ki je del "Navodil - ZVC").</t>
  </si>
  <si>
    <r>
      <t xml:space="preserve">Fizioterapija </t>
    </r>
    <r>
      <rPr>
        <b/>
        <sz val="10"/>
        <color theme="0"/>
        <rFont val="Arial CE"/>
        <charset val="238"/>
      </rPr>
      <t>FTH</t>
    </r>
    <r>
      <rPr>
        <b/>
        <sz val="10"/>
        <color theme="8" tint="-0.249977111117893"/>
        <rFont val="Arial CE"/>
        <charset val="238"/>
      </rPr>
      <t xml:space="preserve"> (velja do 31.3.2013)</t>
    </r>
  </si>
  <si>
    <t>- Kalkulacija se uporablja za fizioterapevtske obravnave, ki se pričnejo do 31.12.2022.</t>
  </si>
  <si>
    <t>- Če je namesto diplomirane medicinske sestra zaposlen tehnik zdravstvene nege, se upošteva plačni razred tehnika zdravstvene nege (30).</t>
  </si>
  <si>
    <t xml:space="preserve">224 288 E0010 </t>
  </si>
  <si>
    <t>Amb. za predn. obrav. otrok in mlad. s težavami v dušev. zdravju na terc. ravni, za UKC Lj, Sl. za otr. psih. in UKC Mb</t>
  </si>
  <si>
    <t>Amb. za predn. obrav. otrok in mlad. s težavami v dušev. zdravju na terc. ravni, za UPK Lj.</t>
  </si>
  <si>
    <t>od 1.1.2023 - dodana DMS</t>
  </si>
  <si>
    <t>od 1.1.2023 - dodane 3 DMS</t>
  </si>
  <si>
    <t>BOL - Subspecialistični tim za obravnavo otrok in mladostnikov z nekemičnimi oblikami zasvojenosti in komorbidnimi stanji, MKZ Rakitna od 1.4.2023</t>
  </si>
  <si>
    <t>Subspecialni tim za obravnavo odraslih z nekemičnimi oblikami zasvojenosti in komorbidnimi stanji od 1.4.2023</t>
  </si>
  <si>
    <t>- Vstop v program je mogoč z napotnico specialista pediatra.</t>
  </si>
  <si>
    <t>- Nosilec dejavnosti je specialist psihiater ali klinični psiholog.</t>
  </si>
  <si>
    <t>- Predvideno trajanje programa: 4 tedne, z možnostjo podaljšanja.</t>
  </si>
  <si>
    <t>- Vstop v program je mogoč z napotnico specialista psihiatra.</t>
  </si>
  <si>
    <t>- Predvideno trajanje programa: 10 tednov.</t>
  </si>
  <si>
    <t xml:space="preserve">- Primer se lahko obračuna, če je bila indikacija za sprejem vsaj ena od diagnoz iz Priloge BOL "Indikacije za sprejem v program za nekemične zasvojenosti in </t>
  </si>
  <si>
    <t>- 1 primer vključje 10 individualnih obravnav in 10 skupinskih obravnav; trajanje posamezne obravnave 75 minut</t>
  </si>
  <si>
    <t>xxxx</t>
  </si>
  <si>
    <t>BOL - Subspecialistični tim za obravnavo odraslih z nekemičnimi oblikami zasvojenosti in komorbidnimi stanji od 1.4.2023</t>
  </si>
  <si>
    <t>Vzgoja za ustno zdravje</t>
  </si>
  <si>
    <t>E0702</t>
  </si>
  <si>
    <t>E0703</t>
  </si>
  <si>
    <t>106 313 E0702 PD</t>
  </si>
  <si>
    <t>106 313 E0703 PD</t>
  </si>
  <si>
    <t>Postopki oploditve z biomedicinsko pomočjo – spontani ciklus* do 31.3.2023</t>
  </si>
  <si>
    <t>Postopki oploditve z biomedicinsko pomočjo – stimulirani ciklus* do 31.3.2023</t>
  </si>
  <si>
    <t xml:space="preserve">  UZ pregledi, aspiracija foliklov, laboratorijski del, prenos zarodka ter zamrzovanje in hranjenje zarodkov. </t>
  </si>
  <si>
    <t>* Načrtovati v okviru dejavnosti 209 215 internistika in/ali 211 220 kardiologija.</t>
  </si>
  <si>
    <t>Z0051</t>
  </si>
  <si>
    <t>507 028 Z0051 VK01</t>
  </si>
  <si>
    <t>229 239 E0828 PD PD</t>
  </si>
  <si>
    <t>229 239 E0829 PD PD</t>
  </si>
  <si>
    <t>229 239 E0830 PD PD</t>
  </si>
  <si>
    <t>229 239 E0831 PD PD</t>
  </si>
  <si>
    <t>P10</t>
  </si>
  <si>
    <t>644 P10 E0002</t>
  </si>
  <si>
    <t>CUDV DORNAVA celodnevno varstvo - nega 2</t>
  </si>
  <si>
    <t>CUDV DORNAVA celodnevno varstvo - nega 3</t>
  </si>
  <si>
    <t>P30</t>
  </si>
  <si>
    <t>644 P30 E0002</t>
  </si>
  <si>
    <t>644 402 E0002 NEG15</t>
  </si>
  <si>
    <t>644 403 E0002 NEG16</t>
  </si>
  <si>
    <t>CUDV DORNAVA dnevno varstvo - nega 2</t>
  </si>
  <si>
    <t>CUDV DORNAVA dnevno varstvo - nega 3</t>
  </si>
  <si>
    <t>CUDV DOBRNA celodnevno varstvo - nega 2</t>
  </si>
  <si>
    <t>CUDV DOBRNA celodnevno varstvo - nega 3</t>
  </si>
  <si>
    <t>644 402 E0002 NEG13</t>
  </si>
  <si>
    <t>644 403 E0002 NEG14</t>
  </si>
  <si>
    <t>CUDV DOBRNA dnevno varstvo - nega 2</t>
  </si>
  <si>
    <t>CUDV DOBRNA dnevno varstvo - nega 3</t>
  </si>
  <si>
    <t>644 406 E0002 NEG17</t>
  </si>
  <si>
    <t>CUDV M.L. RADOVLJICA celodnevno varstvo - nega 1</t>
  </si>
  <si>
    <t>CUDV M.L. RADOVLJICA celodnevno varstvo - nega 2</t>
  </si>
  <si>
    <t>CUDV M.L. RADOVLJICA celodnevno varstvo - nega 3</t>
  </si>
  <si>
    <t>644 406 E0002 NEG18</t>
  </si>
  <si>
    <t>CUDV M.L. RADOVLJICA dnevno varstvo - nega 2</t>
  </si>
  <si>
    <t>CUDV M.L. RADOVLJICA dnevno varstvo - nega 3</t>
  </si>
  <si>
    <t>644 402 E0002 NEG17</t>
  </si>
  <si>
    <t>644 403 E0002 NEG18</t>
  </si>
  <si>
    <t>CUDV DRAGA celodnevno varstvo - nega 1</t>
  </si>
  <si>
    <t>CUDV DRAGA celodnevno varstvo - nega 2</t>
  </si>
  <si>
    <t>CUDV DRAGA celodnevno varstvo - nega 3</t>
  </si>
  <si>
    <t>644 406 E0002 NEG20</t>
  </si>
  <si>
    <t>644 406 E0002 NEG19</t>
  </si>
  <si>
    <t>CUDV DRAGA dnevno varstvo - nega 1</t>
  </si>
  <si>
    <t>CUDV DRAGA dnevno varstvo - nega 2</t>
  </si>
  <si>
    <t>CUDV DRAGA dnevno varstvo - nega 3</t>
  </si>
  <si>
    <t>644 401 E0002 NEG31</t>
  </si>
  <si>
    <t>644 402 E0002 NEG19</t>
  </si>
  <si>
    <t>644 403 E0002 NEG20</t>
  </si>
  <si>
    <t>CUDV ČRNA celodnevno varstvo - nega 1</t>
  </si>
  <si>
    <t>CUDV ČRNA celodnevno varstvo - nega 2</t>
  </si>
  <si>
    <t>CUDV ČRNA celodnevno varstvo - nega 3</t>
  </si>
  <si>
    <t>CUDV ČRNA dnevno varstvo - nega 1</t>
  </si>
  <si>
    <t>CUDV ČRNA dnevno varstvo - nega 2</t>
  </si>
  <si>
    <t>CUDV ČRNA dnevno varstvo - nega 3</t>
  </si>
  <si>
    <t>ZAVOD HRASTOVEC nega 1</t>
  </si>
  <si>
    <t>ZAVOD HRASTOVEC nega 2</t>
  </si>
  <si>
    <t>ZAVOD HRASTOVEC nega 3</t>
  </si>
  <si>
    <t>644 405 E0002</t>
  </si>
  <si>
    <t>socialni delavec</t>
  </si>
  <si>
    <t>- Cena storitve velja tudi za dejavnost 143 367 Z0036 za izvajalce akutne bolnišnične obravnave, za program brezšivne skrbi.</t>
  </si>
  <si>
    <t>- Od 1.2.2023 dalje cena storitve velja tudi za dejavnost 743 608 Z0036 za lekarne na primarni ravni, za program brezšivne skrbi.</t>
  </si>
  <si>
    <t>511 066 E0836 VK01</t>
  </si>
  <si>
    <t>066</t>
  </si>
  <si>
    <t>E0836</t>
  </si>
  <si>
    <t>Državni program obvladovanja raka</t>
  </si>
  <si>
    <t>067</t>
  </si>
  <si>
    <t>302 067 Z0031 VK01</t>
  </si>
  <si>
    <t>IZHODIŠČA ZA PRIPRAVO POGODB 2023</t>
  </si>
  <si>
    <t>valorizacija mat. stroškov na izhodiščne cene 2021</t>
  </si>
  <si>
    <t>valorizacija amortizacije na izhodiščne cene 2021</t>
  </si>
  <si>
    <t xml:space="preserve">Izhodiščna P1 SD 2023 </t>
  </si>
  <si>
    <t>- Za tujce velja visoka cena količnika za glavarino iz ambulante družinske medicine (302 001 Z0031).</t>
  </si>
  <si>
    <t>laboratorijski tehnik</t>
  </si>
  <si>
    <t xml:space="preserve">spec. klinične psihologije  </t>
  </si>
  <si>
    <t>Nor-
mativ / 
kol.</t>
  </si>
  <si>
    <t>Radiološka obravnava PET CT storitve **</t>
  </si>
  <si>
    <t>Scintigrafija dopaminskega prenašalca **</t>
  </si>
  <si>
    <t>** Cene so enake cenam 10 2022.</t>
  </si>
  <si>
    <t>Presejanje diabetične retinopatije**</t>
  </si>
  <si>
    <t>* Cene so enake cenam 10 2022</t>
  </si>
  <si>
    <t>Nevromodulacijski program v bolnišnični dejavnosti in specialistični zunajbolnšnični dejavnosti*</t>
  </si>
  <si>
    <t>Interdisciplinarni rehabilitacijski program obravnave oseb s sindromom kronično razširjene bolečine*</t>
  </si>
  <si>
    <t>* Cene so enake cenam 10 2022.</t>
  </si>
  <si>
    <t>Diagnostične storitve molekularne genetike**</t>
  </si>
  <si>
    <t>ura</t>
  </si>
  <si>
    <t>E0839</t>
  </si>
  <si>
    <t>Ambulanta družinske medicine /Ambulanta za neopredeljene zavarovane osebe</t>
  </si>
  <si>
    <t>Priloga 1          Kalkulacije za planiranje in financiranje programov zdravstvenih storitev</t>
  </si>
  <si>
    <t>PRILOGA  1      Kalkulacije za diagnostične, terapevtske in rehabilitacijske postopke v bolnišnicah</t>
  </si>
  <si>
    <t>PRILOGA   1    -    Cenik storitev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</si>
</sst>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_-* #,##0.00\ _S_I_T_-;\-* #,##0.00\ _S_I_T_-;_-* &quot;-&quot;??\ _S_I_T_-;_-@_-"/>
    <numFmt numFmtId="165" formatCode="0.00000"/>
    <numFmt numFmtId="166" formatCode="#,##0.000"/>
    <numFmt numFmtId="167" formatCode="#,##0.0000"/>
    <numFmt numFmtId="168" formatCode="#,##0.00000"/>
    <numFmt numFmtId="169" formatCode="&quot;00&quot;0"/>
    <numFmt numFmtId="170" formatCode="&quot;0&quot;0"/>
    <numFmt numFmtId="171" formatCode="#,##0.00\ &quot;eur&quot;"/>
  </numFmts>
  <fonts count="11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i/>
      <sz val="10"/>
      <name val="Arial CE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charset val="238"/>
    </font>
    <font>
      <sz val="8"/>
      <name val="Arial CE"/>
      <charset val="238"/>
    </font>
    <font>
      <b/>
      <sz val="10"/>
      <color indexed="12"/>
      <name val="Arial CE"/>
      <charset val="238"/>
    </font>
    <font>
      <b/>
      <sz val="10"/>
      <color rgb="FFFF0000"/>
      <name val="Arial CE"/>
      <charset val="238"/>
    </font>
    <font>
      <sz val="9"/>
      <name val="Arial CE"/>
      <charset val="238"/>
    </font>
    <font>
      <sz val="10"/>
      <color theme="5" tint="-0.249977111117893"/>
      <name val="Arial CE"/>
      <charset val="238"/>
    </font>
    <font>
      <b/>
      <sz val="12"/>
      <color theme="5" tint="-0.249977111117893"/>
      <name val="Arial CE"/>
      <charset val="238"/>
    </font>
    <font>
      <sz val="10"/>
      <color rgb="FF4B4B4B"/>
      <name val="Arial CE"/>
      <charset val="238"/>
    </font>
    <font>
      <i/>
      <sz val="10"/>
      <color theme="0" tint="-0.499984740745262"/>
      <name val="Arial CE"/>
      <charset val="238"/>
    </font>
    <font>
      <b/>
      <sz val="10"/>
      <color rgb="FF7030A0"/>
      <name val="Arial CE"/>
      <charset val="238"/>
    </font>
    <font>
      <b/>
      <i/>
      <sz val="7"/>
      <color theme="5" tint="-0.249977111117893"/>
      <name val="Arial CE"/>
      <charset val="238"/>
    </font>
    <font>
      <b/>
      <i/>
      <sz val="7"/>
      <color rgb="FF0000FF"/>
      <name val="Arial CE"/>
      <charset val="238"/>
    </font>
    <font>
      <b/>
      <sz val="7"/>
      <name val="Arial CE"/>
      <charset val="238"/>
    </font>
    <font>
      <b/>
      <sz val="7"/>
      <color rgb="FF5F5F5F"/>
      <name val="Arial CE"/>
      <charset val="238"/>
    </font>
    <font>
      <i/>
      <sz val="7"/>
      <color rgb="FF5F5F5F"/>
      <name val="Arial CE"/>
      <charset val="238"/>
    </font>
    <font>
      <sz val="7"/>
      <color rgb="FF5F5F5F"/>
      <name val="Arial CE"/>
      <charset val="238"/>
    </font>
    <font>
      <b/>
      <sz val="7"/>
      <color rgb="FF0000FF"/>
      <name val="Arial CE"/>
      <charset val="238"/>
    </font>
    <font>
      <sz val="7"/>
      <color rgb="FF4B4B4B"/>
      <name val="Arial CE"/>
      <charset val="238"/>
    </font>
    <font>
      <i/>
      <sz val="7"/>
      <color theme="0" tint="-0.499984740745262"/>
      <name val="Arial CE"/>
      <charset val="238"/>
    </font>
    <font>
      <sz val="7"/>
      <name val="Arial CE"/>
      <charset val="238"/>
    </font>
    <font>
      <b/>
      <sz val="8"/>
      <color rgb="FF3F3FFF"/>
      <name val="Arial CE"/>
      <charset val="238"/>
    </font>
    <font>
      <b/>
      <sz val="7"/>
      <color rgb="FF3F3FFF"/>
      <name val="Arial CE"/>
      <charset val="238"/>
    </font>
    <font>
      <i/>
      <sz val="7"/>
      <color rgb="FF3F3FFF"/>
      <name val="Arial CE"/>
      <charset val="238"/>
    </font>
    <font>
      <sz val="7"/>
      <color rgb="FF3F3FFF"/>
      <name val="Arial CE"/>
      <charset val="238"/>
    </font>
    <font>
      <u/>
      <sz val="10"/>
      <color theme="10"/>
      <name val="Arial CE"/>
      <charset val="238"/>
    </font>
    <font>
      <sz val="8"/>
      <color rgb="FF0000FF"/>
      <name val="Arial CE"/>
      <charset val="238"/>
    </font>
    <font>
      <b/>
      <i/>
      <sz val="5"/>
      <color rgb="FF0000FF"/>
      <name val="Arial CE"/>
      <charset val="238"/>
    </font>
    <font>
      <b/>
      <i/>
      <sz val="5"/>
      <color rgb="FF3F3FFF"/>
      <name val="Arial CE"/>
      <charset val="238"/>
    </font>
    <font>
      <b/>
      <i/>
      <sz val="7"/>
      <color rgb="FF3F3FFF"/>
      <name val="Arial CE"/>
      <charset val="238"/>
    </font>
    <font>
      <sz val="8"/>
      <color rgb="FF3F3FFF"/>
      <name val="Arial CE"/>
      <charset val="238"/>
    </font>
    <font>
      <b/>
      <i/>
      <sz val="6"/>
      <color theme="5" tint="-0.249977111117893"/>
      <name val="Arial CE"/>
      <charset val="238"/>
    </font>
    <font>
      <sz val="10"/>
      <color rgb="FFFF0000"/>
      <name val="Arial CE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sz val="10"/>
      <color rgb="FF0000FF"/>
      <name val="Arial CE"/>
      <charset val="238"/>
    </font>
    <font>
      <b/>
      <sz val="7.5"/>
      <color theme="5" tint="-0.249977111117893"/>
      <name val="Arial CE"/>
      <charset val="238"/>
    </font>
    <font>
      <b/>
      <sz val="8"/>
      <color rgb="FF0000FF"/>
      <name val="Arial CE"/>
      <charset val="238"/>
    </font>
    <font>
      <b/>
      <sz val="8"/>
      <color rgb="FF5F5F5F"/>
      <name val="Arial CE"/>
      <charset val="238"/>
    </font>
    <font>
      <i/>
      <sz val="8"/>
      <color rgb="FF5F5F5F"/>
      <name val="Arial CE"/>
      <charset val="238"/>
    </font>
    <font>
      <b/>
      <i/>
      <sz val="7.5"/>
      <color theme="5" tint="-0.249977111117893"/>
      <name val="Arial CE"/>
      <charset val="238"/>
    </font>
    <font>
      <b/>
      <sz val="10"/>
      <color rgb="FF00B050"/>
      <name val="Arial CE"/>
      <charset val="238"/>
    </font>
    <font>
      <b/>
      <sz val="12"/>
      <name val="Arial CE"/>
      <charset val="238"/>
    </font>
    <font>
      <b/>
      <i/>
      <sz val="7"/>
      <name val="Arial CE"/>
      <charset val="238"/>
    </font>
    <font>
      <b/>
      <sz val="7.5"/>
      <name val="Arial CE"/>
      <charset val="238"/>
    </font>
    <font>
      <b/>
      <sz val="8"/>
      <name val="Arial CE"/>
      <charset val="238"/>
    </font>
    <font>
      <b/>
      <i/>
      <sz val="6"/>
      <color rgb="FF0000FF"/>
      <name val="Arial CE"/>
      <charset val="238"/>
    </font>
    <font>
      <i/>
      <sz val="8"/>
      <name val="Arial CE"/>
      <charset val="238"/>
    </font>
    <font>
      <b/>
      <sz val="10"/>
      <color rgb="FF0000FF"/>
      <name val="Arial CE"/>
      <charset val="238"/>
    </font>
    <font>
      <b/>
      <sz val="10"/>
      <color rgb="FF000099"/>
      <name val="Arial CE"/>
      <charset val="238"/>
    </font>
    <font>
      <b/>
      <sz val="10"/>
      <color theme="0" tint="-0.249977111117893"/>
      <name val="Arial CE"/>
      <charset val="238"/>
    </font>
    <font>
      <sz val="10"/>
      <color rgb="FF7030A0"/>
      <name val="Arial CE"/>
      <charset val="238"/>
    </font>
    <font>
      <b/>
      <sz val="10"/>
      <color theme="6" tint="0.39997558519241921"/>
      <name val="Arial CE"/>
      <charset val="238"/>
    </font>
    <font>
      <sz val="10"/>
      <color theme="6" tint="-0.499984740745262"/>
      <name val="Arial CE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9"/>
      <color rgb="FF000099"/>
      <name val="Arial CE"/>
      <charset val="238"/>
    </font>
    <font>
      <b/>
      <sz val="10"/>
      <color rgb="FFFF00FF"/>
      <name val="Arial CE"/>
      <charset val="238"/>
    </font>
    <font>
      <sz val="10"/>
      <color theme="7" tint="0.39997558519241921"/>
      <name val="Arial CE"/>
      <charset val="238"/>
    </font>
    <font>
      <sz val="10"/>
      <color theme="8" tint="-0.499984740745262"/>
      <name val="Arial CE"/>
      <charset val="238"/>
    </font>
    <font>
      <sz val="10"/>
      <color theme="8" tint="0.39997558519241921"/>
      <name val="Arial CE"/>
      <charset val="238"/>
    </font>
    <font>
      <b/>
      <sz val="8"/>
      <color rgb="FF000099"/>
      <name val="Arial CE"/>
      <charset val="238"/>
    </font>
    <font>
      <sz val="11"/>
      <name val="Arial CE"/>
      <charset val="238"/>
    </font>
    <font>
      <b/>
      <sz val="10"/>
      <color rgb="FFB917A6"/>
      <name val="Arial CE"/>
      <charset val="238"/>
    </font>
    <font>
      <b/>
      <sz val="10"/>
      <color theme="3" tint="0.39997558519241921"/>
      <name val="Arial CE"/>
      <charset val="238"/>
    </font>
    <font>
      <sz val="10"/>
      <color theme="0" tint="-0.499984740745262"/>
      <name val="Arial CE"/>
      <charset val="238"/>
    </font>
    <font>
      <b/>
      <sz val="10"/>
      <color theme="8" tint="-0.249977111117893"/>
      <name val="Arial CE"/>
      <charset val="238"/>
    </font>
    <font>
      <sz val="10"/>
      <color theme="7" tint="-0.249977111117893"/>
      <name val="Arial CE"/>
      <charset val="238"/>
    </font>
    <font>
      <b/>
      <sz val="14"/>
      <color rgb="FFB917A6"/>
      <name val="Arial CE"/>
      <charset val="238"/>
    </font>
    <font>
      <sz val="10"/>
      <color rgb="FFB917A6"/>
      <name val="Arial CE"/>
      <charset val="238"/>
    </font>
    <font>
      <b/>
      <sz val="10"/>
      <color theme="0"/>
      <name val="Arial CE"/>
      <charset val="238"/>
    </font>
    <font>
      <b/>
      <sz val="12"/>
      <color rgb="FFB917A6"/>
      <name val="Arial CE"/>
      <charset val="238"/>
    </font>
    <font>
      <sz val="10"/>
      <color theme="0" tint="-0.34998626667073579"/>
      <name val="Arial CE"/>
      <charset val="238"/>
    </font>
    <font>
      <sz val="8"/>
      <color theme="0" tint="-0.34998626667073579"/>
      <name val="Arial CE"/>
      <charset val="238"/>
    </font>
    <font>
      <b/>
      <sz val="10"/>
      <color theme="9" tint="-0.249977111117893"/>
      <name val="Arial CE"/>
      <charset val="238"/>
    </font>
    <font>
      <sz val="10"/>
      <color rgb="FF008000"/>
      <name val="Arial CE"/>
      <charset val="238"/>
    </font>
    <font>
      <b/>
      <sz val="10"/>
      <color rgb="FF008000"/>
      <name val="Arial CE"/>
      <charset val="238"/>
    </font>
    <font>
      <sz val="10"/>
      <color theme="6" tint="-0.249977111117893"/>
      <name val="Arial CE"/>
      <charset val="238"/>
    </font>
    <font>
      <b/>
      <sz val="11"/>
      <color rgb="FF7030A0"/>
      <name val="Arial CE"/>
      <charset val="238"/>
    </font>
    <font>
      <sz val="10"/>
      <color theme="0" tint="-0.249977111117893"/>
      <name val="Arial CE"/>
      <charset val="238"/>
    </font>
    <font>
      <b/>
      <sz val="10"/>
      <color theme="0" tint="-0.499984740745262"/>
      <name val="Arial CE"/>
      <charset val="238"/>
    </font>
    <font>
      <b/>
      <sz val="8"/>
      <color rgb="FF7030A0"/>
      <name val="Arial CE"/>
      <charset val="238"/>
    </font>
    <font>
      <b/>
      <sz val="8"/>
      <color rgb="FF008000"/>
      <name val="Arial CE"/>
      <charset val="238"/>
    </font>
    <font>
      <sz val="8"/>
      <color theme="0" tint="-0.499984740745262"/>
      <name val="Arial CE"/>
      <charset val="238"/>
    </font>
    <font>
      <b/>
      <sz val="6"/>
      <color rgb="FF000099"/>
      <name val="Arial CE"/>
      <charset val="238"/>
    </font>
    <font>
      <b/>
      <sz val="14"/>
      <color theme="6" tint="-0.499984740745262"/>
      <name val="Arial CE"/>
      <charset val="238"/>
    </font>
    <font>
      <b/>
      <sz val="9"/>
      <color rgb="FF7030A0"/>
      <name val="Arial CE"/>
      <charset val="238"/>
    </font>
    <font>
      <b/>
      <strike/>
      <sz val="10"/>
      <color rgb="FF7030A0"/>
      <name val="Arial CE"/>
      <charset val="238"/>
    </font>
    <font>
      <b/>
      <sz val="9"/>
      <color theme="6" tint="0.39997558519241921"/>
      <name val="Arial CE"/>
      <charset val="238"/>
    </font>
    <font>
      <sz val="9"/>
      <color theme="8" tint="0.39997558519241921"/>
      <name val="Arial CE"/>
      <charset val="238"/>
    </font>
    <font>
      <sz val="9"/>
      <color theme="7" tint="0.39997558519241921"/>
      <name val="Arial CE"/>
      <charset val="238"/>
    </font>
    <font>
      <b/>
      <sz val="9"/>
      <color rgb="FFFF0000"/>
      <name val="Arial CE"/>
      <charset val="238"/>
    </font>
    <font>
      <b/>
      <sz val="9"/>
      <color rgb="FF008000"/>
      <name val="Arial CE"/>
      <charset val="238"/>
    </font>
    <font>
      <sz val="9"/>
      <color theme="0" tint="-0.499984740745262"/>
      <name val="Arial CE"/>
      <charset val="238"/>
    </font>
    <font>
      <b/>
      <sz val="10"/>
      <color theme="0" tint="-0.14999847407452621"/>
      <name val="Arial CE"/>
      <charset val="238"/>
    </font>
    <font>
      <b/>
      <sz val="11"/>
      <name val="Arial CE"/>
      <charset val="238"/>
    </font>
    <font>
      <b/>
      <i/>
      <sz val="14"/>
      <color rgb="FF7030A0"/>
      <name val="Arial CE"/>
      <charset val="238"/>
    </font>
    <font>
      <b/>
      <sz val="12"/>
      <color rgb="FF7030A0"/>
      <name val="Arial CE"/>
      <charset val="238"/>
    </font>
    <font>
      <sz val="11"/>
      <name val="Arial Narrow"/>
      <family val="2"/>
      <charset val="238"/>
    </font>
    <font>
      <sz val="10"/>
      <color theme="0" tint="-0.499984740745262"/>
      <name val="Arial"/>
      <family val="2"/>
      <charset val="238"/>
    </font>
    <font>
      <sz val="6"/>
      <color theme="0" tint="-0.499984740745262"/>
      <name val="Arial CE"/>
      <charset val="238"/>
    </font>
    <font>
      <sz val="10"/>
      <color rgb="FF00B050"/>
      <name val="Arial"/>
      <family val="2"/>
      <charset val="238"/>
    </font>
    <font>
      <sz val="9"/>
      <color rgb="FFFF0000"/>
      <name val="Arial CE"/>
      <charset val="238"/>
    </font>
    <font>
      <b/>
      <sz val="10"/>
      <color rgb="FFC00000"/>
      <name val="Arial CE"/>
      <charset val="238"/>
    </font>
    <font>
      <sz val="10"/>
      <color rgb="FFC00000"/>
      <name val="Arial CE"/>
      <charset val="238"/>
    </font>
    <font>
      <sz val="7"/>
      <color theme="0" tint="-0.499984740745262"/>
      <name val="Times New Roman"/>
      <family val="1"/>
      <charset val="238"/>
    </font>
    <font>
      <sz val="11"/>
      <color theme="0" tint="-0.499984740745262"/>
      <name val="Arial Narrow"/>
      <family val="2"/>
      <charset val="238"/>
    </font>
    <font>
      <u/>
      <sz val="10"/>
      <name val="Arial CE"/>
      <charset val="238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BC69B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5FFE5"/>
        <b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EAEAEA"/>
        <bgColor rgb="FF000000"/>
      </patternFill>
    </fill>
  </fills>
  <borders count="3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/>
      <right style="medium">
        <color theme="0" tint="-0.499984740745262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indexed="64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499984740745262"/>
      </right>
      <top/>
      <bottom style="medium">
        <color indexed="64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/>
      <right style="thin">
        <color theme="0" tint="-0.34998626667073579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 style="medium">
        <color theme="0" tint="-0.499984740745262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medium">
        <color rgb="FFB917A6"/>
      </top>
      <bottom style="medium">
        <color rgb="FFB917A6"/>
      </bottom>
      <diagonal/>
    </border>
    <border>
      <left/>
      <right style="medium">
        <color rgb="FFB917A6"/>
      </right>
      <top style="medium">
        <color rgb="FFB917A6"/>
      </top>
      <bottom style="medium">
        <color rgb="FFB917A6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auto="1"/>
      </bottom>
      <diagonal/>
    </border>
    <border>
      <left style="medium">
        <color rgb="FFB917A6"/>
      </left>
      <right/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auto="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auto="1"/>
      </bottom>
      <diagonal/>
    </border>
    <border>
      <left/>
      <right style="thin">
        <color auto="1"/>
      </right>
      <top style="thin">
        <color theme="0" tint="-0.14993743705557422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 style="thin">
        <color theme="0" tint="-0.1499374370555742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/>
      <diagonal/>
    </border>
    <border>
      <left style="medium">
        <color rgb="FFB917A6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auto="1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14996795556505021"/>
      </left>
      <right/>
      <top/>
      <bottom style="thin">
        <color theme="0" tint="-0.499984740745262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double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14996795556505021"/>
      </top>
      <bottom style="thin">
        <color theme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/>
      </bottom>
      <diagonal/>
    </border>
    <border>
      <left/>
      <right/>
      <top style="thin">
        <color theme="0" tint="-0.14996795556505021"/>
      </top>
      <bottom style="thin">
        <color theme="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1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1499374370555742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14993743705557422"/>
      </top>
      <bottom style="thin">
        <color theme="0" tint="-0.499984740745262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3743705557422"/>
      </top>
      <bottom style="thin">
        <color theme="0" tint="-0.14990691854609822"/>
      </bottom>
      <diagonal/>
    </border>
    <border>
      <left/>
      <right style="thin">
        <color theme="0" tint="-0.14996795556505021"/>
      </right>
      <top style="thin">
        <color theme="0" tint="-0.149906918546098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0691854609822"/>
      </top>
      <bottom style="thin">
        <color theme="0" tint="-0.14996795556505021"/>
      </bottom>
      <diagonal/>
    </border>
    <border>
      <left/>
      <right/>
      <top style="thin">
        <color theme="0" tint="-0.14990691854609822"/>
      </top>
      <bottom/>
      <diagonal/>
    </border>
    <border>
      <left/>
      <right style="thin">
        <color indexed="64"/>
      </right>
      <top style="thin">
        <color theme="0" tint="-0.14990691854609822"/>
      </top>
      <bottom/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theme="0" tint="-0.2499465926084170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14996795556505021"/>
      </bottom>
      <diagonal/>
    </border>
    <border>
      <left/>
      <right style="thin">
        <color theme="0" tint="-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49998474074526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499984740745262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medium">
        <color rgb="FFB917A6"/>
      </bottom>
      <diagonal/>
    </border>
    <border>
      <left/>
      <right style="medium">
        <color rgb="FFB917A6"/>
      </right>
      <top/>
      <bottom style="medium">
        <color rgb="FFB917A6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/>
      <diagonal/>
    </border>
  </borders>
  <cellStyleXfs count="16">
    <xf numFmtId="0" fontId="0" fillId="0" borderId="0"/>
    <xf numFmtId="0" fontId="9" fillId="0" borderId="0"/>
    <xf numFmtId="0" fontId="9" fillId="6" borderId="27" applyNumberFormat="0" applyFont="0" applyAlignment="0" applyProtection="0"/>
    <xf numFmtId="164" fontId="9" fillId="0" borderId="0" applyFont="0" applyFill="0" applyBorder="0" applyAlignment="0" applyProtection="0"/>
    <xf numFmtId="0" fontId="6" fillId="0" borderId="0"/>
    <xf numFmtId="0" fontId="35" fillId="0" borderId="0" applyNumberFormat="0" applyFill="0" applyBorder="0" applyAlignment="0" applyProtection="0"/>
    <xf numFmtId="0" fontId="5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9" fontId="9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944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0" fillId="0" borderId="0" xfId="0" applyBorder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11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/>
    <xf numFmtId="0" fontId="15" fillId="3" borderId="0" xfId="0" applyFont="1" applyFill="1"/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16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/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4" fontId="0" fillId="0" borderId="0" xfId="0" applyNumberFormat="1"/>
    <xf numFmtId="0" fontId="7" fillId="3" borderId="0" xfId="0" applyFont="1" applyFill="1"/>
    <xf numFmtId="0" fontId="12" fillId="2" borderId="0" xfId="0" applyFont="1" applyFill="1" applyAlignment="1">
      <alignment horizontal="right"/>
    </xf>
    <xf numFmtId="0" fontId="15" fillId="3" borderId="0" xfId="0" applyFont="1" applyFill="1" applyAlignment="1">
      <alignment vertical="top"/>
    </xf>
    <xf numFmtId="0" fontId="12" fillId="2" borderId="0" xfId="0" applyFont="1" applyFill="1"/>
    <xf numFmtId="1" fontId="0" fillId="2" borderId="0" xfId="0" applyNumberFormat="1" applyFill="1"/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34" xfId="0" applyFont="1" applyFill="1" applyBorder="1" applyAlignment="1">
      <alignment horizontal="center" vertical="center"/>
    </xf>
    <xf numFmtId="1" fontId="21" fillId="4" borderId="34" xfId="0" applyNumberFormat="1" applyFont="1" applyFill="1" applyBorder="1" applyAlignment="1">
      <alignment horizontal="center" vertical="center"/>
    </xf>
    <xf numFmtId="3" fontId="26" fillId="2" borderId="15" xfId="0" applyNumberFormat="1" applyFont="1" applyFill="1" applyBorder="1" applyAlignment="1">
      <alignment horizontal="right" vertical="top"/>
    </xf>
    <xf numFmtId="4" fontId="26" fillId="2" borderId="36" xfId="0" applyNumberFormat="1" applyFont="1" applyFill="1" applyBorder="1" applyAlignment="1">
      <alignment horizontal="right" vertical="top"/>
    </xf>
    <xf numFmtId="1" fontId="26" fillId="2" borderId="36" xfId="0" applyNumberFormat="1" applyFont="1" applyFill="1" applyBorder="1" applyAlignment="1">
      <alignment horizontal="right" vertical="top"/>
    </xf>
    <xf numFmtId="3" fontId="26" fillId="2" borderId="16" xfId="0" applyNumberFormat="1" applyFont="1" applyFill="1" applyBorder="1" applyAlignment="1">
      <alignment horizontal="right" vertical="top"/>
    </xf>
    <xf numFmtId="3" fontId="26" fillId="2" borderId="57" xfId="0" applyNumberFormat="1" applyFont="1" applyFill="1" applyBorder="1" applyAlignment="1">
      <alignment horizontal="right" vertical="top"/>
    </xf>
    <xf numFmtId="3" fontId="26" fillId="2" borderId="42" xfId="0" applyNumberFormat="1" applyFont="1" applyFill="1" applyBorder="1" applyAlignment="1">
      <alignment horizontal="right" vertical="top"/>
    </xf>
    <xf numFmtId="3" fontId="26" fillId="2" borderId="43" xfId="0" applyNumberFormat="1" applyFont="1" applyFill="1" applyBorder="1" applyAlignment="1">
      <alignment horizontal="right" vertical="top"/>
    </xf>
    <xf numFmtId="4" fontId="26" fillId="2" borderId="44" xfId="0" applyNumberFormat="1" applyFont="1" applyFill="1" applyBorder="1" applyAlignment="1">
      <alignment horizontal="right" vertical="top"/>
    </xf>
    <xf numFmtId="1" fontId="26" fillId="2" borderId="44" xfId="0" applyNumberFormat="1" applyFont="1" applyFill="1" applyBorder="1" applyAlignment="1">
      <alignment horizontal="right" vertical="top"/>
    </xf>
    <xf numFmtId="0" fontId="24" fillId="0" borderId="1" xfId="0" applyFont="1" applyFill="1" applyBorder="1" applyAlignment="1">
      <alignment horizontal="left" vertical="top"/>
    </xf>
    <xf numFmtId="3" fontId="26" fillId="2" borderId="0" xfId="0" applyNumberFormat="1" applyFont="1" applyFill="1" applyBorder="1" applyAlignment="1">
      <alignment horizontal="right" vertical="top"/>
    </xf>
    <xf numFmtId="0" fontId="28" fillId="0" borderId="0" xfId="0" applyFont="1" applyBorder="1" applyAlignment="1">
      <alignment horizontal="left"/>
    </xf>
    <xf numFmtId="0" fontId="28" fillId="0" borderId="0" xfId="0" applyFont="1" applyBorder="1"/>
    <xf numFmtId="0" fontId="29" fillId="0" borderId="0" xfId="0" applyFont="1" applyBorder="1" applyAlignment="1">
      <alignment horizontal="left"/>
    </xf>
    <xf numFmtId="0" fontId="30" fillId="2" borderId="0" xfId="0" applyFont="1" applyFill="1"/>
    <xf numFmtId="1" fontId="30" fillId="2" borderId="0" xfId="0" applyNumberFormat="1" applyFont="1" applyFill="1"/>
    <xf numFmtId="0" fontId="31" fillId="7" borderId="35" xfId="0" applyFont="1" applyFill="1" applyBorder="1" applyAlignment="1">
      <alignment horizontal="left" vertical="center"/>
    </xf>
    <xf numFmtId="3" fontId="34" fillId="7" borderId="15" xfId="0" applyNumberFormat="1" applyFont="1" applyFill="1" applyBorder="1" applyAlignment="1">
      <alignment horizontal="right" vertical="center"/>
    </xf>
    <xf numFmtId="3" fontId="34" fillId="7" borderId="36" xfId="0" applyNumberFormat="1" applyFont="1" applyFill="1" applyBorder="1" applyAlignment="1">
      <alignment horizontal="right" vertical="center"/>
    </xf>
    <xf numFmtId="1" fontId="34" fillId="7" borderId="36" xfId="0" applyNumberFormat="1" applyFont="1" applyFill="1" applyBorder="1" applyAlignment="1">
      <alignment horizontal="right" vertical="center"/>
    </xf>
    <xf numFmtId="3" fontId="26" fillId="2" borderId="60" xfId="0" applyNumberFormat="1" applyFont="1" applyFill="1" applyBorder="1" applyAlignment="1">
      <alignment horizontal="right" vertical="top"/>
    </xf>
    <xf numFmtId="3" fontId="26" fillId="2" borderId="61" xfId="0" applyNumberFormat="1" applyFont="1" applyFill="1" applyBorder="1" applyAlignment="1">
      <alignment horizontal="right" vertical="top"/>
    </xf>
    <xf numFmtId="4" fontId="26" fillId="2" borderId="62" xfId="0" applyNumberFormat="1" applyFont="1" applyFill="1" applyBorder="1" applyAlignment="1">
      <alignment horizontal="right" vertical="top"/>
    </xf>
    <xf numFmtId="3" fontId="26" fillId="2" borderId="63" xfId="0" applyNumberFormat="1" applyFont="1" applyFill="1" applyBorder="1" applyAlignment="1">
      <alignment horizontal="right" vertical="top"/>
    </xf>
    <xf numFmtId="4" fontId="26" fillId="2" borderId="64" xfId="0" applyNumberFormat="1" applyFont="1" applyFill="1" applyBorder="1" applyAlignment="1">
      <alignment horizontal="right" vertical="top"/>
    </xf>
    <xf numFmtId="0" fontId="24" fillId="5" borderId="1" xfId="0" applyFont="1" applyFill="1" applyBorder="1" applyAlignment="1">
      <alignment horizontal="left" vertical="top"/>
    </xf>
    <xf numFmtId="0" fontId="23" fillId="8" borderId="14" xfId="0" applyFont="1" applyFill="1" applyBorder="1" applyAlignment="1">
      <alignment horizontal="right"/>
    </xf>
    <xf numFmtId="0" fontId="12" fillId="8" borderId="0" xfId="0" applyFont="1" applyFill="1"/>
    <xf numFmtId="0" fontId="33" fillId="8" borderId="16" xfId="0" applyFont="1" applyFill="1" applyBorder="1" applyAlignment="1">
      <alignment horizontal="left" vertical="center"/>
    </xf>
    <xf numFmtId="3" fontId="26" fillId="8" borderId="18" xfId="0" applyNumberFormat="1" applyFont="1" applyFill="1" applyBorder="1" applyAlignment="1">
      <alignment horizontal="right" vertical="top"/>
    </xf>
    <xf numFmtId="3" fontId="26" fillId="8" borderId="16" xfId="0" applyNumberFormat="1" applyFont="1" applyFill="1" applyBorder="1" applyAlignment="1">
      <alignment horizontal="right" vertical="top"/>
    </xf>
    <xf numFmtId="3" fontId="26" fillId="8" borderId="57" xfId="0" applyNumberFormat="1" applyFont="1" applyFill="1" applyBorder="1" applyAlignment="1">
      <alignment horizontal="right" vertical="top"/>
    </xf>
    <xf numFmtId="3" fontId="26" fillId="8" borderId="42" xfId="0" applyNumberFormat="1" applyFont="1" applyFill="1" applyBorder="1" applyAlignment="1">
      <alignment horizontal="right" vertical="top"/>
    </xf>
    <xf numFmtId="3" fontId="26" fillId="8" borderId="0" xfId="0" applyNumberFormat="1" applyFont="1" applyFill="1" applyBorder="1" applyAlignment="1">
      <alignment horizontal="right" vertical="top"/>
    </xf>
    <xf numFmtId="3" fontId="26" fillId="8" borderId="50" xfId="0" applyNumberFormat="1" applyFont="1" applyFill="1" applyBorder="1" applyAlignment="1">
      <alignment horizontal="right" vertical="top"/>
    </xf>
    <xf numFmtId="3" fontId="26" fillId="8" borderId="26" xfId="0" applyNumberFormat="1" applyFont="1" applyFill="1" applyBorder="1" applyAlignment="1">
      <alignment horizontal="right" vertical="top"/>
    </xf>
    <xf numFmtId="3" fontId="26" fillId="8" borderId="41" xfId="0" applyNumberFormat="1" applyFont="1" applyFill="1" applyBorder="1" applyAlignment="1">
      <alignment horizontal="right" vertical="top"/>
    </xf>
    <xf numFmtId="0" fontId="35" fillId="2" borderId="0" xfId="5" applyFill="1" applyAlignment="1">
      <alignment vertical="top"/>
    </xf>
    <xf numFmtId="0" fontId="35" fillId="3" borderId="0" xfId="5" applyFill="1" applyAlignment="1">
      <alignment vertical="top"/>
    </xf>
    <xf numFmtId="0" fontId="35" fillId="3" borderId="0" xfId="5" quotePrefix="1" applyFill="1"/>
    <xf numFmtId="3" fontId="35" fillId="0" borderId="0" xfId="5" applyNumberFormat="1" applyAlignment="1">
      <alignment vertical="top"/>
    </xf>
    <xf numFmtId="0" fontId="7" fillId="0" borderId="0" xfId="0" applyFont="1"/>
    <xf numFmtId="0" fontId="27" fillId="8" borderId="0" xfId="0" applyFont="1" applyFill="1" applyBorder="1" applyAlignment="1">
      <alignment horizontal="right" wrapText="1"/>
    </xf>
    <xf numFmtId="0" fontId="12" fillId="8" borderId="0" xfId="0" applyFont="1" applyFill="1" applyAlignment="1">
      <alignment horizontal="right"/>
    </xf>
    <xf numFmtId="0" fontId="33" fillId="8" borderId="16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right"/>
    </xf>
    <xf numFmtId="3" fontId="37" fillId="4" borderId="55" xfId="0" applyNumberFormat="1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>
      <alignment horizontal="right" vertical="top"/>
    </xf>
    <xf numFmtId="3" fontId="38" fillId="4" borderId="55" xfId="0" applyNumberFormat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40" fillId="2" borderId="0" xfId="0" applyFont="1" applyFill="1" applyAlignment="1">
      <alignment horizontal="right"/>
    </xf>
    <xf numFmtId="0" fontId="31" fillId="7" borderId="39" xfId="0" applyFont="1" applyFill="1" applyBorder="1" applyAlignment="1">
      <alignment horizontal="left" vertical="center"/>
    </xf>
    <xf numFmtId="3" fontId="34" fillId="7" borderId="17" xfId="0" applyNumberFormat="1" applyFont="1" applyFill="1" applyBorder="1" applyAlignment="1">
      <alignment horizontal="right" vertical="center"/>
    </xf>
    <xf numFmtId="3" fontId="34" fillId="7" borderId="65" xfId="0" applyNumberFormat="1" applyFont="1" applyFill="1" applyBorder="1" applyAlignment="1">
      <alignment horizontal="right" vertical="center"/>
    </xf>
    <xf numFmtId="1" fontId="34" fillId="7" borderId="65" xfId="0" applyNumberFormat="1" applyFont="1" applyFill="1" applyBorder="1" applyAlignment="1">
      <alignment horizontal="right" vertical="center"/>
    </xf>
    <xf numFmtId="1" fontId="21" fillId="4" borderId="73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3" fontId="26" fillId="8" borderId="60" xfId="0" applyNumberFormat="1" applyFont="1" applyFill="1" applyBorder="1" applyAlignment="1">
      <alignment horizontal="right" vertical="top"/>
    </xf>
    <xf numFmtId="0" fontId="36" fillId="2" borderId="0" xfId="0" applyFont="1" applyFill="1" applyBorder="1" applyAlignment="1">
      <alignment horizontal="right"/>
    </xf>
    <xf numFmtId="0" fontId="0" fillId="2" borderId="0" xfId="0" applyFill="1" applyBorder="1"/>
    <xf numFmtId="0" fontId="17" fillId="2" borderId="0" xfId="0" applyFont="1" applyFill="1" applyBorder="1" applyAlignment="1">
      <alignment horizontal="left"/>
    </xf>
    <xf numFmtId="0" fontId="27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 wrapText="1"/>
    </xf>
    <xf numFmtId="1" fontId="22" fillId="2" borderId="6" xfId="0" applyNumberFormat="1" applyFont="1" applyFill="1" applyBorder="1" applyAlignment="1">
      <alignment horizontal="center" vertical="center" wrapText="1"/>
    </xf>
    <xf numFmtId="3" fontId="27" fillId="5" borderId="56" xfId="0" applyNumberFormat="1" applyFont="1" applyFill="1" applyBorder="1" applyAlignment="1">
      <alignment horizontal="center" vertical="top"/>
    </xf>
    <xf numFmtId="3" fontId="27" fillId="5" borderId="74" xfId="0" applyNumberFormat="1" applyFont="1" applyFill="1" applyBorder="1" applyAlignment="1">
      <alignment horizontal="center" vertical="top"/>
    </xf>
    <xf numFmtId="0" fontId="32" fillId="2" borderId="0" xfId="0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25" fillId="2" borderId="53" xfId="0" applyFont="1" applyFill="1" applyBorder="1" applyAlignment="1">
      <alignment horizontal="center" vertical="top"/>
    </xf>
    <xf numFmtId="0" fontId="25" fillId="2" borderId="54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41" fillId="4" borderId="2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/>
    </xf>
    <xf numFmtId="0" fontId="41" fillId="4" borderId="69" xfId="0" applyFont="1" applyFill="1" applyBorder="1" applyAlignment="1">
      <alignment horizontal="right" vertical="center" wrapText="1"/>
    </xf>
    <xf numFmtId="0" fontId="41" fillId="4" borderId="72" xfId="0" applyFont="1" applyFill="1" applyBorder="1" applyAlignment="1">
      <alignment horizontal="right" vertical="top" wrapText="1"/>
    </xf>
    <xf numFmtId="0" fontId="41" fillId="4" borderId="73" xfId="0" applyFont="1" applyFill="1" applyBorder="1" applyAlignment="1">
      <alignment horizontal="right" vertical="center"/>
    </xf>
    <xf numFmtId="0" fontId="41" fillId="4" borderId="30" xfId="0" applyFont="1" applyFill="1" applyBorder="1" applyAlignment="1">
      <alignment horizontal="right" vertical="center" wrapText="1"/>
    </xf>
    <xf numFmtId="0" fontId="41" fillId="4" borderId="75" xfId="0" applyFont="1" applyFill="1" applyBorder="1" applyAlignment="1">
      <alignment horizontal="center" vertical="center" wrapText="1"/>
    </xf>
    <xf numFmtId="3" fontId="39" fillId="4" borderId="80" xfId="0" applyNumberFormat="1" applyFont="1" applyFill="1" applyBorder="1" applyAlignment="1">
      <alignment horizontal="center" vertical="center"/>
    </xf>
    <xf numFmtId="0" fontId="41" fillId="4" borderId="79" xfId="0" applyFont="1" applyFill="1" applyBorder="1" applyAlignment="1">
      <alignment horizontal="right" vertical="center" wrapText="1"/>
    </xf>
    <xf numFmtId="0" fontId="41" fillId="4" borderId="81" xfId="0" applyFont="1" applyFill="1" applyBorder="1" applyAlignment="1">
      <alignment horizontal="center" vertical="center" wrapText="1"/>
    </xf>
    <xf numFmtId="0" fontId="41" fillId="4" borderId="82" xfId="0" applyFont="1" applyFill="1" applyBorder="1" applyAlignment="1">
      <alignment horizontal="center" vertical="center"/>
    </xf>
    <xf numFmtId="1" fontId="41" fillId="4" borderId="82" xfId="0" applyNumberFormat="1" applyFont="1" applyFill="1" applyBorder="1" applyAlignment="1">
      <alignment horizontal="center" vertical="center" wrapText="1"/>
    </xf>
    <xf numFmtId="0" fontId="31" fillId="7" borderId="23" xfId="0" applyFont="1" applyFill="1" applyBorder="1" applyAlignment="1">
      <alignment horizontal="left" vertical="center"/>
    </xf>
    <xf numFmtId="3" fontId="47" fillId="7" borderId="56" xfId="0" applyNumberFormat="1" applyFont="1" applyFill="1" applyBorder="1" applyAlignment="1">
      <alignment horizontal="right" vertical="center"/>
    </xf>
    <xf numFmtId="0" fontId="49" fillId="2" borderId="46" xfId="0" applyNumberFormat="1" applyFont="1" applyFill="1" applyBorder="1" applyAlignment="1">
      <alignment horizontal="left" vertical="top"/>
    </xf>
    <xf numFmtId="0" fontId="49" fillId="2" borderId="51" xfId="0" applyFont="1" applyFill="1" applyBorder="1" applyAlignment="1">
      <alignment horizontal="center" vertical="top"/>
    </xf>
    <xf numFmtId="0" fontId="49" fillId="2" borderId="15" xfId="0" applyFont="1" applyFill="1" applyBorder="1" applyAlignment="1">
      <alignment horizontal="left" vertical="top"/>
    </xf>
    <xf numFmtId="0" fontId="48" fillId="5" borderId="20" xfId="0" applyFont="1" applyFill="1" applyBorder="1" applyAlignment="1">
      <alignment vertical="top" wrapText="1"/>
    </xf>
    <xf numFmtId="3" fontId="47" fillId="5" borderId="56" xfId="0" applyNumberFormat="1" applyFont="1" applyFill="1" applyBorder="1" applyAlignment="1">
      <alignment horizontal="center" vertical="top"/>
    </xf>
    <xf numFmtId="0" fontId="31" fillId="7" borderId="21" xfId="0" applyFont="1" applyFill="1" applyBorder="1" applyAlignment="1">
      <alignment horizontal="left" vertical="center"/>
    </xf>
    <xf numFmtId="0" fontId="48" fillId="5" borderId="24" xfId="0" applyFont="1" applyFill="1" applyBorder="1" applyAlignment="1">
      <alignment vertical="top" wrapText="1"/>
    </xf>
    <xf numFmtId="0" fontId="46" fillId="4" borderId="2" xfId="0" applyFont="1" applyFill="1" applyBorder="1" applyAlignment="1">
      <alignment vertical="center"/>
    </xf>
    <xf numFmtId="0" fontId="46" fillId="4" borderId="31" xfId="0" applyFont="1" applyFill="1" applyBorder="1" applyAlignment="1">
      <alignment vertical="center"/>
    </xf>
    <xf numFmtId="0" fontId="46" fillId="4" borderId="76" xfId="0" applyFont="1" applyFill="1" applyBorder="1" applyAlignment="1">
      <alignment horizontal="center" vertical="center"/>
    </xf>
    <xf numFmtId="0" fontId="46" fillId="4" borderId="77" xfId="0" applyFont="1" applyFill="1" applyBorder="1" applyAlignment="1">
      <alignment horizontal="left" vertical="center"/>
    </xf>
    <xf numFmtId="0" fontId="21" fillId="4" borderId="78" xfId="0" applyFont="1" applyFill="1" applyBorder="1" applyAlignment="1">
      <alignment horizontal="center" vertical="center" wrapText="1"/>
    </xf>
    <xf numFmtId="0" fontId="21" fillId="4" borderId="79" xfId="0" applyFont="1" applyFill="1" applyBorder="1" applyAlignment="1">
      <alignment horizontal="center" vertical="center" wrapText="1"/>
    </xf>
    <xf numFmtId="0" fontId="21" fillId="4" borderId="75" xfId="0" applyFont="1" applyFill="1" applyBorder="1" applyAlignment="1">
      <alignment horizontal="center" vertical="center" wrapText="1"/>
    </xf>
    <xf numFmtId="0" fontId="24" fillId="5" borderId="83" xfId="0" applyFont="1" applyFill="1" applyBorder="1" applyAlignment="1">
      <alignment horizontal="left" vertical="top"/>
    </xf>
    <xf numFmtId="0" fontId="48" fillId="5" borderId="84" xfId="0" applyFont="1" applyFill="1" applyBorder="1" applyAlignment="1">
      <alignment vertical="top" wrapText="1"/>
    </xf>
    <xf numFmtId="0" fontId="48" fillId="5" borderId="33" xfId="0" applyFont="1" applyFill="1" applyBorder="1" applyAlignment="1">
      <alignment vertical="top" wrapText="1"/>
    </xf>
    <xf numFmtId="0" fontId="24" fillId="5" borderId="85" xfId="0" applyFont="1" applyFill="1" applyBorder="1" applyAlignment="1">
      <alignment horizontal="left" vertical="top"/>
    </xf>
    <xf numFmtId="0" fontId="24" fillId="5" borderId="86" xfId="0" applyFont="1" applyFill="1" applyBorder="1" applyAlignment="1">
      <alignment horizontal="left" vertical="top"/>
    </xf>
    <xf numFmtId="0" fontId="48" fillId="5" borderId="87" xfId="0" applyFont="1" applyFill="1" applyBorder="1" applyAlignment="1">
      <alignment vertical="top" wrapText="1"/>
    </xf>
    <xf numFmtId="0" fontId="24" fillId="5" borderId="40" xfId="0" applyFont="1" applyFill="1" applyBorder="1" applyAlignment="1">
      <alignment horizontal="left" vertical="top"/>
    </xf>
    <xf numFmtId="0" fontId="0" fillId="0" borderId="0" xfId="0" applyFont="1" applyFill="1" applyBorder="1"/>
    <xf numFmtId="4" fontId="0" fillId="8" borderId="0" xfId="0" applyNumberFormat="1" applyFill="1"/>
    <xf numFmtId="0" fontId="12" fillId="0" borderId="0" xfId="0" applyFont="1"/>
    <xf numFmtId="0" fontId="52" fillId="2" borderId="0" xfId="0" applyFont="1" applyFill="1" applyBorder="1" applyAlignment="1">
      <alignment horizontal="left"/>
    </xf>
    <xf numFmtId="0" fontId="43" fillId="2" borderId="0" xfId="0" applyFont="1" applyFill="1" applyBorder="1" applyAlignment="1" applyProtection="1"/>
    <xf numFmtId="0" fontId="0" fillId="2" borderId="0" xfId="0" applyFont="1" applyFill="1" applyBorder="1" applyAlignment="1">
      <alignment horizontal="left"/>
    </xf>
    <xf numFmtId="0" fontId="23" fillId="4" borderId="2" xfId="0" applyFont="1" applyFill="1" applyBorder="1" applyAlignment="1">
      <alignment vertical="center"/>
    </xf>
    <xf numFmtId="0" fontId="23" fillId="4" borderId="58" xfId="0" applyFont="1" applyFill="1" applyBorder="1" applyAlignment="1">
      <alignment vertical="center"/>
    </xf>
    <xf numFmtId="0" fontId="54" fillId="4" borderId="66" xfId="0" applyFont="1" applyFill="1" applyBorder="1" applyAlignment="1">
      <alignment horizontal="left" vertical="center" wrapText="1"/>
    </xf>
    <xf numFmtId="0" fontId="54" fillId="4" borderId="67" xfId="0" applyFont="1" applyFill="1" applyBorder="1" applyAlignment="1">
      <alignment horizontal="left" vertical="center"/>
    </xf>
    <xf numFmtId="0" fontId="53" fillId="4" borderId="68" xfId="0" applyFont="1" applyFill="1" applyBorder="1" applyAlignment="1">
      <alignment horizontal="center" vertical="center" wrapText="1"/>
    </xf>
    <xf numFmtId="0" fontId="53" fillId="4" borderId="69" xfId="0" applyFont="1" applyFill="1" applyBorder="1" applyAlignment="1">
      <alignment horizontal="center" vertical="center" wrapText="1"/>
    </xf>
    <xf numFmtId="0" fontId="53" fillId="4" borderId="70" xfId="0" applyFont="1" applyFill="1" applyBorder="1" applyAlignment="1">
      <alignment horizontal="center" vertical="center"/>
    </xf>
    <xf numFmtId="0" fontId="55" fillId="2" borderId="37" xfId="0" applyFont="1" applyFill="1" applyBorder="1" applyAlignment="1">
      <alignment horizontal="left" vertical="top" wrapText="1"/>
    </xf>
    <xf numFmtId="0" fontId="12" fillId="0" borderId="20" xfId="0" applyFont="1" applyFill="1" applyBorder="1" applyAlignment="1">
      <alignment vertical="top" wrapText="1"/>
    </xf>
    <xf numFmtId="0" fontId="55" fillId="2" borderId="39" xfId="0" applyFont="1" applyFill="1" applyBorder="1" applyAlignment="1">
      <alignment horizontal="left" vertical="top" wrapText="1"/>
    </xf>
    <xf numFmtId="0" fontId="12" fillId="0" borderId="21" xfId="0" applyFont="1" applyFill="1" applyBorder="1" applyAlignment="1">
      <alignment vertical="top" wrapText="1"/>
    </xf>
    <xf numFmtId="0" fontId="55" fillId="2" borderId="38" xfId="0" applyFont="1" applyFill="1" applyBorder="1" applyAlignment="1">
      <alignment horizontal="left" vertical="top" wrapText="1"/>
    </xf>
    <xf numFmtId="0" fontId="12" fillId="0" borderId="22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55" fillId="2" borderId="37" xfId="0" applyFont="1" applyFill="1" applyBorder="1" applyAlignment="1">
      <alignment horizontal="left" vertical="top"/>
    </xf>
    <xf numFmtId="0" fontId="55" fillId="2" borderId="39" xfId="0" applyFont="1" applyFill="1" applyBorder="1" applyAlignment="1">
      <alignment horizontal="left" vertical="top"/>
    </xf>
    <xf numFmtId="0" fontId="55" fillId="2" borderId="37" xfId="0" applyFont="1" applyFill="1" applyBorder="1" applyAlignment="1">
      <alignment vertical="top"/>
    </xf>
    <xf numFmtId="0" fontId="12" fillId="0" borderId="22" xfId="0" applyFont="1" applyFill="1" applyBorder="1" applyAlignment="1">
      <alignment vertical="top" wrapText="1"/>
    </xf>
    <xf numFmtId="0" fontId="55" fillId="2" borderId="38" xfId="0" applyFont="1" applyFill="1" applyBorder="1" applyAlignment="1">
      <alignment vertical="top"/>
    </xf>
    <xf numFmtId="0" fontId="12" fillId="0" borderId="25" xfId="0" applyFont="1" applyFill="1" applyBorder="1" applyAlignment="1">
      <alignment vertical="top" wrapText="1"/>
    </xf>
    <xf numFmtId="0" fontId="12" fillId="0" borderId="23" xfId="0" applyFont="1" applyFill="1" applyBorder="1" applyAlignment="1">
      <alignment vertical="top" wrapText="1"/>
    </xf>
    <xf numFmtId="0" fontId="55" fillId="2" borderId="39" xfId="0" applyFont="1" applyFill="1" applyBorder="1" applyAlignment="1">
      <alignment vertical="top"/>
    </xf>
    <xf numFmtId="0" fontId="55" fillId="2" borderId="37" xfId="0" applyFont="1" applyFill="1" applyBorder="1" applyAlignment="1">
      <alignment vertical="top" wrapText="1"/>
    </xf>
    <xf numFmtId="0" fontId="55" fillId="2" borderId="35" xfId="0" applyFont="1" applyFill="1" applyBorder="1" applyAlignment="1">
      <alignment horizontal="left" vertical="top"/>
    </xf>
    <xf numFmtId="0" fontId="55" fillId="2" borderId="38" xfId="0" applyFont="1" applyFill="1" applyBorder="1" applyAlignment="1">
      <alignment horizontal="left" vertical="top"/>
    </xf>
    <xf numFmtId="0" fontId="55" fillId="2" borderId="40" xfId="0" applyFont="1" applyFill="1" applyBorder="1" applyAlignment="1">
      <alignment horizontal="left" vertical="top"/>
    </xf>
    <xf numFmtId="0" fontId="12" fillId="0" borderId="24" xfId="0" applyFont="1" applyFill="1" applyBorder="1" applyAlignment="1">
      <alignment vertical="top" wrapText="1"/>
    </xf>
    <xf numFmtId="0" fontId="40" fillId="7" borderId="21" xfId="0" applyFont="1" applyFill="1" applyBorder="1" applyAlignment="1">
      <alignment horizontal="left" vertical="center"/>
    </xf>
    <xf numFmtId="0" fontId="55" fillId="2" borderId="38" xfId="0" applyFont="1" applyFill="1" applyBorder="1" applyAlignment="1">
      <alignment vertical="top" wrapText="1"/>
    </xf>
    <xf numFmtId="0" fontId="55" fillId="2" borderId="35" xfId="0" applyFont="1" applyFill="1" applyBorder="1" applyAlignment="1">
      <alignment vertical="top"/>
    </xf>
    <xf numFmtId="0" fontId="55" fillId="2" borderId="88" xfId="0" applyFont="1" applyFill="1" applyBorder="1" applyAlignment="1">
      <alignment vertical="top" wrapText="1"/>
    </xf>
    <xf numFmtId="0" fontId="55" fillId="2" borderId="35" xfId="0" applyFont="1" applyFill="1" applyBorder="1" applyAlignment="1">
      <alignment horizontal="left" vertical="top" wrapText="1"/>
    </xf>
    <xf numFmtId="0" fontId="25" fillId="2" borderId="48" xfId="0" applyNumberFormat="1" applyFont="1" applyFill="1" applyBorder="1" applyAlignment="1">
      <alignment horizontal="center" vertical="top"/>
    </xf>
    <xf numFmtId="0" fontId="25" fillId="2" borderId="19" xfId="0" applyFont="1" applyFill="1" applyBorder="1" applyAlignment="1">
      <alignment horizontal="center" vertical="top"/>
    </xf>
    <xf numFmtId="0" fontId="24" fillId="0" borderId="59" xfId="0" applyFont="1" applyFill="1" applyBorder="1" applyAlignment="1">
      <alignment horizontal="left" vertical="top"/>
    </xf>
    <xf numFmtId="0" fontId="25" fillId="2" borderId="49" xfId="0" applyNumberFormat="1" applyFont="1" applyFill="1" applyBorder="1" applyAlignment="1">
      <alignment horizontal="center" vertical="top"/>
    </xf>
    <xf numFmtId="0" fontId="25" fillId="2" borderId="43" xfId="0" applyFont="1" applyFill="1" applyBorder="1" applyAlignment="1">
      <alignment horizontal="center" vertical="top"/>
    </xf>
    <xf numFmtId="3" fontId="56" fillId="4" borderId="71" xfId="0" applyNumberFormat="1" applyFont="1" applyFill="1" applyBorder="1" applyAlignment="1">
      <alignment horizontal="center" vertical="center" wrapText="1"/>
    </xf>
    <xf numFmtId="3" fontId="47" fillId="2" borderId="56" xfId="0" applyNumberFormat="1" applyFont="1" applyFill="1" applyBorder="1" applyAlignment="1">
      <alignment horizontal="center" vertical="top"/>
    </xf>
    <xf numFmtId="3" fontId="47" fillId="7" borderId="56" xfId="0" applyNumberFormat="1" applyFont="1" applyFill="1" applyBorder="1" applyAlignment="1">
      <alignment horizontal="center" vertical="top"/>
    </xf>
    <xf numFmtId="0" fontId="12" fillId="3" borderId="0" xfId="0" applyFont="1" applyFill="1"/>
    <xf numFmtId="0" fontId="57" fillId="7" borderId="47" xfId="0" applyFont="1" applyFill="1" applyBorder="1" applyAlignment="1">
      <alignment horizontal="center" vertical="center"/>
    </xf>
    <xf numFmtId="0" fontId="57" fillId="7" borderId="17" xfId="0" applyFont="1" applyFill="1" applyBorder="1" applyAlignment="1">
      <alignment horizontal="center" vertical="center"/>
    </xf>
    <xf numFmtId="0" fontId="57" fillId="7" borderId="52" xfId="0" applyFont="1" applyFill="1" applyBorder="1" applyAlignment="1">
      <alignment horizontal="center" vertical="center"/>
    </xf>
    <xf numFmtId="0" fontId="57" fillId="2" borderId="47" xfId="0" applyNumberFormat="1" applyFont="1" applyFill="1" applyBorder="1" applyAlignment="1">
      <alignment horizontal="center" vertical="top"/>
    </xf>
    <xf numFmtId="0" fontId="57" fillId="2" borderId="17" xfId="0" applyFont="1" applyFill="1" applyBorder="1" applyAlignment="1">
      <alignment horizontal="center" vertical="top"/>
    </xf>
    <xf numFmtId="0" fontId="57" fillId="2" borderId="52" xfId="0" applyFont="1" applyFill="1" applyBorder="1" applyAlignment="1">
      <alignment horizontal="center" vertical="top"/>
    </xf>
    <xf numFmtId="0" fontId="57" fillId="2" borderId="46" xfId="0" applyNumberFormat="1" applyFont="1" applyFill="1" applyBorder="1" applyAlignment="1">
      <alignment horizontal="center" vertical="top"/>
    </xf>
    <xf numFmtId="0" fontId="57" fillId="2" borderId="15" xfId="0" applyFont="1" applyFill="1" applyBorder="1" applyAlignment="1">
      <alignment horizontal="center" vertical="top" wrapText="1"/>
    </xf>
    <xf numFmtId="0" fontId="57" fillId="2" borderId="51" xfId="0" applyFont="1" applyFill="1" applyBorder="1" applyAlignment="1">
      <alignment horizontal="center" vertical="top" wrapText="1"/>
    </xf>
    <xf numFmtId="0" fontId="57" fillId="2" borderId="51" xfId="0" applyFont="1" applyFill="1" applyBorder="1" applyAlignment="1">
      <alignment horizontal="center" vertical="top"/>
    </xf>
    <xf numFmtId="0" fontId="57" fillId="2" borderId="15" xfId="0" applyFont="1" applyFill="1" applyBorder="1" applyAlignment="1">
      <alignment horizontal="center" vertical="top"/>
    </xf>
    <xf numFmtId="0" fontId="57" fillId="7" borderId="46" xfId="0" applyFont="1" applyFill="1" applyBorder="1" applyAlignment="1">
      <alignment horizontal="center" vertical="center"/>
    </xf>
    <xf numFmtId="0" fontId="57" fillId="7" borderId="15" xfId="0" applyFont="1" applyFill="1" applyBorder="1" applyAlignment="1">
      <alignment horizontal="center" vertical="center"/>
    </xf>
    <xf numFmtId="0" fontId="57" fillId="7" borderId="51" xfId="0" applyFont="1" applyFill="1" applyBorder="1" applyAlignment="1">
      <alignment horizontal="center" vertical="center"/>
    </xf>
    <xf numFmtId="0" fontId="57" fillId="2" borderId="15" xfId="0" quotePrefix="1" applyFont="1" applyFill="1" applyBorder="1" applyAlignment="1">
      <alignment horizontal="center" vertical="top"/>
    </xf>
    <xf numFmtId="49" fontId="57" fillId="2" borderId="15" xfId="0" applyNumberFormat="1" applyFont="1" applyFill="1" applyBorder="1" applyAlignment="1">
      <alignment horizontal="center" vertical="top"/>
    </xf>
    <xf numFmtId="0" fontId="57" fillId="2" borderId="48" xfId="0" applyNumberFormat="1" applyFont="1" applyFill="1" applyBorder="1" applyAlignment="1">
      <alignment horizontal="center" vertical="top"/>
    </xf>
    <xf numFmtId="0" fontId="57" fillId="2" borderId="19" xfId="0" applyFont="1" applyFill="1" applyBorder="1" applyAlignment="1">
      <alignment horizontal="center" vertical="top"/>
    </xf>
    <xf numFmtId="0" fontId="57" fillId="2" borderId="53" xfId="0" applyFont="1" applyFill="1" applyBorder="1" applyAlignment="1">
      <alignment horizontal="center" vertical="top"/>
    </xf>
    <xf numFmtId="0" fontId="0" fillId="0" borderId="0" xfId="0" applyFont="1" applyBorder="1"/>
    <xf numFmtId="4" fontId="0" fillId="0" borderId="0" xfId="0" applyNumberFormat="1" applyFill="1"/>
    <xf numFmtId="0" fontId="0" fillId="9" borderId="0" xfId="0" applyFill="1"/>
    <xf numFmtId="0" fontId="0" fillId="9" borderId="90" xfId="0" applyFill="1" applyBorder="1"/>
    <xf numFmtId="0" fontId="0" fillId="9" borderId="28" xfId="0" applyFill="1" applyBorder="1"/>
    <xf numFmtId="0" fontId="0" fillId="2" borderId="91" xfId="0" applyFill="1" applyBorder="1" applyAlignment="1">
      <alignment horizontal="right"/>
    </xf>
    <xf numFmtId="0" fontId="0" fillId="2" borderId="91" xfId="0" applyFill="1" applyBorder="1"/>
    <xf numFmtId="0" fontId="0" fillId="2" borderId="91" xfId="0" applyFill="1" applyBorder="1" applyAlignment="1">
      <alignment wrapText="1"/>
    </xf>
    <xf numFmtId="0" fontId="58" fillId="2" borderId="91" xfId="0" applyFont="1" applyFill="1" applyBorder="1"/>
    <xf numFmtId="4" fontId="58" fillId="2" borderId="91" xfId="0" applyNumberFormat="1" applyFont="1" applyFill="1" applyBorder="1"/>
    <xf numFmtId="2" fontId="58" fillId="2" borderId="91" xfId="0" applyNumberFormat="1" applyFont="1" applyFill="1" applyBorder="1"/>
    <xf numFmtId="0" fontId="45" fillId="2" borderId="91" xfId="0" applyFont="1" applyFill="1" applyBorder="1"/>
    <xf numFmtId="4" fontId="7" fillId="0" borderId="0" xfId="0" applyNumberFormat="1" applyFont="1" applyAlignment="1">
      <alignment horizontal="center"/>
    </xf>
    <xf numFmtId="0" fontId="59" fillId="0" borderId="0" xfId="0" applyFont="1"/>
    <xf numFmtId="0" fontId="0" fillId="9" borderId="0" xfId="0" applyFill="1" applyProtection="1"/>
    <xf numFmtId="0" fontId="60" fillId="2" borderId="0" xfId="0" applyFont="1" applyFill="1" applyBorder="1" applyAlignment="1" applyProtection="1">
      <alignment horizontal="right"/>
    </xf>
    <xf numFmtId="0" fontId="0" fillId="2" borderId="0" xfId="0" applyFill="1" applyBorder="1" applyAlignment="1" applyProtection="1">
      <alignment horizontal="right"/>
    </xf>
    <xf numFmtId="0" fontId="0" fillId="2" borderId="0" xfId="0" applyFill="1" applyBorder="1" applyProtection="1"/>
    <xf numFmtId="0" fontId="0" fillId="8" borderId="0" xfId="0" applyFill="1" applyBorder="1" applyAlignment="1" applyProtection="1">
      <alignment horizontal="right"/>
    </xf>
    <xf numFmtId="4" fontId="0" fillId="8" borderId="0" xfId="0" applyNumberFormat="1" applyFill="1" applyBorder="1" applyProtection="1">
      <protection locked="0"/>
    </xf>
    <xf numFmtId="4" fontId="0" fillId="8" borderId="0" xfId="0" applyNumberFormat="1" applyFill="1" applyBorder="1" applyProtection="1"/>
    <xf numFmtId="2" fontId="0" fillId="8" borderId="0" xfId="0" applyNumberFormat="1" applyFill="1" applyBorder="1" applyProtection="1">
      <protection locked="0"/>
    </xf>
    <xf numFmtId="0" fontId="0" fillId="9" borderId="28" xfId="0" applyFill="1" applyBorder="1" applyProtection="1"/>
    <xf numFmtId="0" fontId="0" fillId="9" borderId="89" xfId="0" applyFill="1" applyBorder="1" applyProtection="1"/>
    <xf numFmtId="0" fontId="0" fillId="11" borderId="0" xfId="0" applyFill="1"/>
    <xf numFmtId="0" fontId="0" fillId="2" borderId="0" xfId="0" applyFill="1" applyBorder="1" applyProtection="1">
      <protection locked="0"/>
    </xf>
    <xf numFmtId="0" fontId="0" fillId="9" borderId="28" xfId="0" applyFill="1" applyBorder="1" applyAlignment="1">
      <alignment horizontal="right"/>
    </xf>
    <xf numFmtId="0" fontId="20" fillId="9" borderId="28" xfId="0" applyFont="1" applyFill="1" applyBorder="1" applyAlignment="1">
      <alignment horizontal="center" wrapText="1"/>
    </xf>
    <xf numFmtId="0" fontId="20" fillId="9" borderId="28" xfId="0" applyFont="1" applyFill="1" applyBorder="1" applyAlignment="1">
      <alignment horizontal="center"/>
    </xf>
    <xf numFmtId="0" fontId="0" fillId="9" borderId="90" xfId="0" applyFill="1" applyBorder="1" applyAlignment="1">
      <alignment horizontal="right"/>
    </xf>
    <xf numFmtId="0" fontId="0" fillId="9" borderId="90" xfId="0" applyFill="1" applyBorder="1" applyAlignment="1">
      <alignment wrapText="1"/>
    </xf>
    <xf numFmtId="0" fontId="58" fillId="9" borderId="90" xfId="0" applyFont="1" applyFill="1" applyBorder="1"/>
    <xf numFmtId="4" fontId="58" fillId="9" borderId="90" xfId="0" applyNumberFormat="1" applyFont="1" applyFill="1" applyBorder="1"/>
    <xf numFmtId="2" fontId="58" fillId="9" borderId="90" xfId="0" applyNumberFormat="1" applyFont="1" applyFill="1" applyBorder="1"/>
    <xf numFmtId="4" fontId="0" fillId="2" borderId="93" xfId="0" applyNumberFormat="1" applyFill="1" applyBorder="1" applyProtection="1"/>
    <xf numFmtId="0" fontId="0" fillId="9" borderId="0" xfId="0" applyFill="1" applyBorder="1" applyProtection="1"/>
    <xf numFmtId="0" fontId="7" fillId="15" borderId="0" xfId="0" applyFont="1" applyFill="1"/>
    <xf numFmtId="0" fontId="0" fillId="2" borderId="0" xfId="0" applyFont="1" applyFill="1" applyBorder="1" applyAlignment="1" applyProtection="1">
      <alignment horizontal="right"/>
    </xf>
    <xf numFmtId="4" fontId="0" fillId="2" borderId="0" xfId="0" applyNumberFormat="1" applyFont="1" applyFill="1" applyBorder="1" applyProtection="1"/>
    <xf numFmtId="0" fontId="0" fillId="2" borderId="0" xfId="0" applyFont="1" applyFill="1" applyBorder="1" applyProtection="1"/>
    <xf numFmtId="2" fontId="0" fillId="2" borderId="0" xfId="0" applyNumberFormat="1" applyFont="1" applyFill="1" applyBorder="1" applyProtection="1"/>
    <xf numFmtId="4" fontId="0" fillId="2" borderId="0" xfId="0" applyNumberFormat="1" applyFill="1" applyBorder="1" applyProtection="1"/>
    <xf numFmtId="2" fontId="0" fillId="2" borderId="0" xfId="0" applyNumberFormat="1" applyFill="1" applyBorder="1" applyProtection="1"/>
    <xf numFmtId="0" fontId="0" fillId="2" borderId="99" xfId="0" applyFill="1" applyBorder="1"/>
    <xf numFmtId="0" fontId="0" fillId="2" borderId="100" xfId="0" applyFill="1" applyBorder="1"/>
    <xf numFmtId="170" fontId="60" fillId="2" borderId="99" xfId="0" applyNumberFormat="1" applyFont="1" applyFill="1" applyBorder="1" applyAlignment="1" applyProtection="1">
      <alignment horizontal="right"/>
    </xf>
    <xf numFmtId="0" fontId="60" fillId="2" borderId="99" xfId="0" applyFont="1" applyFill="1" applyBorder="1" applyAlignment="1" applyProtection="1">
      <alignment horizontal="right"/>
    </xf>
    <xf numFmtId="0" fontId="0" fillId="2" borderId="99" xfId="0" applyFill="1" applyBorder="1" applyAlignment="1" applyProtection="1">
      <alignment horizontal="right"/>
    </xf>
    <xf numFmtId="0" fontId="0" fillId="2" borderId="100" xfId="0" applyFill="1" applyBorder="1" applyProtection="1"/>
    <xf numFmtId="4" fontId="0" fillId="5" borderId="0" xfId="0" applyNumberFormat="1" applyFill="1" applyBorder="1" applyProtection="1">
      <protection locked="0"/>
    </xf>
    <xf numFmtId="0" fontId="0" fillId="9" borderId="7" xfId="0" applyFill="1" applyBorder="1" applyProtection="1"/>
    <xf numFmtId="0" fontId="0" fillId="2" borderId="7" xfId="0" applyFill="1" applyBorder="1" applyAlignment="1" applyProtection="1">
      <alignment horizontal="right"/>
    </xf>
    <xf numFmtId="4" fontId="0" fillId="2" borderId="7" xfId="0" applyNumberFormat="1" applyFill="1" applyBorder="1" applyProtection="1"/>
    <xf numFmtId="0" fontId="0" fillId="2" borderId="7" xfId="0" applyFill="1" applyBorder="1" applyProtection="1"/>
    <xf numFmtId="2" fontId="0" fillId="2" borderId="7" xfId="0" applyNumberFormat="1" applyFill="1" applyBorder="1" applyProtection="1"/>
    <xf numFmtId="4" fontId="0" fillId="5" borderId="0" xfId="0" applyNumberFormat="1" applyFill="1" applyBorder="1" applyProtection="1"/>
    <xf numFmtId="0" fontId="0" fillId="9" borderId="1" xfId="0" applyFill="1" applyBorder="1" applyProtection="1"/>
    <xf numFmtId="0" fontId="0" fillId="9" borderId="5" xfId="0" applyFill="1" applyBorder="1" applyProtection="1"/>
    <xf numFmtId="0" fontId="0" fillId="2" borderId="6" xfId="0" applyFill="1" applyBorder="1" applyProtection="1"/>
    <xf numFmtId="0" fontId="0" fillId="2" borderId="8" xfId="0" applyFill="1" applyBorder="1" applyProtection="1"/>
    <xf numFmtId="0" fontId="59" fillId="2" borderId="102" xfId="0" applyFont="1" applyFill="1" applyBorder="1" applyAlignment="1" applyProtection="1">
      <alignment horizontal="right"/>
      <protection locked="0"/>
    </xf>
    <xf numFmtId="0" fontId="59" fillId="2" borderId="102" xfId="0" applyFont="1" applyFill="1" applyBorder="1" applyProtection="1"/>
    <xf numFmtId="0" fontId="76" fillId="2" borderId="102" xfId="0" applyFont="1" applyFill="1" applyBorder="1" applyAlignment="1" applyProtection="1">
      <alignment wrapText="1"/>
      <protection locked="0"/>
    </xf>
    <xf numFmtId="3" fontId="59" fillId="2" borderId="102" xfId="0" applyNumberFormat="1" applyFont="1" applyFill="1" applyBorder="1" applyProtection="1">
      <protection locked="0"/>
    </xf>
    <xf numFmtId="4" fontId="59" fillId="2" borderId="102" xfId="0" applyNumberFormat="1" applyFont="1" applyFill="1" applyBorder="1" applyProtection="1"/>
    <xf numFmtId="4" fontId="59" fillId="12" borderId="102" xfId="0" applyNumberFormat="1" applyFont="1" applyFill="1" applyBorder="1" applyProtection="1"/>
    <xf numFmtId="4" fontId="59" fillId="7" borderId="102" xfId="0" applyNumberFormat="1" applyFont="1" applyFill="1" applyBorder="1" applyProtection="1"/>
    <xf numFmtId="4" fontId="59" fillId="10" borderId="102" xfId="0" applyNumberFormat="1" applyFont="1" applyFill="1" applyBorder="1" applyProtection="1"/>
    <xf numFmtId="0" fontId="60" fillId="2" borderId="103" xfId="0" applyFont="1" applyFill="1" applyBorder="1" applyAlignment="1" applyProtection="1">
      <alignment horizontal="right"/>
    </xf>
    <xf numFmtId="0" fontId="0" fillId="2" borderId="103" xfId="0" applyFill="1" applyBorder="1" applyAlignment="1" applyProtection="1">
      <alignment horizontal="right"/>
    </xf>
    <xf numFmtId="0" fontId="62" fillId="2" borderId="103" xfId="0" applyFont="1" applyFill="1" applyBorder="1" applyAlignment="1" applyProtection="1">
      <alignment horizontal="right"/>
      <protection locked="0"/>
    </xf>
    <xf numFmtId="0" fontId="0" fillId="2" borderId="103" xfId="0" applyFill="1" applyBorder="1" applyProtection="1"/>
    <xf numFmtId="0" fontId="59" fillId="2" borderId="103" xfId="0" applyFont="1" applyFill="1" applyBorder="1" applyAlignment="1" applyProtection="1">
      <alignment horizontal="right"/>
    </xf>
    <xf numFmtId="4" fontId="0" fillId="2" borderId="103" xfId="0" applyNumberFormat="1" applyFill="1" applyBorder="1" applyProtection="1">
      <protection locked="0"/>
    </xf>
    <xf numFmtId="0" fontId="0" fillId="2" borderId="103" xfId="0" applyFill="1" applyBorder="1" applyProtection="1">
      <protection locked="0"/>
    </xf>
    <xf numFmtId="4" fontId="0" fillId="12" borderId="103" xfId="0" applyNumberFormat="1" applyFill="1" applyBorder="1" applyProtection="1"/>
    <xf numFmtId="2" fontId="0" fillId="14" borderId="103" xfId="0" applyNumberFormat="1" applyFill="1" applyBorder="1" applyProtection="1">
      <protection locked="0"/>
    </xf>
    <xf numFmtId="4" fontId="0" fillId="7" borderId="103" xfId="0" applyNumberFormat="1" applyFill="1" applyBorder="1" applyProtection="1"/>
    <xf numFmtId="4" fontId="0" fillId="2" borderId="103" xfId="0" applyNumberFormat="1" applyFill="1" applyBorder="1" applyProtection="1"/>
    <xf numFmtId="4" fontId="0" fillId="10" borderId="103" xfId="0" applyNumberFormat="1" applyFill="1" applyBorder="1" applyProtection="1"/>
    <xf numFmtId="0" fontId="75" fillId="2" borderId="104" xfId="0" quotePrefix="1" applyFont="1" applyFill="1" applyBorder="1" applyAlignment="1" applyProtection="1">
      <alignment horizontal="left" indent="3"/>
      <protection locked="0"/>
    </xf>
    <xf numFmtId="0" fontId="60" fillId="2" borderId="105" xfId="0" applyFont="1" applyFill="1" applyBorder="1" applyAlignment="1" applyProtection="1">
      <alignment horizontal="right"/>
    </xf>
    <xf numFmtId="0" fontId="0" fillId="2" borderId="105" xfId="0" applyFill="1" applyBorder="1" applyAlignment="1" applyProtection="1">
      <alignment horizontal="right"/>
    </xf>
    <xf numFmtId="0" fontId="68" fillId="2" borderId="105" xfId="0" applyFont="1" applyFill="1" applyBorder="1" applyAlignment="1" applyProtection="1">
      <alignment horizontal="right"/>
      <protection locked="0"/>
    </xf>
    <xf numFmtId="0" fontId="0" fillId="2" borderId="105" xfId="0" applyFill="1" applyBorder="1" applyProtection="1"/>
    <xf numFmtId="0" fontId="59" fillId="2" borderId="105" xfId="0" applyFont="1" applyFill="1" applyBorder="1" applyAlignment="1" applyProtection="1">
      <alignment horizontal="right"/>
    </xf>
    <xf numFmtId="4" fontId="0" fillId="2" borderId="105" xfId="0" applyNumberFormat="1" applyFill="1" applyBorder="1" applyProtection="1">
      <protection locked="0"/>
    </xf>
    <xf numFmtId="0" fontId="0" fillId="2" borderId="105" xfId="0" applyFill="1" applyBorder="1" applyProtection="1">
      <protection locked="0"/>
    </xf>
    <xf numFmtId="4" fontId="0" fillId="12" borderId="105" xfId="0" applyNumberFormat="1" applyFill="1" applyBorder="1" applyProtection="1"/>
    <xf numFmtId="2" fontId="0" fillId="14" borderId="105" xfId="0" applyNumberFormat="1" applyFill="1" applyBorder="1" applyProtection="1">
      <protection locked="0"/>
    </xf>
    <xf numFmtId="4" fontId="0" fillId="7" borderId="105" xfId="0" applyNumberFormat="1" applyFill="1" applyBorder="1" applyProtection="1"/>
    <xf numFmtId="4" fontId="0" fillId="2" borderId="105" xfId="0" applyNumberFormat="1" applyFill="1" applyBorder="1" applyProtection="1"/>
    <xf numFmtId="4" fontId="0" fillId="10" borderId="105" xfId="0" applyNumberFormat="1" applyFill="1" applyBorder="1" applyProtection="1"/>
    <xf numFmtId="0" fontId="59" fillId="2" borderId="102" xfId="0" applyFont="1" applyFill="1" applyBorder="1" applyAlignment="1" applyProtection="1">
      <alignment horizontal="right"/>
    </xf>
    <xf numFmtId="0" fontId="59" fillId="2" borderId="102" xfId="0" applyFont="1" applyFill="1" applyBorder="1" applyAlignment="1" applyProtection="1">
      <alignment wrapText="1"/>
      <protection locked="0"/>
    </xf>
    <xf numFmtId="0" fontId="59" fillId="2" borderId="108" xfId="0" applyFont="1" applyFill="1" applyBorder="1" applyAlignment="1" applyProtection="1">
      <alignment horizontal="right"/>
      <protection locked="0"/>
    </xf>
    <xf numFmtId="3" fontId="59" fillId="2" borderId="108" xfId="0" applyNumberFormat="1" applyFont="1" applyFill="1" applyBorder="1" applyProtection="1">
      <protection locked="0"/>
    </xf>
    <xf numFmtId="4" fontId="59" fillId="2" borderId="108" xfId="0" applyNumberFormat="1" applyFont="1" applyFill="1" applyBorder="1" applyProtection="1"/>
    <xf numFmtId="0" fontId="59" fillId="2" borderId="108" xfId="0" applyFont="1" applyFill="1" applyBorder="1" applyProtection="1"/>
    <xf numFmtId="4" fontId="59" fillId="12" borderId="108" xfId="0" applyNumberFormat="1" applyFont="1" applyFill="1" applyBorder="1" applyProtection="1"/>
    <xf numFmtId="4" fontId="59" fillId="7" borderId="108" xfId="0" applyNumberFormat="1" applyFont="1" applyFill="1" applyBorder="1" applyProtection="1"/>
    <xf numFmtId="4" fontId="59" fillId="10" borderId="108" xfId="0" applyNumberFormat="1" applyFont="1" applyFill="1" applyBorder="1" applyProtection="1"/>
    <xf numFmtId="4" fontId="59" fillId="5" borderId="108" xfId="0" applyNumberFormat="1" applyFont="1" applyFill="1" applyBorder="1" applyProtection="1">
      <protection locked="0"/>
    </xf>
    <xf numFmtId="0" fontId="59" fillId="2" borderId="106" xfId="0" applyFont="1" applyFill="1" applyBorder="1" applyAlignment="1" applyProtection="1">
      <alignment horizontal="right"/>
      <protection locked="0"/>
    </xf>
    <xf numFmtId="0" fontId="60" fillId="2" borderId="109" xfId="0" applyFont="1" applyFill="1" applyBorder="1" applyAlignment="1" applyProtection="1">
      <alignment horizontal="right"/>
    </xf>
    <xf numFmtId="0" fontId="75" fillId="2" borderId="105" xfId="0" quotePrefix="1" applyFont="1" applyFill="1" applyBorder="1" applyAlignment="1" applyProtection="1">
      <alignment horizontal="left" indent="3"/>
      <protection locked="0"/>
    </xf>
    <xf numFmtId="0" fontId="0" fillId="2" borderId="105" xfId="0" applyFont="1" applyFill="1" applyBorder="1" applyAlignment="1" applyProtection="1">
      <alignment horizontal="right"/>
    </xf>
    <xf numFmtId="4" fontId="0" fillId="2" borderId="105" xfId="0" applyNumberFormat="1" applyFont="1" applyFill="1" applyBorder="1" applyProtection="1"/>
    <xf numFmtId="2" fontId="0" fillId="2" borderId="105" xfId="0" applyNumberFormat="1" applyFont="1" applyFill="1" applyBorder="1" applyProtection="1"/>
    <xf numFmtId="4" fontId="0" fillId="2" borderId="110" xfId="0" applyNumberFormat="1" applyFill="1" applyBorder="1" applyProtection="1"/>
    <xf numFmtId="4" fontId="0" fillId="2" borderId="111" xfId="0" applyNumberFormat="1" applyFill="1" applyBorder="1" applyProtection="1"/>
    <xf numFmtId="3" fontId="0" fillId="2" borderId="103" xfId="0" applyNumberFormat="1" applyFill="1" applyBorder="1" applyAlignment="1" applyProtection="1">
      <alignment horizontal="right"/>
    </xf>
    <xf numFmtId="3" fontId="0" fillId="2" borderId="105" xfId="0" applyNumberFormat="1" applyFill="1" applyBorder="1" applyAlignment="1" applyProtection="1">
      <alignment horizontal="right"/>
    </xf>
    <xf numFmtId="0" fontId="71" fillId="2" borderId="103" xfId="0" applyFont="1" applyFill="1" applyBorder="1" applyAlignment="1" applyProtection="1">
      <alignment horizontal="right"/>
    </xf>
    <xf numFmtId="0" fontId="12" fillId="2" borderId="103" xfId="0" applyFont="1" applyFill="1" applyBorder="1" applyAlignment="1" applyProtection="1">
      <alignment horizontal="right"/>
    </xf>
    <xf numFmtId="169" fontId="60" fillId="2" borderId="103" xfId="0" applyNumberFormat="1" applyFont="1" applyFill="1" applyBorder="1" applyAlignment="1" applyProtection="1">
      <alignment horizontal="right"/>
    </xf>
    <xf numFmtId="169" fontId="60" fillId="2" borderId="105" xfId="0" applyNumberFormat="1" applyFont="1" applyFill="1" applyBorder="1" applyAlignment="1" applyProtection="1">
      <alignment horizontal="right"/>
    </xf>
    <xf numFmtId="169" fontId="59" fillId="2" borderId="102" xfId="0" quotePrefix="1" applyNumberFormat="1" applyFont="1" applyFill="1" applyBorder="1" applyAlignment="1" applyProtection="1">
      <alignment horizontal="right"/>
      <protection locked="0"/>
    </xf>
    <xf numFmtId="2" fontId="0" fillId="2" borderId="105" xfId="0" applyNumberFormat="1" applyFill="1" applyBorder="1" applyProtection="1">
      <protection locked="0"/>
    </xf>
    <xf numFmtId="3" fontId="71" fillId="2" borderId="102" xfId="0" applyNumberFormat="1" applyFont="1" applyFill="1" applyBorder="1" applyProtection="1">
      <protection locked="0"/>
    </xf>
    <xf numFmtId="4" fontId="59" fillId="2" borderId="105" xfId="0" applyNumberFormat="1" applyFont="1" applyFill="1" applyBorder="1" applyProtection="1"/>
    <xf numFmtId="4" fontId="59" fillId="12" borderId="105" xfId="0" applyNumberFormat="1" applyFont="1" applyFill="1" applyBorder="1" applyProtection="1"/>
    <xf numFmtId="169" fontId="59" fillId="2" borderId="102" xfId="0" applyNumberFormat="1" applyFont="1" applyFill="1" applyBorder="1" applyAlignment="1" applyProtection="1">
      <alignment horizontal="right"/>
      <protection locked="0"/>
    </xf>
    <xf numFmtId="3" fontId="59" fillId="2" borderId="103" xfId="0" applyNumberFormat="1" applyFont="1" applyFill="1" applyBorder="1" applyProtection="1">
      <protection locked="0"/>
    </xf>
    <xf numFmtId="170" fontId="59" fillId="2" borderId="102" xfId="0" quotePrefix="1" applyNumberFormat="1" applyFont="1" applyFill="1" applyBorder="1" applyAlignment="1" applyProtection="1">
      <alignment horizontal="right"/>
      <protection locked="0"/>
    </xf>
    <xf numFmtId="170" fontId="60" fillId="2" borderId="103" xfId="0" applyNumberFormat="1" applyFont="1" applyFill="1" applyBorder="1" applyAlignment="1" applyProtection="1">
      <alignment horizontal="right"/>
    </xf>
    <xf numFmtId="170" fontId="60" fillId="2" borderId="105" xfId="0" applyNumberFormat="1" applyFont="1" applyFill="1" applyBorder="1" applyAlignment="1" applyProtection="1">
      <alignment horizontal="right"/>
    </xf>
    <xf numFmtId="166" fontId="59" fillId="2" borderId="102" xfId="0" applyNumberFormat="1" applyFont="1" applyFill="1" applyBorder="1" applyProtection="1"/>
    <xf numFmtId="0" fontId="59" fillId="2" borderId="102" xfId="0" quotePrefix="1" applyFont="1" applyFill="1" applyBorder="1" applyAlignment="1" applyProtection="1">
      <alignment horizontal="right"/>
      <protection locked="0"/>
    </xf>
    <xf numFmtId="3" fontId="71" fillId="2" borderId="102" xfId="0" applyNumberFormat="1" applyFont="1" applyFill="1" applyBorder="1" applyAlignment="1" applyProtection="1">
      <alignment wrapText="1"/>
      <protection locked="0"/>
    </xf>
    <xf numFmtId="4" fontId="59" fillId="5" borderId="113" xfId="0" applyNumberFormat="1" applyFont="1" applyFill="1" applyBorder="1" applyProtection="1">
      <protection locked="0"/>
    </xf>
    <xf numFmtId="4" fontId="59" fillId="5" borderId="114" xfId="0" applyNumberFormat="1" applyFont="1" applyFill="1" applyBorder="1" applyProtection="1">
      <protection locked="0"/>
    </xf>
    <xf numFmtId="4" fontId="59" fillId="2" borderId="114" xfId="0" applyNumberFormat="1" applyFont="1" applyFill="1" applyBorder="1" applyProtection="1"/>
    <xf numFmtId="4" fontId="59" fillId="5" borderId="114" xfId="0" applyNumberFormat="1" applyFont="1" applyFill="1" applyBorder="1" applyProtection="1"/>
    <xf numFmtId="4" fontId="59" fillId="2" borderId="115" xfId="0" applyNumberFormat="1" applyFont="1" applyFill="1" applyBorder="1" applyProtection="1"/>
    <xf numFmtId="4" fontId="59" fillId="5" borderId="116" xfId="0" applyNumberFormat="1" applyFont="1" applyFill="1" applyBorder="1" applyProtection="1">
      <protection locked="0"/>
    </xf>
    <xf numFmtId="4" fontId="59" fillId="2" borderId="116" xfId="0" applyNumberFormat="1" applyFont="1" applyFill="1" applyBorder="1" applyProtection="1"/>
    <xf numFmtId="4" fontId="0" fillId="2" borderId="117" xfId="0" applyNumberFormat="1" applyFill="1" applyBorder="1" applyProtection="1"/>
    <xf numFmtId="4" fontId="0" fillId="2" borderId="118" xfId="0" applyNumberFormat="1" applyFill="1" applyBorder="1" applyProtection="1"/>
    <xf numFmtId="4" fontId="59" fillId="2" borderId="119" xfId="0" applyNumberFormat="1" applyFont="1" applyFill="1" applyBorder="1" applyProtection="1"/>
    <xf numFmtId="4" fontId="59" fillId="5" borderId="119" xfId="0" applyNumberFormat="1" applyFont="1" applyFill="1" applyBorder="1" applyProtection="1">
      <protection locked="0"/>
    </xf>
    <xf numFmtId="4" fontId="0" fillId="2" borderId="120" xfId="0" applyNumberFormat="1" applyFill="1" applyBorder="1" applyProtection="1"/>
    <xf numFmtId="4" fontId="0" fillId="2" borderId="121" xfId="0" applyNumberFormat="1" applyFill="1" applyBorder="1" applyProtection="1"/>
    <xf numFmtId="0" fontId="0" fillId="2" borderId="122" xfId="0" applyFill="1" applyBorder="1" applyProtection="1"/>
    <xf numFmtId="4" fontId="0" fillId="2" borderId="123" xfId="0" applyNumberFormat="1" applyFill="1" applyBorder="1" applyProtection="1"/>
    <xf numFmtId="4" fontId="0" fillId="2" borderId="124" xfId="0" applyNumberFormat="1" applyFill="1" applyBorder="1" applyProtection="1"/>
    <xf numFmtId="4" fontId="0" fillId="2" borderId="0" xfId="0" applyNumberFormat="1" applyFill="1" applyBorder="1" applyProtection="1">
      <protection locked="0"/>
    </xf>
    <xf numFmtId="0" fontId="0" fillId="2" borderId="6" xfId="0" applyFill="1" applyBorder="1" applyProtection="1">
      <protection locked="0"/>
    </xf>
    <xf numFmtId="4" fontId="0" fillId="2" borderId="7" xfId="0" applyNumberFormat="1" applyFill="1" applyBorder="1" applyProtection="1">
      <protection locked="0"/>
    </xf>
    <xf numFmtId="4" fontId="0" fillId="2" borderId="8" xfId="0" applyNumberFormat="1" applyFill="1" applyBorder="1" applyProtection="1">
      <protection locked="0"/>
    </xf>
    <xf numFmtId="0" fontId="59" fillId="2" borderId="122" xfId="0" applyFont="1" applyFill="1" applyBorder="1" applyAlignment="1" applyProtection="1">
      <alignment horizontal="right"/>
    </xf>
    <xf numFmtId="4" fontId="59" fillId="13" borderId="6" xfId="0" applyNumberFormat="1" applyFont="1" applyFill="1" applyBorder="1" applyProtection="1"/>
    <xf numFmtId="0" fontId="59" fillId="13" borderId="6" xfId="0" applyFont="1" applyFill="1" applyBorder="1" applyAlignment="1" applyProtection="1">
      <alignment horizontal="right"/>
    </xf>
    <xf numFmtId="4" fontId="0" fillId="2" borderId="6" xfId="0" applyNumberFormat="1" applyFill="1" applyBorder="1" applyProtection="1">
      <protection locked="0"/>
    </xf>
    <xf numFmtId="4" fontId="59" fillId="2" borderId="0" xfId="0" applyNumberFormat="1" applyFont="1" applyFill="1" applyBorder="1" applyProtection="1"/>
    <xf numFmtId="4" fontId="59" fillId="2" borderId="6" xfId="0" applyNumberFormat="1" applyFont="1" applyFill="1" applyBorder="1" applyProtection="1"/>
    <xf numFmtId="4" fontId="59" fillId="2" borderId="8" xfId="0" applyNumberFormat="1" applyFont="1" applyFill="1" applyBorder="1" applyProtection="1"/>
    <xf numFmtId="4" fontId="59" fillId="2" borderId="125" xfId="0" applyNumberFormat="1" applyFont="1" applyFill="1" applyBorder="1" applyProtection="1"/>
    <xf numFmtId="4" fontId="0" fillId="2" borderId="8" xfId="0" applyNumberFormat="1" applyFill="1" applyBorder="1" applyProtection="1"/>
    <xf numFmtId="4" fontId="0" fillId="2" borderId="6" xfId="0" applyNumberFormat="1" applyFill="1" applyBorder="1" applyProtection="1"/>
    <xf numFmtId="4" fontId="0" fillId="5" borderId="7" xfId="0" applyNumberFormat="1" applyFill="1" applyBorder="1" applyProtection="1">
      <protection locked="0"/>
    </xf>
    <xf numFmtId="4" fontId="0" fillId="5" borderId="121" xfId="0" applyNumberFormat="1" applyFill="1" applyBorder="1" applyProtection="1"/>
    <xf numFmtId="0" fontId="0" fillId="2" borderId="6" xfId="0" applyFont="1" applyFill="1" applyBorder="1" applyProtection="1"/>
    <xf numFmtId="4" fontId="0" fillId="2" borderId="6" xfId="0" applyNumberFormat="1" applyFont="1" applyFill="1" applyBorder="1" applyProtection="1"/>
    <xf numFmtId="4" fontId="0" fillId="2" borderId="126" xfId="0" applyNumberFormat="1" applyFill="1" applyBorder="1" applyProtection="1"/>
    <xf numFmtId="0" fontId="0" fillId="2" borderId="127" xfId="0" applyFill="1" applyBorder="1" applyProtection="1"/>
    <xf numFmtId="4" fontId="0" fillId="2" borderId="122" xfId="0" applyNumberFormat="1" applyFill="1" applyBorder="1" applyProtection="1"/>
    <xf numFmtId="4" fontId="59" fillId="2" borderId="127" xfId="0" applyNumberFormat="1" applyFont="1" applyFill="1" applyBorder="1" applyProtection="1"/>
    <xf numFmtId="3" fontId="59" fillId="2" borderId="128" xfId="0" applyNumberFormat="1" applyFont="1" applyFill="1" applyBorder="1" applyProtection="1">
      <protection locked="0"/>
    </xf>
    <xf numFmtId="4" fontId="59" fillId="2" borderId="128" xfId="0" applyNumberFormat="1" applyFont="1" applyFill="1" applyBorder="1" applyProtection="1"/>
    <xf numFmtId="0" fontId="59" fillId="2" borderId="129" xfId="0" applyFont="1" applyFill="1" applyBorder="1" applyAlignment="1" applyProtection="1">
      <alignment horizontal="right"/>
      <protection locked="0"/>
    </xf>
    <xf numFmtId="0" fontId="59" fillId="2" borderId="129" xfId="0" applyFont="1" applyFill="1" applyBorder="1" applyAlignment="1" applyProtection="1">
      <alignment wrapText="1"/>
      <protection locked="0"/>
    </xf>
    <xf numFmtId="3" fontId="59" fillId="2" borderId="129" xfId="0" applyNumberFormat="1" applyFont="1" applyFill="1" applyBorder="1" applyProtection="1">
      <protection locked="0"/>
    </xf>
    <xf numFmtId="3" fontId="71" fillId="2" borderId="129" xfId="0" applyNumberFormat="1" applyFont="1" applyFill="1" applyBorder="1" applyAlignment="1" applyProtection="1">
      <alignment wrapText="1"/>
      <protection locked="0"/>
    </xf>
    <xf numFmtId="0" fontId="59" fillId="2" borderId="129" xfId="0" applyFont="1" applyFill="1" applyBorder="1" applyProtection="1"/>
    <xf numFmtId="4" fontId="59" fillId="12" borderId="129" xfId="0" applyNumberFormat="1" applyFont="1" applyFill="1" applyBorder="1" applyProtection="1"/>
    <xf numFmtId="4" fontId="59" fillId="2" borderId="129" xfId="0" applyNumberFormat="1" applyFont="1" applyFill="1" applyBorder="1" applyProtection="1"/>
    <xf numFmtId="4" fontId="59" fillId="7" borderId="129" xfId="0" applyNumberFormat="1" applyFont="1" applyFill="1" applyBorder="1" applyProtection="1"/>
    <xf numFmtId="4" fontId="59" fillId="10" borderId="129" xfId="0" applyNumberFormat="1" applyFont="1" applyFill="1" applyBorder="1" applyProtection="1"/>
    <xf numFmtId="0" fontId="60" fillId="2" borderId="107" xfId="0" applyFont="1" applyFill="1" applyBorder="1" applyAlignment="1" applyProtection="1">
      <alignment horizontal="right"/>
    </xf>
    <xf numFmtId="0" fontId="0" fillId="2" borderId="107" xfId="0" applyFill="1" applyBorder="1" applyAlignment="1" applyProtection="1">
      <alignment horizontal="right"/>
    </xf>
    <xf numFmtId="0" fontId="0" fillId="2" borderId="107" xfId="0" applyFill="1" applyBorder="1" applyProtection="1"/>
    <xf numFmtId="0" fontId="59" fillId="2" borderId="107" xfId="0" applyFont="1" applyFill="1" applyBorder="1" applyAlignment="1" applyProtection="1">
      <alignment horizontal="right"/>
    </xf>
    <xf numFmtId="2" fontId="0" fillId="14" borderId="107" xfId="0" applyNumberFormat="1" applyFill="1" applyBorder="1" applyProtection="1">
      <protection locked="0"/>
    </xf>
    <xf numFmtId="4" fontId="0" fillId="2" borderId="107" xfId="0" applyNumberFormat="1" applyFill="1" applyBorder="1" applyProtection="1"/>
    <xf numFmtId="4" fontId="0" fillId="7" borderId="107" xfId="0" applyNumberFormat="1" applyFill="1" applyBorder="1" applyProtection="1"/>
    <xf numFmtId="0" fontId="0" fillId="9" borderId="134" xfId="0" applyFill="1" applyBorder="1"/>
    <xf numFmtId="4" fontId="59" fillId="2" borderId="135" xfId="0" applyNumberFormat="1" applyFont="1" applyFill="1" applyBorder="1" applyProtection="1"/>
    <xf numFmtId="0" fontId="0" fillId="2" borderId="136" xfId="0" applyFill="1" applyBorder="1" applyProtection="1"/>
    <xf numFmtId="4" fontId="59" fillId="2" borderId="137" xfId="0" applyNumberFormat="1" applyFont="1" applyFill="1" applyBorder="1" applyProtection="1"/>
    <xf numFmtId="4" fontId="59" fillId="2" borderId="138" xfId="0" applyNumberFormat="1" applyFont="1" applyFill="1" applyBorder="1" applyProtection="1"/>
    <xf numFmtId="4" fontId="59" fillId="2" borderId="131" xfId="0" applyNumberFormat="1" applyFont="1" applyFill="1" applyBorder="1" applyProtection="1"/>
    <xf numFmtId="0" fontId="76" fillId="2" borderId="129" xfId="0" applyFont="1" applyFill="1" applyBorder="1" applyAlignment="1" applyProtection="1">
      <alignment wrapText="1"/>
      <protection locked="0"/>
    </xf>
    <xf numFmtId="0" fontId="0" fillId="2" borderId="99" xfId="0" applyFill="1" applyBorder="1" applyAlignment="1">
      <alignment horizontal="right" vertical="center"/>
    </xf>
    <xf numFmtId="0" fontId="0" fillId="2" borderId="99" xfId="0" applyFill="1" applyBorder="1" applyAlignment="1">
      <alignment horizontal="right"/>
    </xf>
    <xf numFmtId="170" fontId="60" fillId="2" borderId="107" xfId="0" applyNumberFormat="1" applyFont="1" applyFill="1" applyBorder="1" applyAlignment="1" applyProtection="1">
      <alignment horizontal="right"/>
    </xf>
    <xf numFmtId="0" fontId="59" fillId="2" borderId="129" xfId="0" quotePrefix="1" applyFont="1" applyFill="1" applyBorder="1" applyAlignment="1" applyProtection="1">
      <alignment horizontal="right"/>
      <protection locked="0"/>
    </xf>
    <xf numFmtId="0" fontId="0" fillId="2" borderId="140" xfId="0" applyFill="1" applyBorder="1"/>
    <xf numFmtId="0" fontId="0" fillId="2" borderId="97" xfId="0" applyFill="1" applyBorder="1"/>
    <xf numFmtId="0" fontId="0" fillId="2" borderId="97" xfId="0" applyFill="1" applyBorder="1" applyAlignment="1">
      <alignment wrapText="1"/>
    </xf>
    <xf numFmtId="0" fontId="58" fillId="2" borderId="97" xfId="0" applyFont="1" applyFill="1" applyBorder="1"/>
    <xf numFmtId="4" fontId="58" fillId="2" borderId="97" xfId="0" applyNumberFormat="1" applyFont="1" applyFill="1" applyBorder="1"/>
    <xf numFmtId="2" fontId="58" fillId="2" borderId="97" xfId="0" applyNumberFormat="1" applyFont="1" applyFill="1" applyBorder="1"/>
    <xf numFmtId="0" fontId="45" fillId="2" borderId="97" xfId="0" applyFont="1" applyFill="1" applyBorder="1"/>
    <xf numFmtId="0" fontId="58" fillId="2" borderId="0" xfId="0" applyFont="1" applyFill="1" applyBorder="1"/>
    <xf numFmtId="4" fontId="58" fillId="2" borderId="0" xfId="0" applyNumberFormat="1" applyFont="1" applyFill="1" applyBorder="1"/>
    <xf numFmtId="2" fontId="58" fillId="2" borderId="0" xfId="0" applyNumberFormat="1" applyFont="1" applyFill="1" applyBorder="1"/>
    <xf numFmtId="0" fontId="59" fillId="2" borderId="0" xfId="0" applyFont="1" applyFill="1" applyBorder="1" applyAlignment="1" applyProtection="1">
      <alignment horizontal="right"/>
    </xf>
    <xf numFmtId="2" fontId="0" fillId="2" borderId="0" xfId="0" applyNumberFormat="1" applyFill="1" applyBorder="1" applyProtection="1">
      <protection locked="0"/>
    </xf>
    <xf numFmtId="0" fontId="0" fillId="2" borderId="112" xfId="0" applyFill="1" applyBorder="1" applyAlignment="1" applyProtection="1">
      <alignment horizontal="right"/>
    </xf>
    <xf numFmtId="4" fontId="51" fillId="9" borderId="14" xfId="0" applyNumberFormat="1" applyFont="1" applyFill="1" applyBorder="1" applyProtection="1"/>
    <xf numFmtId="4" fontId="7" fillId="9" borderId="2" xfId="0" applyNumberFormat="1" applyFont="1" applyFill="1" applyBorder="1" applyProtection="1">
      <protection locked="0"/>
    </xf>
    <xf numFmtId="4" fontId="7" fillId="9" borderId="14" xfId="0" applyNumberFormat="1" applyFont="1" applyFill="1" applyBorder="1" applyProtection="1">
      <protection locked="0"/>
    </xf>
    <xf numFmtId="0" fontId="0" fillId="9" borderId="1" xfId="0" applyFont="1" applyFill="1" applyBorder="1" applyProtection="1"/>
    <xf numFmtId="0" fontId="0" fillId="9" borderId="5" xfId="0" applyFont="1" applyFill="1" applyBorder="1" applyProtection="1"/>
    <xf numFmtId="0" fontId="0" fillId="9" borderId="0" xfId="0" applyFont="1" applyFill="1" applyBorder="1" applyProtection="1"/>
    <xf numFmtId="0" fontId="0" fillId="8" borderId="0" xfId="0" applyFont="1" applyFill="1" applyBorder="1"/>
    <xf numFmtId="0" fontId="0" fillId="11" borderId="0" xfId="0" applyFont="1" applyFill="1"/>
    <xf numFmtId="0" fontId="0" fillId="9" borderId="92" xfId="0" applyFont="1" applyFill="1" applyBorder="1" applyAlignment="1">
      <alignment horizontal="center" wrapText="1"/>
    </xf>
    <xf numFmtId="0" fontId="0" fillId="9" borderId="7" xfId="0" applyFont="1" applyFill="1" applyBorder="1" applyProtection="1"/>
    <xf numFmtId="0" fontId="0" fillId="9" borderId="28" xfId="0" applyFont="1" applyFill="1" applyBorder="1" applyAlignment="1">
      <alignment horizontal="center" wrapText="1"/>
    </xf>
    <xf numFmtId="2" fontId="0" fillId="2" borderId="143" xfId="0" applyNumberFormat="1" applyFill="1" applyBorder="1" applyProtection="1"/>
    <xf numFmtId="4" fontId="0" fillId="2" borderId="143" xfId="0" applyNumberFormat="1" applyFill="1" applyBorder="1" applyProtection="1"/>
    <xf numFmtId="4" fontId="0" fillId="2" borderId="144" xfId="0" applyNumberFormat="1" applyFill="1" applyBorder="1" applyProtection="1"/>
    <xf numFmtId="0" fontId="75" fillId="2" borderId="145" xfId="0" quotePrefix="1" applyFont="1" applyFill="1" applyBorder="1" applyAlignment="1" applyProtection="1">
      <alignment horizontal="left" indent="3"/>
      <protection locked="0"/>
    </xf>
    <xf numFmtId="0" fontId="0" fillId="2" borderId="104" xfId="0" applyFont="1" applyFill="1" applyBorder="1" applyAlignment="1" applyProtection="1">
      <alignment horizontal="right"/>
    </xf>
    <xf numFmtId="4" fontId="0" fillId="2" borderId="104" xfId="0" applyNumberFormat="1" applyFont="1" applyFill="1" applyBorder="1" applyProtection="1"/>
    <xf numFmtId="2" fontId="0" fillId="2" borderId="104" xfId="0" applyNumberFormat="1" applyFont="1" applyFill="1" applyBorder="1" applyProtection="1"/>
    <xf numFmtId="4" fontId="0" fillId="2" borderId="104" xfId="0" applyNumberFormat="1" applyFill="1" applyBorder="1" applyProtection="1"/>
    <xf numFmtId="0" fontId="77" fillId="2" borderId="124" xfId="0" quotePrefix="1" applyFont="1" applyFill="1" applyBorder="1" applyAlignment="1" applyProtection="1">
      <alignment horizontal="left" indent="3"/>
      <protection locked="0"/>
    </xf>
    <xf numFmtId="0" fontId="75" fillId="2" borderId="118" xfId="0" quotePrefix="1" applyFont="1" applyFill="1" applyBorder="1" applyAlignment="1" applyProtection="1">
      <alignment horizontal="left" indent="3"/>
      <protection locked="0"/>
    </xf>
    <xf numFmtId="0" fontId="0" fillId="2" borderId="143" xfId="0" applyFont="1" applyFill="1" applyBorder="1" applyAlignment="1" applyProtection="1">
      <alignment horizontal="right"/>
    </xf>
    <xf numFmtId="4" fontId="0" fillId="2" borderId="143" xfId="0" applyNumberFormat="1" applyFont="1" applyFill="1" applyBorder="1" applyProtection="1"/>
    <xf numFmtId="2" fontId="0" fillId="2" borderId="143" xfId="0" applyNumberFormat="1" applyFont="1" applyFill="1" applyBorder="1" applyProtection="1"/>
    <xf numFmtId="0" fontId="77" fillId="2" borderId="123" xfId="0" quotePrefix="1" applyFont="1" applyFill="1" applyBorder="1" applyAlignment="1" applyProtection="1">
      <alignment horizontal="left" indent="3"/>
      <protection locked="0"/>
    </xf>
    <xf numFmtId="0" fontId="77" fillId="2" borderId="118" xfId="0" quotePrefix="1" applyFont="1" applyFill="1" applyBorder="1" applyAlignment="1" applyProtection="1">
      <alignment horizontal="left" indent="3"/>
      <protection locked="0"/>
    </xf>
    <xf numFmtId="0" fontId="0" fillId="2" borderId="143" xfId="0" applyFill="1" applyBorder="1" applyAlignment="1" applyProtection="1">
      <alignment horizontal="right"/>
    </xf>
    <xf numFmtId="0" fontId="77" fillId="2" borderId="145" xfId="0" quotePrefix="1" applyFont="1" applyFill="1" applyBorder="1" applyAlignment="1" applyProtection="1">
      <alignment horizontal="left" indent="3"/>
      <protection locked="0"/>
    </xf>
    <xf numFmtId="0" fontId="0" fillId="2" borderId="104" xfId="0" applyFill="1" applyBorder="1" applyAlignment="1" applyProtection="1">
      <alignment horizontal="right"/>
    </xf>
    <xf numFmtId="0" fontId="0" fillId="2" borderId="104" xfId="0" applyFill="1" applyBorder="1" applyProtection="1"/>
    <xf numFmtId="2" fontId="0" fillId="2" borderId="104" xfId="0" applyNumberFormat="1" applyFill="1" applyBorder="1" applyProtection="1"/>
    <xf numFmtId="0" fontId="69" fillId="2" borderId="104" xfId="0" applyFont="1" applyFill="1" applyBorder="1" applyAlignment="1" applyProtection="1"/>
    <xf numFmtId="0" fontId="12" fillId="2" borderId="143" xfId="0" applyFont="1" applyFill="1" applyBorder="1" applyAlignment="1" applyProtection="1">
      <alignment horizontal="right"/>
    </xf>
    <xf numFmtId="0" fontId="77" fillId="2" borderId="123" xfId="0" quotePrefix="1" applyFont="1" applyFill="1" applyBorder="1" applyAlignment="1" applyProtection="1">
      <alignment horizontal="left" indent="7"/>
      <protection locked="0"/>
    </xf>
    <xf numFmtId="0" fontId="77" fillId="2" borderId="0" xfId="0" quotePrefix="1" applyFont="1" applyFill="1" applyBorder="1" applyAlignment="1" applyProtection="1">
      <alignment horizontal="left" indent="3"/>
      <protection locked="0"/>
    </xf>
    <xf numFmtId="0" fontId="77" fillId="2" borderId="124" xfId="0" quotePrefix="1" applyFont="1" applyFill="1" applyBorder="1" applyAlignment="1" applyProtection="1">
      <alignment horizontal="left" indent="7"/>
      <protection locked="0"/>
    </xf>
    <xf numFmtId="0" fontId="75" fillId="2" borderId="123" xfId="0" quotePrefix="1" applyFont="1" applyFill="1" applyBorder="1" applyAlignment="1" applyProtection="1">
      <alignment horizontal="left" indent="3"/>
      <protection locked="0"/>
    </xf>
    <xf numFmtId="0" fontId="75" fillId="2" borderId="124" xfId="0" quotePrefix="1" applyFont="1" applyFill="1" applyBorder="1" applyAlignment="1" applyProtection="1">
      <alignment horizontal="left" indent="3"/>
      <protection locked="0"/>
    </xf>
    <xf numFmtId="0" fontId="0" fillId="2" borderId="7" xfId="0" applyFont="1" applyFill="1" applyBorder="1" applyAlignment="1" applyProtection="1">
      <alignment horizontal="right"/>
    </xf>
    <xf numFmtId="4" fontId="0" fillId="2" borderId="7" xfId="0" applyNumberFormat="1" applyFont="1" applyFill="1" applyBorder="1" applyProtection="1"/>
    <xf numFmtId="0" fontId="0" fillId="2" borderId="7" xfId="0" applyFont="1" applyFill="1" applyBorder="1" applyProtection="1"/>
    <xf numFmtId="2" fontId="0" fillId="2" borderId="7" xfId="0" applyNumberFormat="1" applyFont="1" applyFill="1" applyBorder="1" applyProtection="1"/>
    <xf numFmtId="0" fontId="61" fillId="2" borderId="124" xfId="0" quotePrefix="1" applyFont="1" applyFill="1" applyBorder="1" applyAlignment="1" applyProtection="1">
      <alignment horizontal="left" indent="3"/>
      <protection locked="0"/>
    </xf>
    <xf numFmtId="0" fontId="78" fillId="0" borderId="0" xfId="0" applyFont="1"/>
    <xf numFmtId="0" fontId="0" fillId="2" borderId="100" xfId="0" applyFill="1" applyBorder="1" applyAlignment="1">
      <alignment wrapText="1"/>
    </xf>
    <xf numFmtId="0" fontId="79" fillId="0" borderId="0" xfId="0" applyFont="1"/>
    <xf numFmtId="4" fontId="59" fillId="5" borderId="119" xfId="0" applyNumberFormat="1" applyFont="1" applyFill="1" applyBorder="1" applyProtection="1"/>
    <xf numFmtId="4" fontId="0" fillId="5" borderId="7" xfId="0" applyNumberFormat="1" applyFill="1" applyBorder="1" applyProtection="1"/>
    <xf numFmtId="4" fontId="0" fillId="5" borderId="93" xfId="0" applyNumberFormat="1" applyFill="1" applyBorder="1" applyProtection="1"/>
    <xf numFmtId="4" fontId="59" fillId="5" borderId="7" xfId="0" applyNumberFormat="1" applyFont="1" applyFill="1" applyBorder="1" applyProtection="1">
      <protection locked="0"/>
    </xf>
    <xf numFmtId="4" fontId="59" fillId="5" borderId="0" xfId="0" applyNumberFormat="1" applyFont="1" applyFill="1" applyBorder="1" applyProtection="1"/>
    <xf numFmtId="4" fontId="59" fillId="5" borderId="0" xfId="0" applyNumberFormat="1" applyFont="1" applyFill="1" applyBorder="1" applyProtection="1">
      <protection locked="0"/>
    </xf>
    <xf numFmtId="4" fontId="66" fillId="7" borderId="102" xfId="0" applyNumberFormat="1" applyFont="1" applyFill="1" applyBorder="1" applyProtection="1"/>
    <xf numFmtId="4" fontId="66" fillId="2" borderId="102" xfId="0" applyNumberFormat="1" applyFont="1" applyFill="1" applyBorder="1" applyProtection="1"/>
    <xf numFmtId="4" fontId="66" fillId="10" borderId="102" xfId="0" applyNumberFormat="1" applyFont="1" applyFill="1" applyBorder="1" applyProtection="1"/>
    <xf numFmtId="0" fontId="59" fillId="2" borderId="102" xfId="0" applyFont="1" applyFill="1" applyBorder="1" applyAlignment="1" applyProtection="1">
      <alignment horizontal="left" wrapText="1"/>
      <protection locked="0"/>
    </xf>
    <xf numFmtId="0" fontId="0" fillId="0" borderId="0" xfId="0" applyAlignment="1">
      <alignment horizontal="right"/>
    </xf>
    <xf numFmtId="3" fontId="67" fillId="8" borderId="0" xfId="0" applyNumberFormat="1" applyFont="1" applyFill="1" applyBorder="1" applyAlignment="1">
      <alignment horizontal="center"/>
    </xf>
    <xf numFmtId="3" fontId="67" fillId="11" borderId="0" xfId="0" applyNumberFormat="1" applyFont="1" applyFill="1" applyAlignment="1">
      <alignment horizontal="center"/>
    </xf>
    <xf numFmtId="3" fontId="67" fillId="0" borderId="0" xfId="0" applyNumberFormat="1" applyFont="1" applyAlignment="1">
      <alignment horizontal="center"/>
    </xf>
    <xf numFmtId="166" fontId="51" fillId="9" borderId="142" xfId="0" applyNumberFormat="1" applyFont="1" applyFill="1" applyBorder="1" applyProtection="1"/>
    <xf numFmtId="0" fontId="0" fillId="9" borderId="133" xfId="0" applyFont="1" applyFill="1" applyBorder="1" applyAlignment="1">
      <alignment horizontal="center" wrapText="1"/>
    </xf>
    <xf numFmtId="166" fontId="51" fillId="9" borderId="147" xfId="0" applyNumberFormat="1" applyFont="1" applyFill="1" applyBorder="1" applyProtection="1"/>
    <xf numFmtId="0" fontId="0" fillId="9" borderId="6" xfId="0" applyFont="1" applyFill="1" applyBorder="1" applyProtection="1"/>
    <xf numFmtId="0" fontId="0" fillId="9" borderId="8" xfId="0" applyFont="1" applyFill="1" applyBorder="1" applyProtection="1"/>
    <xf numFmtId="3" fontId="67" fillId="14" borderId="0" xfId="0" applyNumberFormat="1" applyFont="1" applyFill="1" applyBorder="1" applyAlignment="1" applyProtection="1">
      <alignment horizontal="center"/>
    </xf>
    <xf numFmtId="3" fontId="67" fillId="14" borderId="0" xfId="0" applyNumberFormat="1" applyFont="1" applyFill="1" applyBorder="1" applyAlignment="1" applyProtection="1">
      <alignment horizontal="center"/>
      <protection locked="0"/>
    </xf>
    <xf numFmtId="0" fontId="0" fillId="9" borderId="26" xfId="0" applyFont="1" applyFill="1" applyBorder="1" applyAlignment="1">
      <alignment horizontal="center" wrapText="1"/>
    </xf>
    <xf numFmtId="0" fontId="7" fillId="16" borderId="0" xfId="0" applyFont="1" applyFill="1"/>
    <xf numFmtId="0" fontId="0" fillId="17" borderId="0" xfId="0" applyFill="1"/>
    <xf numFmtId="0" fontId="0" fillId="16" borderId="0" xfId="0" applyFill="1"/>
    <xf numFmtId="0" fontId="0" fillId="16" borderId="0" xfId="0" applyFont="1" applyFill="1"/>
    <xf numFmtId="3" fontId="67" fillId="16" borderId="0" xfId="0" applyNumberFormat="1" applyFont="1" applyFill="1" applyAlignment="1">
      <alignment horizontal="center"/>
    </xf>
    <xf numFmtId="0" fontId="0" fillId="9" borderId="95" xfId="0" applyFill="1" applyBorder="1"/>
    <xf numFmtId="0" fontId="0" fillId="9" borderId="95" xfId="0" applyFill="1" applyBorder="1" applyAlignment="1">
      <alignment horizontal="right"/>
    </xf>
    <xf numFmtId="0" fontId="0" fillId="9" borderId="95" xfId="0" applyFill="1" applyBorder="1" applyAlignment="1">
      <alignment wrapText="1"/>
    </xf>
    <xf numFmtId="0" fontId="58" fillId="9" borderId="95" xfId="0" applyFont="1" applyFill="1" applyBorder="1"/>
    <xf numFmtId="4" fontId="58" fillId="9" borderId="95" xfId="0" applyNumberFormat="1" applyFont="1" applyFill="1" applyBorder="1"/>
    <xf numFmtId="2" fontId="58" fillId="9" borderId="95" xfId="0" applyNumberFormat="1" applyFont="1" applyFill="1" applyBorder="1"/>
    <xf numFmtId="0" fontId="60" fillId="2" borderId="129" xfId="0" applyFont="1" applyFill="1" applyBorder="1" applyAlignment="1" applyProtection="1">
      <alignment horizontal="right"/>
    </xf>
    <xf numFmtId="0" fontId="0" fillId="2" borderId="129" xfId="0" applyFill="1" applyBorder="1" applyAlignment="1" applyProtection="1">
      <alignment horizontal="right"/>
    </xf>
    <xf numFmtId="0" fontId="70" fillId="2" borderId="129" xfId="0" applyFont="1" applyFill="1" applyBorder="1" applyAlignment="1" applyProtection="1">
      <alignment horizontal="right"/>
      <protection locked="0"/>
    </xf>
    <xf numFmtId="0" fontId="81" fillId="0" borderId="0" xfId="0" applyFont="1"/>
    <xf numFmtId="0" fontId="82" fillId="0" borderId="0" xfId="0" applyFont="1"/>
    <xf numFmtId="0" fontId="82" fillId="0" borderId="0" xfId="0" applyFont="1" applyAlignment="1">
      <alignment horizontal="right"/>
    </xf>
    <xf numFmtId="0" fontId="0" fillId="11" borderId="98" xfId="0" applyFill="1" applyBorder="1"/>
    <xf numFmtId="0" fontId="0" fillId="11" borderId="94" xfId="0" applyFill="1" applyBorder="1"/>
    <xf numFmtId="0" fontId="82" fillId="11" borderId="98" xfId="0" applyFont="1" applyFill="1" applyBorder="1"/>
    <xf numFmtId="0" fontId="82" fillId="11" borderId="93" xfId="0" applyFont="1" applyFill="1" applyBorder="1"/>
    <xf numFmtId="0" fontId="82" fillId="11" borderId="94" xfId="0" applyFont="1" applyFill="1" applyBorder="1"/>
    <xf numFmtId="0" fontId="82" fillId="11" borderId="89" xfId="0" applyFont="1" applyFill="1" applyBorder="1" applyAlignment="1">
      <alignment horizontal="center"/>
    </xf>
    <xf numFmtId="0" fontId="83" fillId="11" borderId="91" xfId="0" applyFont="1" applyFill="1" applyBorder="1"/>
    <xf numFmtId="0" fontId="83" fillId="11" borderId="89" xfId="0" applyFont="1" applyFill="1" applyBorder="1"/>
    <xf numFmtId="0" fontId="82" fillId="11" borderId="93" xfId="0" applyFont="1" applyFill="1" applyBorder="1" applyAlignment="1">
      <alignment horizontal="center"/>
    </xf>
    <xf numFmtId="0" fontId="82" fillId="11" borderId="98" xfId="0" applyFont="1" applyFill="1" applyBorder="1" applyAlignment="1">
      <alignment horizontal="left"/>
    </xf>
    <xf numFmtId="0" fontId="7" fillId="9" borderId="149" xfId="0" applyFont="1" applyFill="1" applyBorder="1"/>
    <xf numFmtId="0" fontId="7" fillId="9" borderId="41" xfId="0" applyFont="1" applyFill="1" applyBorder="1"/>
    <xf numFmtId="0" fontId="7" fillId="9" borderId="150" xfId="0" applyFont="1" applyFill="1" applyBorder="1"/>
    <xf numFmtId="0" fontId="0" fillId="9" borderId="149" xfId="0" applyFont="1" applyFill="1" applyBorder="1"/>
    <xf numFmtId="4" fontId="0" fillId="5" borderId="151" xfId="0" applyNumberFormat="1" applyFont="1" applyFill="1" applyBorder="1" applyProtection="1"/>
    <xf numFmtId="4" fontId="0" fillId="5" borderId="123" xfId="0" applyNumberFormat="1" applyFont="1" applyFill="1" applyBorder="1" applyProtection="1"/>
    <xf numFmtId="4" fontId="0" fillId="5" borderId="0" xfId="0" applyNumberFormat="1" applyFont="1" applyFill="1" applyBorder="1" applyProtection="1"/>
    <xf numFmtId="4" fontId="0" fillId="2" borderId="152" xfId="0" applyNumberFormat="1" applyFill="1" applyBorder="1" applyProtection="1"/>
    <xf numFmtId="4" fontId="0" fillId="2" borderId="154" xfId="0" applyNumberFormat="1" applyFill="1" applyBorder="1" applyProtection="1"/>
    <xf numFmtId="0" fontId="0" fillId="2" borderId="0" xfId="0" applyFill="1" applyBorder="1" applyAlignment="1">
      <alignment horizontal="right"/>
    </xf>
    <xf numFmtId="0" fontId="0" fillId="2" borderId="0" xfId="0" applyFill="1" applyBorder="1" applyAlignment="1">
      <alignment wrapText="1"/>
    </xf>
    <xf numFmtId="0" fontId="74" fillId="2" borderId="0" xfId="0" applyFont="1" applyFill="1" applyBorder="1"/>
    <xf numFmtId="0" fontId="0" fillId="2" borderId="6" xfId="0" applyFill="1" applyBorder="1"/>
    <xf numFmtId="0" fontId="0" fillId="2" borderId="1" xfId="0" applyFont="1" applyFill="1" applyBorder="1"/>
    <xf numFmtId="0" fontId="7" fillId="2" borderId="0" xfId="0" applyFont="1" applyFill="1" applyBorder="1"/>
    <xf numFmtId="0" fontId="7" fillId="2" borderId="6" xfId="0" applyFont="1" applyFill="1" applyBorder="1"/>
    <xf numFmtId="3" fontId="67" fillId="2" borderId="0" xfId="0" applyNumberFormat="1" applyFont="1" applyFill="1" applyBorder="1" applyAlignment="1">
      <alignment horizontal="center"/>
    </xf>
    <xf numFmtId="4" fontId="0" fillId="5" borderId="120" xfId="0" applyNumberFormat="1" applyFont="1" applyFill="1" applyBorder="1" applyProtection="1"/>
    <xf numFmtId="4" fontId="0" fillId="5" borderId="121" xfId="0" applyNumberFormat="1" applyFont="1" applyFill="1" applyBorder="1" applyProtection="1"/>
    <xf numFmtId="4" fontId="0" fillId="5" borderId="153" xfId="0" applyNumberFormat="1" applyFont="1" applyFill="1" applyBorder="1" applyProtection="1"/>
    <xf numFmtId="0" fontId="86" fillId="2" borderId="106" xfId="0" applyFont="1" applyFill="1" applyBorder="1" applyAlignment="1" applyProtection="1">
      <alignment horizontal="right"/>
      <protection locked="0"/>
    </xf>
    <xf numFmtId="0" fontId="86" fillId="2" borderId="102" xfId="0" applyFont="1" applyFill="1" applyBorder="1" applyAlignment="1" applyProtection="1">
      <alignment horizontal="right"/>
      <protection locked="0"/>
    </xf>
    <xf numFmtId="0" fontId="86" fillId="2" borderId="102" xfId="0" applyFont="1" applyFill="1" applyBorder="1" applyAlignment="1" applyProtection="1">
      <alignment wrapText="1"/>
      <protection locked="0"/>
    </xf>
    <xf numFmtId="3" fontId="86" fillId="2" borderId="102" xfId="0" applyNumberFormat="1" applyFont="1" applyFill="1" applyBorder="1" applyProtection="1">
      <protection locked="0"/>
    </xf>
    <xf numFmtId="4" fontId="86" fillId="2" borderId="102" xfId="0" applyNumberFormat="1" applyFont="1" applyFill="1" applyBorder="1" applyProtection="1"/>
    <xf numFmtId="0" fontId="86" fillId="2" borderId="102" xfId="0" applyFont="1" applyFill="1" applyBorder="1" applyProtection="1"/>
    <xf numFmtId="4" fontId="86" fillId="12" borderId="102" xfId="0" applyNumberFormat="1" applyFont="1" applyFill="1" applyBorder="1" applyProtection="1"/>
    <xf numFmtId="4" fontId="86" fillId="7" borderId="102" xfId="0" applyNumberFormat="1" applyFont="1" applyFill="1" applyBorder="1" applyProtection="1"/>
    <xf numFmtId="4" fontId="86" fillId="10" borderId="102" xfId="0" applyNumberFormat="1" applyFont="1" applyFill="1" applyBorder="1" applyProtection="1"/>
    <xf numFmtId="4" fontId="86" fillId="5" borderId="113" xfId="0" applyNumberFormat="1" applyFont="1" applyFill="1" applyBorder="1" applyProtection="1">
      <protection locked="0"/>
    </xf>
    <xf numFmtId="4" fontId="86" fillId="5" borderId="114" xfId="0" applyNumberFormat="1" applyFont="1" applyFill="1" applyBorder="1" applyProtection="1">
      <protection locked="0"/>
    </xf>
    <xf numFmtId="4" fontId="86" fillId="2" borderId="114" xfId="0" applyNumberFormat="1" applyFont="1" applyFill="1" applyBorder="1" applyProtection="1"/>
    <xf numFmtId="4" fontId="86" fillId="9" borderId="14" xfId="0" applyNumberFormat="1" applyFont="1" applyFill="1" applyBorder="1" applyProtection="1"/>
    <xf numFmtId="166" fontId="86" fillId="9" borderId="142" xfId="0" applyNumberFormat="1" applyFont="1" applyFill="1" applyBorder="1" applyProtection="1"/>
    <xf numFmtId="166" fontId="86" fillId="9" borderId="147" xfId="0" applyNumberFormat="1" applyFont="1" applyFill="1" applyBorder="1" applyProtection="1"/>
    <xf numFmtId="0" fontId="85" fillId="0" borderId="0" xfId="0" applyFont="1"/>
    <xf numFmtId="0" fontId="60" fillId="2" borderId="155" xfId="0" applyFont="1" applyFill="1" applyBorder="1" applyAlignment="1" applyProtection="1">
      <alignment horizontal="right"/>
    </xf>
    <xf numFmtId="0" fontId="60" fillId="2" borderId="156" xfId="0" applyFont="1" applyFill="1" applyBorder="1" applyAlignment="1" applyProtection="1">
      <alignment horizontal="right"/>
    </xf>
    <xf numFmtId="0" fontId="0" fillId="2" borderId="156" xfId="0" applyFill="1" applyBorder="1" applyAlignment="1" applyProtection="1">
      <alignment horizontal="right"/>
    </xf>
    <xf numFmtId="0" fontId="70" fillId="2" borderId="156" xfId="0" applyFont="1" applyFill="1" applyBorder="1" applyAlignment="1" applyProtection="1">
      <alignment horizontal="right"/>
      <protection locked="0"/>
    </xf>
    <xf numFmtId="0" fontId="60" fillId="2" borderId="130" xfId="0" applyFont="1" applyFill="1" applyBorder="1" applyAlignment="1" applyProtection="1">
      <alignment horizontal="right"/>
    </xf>
    <xf numFmtId="0" fontId="0" fillId="2" borderId="130" xfId="0" applyFill="1" applyBorder="1" applyAlignment="1" applyProtection="1">
      <alignment horizontal="right"/>
    </xf>
    <xf numFmtId="3" fontId="67" fillId="14" borderId="13" xfId="0" applyNumberFormat="1" applyFont="1" applyFill="1" applyBorder="1" applyAlignment="1" applyProtection="1">
      <alignment horizontal="center"/>
      <protection locked="0"/>
    </xf>
    <xf numFmtId="3" fontId="67" fillId="14" borderId="3" xfId="0" applyNumberFormat="1" applyFont="1" applyFill="1" applyBorder="1" applyAlignment="1" applyProtection="1">
      <alignment horizontal="center"/>
    </xf>
    <xf numFmtId="3" fontId="67" fillId="14" borderId="4" xfId="0" applyNumberFormat="1" applyFont="1" applyFill="1" applyBorder="1" applyAlignment="1" applyProtection="1">
      <alignment horizontal="center"/>
    </xf>
    <xf numFmtId="3" fontId="67" fillId="14" borderId="158" xfId="0" applyNumberFormat="1" applyFont="1" applyFill="1" applyBorder="1" applyAlignment="1">
      <alignment horizontal="center" wrapText="1"/>
    </xf>
    <xf numFmtId="3" fontId="67" fillId="14" borderId="157" xfId="0" applyNumberFormat="1" applyFont="1" applyFill="1" applyBorder="1" applyAlignment="1">
      <alignment horizontal="center"/>
    </xf>
    <xf numFmtId="0" fontId="60" fillId="2" borderId="110" xfId="0" applyFont="1" applyFill="1" applyBorder="1" applyAlignment="1" applyProtection="1">
      <alignment horizontal="right"/>
    </xf>
    <xf numFmtId="0" fontId="60" fillId="2" borderId="159" xfId="0" applyFont="1" applyFill="1" applyBorder="1" applyAlignment="1" applyProtection="1">
      <alignment horizontal="right"/>
    </xf>
    <xf numFmtId="3" fontId="67" fillId="2" borderId="0" xfId="0" applyNumberFormat="1" applyFont="1" applyFill="1" applyAlignment="1">
      <alignment horizontal="center"/>
    </xf>
    <xf numFmtId="0" fontId="87" fillId="2" borderId="124" xfId="0" quotePrefix="1" applyFont="1" applyFill="1" applyBorder="1" applyAlignment="1" applyProtection="1">
      <alignment horizontal="left" indent="3"/>
      <protection locked="0"/>
    </xf>
    <xf numFmtId="2" fontId="0" fillId="14" borderId="103" xfId="0" applyNumberFormat="1" applyFont="1" applyFill="1" applyBorder="1" applyProtection="1">
      <protection locked="0"/>
    </xf>
    <xf numFmtId="0" fontId="0" fillId="0" borderId="146" xfId="0" applyBorder="1"/>
    <xf numFmtId="0" fontId="0" fillId="0" borderId="146" xfId="0" applyBorder="1" applyAlignment="1">
      <alignment horizontal="right"/>
    </xf>
    <xf numFmtId="0" fontId="0" fillId="0" borderId="143" xfId="0" applyBorder="1"/>
    <xf numFmtId="0" fontId="0" fillId="0" borderId="103" xfId="0" applyBorder="1"/>
    <xf numFmtId="0" fontId="78" fillId="0" borderId="0" xfId="0" applyFont="1" applyAlignment="1">
      <alignment vertical="center"/>
    </xf>
    <xf numFmtId="0" fontId="0" fillId="0" borderId="117" xfId="0" applyBorder="1"/>
    <xf numFmtId="0" fontId="0" fillId="0" borderId="172" xfId="0" applyBorder="1"/>
    <xf numFmtId="0" fontId="0" fillId="0" borderId="146" xfId="0" applyBorder="1" applyAlignment="1">
      <alignment horizontal="left" indent="1"/>
    </xf>
    <xf numFmtId="0" fontId="75" fillId="0" borderId="117" xfId="0" applyFont="1" applyBorder="1"/>
    <xf numFmtId="0" fontId="89" fillId="0" borderId="103" xfId="0" applyFont="1" applyBorder="1"/>
    <xf numFmtId="0" fontId="0" fillId="0" borderId="117" xfId="0" applyFont="1" applyBorder="1"/>
    <xf numFmtId="0" fontId="0" fillId="0" borderId="129" xfId="0" applyBorder="1"/>
    <xf numFmtId="0" fontId="0" fillId="0" borderId="173" xfId="0" applyBorder="1"/>
    <xf numFmtId="0" fontId="0" fillId="0" borderId="174" xfId="0" applyBorder="1"/>
    <xf numFmtId="0" fontId="0" fillId="0" borderId="175" xfId="0" applyBorder="1"/>
    <xf numFmtId="4" fontId="0" fillId="0" borderId="176" xfId="0" applyNumberFormat="1" applyBorder="1"/>
    <xf numFmtId="0" fontId="89" fillId="0" borderId="105" xfId="0" applyFont="1" applyBorder="1"/>
    <xf numFmtId="0" fontId="0" fillId="0" borderId="105" xfId="0" applyBorder="1"/>
    <xf numFmtId="0" fontId="0" fillId="0" borderId="144" xfId="0" applyBorder="1"/>
    <xf numFmtId="4" fontId="0" fillId="0" borderId="177" xfId="0" applyNumberFormat="1" applyBorder="1"/>
    <xf numFmtId="4" fontId="0" fillId="0" borderId="179" xfId="0" applyNumberFormat="1" applyBorder="1"/>
    <xf numFmtId="0" fontId="0" fillId="0" borderId="14" xfId="0" applyBorder="1"/>
    <xf numFmtId="4" fontId="0" fillId="0" borderId="139" xfId="0" applyNumberFormat="1" applyBorder="1"/>
    <xf numFmtId="0" fontId="0" fillId="0" borderId="118" xfId="0" applyBorder="1"/>
    <xf numFmtId="0" fontId="88" fillId="0" borderId="180" xfId="0" applyFont="1" applyBorder="1"/>
    <xf numFmtId="0" fontId="75" fillId="0" borderId="103" xfId="0" applyFont="1" applyBorder="1"/>
    <xf numFmtId="0" fontId="75" fillId="0" borderId="105" xfId="0" applyFont="1" applyBorder="1"/>
    <xf numFmtId="0" fontId="75" fillId="0" borderId="143" xfId="0" applyFont="1" applyBorder="1"/>
    <xf numFmtId="0" fontId="75" fillId="0" borderId="117" xfId="0" quotePrefix="1" applyFont="1" applyBorder="1"/>
    <xf numFmtId="4" fontId="0" fillId="0" borderId="182" xfId="0" applyNumberFormat="1" applyBorder="1"/>
    <xf numFmtId="0" fontId="88" fillId="0" borderId="14" xfId="0" applyFont="1" applyBorder="1"/>
    <xf numFmtId="4" fontId="0" fillId="0" borderId="161" xfId="0" applyNumberFormat="1" applyBorder="1"/>
    <xf numFmtId="0" fontId="0" fillId="0" borderId="123" xfId="0" applyBorder="1"/>
    <xf numFmtId="4" fontId="0" fillId="0" borderId="6" xfId="0" applyNumberFormat="1" applyBorder="1"/>
    <xf numFmtId="4" fontId="0" fillId="0" borderId="184" xfId="0" applyNumberFormat="1" applyBorder="1"/>
    <xf numFmtId="0" fontId="89" fillId="0" borderId="14" xfId="0" applyFont="1" applyBorder="1"/>
    <xf numFmtId="0" fontId="59" fillId="0" borderId="173" xfId="0" applyFont="1" applyBorder="1"/>
    <xf numFmtId="0" fontId="59" fillId="0" borderId="174" xfId="0" applyFont="1" applyBorder="1"/>
    <xf numFmtId="0" fontId="59" fillId="0" borderId="129" xfId="0" applyFont="1" applyBorder="1"/>
    <xf numFmtId="0" fontId="75" fillId="0" borderId="118" xfId="0" quotePrefix="1" applyFont="1" applyBorder="1"/>
    <xf numFmtId="0" fontId="89" fillId="0" borderId="0" xfId="0" applyFont="1" applyBorder="1"/>
    <xf numFmtId="0" fontId="0" fillId="0" borderId="143" xfId="0" applyBorder="1" applyAlignment="1">
      <alignment horizontal="right"/>
    </xf>
    <xf numFmtId="0" fontId="88" fillId="0" borderId="180" xfId="0" applyFont="1" applyBorder="1" applyAlignment="1">
      <alignment horizontal="left"/>
    </xf>
    <xf numFmtId="0" fontId="0" fillId="0" borderId="156" xfId="0" applyBorder="1"/>
    <xf numFmtId="0" fontId="0" fillId="0" borderId="124" xfId="0" applyBorder="1"/>
    <xf numFmtId="0" fontId="0" fillId="0" borderId="185" xfId="0" applyBorder="1"/>
    <xf numFmtId="4" fontId="0" fillId="0" borderId="166" xfId="0" applyNumberFormat="1" applyBorder="1"/>
    <xf numFmtId="4" fontId="0" fillId="0" borderId="11" xfId="0" applyNumberFormat="1" applyBorder="1"/>
    <xf numFmtId="0" fontId="0" fillId="0" borderId="174" xfId="0" applyBorder="1" applyAlignment="1">
      <alignment horizontal="right"/>
    </xf>
    <xf numFmtId="4" fontId="0" fillId="0" borderId="184" xfId="0" applyNumberFormat="1" applyBorder="1" applyAlignment="1">
      <alignment horizontal="right"/>
    </xf>
    <xf numFmtId="0" fontId="59" fillId="0" borderId="14" xfId="0" applyFont="1" applyBorder="1"/>
    <xf numFmtId="0" fontId="59" fillId="0" borderId="14" xfId="0" applyFont="1" applyBorder="1" applyAlignment="1">
      <alignment horizontal="left" indent="3"/>
    </xf>
    <xf numFmtId="0" fontId="75" fillId="0" borderId="146" xfId="0" applyFont="1" applyBorder="1"/>
    <xf numFmtId="0" fontId="59" fillId="0" borderId="14" xfId="0" applyFont="1" applyBorder="1" applyAlignment="1">
      <alignment horizontal="left"/>
    </xf>
    <xf numFmtId="0" fontId="75" fillId="0" borderId="0" xfId="0" applyFont="1"/>
    <xf numFmtId="0" fontId="75" fillId="0" borderId="172" xfId="0" applyFont="1" applyBorder="1"/>
    <xf numFmtId="3" fontId="90" fillId="0" borderId="0" xfId="0" applyNumberFormat="1" applyFont="1" applyAlignment="1">
      <alignment horizontal="center"/>
    </xf>
    <xf numFmtId="4" fontId="75" fillId="0" borderId="176" xfId="0" applyNumberFormat="1" applyFont="1" applyBorder="1"/>
    <xf numFmtId="0" fontId="75" fillId="0" borderId="144" xfId="0" applyFont="1" applyBorder="1"/>
    <xf numFmtId="4" fontId="75" fillId="0" borderId="177" xfId="0" applyNumberFormat="1" applyFont="1" applyBorder="1"/>
    <xf numFmtId="0" fontId="75" fillId="0" borderId="117" xfId="0" quotePrefix="1" applyFont="1" applyBorder="1" applyAlignment="1">
      <alignment horizontal="left" indent="2"/>
    </xf>
    <xf numFmtId="0" fontId="75" fillId="0" borderId="117" xfId="0" applyFont="1" applyBorder="1" applyAlignment="1">
      <alignment horizontal="left" indent="2"/>
    </xf>
    <xf numFmtId="0" fontId="75" fillId="0" borderId="118" xfId="0" quotePrefix="1" applyFont="1" applyBorder="1" applyAlignment="1">
      <alignment horizontal="left" indent="2"/>
    </xf>
    <xf numFmtId="0" fontId="72" fillId="14" borderId="141" xfId="0" applyFont="1" applyFill="1" applyBorder="1" applyAlignment="1"/>
    <xf numFmtId="0" fontId="0" fillId="14" borderId="142" xfId="0" applyFill="1" applyBorder="1"/>
    <xf numFmtId="0" fontId="72" fillId="14" borderId="167" xfId="0" applyFont="1" applyFill="1" applyBorder="1" applyAlignment="1"/>
    <xf numFmtId="0" fontId="0" fillId="14" borderId="146" xfId="0" applyFill="1" applyBorder="1"/>
    <xf numFmtId="10" fontId="0" fillId="14" borderId="168" xfId="10" applyNumberFormat="1" applyFont="1" applyFill="1" applyBorder="1"/>
    <xf numFmtId="0" fontId="0" fillId="14" borderId="168" xfId="0" applyFill="1" applyBorder="1" applyAlignment="1">
      <alignment horizontal="right"/>
    </xf>
    <xf numFmtId="0" fontId="72" fillId="14" borderId="167" xfId="0" applyFont="1" applyFill="1" applyBorder="1" applyAlignment="1">
      <alignment vertical="top"/>
    </xf>
    <xf numFmtId="0" fontId="72" fillId="14" borderId="169" xfId="0" applyFont="1" applyFill="1" applyBorder="1" applyAlignment="1"/>
    <xf numFmtId="0" fontId="0" fillId="14" borderId="143" xfId="0" applyFill="1" applyBorder="1"/>
    <xf numFmtId="0" fontId="88" fillId="0" borderId="0" xfId="0" applyFont="1" applyAlignment="1">
      <alignment vertical="center"/>
    </xf>
    <xf numFmtId="3" fontId="67" fillId="0" borderId="0" xfId="0" applyNumberFormat="1" applyFont="1" applyAlignment="1">
      <alignment horizontal="center" vertical="center"/>
    </xf>
    <xf numFmtId="4" fontId="71" fillId="2" borderId="119" xfId="0" applyNumberFormat="1" applyFont="1" applyFill="1" applyBorder="1" applyProtection="1"/>
    <xf numFmtId="4" fontId="71" fillId="2" borderId="114" xfId="0" applyNumberFormat="1" applyFont="1" applyFill="1" applyBorder="1" applyProtection="1"/>
    <xf numFmtId="4" fontId="71" fillId="2" borderId="135" xfId="0" applyNumberFormat="1" applyFont="1" applyFill="1" applyBorder="1" applyProtection="1"/>
    <xf numFmtId="4" fontId="12" fillId="2" borderId="126" xfId="0" applyNumberFormat="1" applyFont="1" applyFill="1" applyBorder="1" applyProtection="1"/>
    <xf numFmtId="4" fontId="71" fillId="2" borderId="102" xfId="0" applyNumberFormat="1" applyFont="1" applyFill="1" applyBorder="1" applyProtection="1"/>
    <xf numFmtId="4" fontId="12" fillId="2" borderId="103" xfId="0" applyNumberFormat="1" applyFont="1" applyFill="1" applyBorder="1" applyProtection="1"/>
    <xf numFmtId="4" fontId="55" fillId="2" borderId="102" xfId="0" applyNumberFormat="1" applyFont="1" applyFill="1" applyBorder="1" applyProtection="1"/>
    <xf numFmtId="4" fontId="12" fillId="2" borderId="105" xfId="0" applyNumberFormat="1" applyFont="1" applyFill="1" applyBorder="1" applyProtection="1"/>
    <xf numFmtId="167" fontId="71" fillId="2" borderId="102" xfId="0" applyNumberFormat="1" applyFont="1" applyFill="1" applyBorder="1" applyProtection="1"/>
    <xf numFmtId="167" fontId="12" fillId="2" borderId="103" xfId="0" applyNumberFormat="1" applyFont="1" applyFill="1" applyBorder="1" applyProtection="1">
      <protection locked="0"/>
    </xf>
    <xf numFmtId="0" fontId="12" fillId="2" borderId="0" xfId="0" applyFont="1" applyFill="1" applyBorder="1" applyAlignment="1" applyProtection="1">
      <alignment horizontal="right"/>
    </xf>
    <xf numFmtId="0" fontId="12" fillId="17" borderId="0" xfId="0" applyFont="1" applyFill="1"/>
    <xf numFmtId="0" fontId="91" fillId="9" borderId="28" xfId="0" applyFont="1" applyFill="1" applyBorder="1" applyAlignment="1">
      <alignment horizontal="center" wrapText="1"/>
    </xf>
    <xf numFmtId="0" fontId="12" fillId="9" borderId="90" xfId="0" applyFont="1" applyFill="1" applyBorder="1"/>
    <xf numFmtId="0" fontId="12" fillId="2" borderId="91" xfId="0" applyFont="1" applyFill="1" applyBorder="1"/>
    <xf numFmtId="0" fontId="12" fillId="2" borderId="97" xfId="0" applyFont="1" applyFill="1" applyBorder="1"/>
    <xf numFmtId="0" fontId="71" fillId="2" borderId="105" xfId="0" applyFont="1" applyFill="1" applyBorder="1" applyAlignment="1" applyProtection="1">
      <alignment horizontal="right"/>
    </xf>
    <xf numFmtId="0" fontId="12" fillId="2" borderId="105" xfId="0" applyFont="1" applyFill="1" applyBorder="1" applyAlignment="1" applyProtection="1">
      <alignment horizontal="right"/>
    </xf>
    <xf numFmtId="0" fontId="12" fillId="2" borderId="104" xfId="0" applyFont="1" applyFill="1" applyBorder="1" applyAlignment="1" applyProtection="1">
      <alignment horizontal="right"/>
    </xf>
    <xf numFmtId="0" fontId="12" fillId="2" borderId="7" xfId="0" applyFont="1" applyFill="1" applyBorder="1" applyAlignment="1" applyProtection="1">
      <alignment horizontal="right"/>
    </xf>
    <xf numFmtId="0" fontId="12" fillId="2" borderId="99" xfId="0" applyFont="1" applyFill="1" applyBorder="1"/>
    <xf numFmtId="3" fontId="71" fillId="2" borderId="129" xfId="0" applyNumberFormat="1" applyFont="1" applyFill="1" applyBorder="1" applyProtection="1">
      <protection locked="0"/>
    </xf>
    <xf numFmtId="3" fontId="71" fillId="2" borderId="102" xfId="0" applyNumberFormat="1" applyFont="1" applyFill="1" applyBorder="1" applyProtection="1"/>
    <xf numFmtId="0" fontId="12" fillId="2" borderId="107" xfId="0" applyFont="1" applyFill="1" applyBorder="1" applyAlignment="1" applyProtection="1">
      <alignment horizontal="right"/>
    </xf>
    <xf numFmtId="0" fontId="12" fillId="2" borderId="103" xfId="0" applyFont="1" applyFill="1" applyBorder="1" applyAlignment="1" applyProtection="1">
      <alignment horizontal="left"/>
    </xf>
    <xf numFmtId="3" fontId="71" fillId="2" borderId="105" xfId="0" applyNumberFormat="1" applyFont="1" applyFill="1" applyBorder="1" applyProtection="1">
      <protection locked="0"/>
    </xf>
    <xf numFmtId="3" fontId="71" fillId="2" borderId="103" xfId="0" applyNumberFormat="1" applyFont="1" applyFill="1" applyBorder="1" applyProtection="1">
      <protection locked="0"/>
    </xf>
    <xf numFmtId="0" fontId="71" fillId="2" borderId="0" xfId="0" applyFont="1" applyFill="1" applyBorder="1" applyAlignment="1" applyProtection="1">
      <alignment horizontal="right"/>
    </xf>
    <xf numFmtId="0" fontId="71" fillId="2" borderId="107" xfId="0" applyFont="1" applyFill="1" applyBorder="1" applyAlignment="1" applyProtection="1">
      <alignment horizontal="right"/>
    </xf>
    <xf numFmtId="3" fontId="92" fillId="2" borderId="102" xfId="0" applyNumberFormat="1" applyFont="1" applyFill="1" applyBorder="1" applyProtection="1">
      <protection locked="0"/>
    </xf>
    <xf numFmtId="0" fontId="12" fillId="0" borderId="0" xfId="0" applyFont="1" applyAlignment="1">
      <alignment vertical="center"/>
    </xf>
    <xf numFmtId="0" fontId="12" fillId="14" borderId="142" xfId="0" applyFont="1" applyFill="1" applyBorder="1"/>
    <xf numFmtId="0" fontId="12" fillId="14" borderId="146" xfId="0" applyFont="1" applyFill="1" applyBorder="1"/>
    <xf numFmtId="0" fontId="12" fillId="14" borderId="143" xfId="0" applyFont="1" applyFill="1" applyBorder="1"/>
    <xf numFmtId="0" fontId="12" fillId="0" borderId="14" xfId="0" applyFont="1" applyBorder="1"/>
    <xf numFmtId="0" fontId="12" fillId="0" borderId="174" xfId="0" applyFont="1" applyBorder="1"/>
    <xf numFmtId="0" fontId="12" fillId="0" borderId="146" xfId="0" applyFont="1" applyBorder="1"/>
    <xf numFmtId="0" fontId="12" fillId="0" borderId="143" xfId="0" applyFont="1" applyBorder="1"/>
    <xf numFmtId="0" fontId="71" fillId="0" borderId="174" xfId="0" applyFont="1" applyBorder="1"/>
    <xf numFmtId="0" fontId="12" fillId="0" borderId="0" xfId="0" applyFont="1" applyBorder="1"/>
    <xf numFmtId="0" fontId="12" fillId="0" borderId="7" xfId="0" applyFont="1" applyBorder="1"/>
    <xf numFmtId="0" fontId="93" fillId="0" borderId="146" xfId="0" applyFont="1" applyBorder="1"/>
    <xf numFmtId="0" fontId="93" fillId="0" borderId="143" xfId="0" applyFont="1" applyBorder="1"/>
    <xf numFmtId="0" fontId="63" fillId="2" borderId="123" xfId="0" quotePrefix="1" applyFont="1" applyFill="1" applyBorder="1" applyAlignment="1" applyProtection="1">
      <alignment horizontal="left" indent="3"/>
      <protection locked="0"/>
    </xf>
    <xf numFmtId="0" fontId="63" fillId="2" borderId="118" xfId="0" quotePrefix="1" applyFont="1" applyFill="1" applyBorder="1" applyAlignment="1" applyProtection="1">
      <alignment horizontal="left" indent="3"/>
      <protection locked="0"/>
    </xf>
    <xf numFmtId="0" fontId="63" fillId="2" borderId="124" xfId="0" quotePrefix="1" applyFont="1" applyFill="1" applyBorder="1" applyAlignment="1" applyProtection="1">
      <alignment horizontal="left" indent="3"/>
      <protection locked="0"/>
    </xf>
    <xf numFmtId="4" fontId="12" fillId="2" borderId="103" xfId="0" applyNumberFormat="1" applyFont="1" applyFill="1" applyBorder="1" applyProtection="1">
      <protection locked="0"/>
    </xf>
    <xf numFmtId="3" fontId="12" fillId="2" borderId="103" xfId="0" applyNumberFormat="1" applyFont="1" applyFill="1" applyBorder="1" applyAlignment="1" applyProtection="1">
      <alignment horizontal="right"/>
    </xf>
    <xf numFmtId="0" fontId="76" fillId="2" borderId="102" xfId="0" applyFont="1" applyFill="1" applyBorder="1" applyAlignment="1" applyProtection="1">
      <alignment vertical="top" wrapText="1"/>
      <protection locked="0"/>
    </xf>
    <xf numFmtId="0" fontId="59" fillId="2" borderId="102" xfId="0" applyFont="1" applyFill="1" applyBorder="1" applyAlignment="1" applyProtection="1">
      <alignment vertical="top" wrapText="1"/>
      <protection locked="0"/>
    </xf>
    <xf numFmtId="0" fontId="71" fillId="2" borderId="102" xfId="0" applyFont="1" applyFill="1" applyBorder="1" applyProtection="1"/>
    <xf numFmtId="168" fontId="12" fillId="2" borderId="105" xfId="0" applyNumberFormat="1" applyFont="1" applyFill="1" applyBorder="1" applyProtection="1">
      <protection locked="0"/>
    </xf>
    <xf numFmtId="168" fontId="71" fillId="2" borderId="102" xfId="0" applyNumberFormat="1" applyFont="1" applyFill="1" applyBorder="1" applyProtection="1"/>
    <xf numFmtId="168" fontId="12" fillId="2" borderId="107" xfId="0" applyNumberFormat="1" applyFont="1" applyFill="1" applyBorder="1" applyProtection="1">
      <protection locked="0"/>
    </xf>
    <xf numFmtId="0" fontId="0" fillId="0" borderId="107" xfId="0" applyBorder="1"/>
    <xf numFmtId="0" fontId="75" fillId="0" borderId="145" xfId="0" quotePrefix="1" applyFont="1" applyBorder="1"/>
    <xf numFmtId="0" fontId="0" fillId="0" borderId="104" xfId="0" applyBorder="1"/>
    <xf numFmtId="0" fontId="12" fillId="0" borderId="104" xfId="0" applyFont="1" applyBorder="1"/>
    <xf numFmtId="0" fontId="0" fillId="0" borderId="132" xfId="0" applyBorder="1"/>
    <xf numFmtId="4" fontId="0" fillId="0" borderId="148" xfId="0" applyNumberFormat="1" applyBorder="1"/>
    <xf numFmtId="0" fontId="75" fillId="0" borderId="104" xfId="0" applyFont="1" applyBorder="1"/>
    <xf numFmtId="0" fontId="75" fillId="0" borderId="107" xfId="0" applyFont="1" applyBorder="1"/>
    <xf numFmtId="0" fontId="93" fillId="0" borderId="104" xfId="0" applyFont="1" applyBorder="1"/>
    <xf numFmtId="0" fontId="75" fillId="0" borderId="132" xfId="0" applyFont="1" applyBorder="1"/>
    <xf numFmtId="4" fontId="75" fillId="0" borderId="148" xfId="0" applyNumberFormat="1" applyFont="1" applyBorder="1"/>
    <xf numFmtId="0" fontId="59" fillId="0" borderId="0" xfId="0" applyFont="1" applyBorder="1" applyAlignment="1">
      <alignment horizontal="left" indent="8"/>
    </xf>
    <xf numFmtId="0" fontId="0" fillId="0" borderId="123" xfId="0" applyFont="1" applyBorder="1" applyAlignment="1">
      <alignment vertical="top"/>
    </xf>
    <xf numFmtId="0" fontId="59" fillId="0" borderId="0" xfId="0" applyFont="1" applyBorder="1" applyAlignment="1">
      <alignment horizontal="left"/>
    </xf>
    <xf numFmtId="4" fontId="0" fillId="0" borderId="8" xfId="0" applyNumberFormat="1" applyBorder="1"/>
    <xf numFmtId="0" fontId="0" fillId="0" borderId="105" xfId="0" quotePrefix="1" applyBorder="1"/>
    <xf numFmtId="0" fontId="0" fillId="0" borderId="103" xfId="0" quotePrefix="1" applyBorder="1"/>
    <xf numFmtId="0" fontId="0" fillId="0" borderId="129" xfId="0" quotePrefix="1" applyBorder="1"/>
    <xf numFmtId="3" fontId="71" fillId="2" borderId="108" xfId="0" applyNumberFormat="1" applyFont="1" applyFill="1" applyBorder="1" applyProtection="1">
      <protection locked="0"/>
    </xf>
    <xf numFmtId="4" fontId="0" fillId="2" borderId="129" xfId="0" applyNumberFormat="1" applyFill="1" applyBorder="1" applyProtection="1">
      <protection locked="0"/>
    </xf>
    <xf numFmtId="0" fontId="0" fillId="2" borderId="129" xfId="0" applyFill="1" applyBorder="1" applyProtection="1">
      <protection locked="0"/>
    </xf>
    <xf numFmtId="3" fontId="71" fillId="2" borderId="113" xfId="0" applyNumberFormat="1" applyFont="1" applyFill="1" applyBorder="1" applyProtection="1">
      <protection locked="0"/>
    </xf>
    <xf numFmtId="0" fontId="59" fillId="2" borderId="114" xfId="0" applyFont="1" applyFill="1" applyBorder="1" applyProtection="1"/>
    <xf numFmtId="4" fontId="59" fillId="12" borderId="114" xfId="0" applyNumberFormat="1" applyFont="1" applyFill="1" applyBorder="1" applyProtection="1"/>
    <xf numFmtId="4" fontId="59" fillId="7" borderId="114" xfId="0" applyNumberFormat="1" applyFont="1" applyFill="1" applyBorder="1" applyProtection="1"/>
    <xf numFmtId="4" fontId="59" fillId="10" borderId="114" xfId="0" applyNumberFormat="1" applyFont="1" applyFill="1" applyBorder="1" applyProtection="1"/>
    <xf numFmtId="0" fontId="71" fillId="2" borderId="183" xfId="0" applyFont="1" applyFill="1" applyBorder="1" applyAlignment="1" applyProtection="1">
      <alignment horizontal="right"/>
    </xf>
    <xf numFmtId="4" fontId="0" fillId="2" borderId="183" xfId="0" applyNumberFormat="1" applyFill="1" applyBorder="1" applyProtection="1">
      <protection locked="0"/>
    </xf>
    <xf numFmtId="2" fontId="0" fillId="14" borderId="183" xfId="0" applyNumberFormat="1" applyFill="1" applyBorder="1" applyProtection="1">
      <protection locked="0"/>
    </xf>
    <xf numFmtId="4" fontId="0" fillId="7" borderId="183" xfId="0" applyNumberFormat="1" applyFill="1" applyBorder="1" applyProtection="1"/>
    <xf numFmtId="4" fontId="0" fillId="2" borderId="183" xfId="0" applyNumberFormat="1" applyFill="1" applyBorder="1" applyProtection="1"/>
    <xf numFmtId="4" fontId="0" fillId="2" borderId="186" xfId="0" applyNumberFormat="1" applyFill="1" applyBorder="1" applyProtection="1"/>
    <xf numFmtId="0" fontId="76" fillId="2" borderId="108" xfId="0" applyFont="1" applyFill="1" applyBorder="1" applyAlignment="1" applyProtection="1">
      <alignment wrapText="1"/>
      <protection locked="0"/>
    </xf>
    <xf numFmtId="4" fontId="71" fillId="2" borderId="108" xfId="0" applyNumberFormat="1" applyFont="1" applyFill="1" applyBorder="1" applyProtection="1"/>
    <xf numFmtId="0" fontId="59" fillId="2" borderId="128" xfId="0" applyFont="1" applyFill="1" applyBorder="1" applyAlignment="1" applyProtection="1">
      <alignment wrapText="1"/>
      <protection locked="0"/>
    </xf>
    <xf numFmtId="0" fontId="94" fillId="2" borderId="103" xfId="0" applyFont="1" applyFill="1" applyBorder="1" applyAlignment="1" applyProtection="1">
      <alignment horizontal="right" wrapText="1"/>
    </xf>
    <xf numFmtId="0" fontId="72" fillId="2" borderId="0" xfId="0" applyFont="1" applyFill="1" applyBorder="1" applyAlignment="1"/>
    <xf numFmtId="0" fontId="12" fillId="2" borderId="0" xfId="0" applyFont="1" applyFill="1" applyBorder="1"/>
    <xf numFmtId="171" fontId="12" fillId="2" borderId="0" xfId="0" applyNumberFormat="1" applyFont="1" applyFill="1" applyBorder="1"/>
    <xf numFmtId="0" fontId="95" fillId="0" borderId="0" xfId="0" applyFont="1"/>
    <xf numFmtId="2" fontId="0" fillId="2" borderId="103" xfId="0" applyNumberFormat="1" applyFill="1" applyBorder="1" applyProtection="1">
      <protection locked="0"/>
    </xf>
    <xf numFmtId="166" fontId="0" fillId="2" borderId="103" xfId="0" applyNumberFormat="1" applyFill="1" applyBorder="1" applyProtection="1">
      <protection locked="0"/>
    </xf>
    <xf numFmtId="169" fontId="59" fillId="2" borderId="102" xfId="0" applyNumberFormat="1" applyFont="1" applyFill="1" applyBorder="1" applyAlignment="1" applyProtection="1">
      <alignment horizontal="right" wrapText="1"/>
      <protection locked="0"/>
    </xf>
    <xf numFmtId="0" fontId="0" fillId="2" borderId="8" xfId="0" quotePrefix="1" applyFill="1" applyBorder="1" applyProtection="1"/>
    <xf numFmtId="3" fontId="0" fillId="2" borderId="103" xfId="0" applyNumberFormat="1" applyFont="1" applyFill="1" applyBorder="1" applyAlignment="1" applyProtection="1">
      <alignment horizontal="right"/>
    </xf>
    <xf numFmtId="0" fontId="86" fillId="2" borderId="129" xfId="0" applyFont="1" applyFill="1" applyBorder="1" applyAlignment="1" applyProtection="1">
      <alignment horizontal="right"/>
      <protection locked="0"/>
    </xf>
    <xf numFmtId="0" fontId="86" fillId="2" borderId="129" xfId="0" applyFont="1" applyFill="1" applyBorder="1" applyAlignment="1" applyProtection="1">
      <alignment wrapText="1"/>
      <protection locked="0"/>
    </xf>
    <xf numFmtId="3" fontId="86" fillId="2" borderId="129" xfId="0" applyNumberFormat="1" applyFont="1" applyFill="1" applyBorder="1" applyProtection="1">
      <protection locked="0"/>
    </xf>
    <xf numFmtId="3" fontId="92" fillId="2" borderId="129" xfId="0" applyNumberFormat="1" applyFont="1" applyFill="1" applyBorder="1" applyProtection="1">
      <protection locked="0"/>
    </xf>
    <xf numFmtId="4" fontId="86" fillId="2" borderId="129" xfId="0" applyNumberFormat="1" applyFont="1" applyFill="1" applyBorder="1" applyProtection="1"/>
    <xf numFmtId="0" fontId="86" fillId="2" borderId="129" xfId="0" applyFont="1" applyFill="1" applyBorder="1" applyProtection="1"/>
    <xf numFmtId="4" fontId="86" fillId="12" borderId="129" xfId="0" applyNumberFormat="1" applyFont="1" applyFill="1" applyBorder="1" applyProtection="1"/>
    <xf numFmtId="4" fontId="86" fillId="7" borderId="129" xfId="0" applyNumberFormat="1" applyFont="1" applyFill="1" applyBorder="1" applyProtection="1"/>
    <xf numFmtId="4" fontId="86" fillId="10" borderId="129" xfId="0" applyNumberFormat="1" applyFont="1" applyFill="1" applyBorder="1" applyProtection="1"/>
    <xf numFmtId="4" fontId="86" fillId="5" borderId="0" xfId="0" applyNumberFormat="1" applyFont="1" applyFill="1" applyBorder="1" applyProtection="1">
      <protection locked="0"/>
    </xf>
    <xf numFmtId="4" fontId="86" fillId="2" borderId="0" xfId="0" applyNumberFormat="1" applyFont="1" applyFill="1" applyBorder="1" applyProtection="1"/>
    <xf numFmtId="0" fontId="86" fillId="2" borderId="188" xfId="0" applyFont="1" applyFill="1" applyBorder="1" applyAlignment="1" applyProtection="1">
      <alignment wrapText="1"/>
      <protection locked="0"/>
    </xf>
    <xf numFmtId="0" fontId="86" fillId="2" borderId="183" xfId="0" applyFont="1" applyFill="1" applyBorder="1" applyAlignment="1" applyProtection="1">
      <alignment wrapText="1"/>
      <protection locked="0"/>
    </xf>
    <xf numFmtId="3" fontId="0" fillId="0" borderId="0" xfId="0" applyNumberFormat="1" applyAlignment="1">
      <alignment horizontal="right"/>
    </xf>
    <xf numFmtId="3" fontId="0" fillId="2" borderId="105" xfId="0" applyNumberFormat="1" applyFont="1" applyFill="1" applyBorder="1" applyAlignment="1" applyProtection="1">
      <alignment horizontal="right"/>
    </xf>
    <xf numFmtId="0" fontId="0" fillId="2" borderId="126" xfId="0" applyFill="1" applyBorder="1" applyProtection="1"/>
    <xf numFmtId="4" fontId="0" fillId="2" borderId="103" xfId="0" applyNumberFormat="1" applyFont="1" applyFill="1" applyBorder="1" applyProtection="1">
      <protection locked="0"/>
    </xf>
    <xf numFmtId="4" fontId="0" fillId="2" borderId="103" xfId="0" applyNumberFormat="1" applyFont="1" applyFill="1" applyBorder="1" applyProtection="1"/>
    <xf numFmtId="4" fontId="0" fillId="7" borderId="103" xfId="0" applyNumberFormat="1" applyFont="1" applyFill="1" applyBorder="1" applyProtection="1"/>
    <xf numFmtId="4" fontId="0" fillId="2" borderId="117" xfId="0" applyNumberFormat="1" applyFont="1" applyFill="1" applyBorder="1" applyProtection="1"/>
    <xf numFmtId="4" fontId="0" fillId="2" borderId="174" xfId="0" applyNumberFormat="1" applyFill="1" applyBorder="1" applyProtection="1"/>
    <xf numFmtId="0" fontId="42" fillId="2" borderId="103" xfId="0" applyFont="1" applyFill="1" applyBorder="1" applyAlignment="1" applyProtection="1">
      <alignment horizontal="left"/>
    </xf>
    <xf numFmtId="171" fontId="0" fillId="14" borderId="168" xfId="0" applyNumberFormat="1" applyFont="1" applyFill="1" applyBorder="1"/>
    <xf numFmtId="171" fontId="0" fillId="14" borderId="170" xfId="0" applyNumberFormat="1" applyFont="1" applyFill="1" applyBorder="1"/>
    <xf numFmtId="4" fontId="0" fillId="2" borderId="189" xfId="0" applyNumberFormat="1" applyFill="1" applyBorder="1" applyProtection="1">
      <protection locked="0"/>
    </xf>
    <xf numFmtId="0" fontId="0" fillId="2" borderId="103" xfId="0" applyFill="1" applyBorder="1"/>
    <xf numFmtId="0" fontId="0" fillId="2" borderId="96" xfId="0" applyFill="1" applyBorder="1" applyAlignment="1">
      <alignment horizontal="right"/>
    </xf>
    <xf numFmtId="0" fontId="73" fillId="0" borderId="99" xfId="2" applyFont="1" applyFill="1" applyBorder="1" applyAlignment="1">
      <alignment horizontal="left" vertical="center"/>
    </xf>
    <xf numFmtId="0" fontId="59" fillId="2" borderId="175" xfId="0" applyFont="1" applyFill="1" applyBorder="1" applyAlignment="1" applyProtection="1">
      <alignment horizontal="right"/>
      <protection locked="0"/>
    </xf>
    <xf numFmtId="0" fontId="60" fillId="2" borderId="172" xfId="0" applyFont="1" applyFill="1" applyBorder="1" applyAlignment="1" applyProtection="1">
      <alignment horizontal="right"/>
    </xf>
    <xf numFmtId="0" fontId="60" fillId="2" borderId="144" xfId="0" applyFont="1" applyFill="1" applyBorder="1" applyAlignment="1" applyProtection="1">
      <alignment horizontal="right"/>
    </xf>
    <xf numFmtId="0" fontId="59" fillId="2" borderId="190" xfId="0" applyFont="1" applyFill="1" applyBorder="1" applyAlignment="1" applyProtection="1">
      <alignment horizontal="right"/>
      <protection locked="0"/>
    </xf>
    <xf numFmtId="0" fontId="59" fillId="2" borderId="187" xfId="0" applyFont="1" applyFill="1" applyBorder="1" applyAlignment="1" applyProtection="1">
      <alignment horizontal="right"/>
      <protection locked="0"/>
    </xf>
    <xf numFmtId="0" fontId="60" fillId="2" borderId="132" xfId="0" applyFont="1" applyFill="1" applyBorder="1" applyAlignment="1" applyProtection="1">
      <alignment horizontal="right"/>
    </xf>
    <xf numFmtId="0" fontId="73" fillId="2" borderId="99" xfId="2" applyFont="1" applyFill="1" applyBorder="1" applyAlignment="1">
      <alignment horizontal="left" vertical="center"/>
    </xf>
    <xf numFmtId="0" fontId="60" fillId="2" borderId="175" xfId="0" applyFont="1" applyFill="1" applyBorder="1" applyAlignment="1" applyProtection="1">
      <alignment horizontal="right"/>
    </xf>
    <xf numFmtId="0" fontId="60" fillId="2" borderId="185" xfId="0" applyFont="1" applyFill="1" applyBorder="1" applyAlignment="1" applyProtection="1">
      <alignment horizontal="right"/>
    </xf>
    <xf numFmtId="0" fontId="86" fillId="2" borderId="190" xfId="0" applyFont="1" applyFill="1" applyBorder="1" applyAlignment="1" applyProtection="1">
      <alignment horizontal="right"/>
      <protection locked="0"/>
    </xf>
    <xf numFmtId="0" fontId="86" fillId="2" borderId="175" xfId="0" applyFont="1" applyFill="1" applyBorder="1" applyAlignment="1" applyProtection="1">
      <alignment horizontal="right"/>
      <protection locked="0"/>
    </xf>
    <xf numFmtId="0" fontId="60" fillId="2" borderId="178" xfId="0" applyFont="1" applyFill="1" applyBorder="1" applyAlignment="1" applyProtection="1">
      <alignment horizontal="right"/>
    </xf>
    <xf numFmtId="0" fontId="89" fillId="0" borderId="172" xfId="0" applyFont="1" applyBorder="1"/>
    <xf numFmtId="0" fontId="0" fillId="2" borderId="172" xfId="0" applyFill="1" applyBorder="1"/>
    <xf numFmtId="0" fontId="89" fillId="0" borderId="144" xfId="0" applyFont="1" applyBorder="1"/>
    <xf numFmtId="0" fontId="0" fillId="9" borderId="28" xfId="0" applyFill="1" applyBorder="1" applyAlignment="1" applyProtection="1">
      <alignment horizontal="center"/>
    </xf>
    <xf numFmtId="0" fontId="0" fillId="9" borderId="28" xfId="0" applyFont="1" applyFill="1" applyBorder="1" applyAlignment="1" applyProtection="1">
      <alignment horizontal="center"/>
    </xf>
    <xf numFmtId="0" fontId="0" fillId="0" borderId="28" xfId="0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75" fillId="0" borderId="28" xfId="0" applyFont="1" applyBorder="1" applyAlignment="1">
      <alignment horizontal="center"/>
    </xf>
    <xf numFmtId="0" fontId="12" fillId="0" borderId="192" xfId="2" applyFont="1" applyFill="1" applyBorder="1" applyAlignment="1">
      <alignment horizontal="right" vertical="center"/>
    </xf>
    <xf numFmtId="0" fontId="0" fillId="9" borderId="96" xfId="0" applyFill="1" applyBorder="1" applyProtection="1"/>
    <xf numFmtId="0" fontId="0" fillId="9" borderId="191" xfId="0" applyFill="1" applyBorder="1" applyProtection="1"/>
    <xf numFmtId="0" fontId="12" fillId="0" borderId="193" xfId="2" applyFont="1" applyFill="1" applyBorder="1" applyAlignment="1">
      <alignment horizontal="right" vertical="center"/>
    </xf>
    <xf numFmtId="0" fontId="0" fillId="9" borderId="194" xfId="0" applyFill="1" applyBorder="1" applyProtection="1"/>
    <xf numFmtId="0" fontId="0" fillId="9" borderId="171" xfId="0" applyFill="1" applyBorder="1" applyProtection="1"/>
    <xf numFmtId="0" fontId="0" fillId="0" borderId="96" xfId="0" applyBorder="1" applyAlignment="1">
      <alignment vertical="center"/>
    </xf>
    <xf numFmtId="0" fontId="0" fillId="0" borderId="96" xfId="0" applyBorder="1"/>
    <xf numFmtId="0" fontId="42" fillId="0" borderId="96" xfId="0" applyFont="1" applyBorder="1"/>
    <xf numFmtId="0" fontId="0" fillId="2" borderId="96" xfId="0" applyFill="1" applyBorder="1"/>
    <xf numFmtId="0" fontId="0" fillId="0" borderId="191" xfId="0" applyBorder="1"/>
    <xf numFmtId="0" fontId="0" fillId="0" borderId="196" xfId="0" applyBorder="1"/>
    <xf numFmtId="0" fontId="0" fillId="9" borderId="95" xfId="0" applyFill="1" applyBorder="1" applyProtection="1"/>
    <xf numFmtId="0" fontId="0" fillId="9" borderId="197" xfId="0" applyFill="1" applyBorder="1" applyProtection="1"/>
    <xf numFmtId="0" fontId="0" fillId="9" borderId="198" xfId="0" applyFill="1" applyBorder="1" applyProtection="1"/>
    <xf numFmtId="0" fontId="75" fillId="0" borderId="96" xfId="0" applyFont="1" applyBorder="1"/>
    <xf numFmtId="0" fontId="75" fillId="0" borderId="191" xfId="0" applyFont="1" applyBorder="1"/>
    <xf numFmtId="0" fontId="0" fillId="9" borderId="199" xfId="0" applyFill="1" applyBorder="1" applyProtection="1"/>
    <xf numFmtId="0" fontId="0" fillId="9" borderId="200" xfId="0" applyFill="1" applyBorder="1" applyProtection="1"/>
    <xf numFmtId="0" fontId="0" fillId="9" borderId="89" xfId="0" applyFill="1" applyBorder="1" applyAlignment="1" applyProtection="1">
      <alignment horizontal="center"/>
    </xf>
    <xf numFmtId="0" fontId="12" fillId="0" borderId="197" xfId="2" applyFont="1" applyFill="1" applyBorder="1" applyAlignment="1">
      <alignment horizontal="right" vertical="center"/>
    </xf>
    <xf numFmtId="0" fontId="0" fillId="9" borderId="197" xfId="0" applyFill="1" applyBorder="1" applyAlignment="1" applyProtection="1">
      <alignment horizontal="center"/>
    </xf>
    <xf numFmtId="0" fontId="0" fillId="0" borderId="89" xfId="0" applyBorder="1" applyAlignment="1">
      <alignment horizontal="center" vertical="center"/>
    </xf>
    <xf numFmtId="0" fontId="0" fillId="0" borderId="89" xfId="0" applyBorder="1" applyAlignment="1">
      <alignment horizontal="center"/>
    </xf>
    <xf numFmtId="0" fontId="0" fillId="2" borderId="197" xfId="0" applyFill="1" applyBorder="1" applyAlignment="1">
      <alignment horizontal="center" vertical="center"/>
    </xf>
    <xf numFmtId="0" fontId="0" fillId="0" borderId="197" xfId="0" applyBorder="1" applyAlignment="1">
      <alignment horizontal="center"/>
    </xf>
    <xf numFmtId="0" fontId="75" fillId="0" borderId="197" xfId="0" applyFont="1" applyBorder="1" applyAlignment="1">
      <alignment horizontal="center"/>
    </xf>
    <xf numFmtId="0" fontId="0" fillId="9" borderId="201" xfId="0" applyFill="1" applyBorder="1" applyProtection="1"/>
    <xf numFmtId="0" fontId="0" fillId="9" borderId="198" xfId="0" applyFill="1" applyBorder="1" applyAlignment="1" applyProtection="1">
      <alignment horizontal="center"/>
    </xf>
    <xf numFmtId="0" fontId="0" fillId="9" borderId="195" xfId="0" applyFill="1" applyBorder="1" applyAlignment="1" applyProtection="1">
      <alignment horizontal="center"/>
    </xf>
    <xf numFmtId="0" fontId="0" fillId="9" borderId="91" xfId="0" applyFill="1" applyBorder="1" applyAlignment="1" applyProtection="1">
      <alignment horizontal="center"/>
    </xf>
    <xf numFmtId="0" fontId="0" fillId="9" borderId="180" xfId="0" applyFill="1" applyBorder="1" applyProtection="1"/>
    <xf numFmtId="0" fontId="0" fillId="9" borderId="123" xfId="0" applyFill="1" applyBorder="1" applyProtection="1"/>
    <xf numFmtId="0" fontId="0" fillId="9" borderId="202" xfId="0" applyFill="1" applyBorder="1" applyProtection="1"/>
    <xf numFmtId="0" fontId="96" fillId="9" borderId="92" xfId="0" applyFont="1" applyFill="1" applyBorder="1" applyAlignment="1">
      <alignment horizontal="left"/>
    </xf>
    <xf numFmtId="0" fontId="96" fillId="9" borderId="28" xfId="0" applyFont="1" applyFill="1" applyBorder="1" applyAlignment="1">
      <alignment horizontal="left"/>
    </xf>
    <xf numFmtId="0" fontId="96" fillId="9" borderId="94" xfId="0" applyFont="1" applyFill="1" applyBorder="1"/>
    <xf numFmtId="0" fontId="20" fillId="9" borderId="28" xfId="0" applyFont="1" applyFill="1" applyBorder="1" applyAlignment="1">
      <alignment horizontal="left"/>
    </xf>
    <xf numFmtId="0" fontId="0" fillId="2" borderId="93" xfId="0" applyFill="1" applyBorder="1"/>
    <xf numFmtId="0" fontId="0" fillId="2" borderId="89" xfId="0" applyFill="1" applyBorder="1"/>
    <xf numFmtId="0" fontId="0" fillId="9" borderId="203" xfId="0" applyFill="1" applyBorder="1" applyProtection="1"/>
    <xf numFmtId="0" fontId="0" fillId="9" borderId="204" xfId="0" applyFill="1" applyBorder="1" applyProtection="1"/>
    <xf numFmtId="0" fontId="0" fillId="9" borderId="205" xfId="0" applyFill="1" applyBorder="1" applyProtection="1"/>
    <xf numFmtId="0" fontId="14" fillId="9" borderId="101" xfId="0" applyFont="1" applyFill="1" applyBorder="1"/>
    <xf numFmtId="4" fontId="0" fillId="2" borderId="0" xfId="0" applyNumberFormat="1" applyFill="1"/>
    <xf numFmtId="4" fontId="59" fillId="2" borderId="114" xfId="0" applyNumberFormat="1" applyFont="1" applyFill="1" applyBorder="1"/>
    <xf numFmtId="4" fontId="0" fillId="2" borderId="121" xfId="0" applyNumberFormat="1" applyFill="1" applyBorder="1"/>
    <xf numFmtId="4" fontId="0" fillId="2" borderId="7" xfId="0" applyNumberFormat="1" applyFill="1" applyBorder="1"/>
    <xf numFmtId="4" fontId="59" fillId="2" borderId="119" xfId="0" applyNumberFormat="1" applyFont="1" applyFill="1" applyBorder="1"/>
    <xf numFmtId="4" fontId="0" fillId="2" borderId="0" xfId="0" applyNumberFormat="1" applyFill="1" applyProtection="1">
      <protection locked="0"/>
    </xf>
    <xf numFmtId="4" fontId="59" fillId="2" borderId="7" xfId="0" applyNumberFormat="1" applyFont="1" applyFill="1" applyBorder="1"/>
    <xf numFmtId="4" fontId="86" fillId="2" borderId="0" xfId="0" applyNumberFormat="1" applyFont="1" applyFill="1"/>
    <xf numFmtId="0" fontId="0" fillId="2" borderId="93" xfId="0" applyFill="1" applyBorder="1" applyProtection="1"/>
    <xf numFmtId="4" fontId="59" fillId="13" borderId="0" xfId="0" applyNumberFormat="1" applyFont="1" applyFill="1" applyBorder="1" applyProtection="1"/>
    <xf numFmtId="0" fontId="59" fillId="13" borderId="0" xfId="0" applyFont="1" applyFill="1" applyBorder="1" applyAlignment="1" applyProtection="1">
      <alignment horizontal="right"/>
    </xf>
    <xf numFmtId="0" fontId="0" fillId="2" borderId="7" xfId="0" quotePrefix="1" applyFill="1" applyBorder="1" applyProtection="1"/>
    <xf numFmtId="4" fontId="59" fillId="2" borderId="206" xfId="0" applyNumberFormat="1" applyFont="1" applyFill="1" applyBorder="1" applyProtection="1"/>
    <xf numFmtId="0" fontId="0" fillId="2" borderId="121" xfId="0" applyFill="1" applyBorder="1" applyProtection="1"/>
    <xf numFmtId="4" fontId="71" fillId="2" borderId="206" xfId="0" applyNumberFormat="1" applyFont="1" applyFill="1" applyBorder="1" applyProtection="1"/>
    <xf numFmtId="4" fontId="59" fillId="2" borderId="207" xfId="0" applyNumberFormat="1" applyFont="1" applyFill="1" applyBorder="1" applyProtection="1"/>
    <xf numFmtId="4" fontId="59" fillId="2" borderId="208" xfId="0" applyNumberFormat="1" applyFont="1" applyFill="1" applyBorder="1" applyProtection="1"/>
    <xf numFmtId="0" fontId="59" fillId="2" borderId="121" xfId="0" applyFont="1" applyFill="1" applyBorder="1" applyAlignment="1" applyProtection="1">
      <alignment horizontal="right"/>
    </xf>
    <xf numFmtId="4" fontId="59" fillId="2" borderId="126" xfId="0" applyNumberFormat="1" applyFont="1" applyFill="1" applyBorder="1" applyProtection="1"/>
    <xf numFmtId="4" fontId="86" fillId="2" borderId="206" xfId="0" applyNumberFormat="1" applyFont="1" applyFill="1" applyBorder="1" applyProtection="1"/>
    <xf numFmtId="0" fontId="20" fillId="9" borderId="209" xfId="0" applyFont="1" applyFill="1" applyBorder="1" applyAlignment="1">
      <alignment horizontal="center"/>
    </xf>
    <xf numFmtId="0" fontId="0" fillId="9" borderId="210" xfId="0" applyFill="1" applyBorder="1"/>
    <xf numFmtId="0" fontId="0" fillId="2" borderId="98" xfId="0" applyFill="1" applyBorder="1"/>
    <xf numFmtId="0" fontId="20" fillId="9" borderId="133" xfId="0" applyFont="1" applyFill="1" applyBorder="1" applyAlignment="1">
      <alignment horizontal="center" wrapText="1"/>
    </xf>
    <xf numFmtId="0" fontId="0" fillId="2" borderId="211" xfId="0" applyFill="1" applyBorder="1"/>
    <xf numFmtId="0" fontId="12" fillId="16" borderId="0" xfId="0" applyFont="1" applyFill="1"/>
    <xf numFmtId="0" fontId="0" fillId="9" borderId="212" xfId="0" applyFill="1" applyBorder="1" applyProtection="1"/>
    <xf numFmtId="0" fontId="12" fillId="0" borderId="213" xfId="2" applyFont="1" applyFill="1" applyBorder="1" applyAlignment="1">
      <alignment horizontal="right" vertical="center"/>
    </xf>
    <xf numFmtId="0" fontId="15" fillId="0" borderId="198" xfId="2" applyFont="1" applyFill="1" applyBorder="1" applyAlignment="1">
      <alignment horizontal="center" vertical="center"/>
    </xf>
    <xf numFmtId="0" fontId="45" fillId="2" borderId="0" xfId="0" applyFont="1" applyFill="1" applyBorder="1"/>
    <xf numFmtId="0" fontId="0" fillId="9" borderId="196" xfId="0" applyFill="1" applyBorder="1" applyProtection="1"/>
    <xf numFmtId="0" fontId="20" fillId="9" borderId="200" xfId="0" applyFont="1" applyFill="1" applyBorder="1" applyProtection="1"/>
    <xf numFmtId="0" fontId="20" fillId="9" borderId="199" xfId="0" applyFont="1" applyFill="1" applyBorder="1" applyAlignment="1" applyProtection="1">
      <alignment horizontal="center"/>
    </xf>
    <xf numFmtId="0" fontId="20" fillId="2" borderId="181" xfId="0" applyFont="1" applyFill="1" applyBorder="1" applyAlignment="1" applyProtection="1">
      <alignment horizontal="right"/>
      <protection locked="0"/>
    </xf>
    <xf numFmtId="0" fontId="20" fillId="2" borderId="128" xfId="0" applyFont="1" applyFill="1" applyBorder="1" applyAlignment="1" applyProtection="1">
      <alignment horizontal="right"/>
      <protection locked="0"/>
    </xf>
    <xf numFmtId="0" fontId="97" fillId="2" borderId="128" xfId="0" applyFont="1" applyFill="1" applyBorder="1" applyAlignment="1" applyProtection="1">
      <alignment horizontal="right"/>
      <protection locked="0"/>
    </xf>
    <xf numFmtId="0" fontId="20" fillId="2" borderId="128" xfId="0" applyFont="1" applyFill="1" applyBorder="1" applyProtection="1"/>
    <xf numFmtId="0" fontId="20" fillId="2" borderId="128" xfId="0" applyFont="1" applyFill="1" applyBorder="1" applyAlignment="1" applyProtection="1">
      <alignment wrapText="1"/>
      <protection locked="0"/>
    </xf>
    <xf numFmtId="3" fontId="20" fillId="2" borderId="128" xfId="0" applyNumberFormat="1" applyFont="1" applyFill="1" applyBorder="1" applyProtection="1">
      <protection locked="0"/>
    </xf>
    <xf numFmtId="3" fontId="91" fillId="2" borderId="128" xfId="0" applyNumberFormat="1" applyFont="1" applyFill="1" applyBorder="1" applyProtection="1">
      <protection locked="0"/>
    </xf>
    <xf numFmtId="4" fontId="20" fillId="2" borderId="128" xfId="0" applyNumberFormat="1" applyFont="1" applyFill="1" applyBorder="1" applyProtection="1"/>
    <xf numFmtId="4" fontId="20" fillId="2" borderId="180" xfId="0" applyNumberFormat="1" applyFont="1" applyFill="1" applyBorder="1" applyProtection="1"/>
    <xf numFmtId="4" fontId="20" fillId="2" borderId="139" xfId="0" applyNumberFormat="1" applyFont="1" applyFill="1" applyBorder="1" applyProtection="1"/>
    <xf numFmtId="4" fontId="20" fillId="12" borderId="128" xfId="0" applyNumberFormat="1" applyFont="1" applyFill="1" applyBorder="1" applyProtection="1"/>
    <xf numFmtId="4" fontId="20" fillId="7" borderId="128" xfId="0" applyNumberFormat="1" applyFont="1" applyFill="1" applyBorder="1" applyProtection="1"/>
    <xf numFmtId="4" fontId="20" fillId="10" borderId="128" xfId="0" applyNumberFormat="1" applyFont="1" applyFill="1" applyBorder="1" applyProtection="1"/>
    <xf numFmtId="4" fontId="20" fillId="5" borderId="128" xfId="0" applyNumberFormat="1" applyFont="1" applyFill="1" applyBorder="1" applyProtection="1">
      <protection locked="0"/>
    </xf>
    <xf numFmtId="168" fontId="91" fillId="2" borderId="128" xfId="0" applyNumberFormat="1" applyFont="1" applyFill="1" applyBorder="1" applyProtection="1"/>
    <xf numFmtId="0" fontId="58" fillId="9" borderId="101" xfId="0" applyFont="1" applyFill="1" applyBorder="1" applyAlignment="1">
      <alignment horizontal="left"/>
    </xf>
    <xf numFmtId="4" fontId="71" fillId="12" borderId="102" xfId="0" applyNumberFormat="1" applyFont="1" applyFill="1" applyBorder="1" applyProtection="1"/>
    <xf numFmtId="4" fontId="12" fillId="12" borderId="103" xfId="0" applyNumberFormat="1" applyFont="1" applyFill="1" applyBorder="1" applyProtection="1"/>
    <xf numFmtId="4" fontId="55" fillId="7" borderId="102" xfId="0" applyNumberFormat="1" applyFont="1" applyFill="1" applyBorder="1" applyProtection="1"/>
    <xf numFmtId="4" fontId="12" fillId="7" borderId="103" xfId="0" applyNumberFormat="1" applyFont="1" applyFill="1" applyBorder="1" applyProtection="1"/>
    <xf numFmtId="4" fontId="66" fillId="12" borderId="102" xfId="0" applyNumberFormat="1" applyFont="1" applyFill="1" applyBorder="1" applyProtection="1"/>
    <xf numFmtId="4" fontId="15" fillId="7" borderId="103" xfId="0" applyNumberFormat="1" applyFont="1" applyFill="1" applyBorder="1" applyProtection="1"/>
    <xf numFmtId="4" fontId="66" fillId="2" borderId="114" xfId="0" applyNumberFormat="1" applyFont="1" applyFill="1" applyBorder="1" applyProtection="1"/>
    <xf numFmtId="0" fontId="15" fillId="16" borderId="0" xfId="0" applyFont="1" applyFill="1"/>
    <xf numFmtId="0" fontId="15" fillId="8" borderId="0" xfId="0" applyFont="1" applyFill="1" applyBorder="1" applyAlignment="1" applyProtection="1">
      <alignment horizontal="right"/>
    </xf>
    <xf numFmtId="0" fontId="15" fillId="11" borderId="0" xfId="0" applyFont="1" applyFill="1"/>
    <xf numFmtId="0" fontId="15" fillId="2" borderId="0" xfId="0" applyFont="1" applyFill="1"/>
    <xf numFmtId="0" fontId="15" fillId="9" borderId="28" xfId="0" applyFont="1" applyFill="1" applyBorder="1" applyAlignment="1">
      <alignment horizontal="right"/>
    </xf>
    <xf numFmtId="0" fontId="15" fillId="9" borderId="90" xfId="0" applyFont="1" applyFill="1" applyBorder="1" applyAlignment="1">
      <alignment horizontal="right"/>
    </xf>
    <xf numFmtId="0" fontId="15" fillId="2" borderId="91" xfId="0" applyFont="1" applyFill="1" applyBorder="1" applyAlignment="1">
      <alignment horizontal="right"/>
    </xf>
    <xf numFmtId="0" fontId="15" fillId="2" borderId="99" xfId="0" applyFont="1" applyFill="1" applyBorder="1" applyAlignment="1">
      <alignment horizontal="right" vertical="center"/>
    </xf>
    <xf numFmtId="0" fontId="66" fillId="2" borderId="129" xfId="0" applyFont="1" applyFill="1" applyBorder="1" applyProtection="1"/>
    <xf numFmtId="0" fontId="98" fillId="2" borderId="103" xfId="0" applyFont="1" applyFill="1" applyBorder="1" applyAlignment="1" applyProtection="1">
      <alignment horizontal="right"/>
      <protection locked="0"/>
    </xf>
    <xf numFmtId="0" fontId="99" fillId="2" borderId="103" xfId="0" applyFont="1" applyFill="1" applyBorder="1" applyAlignment="1" applyProtection="1">
      <alignment horizontal="right"/>
      <protection locked="0"/>
    </xf>
    <xf numFmtId="0" fontId="100" fillId="2" borderId="105" xfId="0" applyFont="1" applyFill="1" applyBorder="1" applyAlignment="1" applyProtection="1">
      <alignment horizontal="right"/>
      <protection locked="0"/>
    </xf>
    <xf numFmtId="0" fontId="66" fillId="2" borderId="102" xfId="0" applyFont="1" applyFill="1" applyBorder="1" applyAlignment="1" applyProtection="1">
      <alignment horizontal="right"/>
    </xf>
    <xf numFmtId="0" fontId="98" fillId="2" borderId="105" xfId="0" applyFont="1" applyFill="1" applyBorder="1" applyAlignment="1" applyProtection="1">
      <alignment horizontal="right"/>
      <protection locked="0"/>
    </xf>
    <xf numFmtId="0" fontId="66" fillId="2" borderId="102" xfId="0" applyFont="1" applyFill="1" applyBorder="1" applyProtection="1"/>
    <xf numFmtId="0" fontId="99" fillId="2" borderId="105" xfId="0" applyFont="1" applyFill="1" applyBorder="1" applyAlignment="1" applyProtection="1">
      <alignment horizontal="right"/>
      <protection locked="0"/>
    </xf>
    <xf numFmtId="0" fontId="100" fillId="2" borderId="103" xfId="0" applyFont="1" applyFill="1" applyBorder="1" applyAlignment="1" applyProtection="1">
      <alignment horizontal="right"/>
      <protection locked="0"/>
    </xf>
    <xf numFmtId="0" fontId="66" fillId="2" borderId="108" xfId="0" applyFont="1" applyFill="1" applyBorder="1" applyProtection="1"/>
    <xf numFmtId="0" fontId="100" fillId="2" borderId="107" xfId="0" applyFont="1" applyFill="1" applyBorder="1" applyAlignment="1" applyProtection="1">
      <alignment horizontal="right"/>
      <protection locked="0"/>
    </xf>
    <xf numFmtId="0" fontId="15" fillId="2" borderId="99" xfId="0" applyFont="1" applyFill="1" applyBorder="1" applyAlignment="1">
      <alignment horizontal="right"/>
    </xf>
    <xf numFmtId="0" fontId="66" fillId="2" borderId="129" xfId="0" applyFont="1" applyFill="1" applyBorder="1" applyAlignment="1" applyProtection="1">
      <alignment horizontal="right"/>
    </xf>
    <xf numFmtId="0" fontId="99" fillId="2" borderId="129" xfId="0" applyFont="1" applyFill="1" applyBorder="1" applyAlignment="1" applyProtection="1">
      <alignment horizontal="right"/>
      <protection locked="0"/>
    </xf>
    <xf numFmtId="0" fontId="100" fillId="2" borderId="156" xfId="0" applyFont="1" applyFill="1" applyBorder="1" applyAlignment="1" applyProtection="1">
      <alignment horizontal="right"/>
      <protection locked="0"/>
    </xf>
    <xf numFmtId="0" fontId="98" fillId="2" borderId="107" xfId="0" applyFont="1" applyFill="1" applyBorder="1" applyAlignment="1" applyProtection="1">
      <alignment horizontal="right"/>
      <protection locked="0"/>
    </xf>
    <xf numFmtId="0" fontId="15" fillId="2" borderId="99" xfId="0" applyFont="1" applyFill="1" applyBorder="1"/>
    <xf numFmtId="0" fontId="98" fillId="2" borderId="99" xfId="0" applyFont="1" applyFill="1" applyBorder="1" applyAlignment="1" applyProtection="1">
      <alignment horizontal="right"/>
      <protection locked="0"/>
    </xf>
    <xf numFmtId="0" fontId="96" fillId="2" borderId="128" xfId="0" applyFont="1" applyFill="1" applyBorder="1" applyProtection="1"/>
    <xf numFmtId="0" fontId="101" fillId="2" borderId="102" xfId="0" applyFont="1" applyFill="1" applyBorder="1" applyAlignment="1" applyProtection="1">
      <alignment horizontal="right"/>
    </xf>
    <xf numFmtId="0" fontId="15" fillId="0" borderId="0" xfId="0" applyFont="1"/>
    <xf numFmtId="0" fontId="102" fillId="2" borderId="102" xfId="0" applyFont="1" applyFill="1" applyBorder="1" applyAlignment="1" applyProtection="1">
      <alignment horizontal="right"/>
    </xf>
    <xf numFmtId="0" fontId="102" fillId="2" borderId="129" xfId="0" applyFont="1" applyFill="1" applyBorder="1" applyAlignment="1" applyProtection="1">
      <alignment horizontal="right"/>
    </xf>
    <xf numFmtId="0" fontId="99" fillId="2" borderId="156" xfId="0" applyFont="1" applyFill="1" applyBorder="1" applyAlignment="1" applyProtection="1">
      <alignment horizontal="right"/>
      <protection locked="0"/>
    </xf>
    <xf numFmtId="0" fontId="99" fillId="2" borderId="123" xfId="0" applyFont="1" applyFill="1" applyBorder="1" applyAlignment="1" applyProtection="1">
      <alignment horizontal="right"/>
      <protection locked="0"/>
    </xf>
    <xf numFmtId="0" fontId="99" fillId="2" borderId="130" xfId="0" applyFont="1" applyFill="1" applyBorder="1" applyAlignment="1" applyProtection="1">
      <alignment horizontal="right"/>
      <protection locked="0"/>
    </xf>
    <xf numFmtId="0" fontId="15" fillId="0" borderId="0" xfId="0" applyFont="1" applyAlignment="1">
      <alignment vertical="center"/>
    </xf>
    <xf numFmtId="0" fontId="15" fillId="0" borderId="181" xfId="0" applyFont="1" applyBorder="1"/>
    <xf numFmtId="0" fontId="15" fillId="0" borderId="103" xfId="0" applyFont="1" applyBorder="1" applyAlignment="1">
      <alignment horizontal="right"/>
    </xf>
    <xf numFmtId="0" fontId="103" fillId="0" borderId="103" xfId="0" applyFont="1" applyBorder="1" applyAlignment="1">
      <alignment horizontal="right"/>
    </xf>
    <xf numFmtId="0" fontId="103" fillId="0" borderId="105" xfId="0" applyFont="1" applyBorder="1" applyAlignment="1">
      <alignment horizontal="right"/>
    </xf>
    <xf numFmtId="0" fontId="15" fillId="0" borderId="181" xfId="0" applyFont="1" applyBorder="1" applyAlignment="1">
      <alignment horizontal="right"/>
    </xf>
    <xf numFmtId="0" fontId="15" fillId="0" borderId="129" xfId="0" applyFont="1" applyBorder="1" applyAlignment="1">
      <alignment horizontal="right"/>
    </xf>
    <xf numFmtId="0" fontId="15" fillId="0" borderId="107" xfId="0" applyFont="1" applyBorder="1" applyAlignment="1">
      <alignment horizontal="right"/>
    </xf>
    <xf numFmtId="0" fontId="15" fillId="0" borderId="178" xfId="0" applyFont="1" applyBorder="1" applyAlignment="1">
      <alignment horizontal="right"/>
    </xf>
    <xf numFmtId="0" fontId="15" fillId="0" borderId="105" xfId="0" applyFont="1" applyBorder="1" applyAlignment="1">
      <alignment horizontal="right"/>
    </xf>
    <xf numFmtId="0" fontId="15" fillId="0" borderId="14" xfId="0" applyFont="1" applyBorder="1" applyAlignment="1">
      <alignment horizontal="right"/>
    </xf>
    <xf numFmtId="0" fontId="15" fillId="0" borderId="174" xfId="0" applyFont="1" applyBorder="1" applyAlignment="1">
      <alignment horizontal="right"/>
    </xf>
    <xf numFmtId="0" fontId="15" fillId="0" borderId="156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03" fillId="0" borderId="107" xfId="0" applyFont="1" applyBorder="1" applyAlignment="1">
      <alignment horizontal="right"/>
    </xf>
    <xf numFmtId="0" fontId="15" fillId="0" borderId="0" xfId="0" applyFont="1" applyAlignment="1">
      <alignment horizontal="right"/>
    </xf>
    <xf numFmtId="165" fontId="58" fillId="9" borderId="90" xfId="0" applyNumberFormat="1" applyFont="1" applyFill="1" applyBorder="1"/>
    <xf numFmtId="3" fontId="0" fillId="0" borderId="0" xfId="0" applyNumberFormat="1" applyFont="1" applyBorder="1"/>
    <xf numFmtId="0" fontId="0" fillId="0" borderId="174" xfId="0" applyBorder="1" applyAlignment="1">
      <alignment horizontal="left"/>
    </xf>
    <xf numFmtId="0" fontId="0" fillId="0" borderId="146" xfId="0" applyBorder="1" applyAlignment="1">
      <alignment horizontal="left"/>
    </xf>
    <xf numFmtId="0" fontId="0" fillId="0" borderId="143" xfId="0" applyBorder="1" applyAlignment="1">
      <alignment horizontal="left"/>
    </xf>
    <xf numFmtId="0" fontId="0" fillId="0" borderId="184" xfId="0" applyBorder="1" applyAlignment="1">
      <alignment horizontal="right"/>
    </xf>
    <xf numFmtId="0" fontId="0" fillId="0" borderId="162" xfId="0" applyBorder="1" applyAlignment="1">
      <alignment horizontal="right"/>
    </xf>
    <xf numFmtId="0" fontId="0" fillId="0" borderId="214" xfId="0" applyBorder="1" applyAlignment="1">
      <alignment horizontal="right"/>
    </xf>
    <xf numFmtId="0" fontId="0" fillId="0" borderId="215" xfId="0" applyBorder="1" applyAlignment="1">
      <alignment horizontal="right"/>
    </xf>
    <xf numFmtId="0" fontId="0" fillId="0" borderId="14" xfId="0" applyFont="1" applyBorder="1"/>
    <xf numFmtId="0" fontId="0" fillId="0" borderId="130" xfId="0" applyFont="1" applyFill="1" applyBorder="1"/>
    <xf numFmtId="0" fontId="0" fillId="0" borderId="130" xfId="0" applyFill="1" applyBorder="1"/>
    <xf numFmtId="0" fontId="0" fillId="0" borderId="124" xfId="0" applyBorder="1" applyAlignment="1">
      <alignment wrapText="1"/>
    </xf>
    <xf numFmtId="3" fontId="0" fillId="0" borderId="7" xfId="0" applyNumberFormat="1" applyBorder="1"/>
    <xf numFmtId="4" fontId="0" fillId="0" borderId="7" xfId="0" applyNumberFormat="1" applyBorder="1"/>
    <xf numFmtId="3" fontId="0" fillId="0" borderId="0" xfId="0" applyNumberFormat="1" applyBorder="1"/>
    <xf numFmtId="0" fontId="0" fillId="0" borderId="14" xfId="0" quotePrefix="1" applyFont="1" applyBorder="1"/>
    <xf numFmtId="0" fontId="0" fillId="0" borderId="0" xfId="0" quotePrefix="1" applyFont="1" applyBorder="1"/>
    <xf numFmtId="0" fontId="0" fillId="0" borderId="103" xfId="0" applyFill="1" applyBorder="1"/>
    <xf numFmtId="0" fontId="0" fillId="0" borderId="105" xfId="0" applyFill="1" applyBorder="1"/>
    <xf numFmtId="4" fontId="0" fillId="0" borderId="103" xfId="0" applyNumberFormat="1" applyBorder="1"/>
    <xf numFmtId="0" fontId="0" fillId="0" borderId="129" xfId="0" applyFill="1" applyBorder="1"/>
    <xf numFmtId="0" fontId="0" fillId="2" borderId="0" xfId="0" applyFill="1" applyAlignment="1">
      <alignment horizontal="right"/>
    </xf>
    <xf numFmtId="4" fontId="0" fillId="2" borderId="103" xfId="0" applyNumberFormat="1" applyFill="1" applyBorder="1"/>
    <xf numFmtId="0" fontId="0" fillId="9" borderId="197" xfId="0" applyFill="1" applyBorder="1"/>
    <xf numFmtId="165" fontId="58" fillId="9" borderId="95" xfId="0" applyNumberFormat="1" applyFont="1" applyFill="1" applyBorder="1"/>
    <xf numFmtId="165" fontId="13" fillId="9" borderId="90" xfId="0" applyNumberFormat="1" applyFont="1" applyFill="1" applyBorder="1"/>
    <xf numFmtId="0" fontId="75" fillId="0" borderId="124" xfId="0" quotePrefix="1" applyFont="1" applyBorder="1"/>
    <xf numFmtId="0" fontId="0" fillId="9" borderId="89" xfId="0" applyFill="1" applyBorder="1"/>
    <xf numFmtId="0" fontId="0" fillId="9" borderId="28" xfId="0" applyFill="1" applyBorder="1" applyAlignment="1">
      <alignment horizontal="center"/>
    </xf>
    <xf numFmtId="0" fontId="0" fillId="9" borderId="197" xfId="0" applyFill="1" applyBorder="1" applyAlignment="1">
      <alignment horizontal="center"/>
    </xf>
    <xf numFmtId="0" fontId="7" fillId="16" borderId="0" xfId="0" applyFont="1" applyFill="1" applyAlignment="1">
      <alignment horizontal="left"/>
    </xf>
    <xf numFmtId="0" fontId="0" fillId="9" borderId="0" xfId="0" applyFill="1" applyBorder="1" applyAlignment="1" applyProtection="1">
      <alignment horizontal="left"/>
    </xf>
    <xf numFmtId="0" fontId="7" fillId="15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17" borderId="0" xfId="0" applyFill="1" applyAlignment="1">
      <alignment horizontal="right"/>
    </xf>
    <xf numFmtId="0" fontId="0" fillId="9" borderId="90" xfId="0" applyFill="1" applyBorder="1" applyAlignment="1">
      <alignment horizontal="left"/>
    </xf>
    <xf numFmtId="0" fontId="0" fillId="2" borderId="89" xfId="0" applyFill="1" applyBorder="1" applyAlignment="1">
      <alignment horizontal="left"/>
    </xf>
    <xf numFmtId="0" fontId="12" fillId="0" borderId="197" xfId="2" applyFont="1" applyFill="1" applyBorder="1" applyAlignment="1">
      <alignment horizontal="left" vertical="center"/>
    </xf>
    <xf numFmtId="0" fontId="0" fillId="9" borderId="89" xfId="0" applyFill="1" applyBorder="1" applyAlignment="1" applyProtection="1">
      <alignment horizontal="left"/>
    </xf>
    <xf numFmtId="0" fontId="0" fillId="9" borderId="28" xfId="0" applyFont="1" applyFill="1" applyBorder="1" applyAlignment="1" applyProtection="1">
      <alignment horizontal="left"/>
    </xf>
    <xf numFmtId="0" fontId="0" fillId="9" borderId="28" xfId="0" applyFill="1" applyBorder="1" applyAlignment="1" applyProtection="1">
      <alignment horizontal="left"/>
    </xf>
    <xf numFmtId="0" fontId="0" fillId="9" borderId="197" xfId="0" applyFill="1" applyBorder="1" applyAlignment="1" applyProtection="1">
      <alignment horizontal="left"/>
    </xf>
    <xf numFmtId="0" fontId="0" fillId="9" borderId="198" xfId="0" applyFill="1" applyBorder="1" applyAlignment="1" applyProtection="1">
      <alignment horizontal="left"/>
    </xf>
    <xf numFmtId="0" fontId="15" fillId="0" borderId="198" xfId="2" applyFont="1" applyFill="1" applyBorder="1" applyAlignment="1">
      <alignment horizontal="left" vertical="center"/>
    </xf>
    <xf numFmtId="0" fontId="20" fillId="9" borderId="199" xfId="0" applyFont="1" applyFill="1" applyBorder="1" applyAlignment="1" applyProtection="1">
      <alignment horizontal="left"/>
    </xf>
    <xf numFmtId="0" fontId="0" fillId="0" borderId="28" xfId="0" applyBorder="1" applyAlignment="1">
      <alignment horizontal="left"/>
    </xf>
    <xf numFmtId="0" fontId="0" fillId="9" borderId="195" xfId="0" applyFill="1" applyBorder="1" applyAlignment="1" applyProtection="1">
      <alignment horizontal="left"/>
    </xf>
    <xf numFmtId="0" fontId="0" fillId="9" borderId="91" xfId="0" applyFill="1" applyBorder="1" applyAlignment="1" applyProtection="1">
      <alignment horizontal="left"/>
    </xf>
    <xf numFmtId="0" fontId="0" fillId="0" borderId="89" xfId="0" applyBorder="1" applyAlignment="1">
      <alignment horizontal="left" vertical="center"/>
    </xf>
    <xf numFmtId="0" fontId="42" fillId="0" borderId="28" xfId="0" applyFont="1" applyBorder="1" applyAlignment="1">
      <alignment horizontal="left"/>
    </xf>
    <xf numFmtId="0" fontId="0" fillId="2" borderId="28" xfId="0" applyFill="1" applyBorder="1" applyAlignment="1">
      <alignment horizontal="left"/>
    </xf>
    <xf numFmtId="0" fontId="0" fillId="0" borderId="89" xfId="0" applyBorder="1" applyAlignment="1">
      <alignment horizontal="left"/>
    </xf>
    <xf numFmtId="0" fontId="0" fillId="0" borderId="197" xfId="0" applyBorder="1" applyAlignment="1">
      <alignment horizontal="left"/>
    </xf>
    <xf numFmtId="0" fontId="0" fillId="9" borderId="28" xfId="0" applyFill="1" applyBorder="1" applyAlignment="1">
      <alignment horizontal="left"/>
    </xf>
    <xf numFmtId="0" fontId="0" fillId="9" borderId="197" xfId="0" applyFill="1" applyBorder="1" applyAlignment="1">
      <alignment horizontal="left"/>
    </xf>
    <xf numFmtId="0" fontId="75" fillId="0" borderId="28" xfId="0" applyFont="1" applyBorder="1" applyAlignment="1">
      <alignment horizontal="left"/>
    </xf>
    <xf numFmtId="0" fontId="75" fillId="0" borderId="197" xfId="0" applyFont="1" applyBorder="1" applyAlignment="1">
      <alignment horizontal="left"/>
    </xf>
    <xf numFmtId="0" fontId="104" fillId="9" borderId="209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 wrapText="1"/>
    </xf>
    <xf numFmtId="0" fontId="105" fillId="0" borderId="0" xfId="0" applyFont="1"/>
    <xf numFmtId="0" fontId="96" fillId="9" borderId="28" xfId="0" applyFont="1" applyFill="1" applyBorder="1" applyAlignment="1">
      <alignment horizontal="left" textRotation="90"/>
    </xf>
    <xf numFmtId="0" fontId="0" fillId="0" borderId="220" xfId="0" pivotButton="1" applyBorder="1"/>
    <xf numFmtId="0" fontId="7" fillId="0" borderId="220" xfId="0" applyFont="1" applyBorder="1"/>
    <xf numFmtId="0" fontId="0" fillId="0" borderId="220" xfId="0" applyBorder="1" applyAlignment="1">
      <alignment horizontal="left"/>
    </xf>
    <xf numFmtId="0" fontId="106" fillId="0" borderId="0" xfId="0" applyFont="1" applyAlignment="1">
      <alignment horizontal="right"/>
    </xf>
    <xf numFmtId="0" fontId="0" fillId="0" borderId="220" xfId="0" applyBorder="1"/>
    <xf numFmtId="0" fontId="0" fillId="0" borderId="220" xfId="0" applyBorder="1" applyAlignment="1">
      <alignment horizontal="right"/>
    </xf>
    <xf numFmtId="0" fontId="105" fillId="0" borderId="220" xfId="0" applyFont="1" applyBorder="1" applyAlignment="1">
      <alignment vertical="center"/>
    </xf>
    <xf numFmtId="0" fontId="105" fillId="0" borderId="220" xfId="0" applyFont="1" applyBorder="1" applyAlignment="1">
      <alignment horizontal="right" vertical="center"/>
    </xf>
    <xf numFmtId="0" fontId="0" fillId="0" borderId="220" xfId="0" applyFont="1" applyBorder="1" applyAlignment="1">
      <alignment horizontal="right"/>
    </xf>
    <xf numFmtId="0" fontId="107" fillId="0" borderId="220" xfId="0" applyFont="1" applyFill="1" applyBorder="1" applyAlignment="1">
      <alignment horizontal="left" vertical="center"/>
    </xf>
    <xf numFmtId="0" fontId="107" fillId="0" borderId="220" xfId="0" applyFont="1" applyFill="1" applyBorder="1" applyAlignment="1">
      <alignment vertical="center"/>
    </xf>
    <xf numFmtId="0" fontId="0" fillId="0" borderId="220" xfId="0" applyNumberFormat="1" applyFont="1" applyFill="1" applyBorder="1" applyAlignment="1">
      <alignment horizontal="right"/>
    </xf>
    <xf numFmtId="0" fontId="105" fillId="7" borderId="220" xfId="0" applyFont="1" applyFill="1" applyBorder="1" applyAlignment="1">
      <alignment horizontal="left" vertical="center"/>
    </xf>
    <xf numFmtId="0" fontId="105" fillId="7" borderId="220" xfId="0" applyFont="1" applyFill="1" applyBorder="1" applyAlignment="1">
      <alignment vertical="center"/>
    </xf>
    <xf numFmtId="0" fontId="7" fillId="0" borderId="220" xfId="0" applyFont="1" applyBorder="1" applyAlignment="1">
      <alignment horizontal="left" indent="2"/>
    </xf>
    <xf numFmtId="0" fontId="0" fillId="0" borderId="220" xfId="0" applyBorder="1" applyAlignment="1">
      <alignment horizontal="left" indent="3"/>
    </xf>
    <xf numFmtId="0" fontId="105" fillId="7" borderId="220" xfId="0" applyFont="1" applyFill="1" applyBorder="1" applyAlignment="1">
      <alignment horizontal="center" vertical="center"/>
    </xf>
    <xf numFmtId="0" fontId="7" fillId="0" borderId="220" xfId="0" applyFont="1" applyBorder="1" applyAlignment="1">
      <alignment horizontal="center"/>
    </xf>
    <xf numFmtId="0" fontId="0" fillId="0" borderId="220" xfId="0" applyBorder="1" applyAlignment="1">
      <alignment horizontal="center"/>
    </xf>
    <xf numFmtId="0" fontId="107" fillId="0" borderId="220" xfId="0" applyFont="1" applyFill="1" applyBorder="1" applyAlignment="1">
      <alignment horizontal="center" vertical="center"/>
    </xf>
    <xf numFmtId="0" fontId="0" fillId="0" borderId="220" xfId="0" applyBorder="1" applyAlignment="1">
      <alignment horizontal="left" wrapText="1"/>
    </xf>
    <xf numFmtId="0" fontId="0" fillId="9" borderId="95" xfId="0" applyFill="1" applyBorder="1" applyAlignment="1" applyProtection="1">
      <alignment horizontal="center"/>
    </xf>
    <xf numFmtId="0" fontId="0" fillId="9" borderId="95" xfId="0" applyFill="1" applyBorder="1" applyAlignment="1" applyProtection="1">
      <alignment horizontal="left"/>
    </xf>
    <xf numFmtId="4" fontId="59" fillId="2" borderId="14" xfId="0" applyNumberFormat="1" applyFont="1" applyFill="1" applyBorder="1" applyProtection="1"/>
    <xf numFmtId="0" fontId="0" fillId="9" borderId="97" xfId="0" applyFill="1" applyBorder="1"/>
    <xf numFmtId="4" fontId="86" fillId="2" borderId="14" xfId="0" applyNumberFormat="1" applyFont="1" applyFill="1" applyBorder="1" applyProtection="1"/>
    <xf numFmtId="0" fontId="20" fillId="9" borderId="221" xfId="0" applyFont="1" applyFill="1" applyBorder="1" applyAlignment="1">
      <alignment horizontal="center" wrapText="1"/>
    </xf>
    <xf numFmtId="0" fontId="0" fillId="9" borderId="222" xfId="0" applyFill="1" applyBorder="1"/>
    <xf numFmtId="3" fontId="67" fillId="14" borderId="0" xfId="0" applyNumberFormat="1" applyFont="1" applyFill="1" applyBorder="1" applyAlignment="1">
      <alignment horizontal="center"/>
    </xf>
    <xf numFmtId="3" fontId="67" fillId="0" borderId="0" xfId="0" applyNumberFormat="1" applyFont="1" applyBorder="1" applyAlignment="1">
      <alignment horizontal="center"/>
    </xf>
    <xf numFmtId="3" fontId="7" fillId="14" borderId="0" xfId="0" applyNumberFormat="1" applyFont="1" applyFill="1" applyBorder="1" applyAlignment="1">
      <alignment horizontal="center" wrapText="1"/>
    </xf>
    <xf numFmtId="0" fontId="77" fillId="0" borderId="0" xfId="0" quotePrefix="1" applyFont="1" applyFill="1" applyBorder="1" applyAlignment="1" applyProtection="1">
      <alignment horizontal="left" indent="3"/>
      <protection locked="0"/>
    </xf>
    <xf numFmtId="10" fontId="0" fillId="14" borderId="147" xfId="10" applyNumberFormat="1" applyFont="1" applyFill="1" applyBorder="1"/>
    <xf numFmtId="4" fontId="0" fillId="2" borderId="0" xfId="0" applyNumberFormat="1" applyFill="1" applyBorder="1"/>
    <xf numFmtId="0" fontId="62" fillId="2" borderId="223" xfId="0" applyFont="1" applyFill="1" applyBorder="1" applyAlignment="1" applyProtection="1">
      <alignment horizontal="right"/>
      <protection locked="0"/>
    </xf>
    <xf numFmtId="0" fontId="0" fillId="2" borderId="223" xfId="0" applyFill="1" applyBorder="1" applyProtection="1">
      <protection locked="0"/>
    </xf>
    <xf numFmtId="0" fontId="62" fillId="2" borderId="224" xfId="0" applyFont="1" applyFill="1" applyBorder="1" applyAlignment="1" applyProtection="1">
      <alignment horizontal="right"/>
      <protection locked="0"/>
    </xf>
    <xf numFmtId="4" fontId="59" fillId="2" borderId="102" xfId="0" applyNumberFormat="1" applyFont="1" applyFill="1" applyBorder="1"/>
    <xf numFmtId="0" fontId="59" fillId="2" borderId="102" xfId="0" applyFont="1" applyFill="1" applyBorder="1"/>
    <xf numFmtId="4" fontId="0" fillId="12" borderId="103" xfId="0" applyNumberFormat="1" applyFill="1" applyBorder="1"/>
    <xf numFmtId="0" fontId="20" fillId="2" borderId="108" xfId="0" applyFont="1" applyFill="1" applyBorder="1" applyAlignment="1" applyProtection="1">
      <alignment horizontal="right"/>
      <protection locked="0"/>
    </xf>
    <xf numFmtId="0" fontId="20" fillId="2" borderId="207" xfId="0" applyFont="1" applyFill="1" applyBorder="1" applyAlignment="1" applyProtection="1">
      <alignment horizontal="right"/>
      <protection locked="0"/>
    </xf>
    <xf numFmtId="4" fontId="59" fillId="2" borderId="129" xfId="0" applyNumberFormat="1" applyFont="1" applyFill="1" applyBorder="1"/>
    <xf numFmtId="3" fontId="0" fillId="2" borderId="103" xfId="0" applyNumberFormat="1" applyFill="1" applyBorder="1" applyAlignment="1">
      <alignment horizontal="right"/>
    </xf>
    <xf numFmtId="0" fontId="59" fillId="2" borderId="103" xfId="0" applyFont="1" applyFill="1" applyBorder="1" applyAlignment="1">
      <alignment horizontal="right"/>
    </xf>
    <xf numFmtId="4" fontId="0" fillId="7" borderId="103" xfId="0" applyNumberFormat="1" applyFill="1" applyBorder="1"/>
    <xf numFmtId="4" fontId="0" fillId="0" borderId="107" xfId="0" applyNumberFormat="1" applyBorder="1" applyProtection="1">
      <protection locked="0"/>
    </xf>
    <xf numFmtId="0" fontId="59" fillId="0" borderId="102" xfId="0" applyFont="1" applyFill="1" applyBorder="1" applyAlignment="1" applyProtection="1">
      <alignment wrapText="1"/>
      <protection locked="0"/>
    </xf>
    <xf numFmtId="4" fontId="59" fillId="0" borderId="108" xfId="0" applyNumberFormat="1" applyFont="1" applyFill="1" applyBorder="1" applyProtection="1"/>
    <xf numFmtId="166" fontId="0" fillId="2" borderId="0" xfId="0" applyNumberFormat="1" applyFill="1" applyBorder="1" applyProtection="1"/>
    <xf numFmtId="4" fontId="0" fillId="0" borderId="0" xfId="0" applyNumberFormat="1" applyFill="1" applyBorder="1" applyProtection="1"/>
    <xf numFmtId="0" fontId="0" fillId="0" borderId="91" xfId="0" applyFill="1" applyBorder="1"/>
    <xf numFmtId="0" fontId="58" fillId="0" borderId="91" xfId="0" applyFont="1" applyFill="1" applyBorder="1"/>
    <xf numFmtId="4" fontId="58" fillId="0" borderId="91" xfId="0" applyNumberFormat="1" applyFont="1" applyFill="1" applyBorder="1"/>
    <xf numFmtId="0" fontId="0" fillId="0" borderId="97" xfId="0" applyFill="1" applyBorder="1"/>
    <xf numFmtId="0" fontId="58" fillId="0" borderId="97" xfId="0" applyFont="1" applyFill="1" applyBorder="1"/>
    <xf numFmtId="4" fontId="58" fillId="0" borderId="97" xfId="0" applyNumberFormat="1" applyFont="1" applyFill="1" applyBorder="1"/>
    <xf numFmtId="4" fontId="59" fillId="0" borderId="102" xfId="0" applyNumberFormat="1" applyFont="1" applyFill="1" applyBorder="1" applyProtection="1"/>
    <xf numFmtId="4" fontId="0" fillId="0" borderId="103" xfId="0" applyNumberFormat="1" applyFill="1" applyBorder="1" applyProtection="1"/>
    <xf numFmtId="4" fontId="0" fillId="0" borderId="0" xfId="0" applyNumberFormat="1" applyFont="1" applyFill="1" applyBorder="1" applyProtection="1"/>
    <xf numFmtId="4" fontId="0" fillId="0" borderId="105" xfId="0" applyNumberFormat="1" applyFill="1" applyBorder="1" applyProtection="1"/>
    <xf numFmtId="4" fontId="0" fillId="0" borderId="7" xfId="0" applyNumberFormat="1" applyFill="1" applyBorder="1" applyProtection="1"/>
    <xf numFmtId="4" fontId="55" fillId="0" borderId="102" xfId="0" applyNumberFormat="1" applyFont="1" applyFill="1" applyBorder="1" applyProtection="1"/>
    <xf numFmtId="4" fontId="12" fillId="0" borderId="103" xfId="0" applyNumberFormat="1" applyFont="1" applyFill="1" applyBorder="1" applyProtection="1"/>
    <xf numFmtId="4" fontId="0" fillId="0" borderId="143" xfId="0" applyNumberFormat="1" applyFill="1" applyBorder="1" applyProtection="1"/>
    <xf numFmtId="4" fontId="0" fillId="0" borderId="104" xfId="0" applyNumberFormat="1" applyFont="1" applyFill="1" applyBorder="1" applyProtection="1"/>
    <xf numFmtId="4" fontId="0" fillId="0" borderId="104" xfId="0" applyNumberFormat="1" applyFill="1" applyBorder="1" applyProtection="1"/>
    <xf numFmtId="4" fontId="0" fillId="0" borderId="143" xfId="0" applyNumberFormat="1" applyFont="1" applyFill="1" applyBorder="1" applyProtection="1"/>
    <xf numFmtId="4" fontId="66" fillId="0" borderId="102" xfId="0" applyNumberFormat="1" applyFont="1" applyFill="1" applyBorder="1" applyProtection="1"/>
    <xf numFmtId="0" fontId="58" fillId="0" borderId="0" xfId="0" applyFont="1" applyFill="1" applyBorder="1"/>
    <xf numFmtId="4" fontId="58" fillId="0" borderId="0" xfId="0" applyNumberFormat="1" applyFont="1" applyFill="1" applyBorder="1"/>
    <xf numFmtId="4" fontId="59" fillId="0" borderId="114" xfId="0" applyNumberFormat="1" applyFont="1" applyFill="1" applyBorder="1" applyProtection="1"/>
    <xf numFmtId="4" fontId="59" fillId="0" borderId="129" xfId="0" applyNumberFormat="1" applyFont="1" applyFill="1" applyBorder="1" applyProtection="1"/>
    <xf numFmtId="4" fontId="0" fillId="0" borderId="7" xfId="0" applyNumberFormat="1" applyFont="1" applyFill="1" applyBorder="1" applyProtection="1"/>
    <xf numFmtId="4" fontId="0" fillId="0" borderId="105" xfId="0" applyNumberFormat="1" applyFont="1" applyFill="1" applyBorder="1" applyProtection="1"/>
    <xf numFmtId="4" fontId="20" fillId="0" borderId="128" xfId="0" applyNumberFormat="1" applyFont="1" applyFill="1" applyBorder="1" applyProtection="1"/>
    <xf numFmtId="4" fontId="86" fillId="0" borderId="102" xfId="0" applyNumberFormat="1" applyFont="1" applyFill="1" applyBorder="1" applyProtection="1"/>
    <xf numFmtId="4" fontId="86" fillId="0" borderId="129" xfId="0" applyNumberFormat="1" applyFont="1" applyFill="1" applyBorder="1" applyProtection="1"/>
    <xf numFmtId="0" fontId="0" fillId="0" borderId="0" xfId="0" applyFill="1" applyAlignment="1">
      <alignment vertical="center"/>
    </xf>
    <xf numFmtId="0" fontId="0" fillId="0" borderId="142" xfId="0" applyFill="1" applyBorder="1"/>
    <xf numFmtId="0" fontId="0" fillId="0" borderId="146" xfId="0" applyFill="1" applyBorder="1"/>
    <xf numFmtId="0" fontId="0" fillId="0" borderId="143" xfId="0" applyFill="1" applyBorder="1"/>
    <xf numFmtId="0" fontId="0" fillId="0" borderId="14" xfId="0" applyFill="1" applyBorder="1"/>
    <xf numFmtId="0" fontId="0" fillId="0" borderId="174" xfId="0" applyFill="1" applyBorder="1"/>
    <xf numFmtId="0" fontId="0" fillId="0" borderId="104" xfId="0" applyFill="1" applyBorder="1"/>
    <xf numFmtId="0" fontId="0" fillId="0" borderId="7" xfId="0" applyFill="1" applyBorder="1"/>
    <xf numFmtId="0" fontId="59" fillId="0" borderId="174" xfId="0" applyFont="1" applyFill="1" applyBorder="1"/>
    <xf numFmtId="0" fontId="75" fillId="0" borderId="146" xfId="0" applyFont="1" applyFill="1" applyBorder="1"/>
    <xf numFmtId="0" fontId="75" fillId="0" borderId="104" xfId="0" applyFont="1" applyFill="1" applyBorder="1"/>
    <xf numFmtId="0" fontId="75" fillId="0" borderId="143" xfId="0" applyFont="1" applyFill="1" applyBorder="1"/>
    <xf numFmtId="3" fontId="59" fillId="0" borderId="102" xfId="0" applyNumberFormat="1" applyFont="1" applyFill="1" applyBorder="1" applyProtection="1">
      <protection locked="0"/>
    </xf>
    <xf numFmtId="167" fontId="0" fillId="2" borderId="103" xfId="0" applyNumberFormat="1" applyFill="1" applyBorder="1" applyProtection="1">
      <protection locked="0"/>
    </xf>
    <xf numFmtId="0" fontId="0" fillId="0" borderId="200" xfId="0" applyFill="1" applyBorder="1" applyProtection="1"/>
    <xf numFmtId="0" fontId="0" fillId="0" borderId="28" xfId="0" applyFill="1" applyBorder="1" applyAlignment="1" applyProtection="1">
      <alignment horizontal="center"/>
    </xf>
    <xf numFmtId="0" fontId="0" fillId="0" borderId="28" xfId="0" applyFill="1" applyBorder="1" applyAlignment="1" applyProtection="1">
      <alignment horizontal="left"/>
    </xf>
    <xf numFmtId="0" fontId="59" fillId="0" borderId="190" xfId="0" applyFont="1" applyFill="1" applyBorder="1" applyAlignment="1" applyProtection="1">
      <alignment horizontal="right"/>
      <protection locked="0"/>
    </xf>
    <xf numFmtId="0" fontId="59" fillId="0" borderId="102" xfId="0" applyFont="1" applyFill="1" applyBorder="1" applyAlignment="1" applyProtection="1">
      <alignment horizontal="right"/>
      <protection locked="0"/>
    </xf>
    <xf numFmtId="0" fontId="66" fillId="0" borderId="102" xfId="0" applyFont="1" applyFill="1" applyBorder="1" applyAlignment="1" applyProtection="1">
      <alignment horizontal="right"/>
    </xf>
    <xf numFmtId="3" fontId="71" fillId="0" borderId="102" xfId="0" applyNumberFormat="1" applyFont="1" applyFill="1" applyBorder="1" applyProtection="1">
      <protection locked="0"/>
    </xf>
    <xf numFmtId="0" fontId="59" fillId="0" borderId="102" xfId="0" applyFont="1" applyFill="1" applyBorder="1" applyProtection="1"/>
    <xf numFmtId="4" fontId="59" fillId="0" borderId="114" xfId="0" applyNumberFormat="1" applyFont="1" applyFill="1" applyBorder="1" applyProtection="1">
      <protection locked="0"/>
    </xf>
    <xf numFmtId="4" fontId="59" fillId="0" borderId="206" xfId="0" applyNumberFormat="1" applyFont="1" applyFill="1" applyBorder="1" applyProtection="1"/>
    <xf numFmtId="4" fontId="59" fillId="0" borderId="135" xfId="0" applyNumberFormat="1" applyFont="1" applyFill="1" applyBorder="1" applyProtection="1"/>
    <xf numFmtId="3" fontId="67" fillId="0" borderId="0" xfId="0" applyNumberFormat="1" applyFont="1" applyFill="1" applyBorder="1" applyAlignment="1" applyProtection="1">
      <alignment horizontal="center"/>
      <protection locked="0"/>
    </xf>
    <xf numFmtId="3" fontId="0" fillId="0" borderId="0" xfId="0" applyNumberFormat="1" applyFill="1" applyAlignment="1">
      <alignment horizontal="right"/>
    </xf>
    <xf numFmtId="0" fontId="0" fillId="0" borderId="117" xfId="0" applyFill="1" applyBorder="1"/>
    <xf numFmtId="0" fontId="0" fillId="0" borderId="145" xfId="0" applyFill="1" applyBorder="1"/>
    <xf numFmtId="0" fontId="0" fillId="0" borderId="123" xfId="0" applyFill="1" applyBorder="1"/>
    <xf numFmtId="0" fontId="100" fillId="2" borderId="130" xfId="0" applyFont="1" applyFill="1" applyBorder="1" applyAlignment="1" applyProtection="1">
      <alignment horizontal="right"/>
      <protection locked="0"/>
    </xf>
    <xf numFmtId="0" fontId="0" fillId="2" borderId="144" xfId="0" applyFill="1" applyBorder="1"/>
    <xf numFmtId="4" fontId="0" fillId="0" borderId="3" xfId="0" applyNumberFormat="1" applyBorder="1"/>
    <xf numFmtId="0" fontId="0" fillId="9" borderId="230" xfId="0" applyFill="1" applyBorder="1" applyAlignment="1" applyProtection="1">
      <alignment horizontal="center"/>
    </xf>
    <xf numFmtId="0" fontId="0" fillId="9" borderId="230" xfId="0" applyFill="1" applyBorder="1" applyAlignment="1" applyProtection="1">
      <alignment horizontal="left"/>
    </xf>
    <xf numFmtId="4" fontId="0" fillId="2" borderId="174" xfId="0" applyNumberFormat="1" applyFill="1" applyBorder="1"/>
    <xf numFmtId="0" fontId="0" fillId="2" borderId="174" xfId="0" applyFill="1" applyBorder="1" applyProtection="1"/>
    <xf numFmtId="0" fontId="0" fillId="2" borderId="184" xfId="0" applyFill="1" applyBorder="1" applyProtection="1"/>
    <xf numFmtId="0" fontId="0" fillId="9" borderId="231" xfId="0" applyFill="1" applyBorder="1" applyAlignment="1" applyProtection="1">
      <alignment horizontal="center"/>
    </xf>
    <xf numFmtId="0" fontId="0" fillId="9" borderId="231" xfId="0" applyFill="1" applyBorder="1" applyAlignment="1" applyProtection="1">
      <alignment horizontal="left"/>
    </xf>
    <xf numFmtId="0" fontId="60" fillId="2" borderId="232" xfId="0" applyFont="1" applyFill="1" applyBorder="1" applyAlignment="1" applyProtection="1">
      <alignment horizontal="right"/>
    </xf>
    <xf numFmtId="0" fontId="60" fillId="2" borderId="233" xfId="0" applyFont="1" applyFill="1" applyBorder="1" applyAlignment="1" applyProtection="1">
      <alignment horizontal="right"/>
    </xf>
    <xf numFmtId="0" fontId="0" fillId="2" borderId="233" xfId="0" applyFill="1" applyBorder="1" applyAlignment="1" applyProtection="1">
      <alignment horizontal="right"/>
    </xf>
    <xf numFmtId="0" fontId="100" fillId="2" borderId="233" xfId="0" applyFont="1" applyFill="1" applyBorder="1" applyAlignment="1" applyProtection="1">
      <alignment horizontal="right"/>
      <protection locked="0"/>
    </xf>
    <xf numFmtId="0" fontId="77" fillId="2" borderId="234" xfId="0" quotePrefix="1" applyFont="1" applyFill="1" applyBorder="1" applyAlignment="1" applyProtection="1">
      <alignment horizontal="left" indent="3"/>
      <protection locked="0"/>
    </xf>
    <xf numFmtId="0" fontId="12" fillId="2" borderId="233" xfId="0" applyFont="1" applyFill="1" applyBorder="1" applyAlignment="1" applyProtection="1">
      <alignment horizontal="right"/>
    </xf>
    <xf numFmtId="4" fontId="0" fillId="2" borderId="233" xfId="0" applyNumberFormat="1" applyFill="1" applyBorder="1" applyProtection="1">
      <protection locked="0"/>
    </xf>
    <xf numFmtId="4" fontId="0" fillId="12" borderId="233" xfId="0" applyNumberFormat="1" applyFill="1" applyBorder="1" applyProtection="1"/>
    <xf numFmtId="2" fontId="0" fillId="14" borderId="233" xfId="0" applyNumberFormat="1" applyFill="1" applyBorder="1" applyProtection="1">
      <protection locked="0"/>
    </xf>
    <xf numFmtId="4" fontId="0" fillId="0" borderId="233" xfId="0" applyNumberFormat="1" applyFill="1" applyBorder="1" applyProtection="1"/>
    <xf numFmtId="4" fontId="0" fillId="7" borderId="233" xfId="0" applyNumberFormat="1" applyFill="1" applyBorder="1" applyProtection="1"/>
    <xf numFmtId="4" fontId="0" fillId="2" borderId="233" xfId="0" applyNumberFormat="1" applyFill="1" applyBorder="1" applyProtection="1"/>
    <xf numFmtId="4" fontId="0" fillId="10" borderId="233" xfId="0" applyNumberFormat="1" applyFill="1" applyBorder="1" applyProtection="1"/>
    <xf numFmtId="4" fontId="0" fillId="2" borderId="234" xfId="0" applyNumberFormat="1" applyFill="1" applyBorder="1" applyProtection="1"/>
    <xf numFmtId="4" fontId="0" fillId="2" borderId="235" xfId="0" applyNumberFormat="1" applyFill="1" applyBorder="1" applyProtection="1"/>
    <xf numFmtId="4" fontId="0" fillId="2" borderId="235" xfId="0" applyNumberFormat="1" applyFill="1" applyBorder="1"/>
    <xf numFmtId="0" fontId="0" fillId="2" borderId="235" xfId="0" applyFill="1" applyBorder="1" applyProtection="1"/>
    <xf numFmtId="0" fontId="0" fillId="2" borderId="236" xfId="0" applyFill="1" applyBorder="1" applyProtection="1"/>
    <xf numFmtId="0" fontId="89" fillId="0" borderId="142" xfId="0" applyFont="1" applyBorder="1"/>
    <xf numFmtId="169" fontId="0" fillId="2" borderId="103" xfId="0" quotePrefix="1" applyNumberFormat="1" applyFont="1" applyFill="1" applyBorder="1" applyAlignment="1" applyProtection="1">
      <alignment horizontal="right"/>
      <protection locked="0"/>
    </xf>
    <xf numFmtId="169" fontId="0" fillId="2" borderId="143" xfId="0" quotePrefix="1" applyNumberFormat="1" applyFont="1" applyFill="1" applyBorder="1" applyAlignment="1" applyProtection="1">
      <alignment horizontal="right"/>
      <protection locked="0"/>
    </xf>
    <xf numFmtId="0" fontId="88" fillId="0" borderId="0" xfId="0" applyFont="1" applyBorder="1"/>
    <xf numFmtId="0" fontId="0" fillId="0" borderId="237" xfId="0" applyBorder="1"/>
    <xf numFmtId="0" fontId="0" fillId="0" borderId="238" xfId="0" applyBorder="1"/>
    <xf numFmtId="0" fontId="0" fillId="9" borderId="239" xfId="0" applyFill="1" applyBorder="1" applyAlignment="1" applyProtection="1">
      <alignment horizontal="center"/>
    </xf>
    <xf numFmtId="0" fontId="0" fillId="9" borderId="239" xfId="0" applyFill="1" applyBorder="1" applyAlignment="1" applyProtection="1">
      <alignment horizontal="left"/>
    </xf>
    <xf numFmtId="0" fontId="0" fillId="9" borderId="240" xfId="0" applyFill="1" applyBorder="1" applyAlignment="1" applyProtection="1">
      <alignment horizontal="center"/>
    </xf>
    <xf numFmtId="0" fontId="0" fillId="9" borderId="240" xfId="0" applyFill="1" applyBorder="1" applyAlignment="1" applyProtection="1">
      <alignment horizontal="left"/>
    </xf>
    <xf numFmtId="0" fontId="59" fillId="0" borderId="237" xfId="0" applyFont="1" applyBorder="1" applyAlignment="1">
      <alignment horizontal="left" indent="3"/>
    </xf>
    <xf numFmtId="0" fontId="0" fillId="9" borderId="241" xfId="0" applyFill="1" applyBorder="1" applyProtection="1"/>
    <xf numFmtId="0" fontId="0" fillId="9" borderId="242" xfId="0" applyFill="1" applyBorder="1" applyAlignment="1" applyProtection="1">
      <alignment horizontal="center"/>
    </xf>
    <xf numFmtId="0" fontId="0" fillId="9" borderId="242" xfId="0" applyFill="1" applyBorder="1" applyAlignment="1" applyProtection="1">
      <alignment horizontal="left"/>
    </xf>
    <xf numFmtId="0" fontId="59" fillId="2" borderId="243" xfId="0" applyFont="1" applyFill="1" applyBorder="1" applyAlignment="1" applyProtection="1">
      <alignment horizontal="right"/>
      <protection locked="0"/>
    </xf>
    <xf numFmtId="0" fontId="59" fillId="2" borderId="188" xfId="0" applyFont="1" applyFill="1" applyBorder="1" applyAlignment="1" applyProtection="1">
      <alignment horizontal="right"/>
      <protection locked="0"/>
    </xf>
    <xf numFmtId="0" fontId="66" fillId="2" borderId="188" xfId="0" applyFont="1" applyFill="1" applyBorder="1" applyAlignment="1" applyProtection="1">
      <alignment horizontal="right"/>
    </xf>
    <xf numFmtId="0" fontId="59" fillId="2" borderId="188" xfId="0" applyFont="1" applyFill="1" applyBorder="1" applyAlignment="1" applyProtection="1">
      <alignment wrapText="1"/>
      <protection locked="0"/>
    </xf>
    <xf numFmtId="3" fontId="59" fillId="2" borderId="188" xfId="0" applyNumberFormat="1" applyFont="1" applyFill="1" applyBorder="1" applyProtection="1">
      <protection locked="0"/>
    </xf>
    <xf numFmtId="3" fontId="71" fillId="2" borderId="188" xfId="0" applyNumberFormat="1" applyFont="1" applyFill="1" applyBorder="1" applyProtection="1">
      <protection locked="0"/>
    </xf>
    <xf numFmtId="4" fontId="59" fillId="2" borderId="188" xfId="0" applyNumberFormat="1" applyFont="1" applyFill="1" applyBorder="1" applyProtection="1"/>
    <xf numFmtId="0" fontId="59" fillId="2" borderId="188" xfId="0" applyFont="1" applyFill="1" applyBorder="1" applyProtection="1"/>
    <xf numFmtId="4" fontId="59" fillId="12" borderId="188" xfId="0" applyNumberFormat="1" applyFont="1" applyFill="1" applyBorder="1" applyProtection="1"/>
    <xf numFmtId="4" fontId="59" fillId="0" borderId="188" xfId="0" applyNumberFormat="1" applyFont="1" applyFill="1" applyBorder="1" applyProtection="1"/>
    <xf numFmtId="4" fontId="59" fillId="7" borderId="188" xfId="0" applyNumberFormat="1" applyFont="1" applyFill="1" applyBorder="1" applyProtection="1"/>
    <xf numFmtId="4" fontId="59" fillId="10" borderId="188" xfId="0" applyNumberFormat="1" applyFont="1" applyFill="1" applyBorder="1" applyProtection="1"/>
    <xf numFmtId="4" fontId="59" fillId="5" borderId="188" xfId="0" applyNumberFormat="1" applyFont="1" applyFill="1" applyBorder="1" applyProtection="1"/>
    <xf numFmtId="4" fontId="59" fillId="5" borderId="188" xfId="0" applyNumberFormat="1" applyFont="1" applyFill="1" applyBorder="1" applyProtection="1">
      <protection locked="0"/>
    </xf>
    <xf numFmtId="0" fontId="0" fillId="9" borderId="244" xfId="0" applyFill="1" applyBorder="1" applyProtection="1"/>
    <xf numFmtId="0" fontId="0" fillId="9" borderId="245" xfId="0" applyFill="1" applyBorder="1" applyAlignment="1" applyProtection="1">
      <alignment horizontal="center"/>
    </xf>
    <xf numFmtId="0" fontId="0" fillId="9" borderId="245" xfId="0" applyFill="1" applyBorder="1" applyAlignment="1" applyProtection="1">
      <alignment horizontal="left"/>
    </xf>
    <xf numFmtId="0" fontId="59" fillId="2" borderId="246" xfId="0" applyFont="1" applyFill="1" applyBorder="1" applyAlignment="1" applyProtection="1">
      <alignment horizontal="right"/>
      <protection locked="0"/>
    </xf>
    <xf numFmtId="0" fontId="59" fillId="2" borderId="183" xfId="0" applyFont="1" applyFill="1" applyBorder="1" applyAlignment="1" applyProtection="1">
      <alignment horizontal="right"/>
      <protection locked="0"/>
    </xf>
    <xf numFmtId="0" fontId="66" fillId="2" borderId="183" xfId="0" applyFont="1" applyFill="1" applyBorder="1" applyAlignment="1" applyProtection="1">
      <alignment horizontal="right"/>
    </xf>
    <xf numFmtId="0" fontId="59" fillId="2" borderId="183" xfId="0" applyFont="1" applyFill="1" applyBorder="1" applyAlignment="1" applyProtection="1">
      <alignment wrapText="1"/>
      <protection locked="0"/>
    </xf>
    <xf numFmtId="3" fontId="59" fillId="2" borderId="183" xfId="0" applyNumberFormat="1" applyFont="1" applyFill="1" applyBorder="1" applyProtection="1">
      <protection locked="0"/>
    </xf>
    <xf numFmtId="3" fontId="71" fillId="2" borderId="183" xfId="0" applyNumberFormat="1" applyFont="1" applyFill="1" applyBorder="1" applyProtection="1">
      <protection locked="0"/>
    </xf>
    <xf numFmtId="4" fontId="59" fillId="2" borderId="183" xfId="0" applyNumberFormat="1" applyFont="1" applyFill="1" applyBorder="1" applyProtection="1"/>
    <xf numFmtId="0" fontId="59" fillId="2" borderId="183" xfId="0" applyFont="1" applyFill="1" applyBorder="1" applyProtection="1"/>
    <xf numFmtId="4" fontId="59" fillId="12" borderId="183" xfId="0" applyNumberFormat="1" applyFont="1" applyFill="1" applyBorder="1" applyProtection="1"/>
    <xf numFmtId="4" fontId="59" fillId="0" borderId="183" xfId="0" applyNumberFormat="1" applyFont="1" applyFill="1" applyBorder="1" applyProtection="1"/>
    <xf numFmtId="4" fontId="59" fillId="7" borderId="183" xfId="0" applyNumberFormat="1" applyFont="1" applyFill="1" applyBorder="1" applyProtection="1"/>
    <xf numFmtId="4" fontId="59" fillId="10" borderId="183" xfId="0" applyNumberFormat="1" applyFont="1" applyFill="1" applyBorder="1" applyProtection="1"/>
    <xf numFmtId="4" fontId="59" fillId="2" borderId="186" xfId="0" applyNumberFormat="1" applyFont="1" applyFill="1" applyBorder="1" applyProtection="1"/>
    <xf numFmtId="4" fontId="59" fillId="5" borderId="151" xfId="0" applyNumberFormat="1" applyFont="1" applyFill="1" applyBorder="1" applyProtection="1"/>
    <xf numFmtId="4" fontId="59" fillId="5" borderId="151" xfId="0" applyNumberFormat="1" applyFont="1" applyFill="1" applyBorder="1" applyProtection="1">
      <protection locked="0"/>
    </xf>
    <xf numFmtId="4" fontId="59" fillId="2" borderId="151" xfId="0" applyNumberFormat="1" applyFont="1" applyFill="1" applyBorder="1" applyProtection="1"/>
    <xf numFmtId="4" fontId="59" fillId="2" borderId="153" xfId="0" applyNumberFormat="1" applyFont="1" applyFill="1" applyBorder="1" applyProtection="1"/>
    <xf numFmtId="4" fontId="59" fillId="2" borderId="227" xfId="0" applyNumberFormat="1" applyFont="1" applyFill="1" applyBorder="1" applyProtection="1"/>
    <xf numFmtId="4" fontId="66" fillId="2" borderId="113" xfId="0" applyNumberFormat="1" applyFont="1" applyFill="1" applyBorder="1" applyProtection="1"/>
    <xf numFmtId="4" fontId="66" fillId="2" borderId="151" xfId="0" applyNumberFormat="1" applyFont="1" applyFill="1" applyBorder="1" applyProtection="1"/>
    <xf numFmtId="4" fontId="71" fillId="2" borderId="153" xfId="0" applyNumberFormat="1" applyFont="1" applyFill="1" applyBorder="1" applyProtection="1"/>
    <xf numFmtId="4" fontId="71" fillId="2" borderId="227" xfId="0" applyNumberFormat="1" applyFont="1" applyFill="1" applyBorder="1" applyProtection="1"/>
    <xf numFmtId="4" fontId="66" fillId="12" borderId="188" xfId="0" applyNumberFormat="1" applyFont="1" applyFill="1" applyBorder="1" applyProtection="1"/>
    <xf numFmtId="4" fontId="66" fillId="7" borderId="188" xfId="0" applyNumberFormat="1" applyFont="1" applyFill="1" applyBorder="1" applyProtection="1"/>
    <xf numFmtId="4" fontId="71" fillId="2" borderId="188" xfId="0" applyNumberFormat="1" applyFont="1" applyFill="1" applyBorder="1" applyProtection="1"/>
    <xf numFmtId="0" fontId="0" fillId="9" borderId="247" xfId="0" applyFill="1" applyBorder="1" applyProtection="1"/>
    <xf numFmtId="0" fontId="0" fillId="9" borderId="248" xfId="0" applyFill="1" applyBorder="1" applyAlignment="1" applyProtection="1">
      <alignment horizontal="center"/>
    </xf>
    <xf numFmtId="0" fontId="0" fillId="9" borderId="248" xfId="0" applyFill="1" applyBorder="1" applyAlignment="1" applyProtection="1">
      <alignment horizontal="left"/>
    </xf>
    <xf numFmtId="0" fontId="59" fillId="2" borderId="249" xfId="0" applyFont="1" applyFill="1" applyBorder="1" applyAlignment="1" applyProtection="1">
      <alignment horizontal="right"/>
      <protection locked="0"/>
    </xf>
    <xf numFmtId="0" fontId="59" fillId="2" borderId="250" xfId="0" applyFont="1" applyFill="1" applyBorder="1" applyAlignment="1" applyProtection="1">
      <alignment horizontal="right"/>
      <protection locked="0"/>
    </xf>
    <xf numFmtId="0" fontId="66" fillId="2" borderId="250" xfId="0" applyFont="1" applyFill="1" applyBorder="1" applyAlignment="1" applyProtection="1">
      <alignment horizontal="right"/>
    </xf>
    <xf numFmtId="0" fontId="59" fillId="2" borderId="250" xfId="0" applyFont="1" applyFill="1" applyBorder="1" applyAlignment="1" applyProtection="1">
      <alignment wrapText="1"/>
      <protection locked="0"/>
    </xf>
    <xf numFmtId="3" fontId="59" fillId="2" borderId="250" xfId="0" applyNumberFormat="1" applyFont="1" applyFill="1" applyBorder="1" applyAlignment="1" applyProtection="1">
      <alignment horizontal="right" wrapText="1"/>
      <protection locked="0"/>
    </xf>
    <xf numFmtId="3" fontId="71" fillId="2" borderId="250" xfId="0" applyNumberFormat="1" applyFont="1" applyFill="1" applyBorder="1" applyProtection="1">
      <protection locked="0"/>
    </xf>
    <xf numFmtId="4" fontId="59" fillId="2" borderId="250" xfId="0" applyNumberFormat="1" applyFont="1" applyFill="1" applyBorder="1" applyProtection="1"/>
    <xf numFmtId="0" fontId="59" fillId="2" borderId="250" xfId="0" applyFont="1" applyFill="1" applyBorder="1" applyProtection="1"/>
    <xf numFmtId="4" fontId="66" fillId="12" borderId="250" xfId="0" applyNumberFormat="1" applyFont="1" applyFill="1" applyBorder="1" applyProtection="1"/>
    <xf numFmtId="4" fontId="59" fillId="0" borderId="250" xfId="0" applyNumberFormat="1" applyFont="1" applyFill="1" applyBorder="1" applyProtection="1"/>
    <xf numFmtId="4" fontId="66" fillId="7" borderId="250" xfId="0" applyNumberFormat="1" applyFont="1" applyFill="1" applyBorder="1" applyProtection="1"/>
    <xf numFmtId="4" fontId="71" fillId="2" borderId="250" xfId="0" applyNumberFormat="1" applyFont="1" applyFill="1" applyBorder="1" applyProtection="1"/>
    <xf numFmtId="4" fontId="59" fillId="10" borderId="250" xfId="0" applyNumberFormat="1" applyFont="1" applyFill="1" applyBorder="1" applyProtection="1"/>
    <xf numFmtId="4" fontId="59" fillId="7" borderId="250" xfId="0" applyNumberFormat="1" applyFont="1" applyFill="1" applyBorder="1" applyProtection="1"/>
    <xf numFmtId="3" fontId="59" fillId="2" borderId="183" xfId="0" applyNumberFormat="1" applyFont="1" applyFill="1" applyBorder="1" applyAlignment="1" applyProtection="1">
      <alignment horizontal="right" wrapText="1"/>
      <protection locked="0"/>
    </xf>
    <xf numFmtId="4" fontId="66" fillId="12" borderId="183" xfId="0" applyNumberFormat="1" applyFont="1" applyFill="1" applyBorder="1" applyProtection="1"/>
    <xf numFmtId="4" fontId="66" fillId="7" borderId="183" xfId="0" applyNumberFormat="1" applyFont="1" applyFill="1" applyBorder="1" applyProtection="1"/>
    <xf numFmtId="4" fontId="71" fillId="2" borderId="183" xfId="0" applyNumberFormat="1" applyFont="1" applyFill="1" applyBorder="1" applyProtection="1"/>
    <xf numFmtId="0" fontId="0" fillId="2" borderId="189" xfId="0" applyFill="1" applyBorder="1" applyAlignment="1" applyProtection="1">
      <alignment horizontal="right"/>
    </xf>
    <xf numFmtId="0" fontId="0" fillId="2" borderId="250" xfId="0" applyFill="1" applyBorder="1" applyAlignment="1" applyProtection="1">
      <alignment horizontal="right"/>
    </xf>
    <xf numFmtId="0" fontId="0" fillId="2" borderId="251" xfId="0" applyFill="1" applyBorder="1" applyAlignment="1" applyProtection="1">
      <alignment horizontal="right"/>
    </xf>
    <xf numFmtId="0" fontId="66" fillId="2" borderId="188" xfId="0" applyFont="1" applyFill="1" applyBorder="1" applyAlignment="1" applyProtection="1">
      <alignment horizontal="right"/>
      <protection locked="0"/>
    </xf>
    <xf numFmtId="0" fontId="59" fillId="2" borderId="252" xfId="0" applyFont="1" applyFill="1" applyBorder="1" applyAlignment="1" applyProtection="1">
      <alignment horizontal="right"/>
      <protection locked="0"/>
    </xf>
    <xf numFmtId="0" fontId="59" fillId="2" borderId="253" xfId="0" applyFont="1" applyFill="1" applyBorder="1" applyAlignment="1" applyProtection="1">
      <alignment horizontal="right"/>
      <protection locked="0"/>
    </xf>
    <xf numFmtId="0" fontId="66" fillId="2" borderId="253" xfId="0" applyFont="1" applyFill="1" applyBorder="1" applyAlignment="1" applyProtection="1">
      <alignment horizontal="right"/>
    </xf>
    <xf numFmtId="0" fontId="59" fillId="2" borderId="253" xfId="0" applyFont="1" applyFill="1" applyBorder="1" applyAlignment="1" applyProtection="1">
      <alignment wrapText="1"/>
      <protection locked="0"/>
    </xf>
    <xf numFmtId="3" fontId="59" fillId="2" borderId="253" xfId="0" applyNumberFormat="1" applyFont="1" applyFill="1" applyBorder="1" applyProtection="1">
      <protection locked="0"/>
    </xf>
    <xf numFmtId="3" fontId="71" fillId="2" borderId="253" xfId="0" applyNumberFormat="1" applyFont="1" applyFill="1" applyBorder="1" applyProtection="1">
      <protection locked="0"/>
    </xf>
    <xf numFmtId="4" fontId="59" fillId="2" borderId="253" xfId="0" applyNumberFormat="1" applyFont="1" applyFill="1" applyBorder="1" applyProtection="1"/>
    <xf numFmtId="0" fontId="59" fillId="2" borderId="253" xfId="0" applyFont="1" applyFill="1" applyBorder="1" applyProtection="1"/>
    <xf numFmtId="4" fontId="59" fillId="12" borderId="253" xfId="0" applyNumberFormat="1" applyFont="1" applyFill="1" applyBorder="1" applyProtection="1"/>
    <xf numFmtId="4" fontId="59" fillId="0" borderId="253" xfId="0" applyNumberFormat="1" applyFont="1" applyFill="1" applyBorder="1" applyProtection="1"/>
    <xf numFmtId="4" fontId="59" fillId="7" borderId="253" xfId="0" applyNumberFormat="1" applyFont="1" applyFill="1" applyBorder="1" applyProtection="1"/>
    <xf numFmtId="4" fontId="71" fillId="2" borderId="253" xfId="0" applyNumberFormat="1" applyFont="1" applyFill="1" applyBorder="1" applyProtection="1"/>
    <xf numFmtId="4" fontId="59" fillId="10" borderId="253" xfId="0" applyNumberFormat="1" applyFont="1" applyFill="1" applyBorder="1" applyProtection="1"/>
    <xf numFmtId="4" fontId="59" fillId="5" borderId="253" xfId="0" applyNumberFormat="1" applyFont="1" applyFill="1" applyBorder="1" applyProtection="1">
      <protection locked="0"/>
    </xf>
    <xf numFmtId="4" fontId="59" fillId="2" borderId="254" xfId="0" applyNumberFormat="1" applyFont="1" applyFill="1" applyBorder="1" applyProtection="1"/>
    <xf numFmtId="4" fontId="59" fillId="2" borderId="255" xfId="0" applyNumberFormat="1" applyFont="1" applyFill="1" applyBorder="1" applyProtection="1"/>
    <xf numFmtId="0" fontId="60" fillId="2" borderId="256" xfId="0" applyFont="1" applyFill="1" applyBorder="1" applyAlignment="1" applyProtection="1">
      <alignment horizontal="right"/>
    </xf>
    <xf numFmtId="0" fontId="60" fillId="2" borderId="257" xfId="0" applyFont="1" applyFill="1" applyBorder="1" applyAlignment="1" applyProtection="1">
      <alignment horizontal="right"/>
    </xf>
    <xf numFmtId="0" fontId="0" fillId="2" borderId="257" xfId="0" applyFill="1" applyBorder="1" applyAlignment="1" applyProtection="1">
      <alignment horizontal="right"/>
    </xf>
    <xf numFmtId="0" fontId="98" fillId="2" borderId="257" xfId="0" applyFont="1" applyFill="1" applyBorder="1" applyAlignment="1" applyProtection="1">
      <alignment horizontal="right"/>
      <protection locked="0"/>
    </xf>
    <xf numFmtId="0" fontId="0" fillId="2" borderId="257" xfId="0" applyFill="1" applyBorder="1" applyProtection="1"/>
    <xf numFmtId="0" fontId="59" fillId="2" borderId="257" xfId="0" applyFont="1" applyFill="1" applyBorder="1" applyAlignment="1" applyProtection="1">
      <alignment horizontal="right"/>
    </xf>
    <xf numFmtId="0" fontId="71" fillId="2" borderId="257" xfId="0" applyFont="1" applyFill="1" applyBorder="1" applyAlignment="1" applyProtection="1">
      <alignment horizontal="right"/>
    </xf>
    <xf numFmtId="4" fontId="0" fillId="2" borderId="257" xfId="0" applyNumberFormat="1" applyFill="1" applyBorder="1" applyProtection="1">
      <protection locked="0"/>
    </xf>
    <xf numFmtId="4" fontId="0" fillId="12" borderId="257" xfId="0" applyNumberFormat="1" applyFill="1" applyBorder="1" applyProtection="1"/>
    <xf numFmtId="2" fontId="0" fillId="14" borderId="257" xfId="0" applyNumberFormat="1" applyFill="1" applyBorder="1" applyProtection="1">
      <protection locked="0"/>
    </xf>
    <xf numFmtId="4" fontId="0" fillId="0" borderId="257" xfId="0" applyNumberFormat="1" applyFill="1" applyBorder="1" applyProtection="1"/>
    <xf numFmtId="4" fontId="0" fillId="7" borderId="257" xfId="0" applyNumberFormat="1" applyFill="1" applyBorder="1" applyProtection="1"/>
    <xf numFmtId="4" fontId="0" fillId="2" borderId="257" xfId="0" applyNumberFormat="1" applyFill="1" applyBorder="1" applyProtection="1"/>
    <xf numFmtId="4" fontId="0" fillId="10" borderId="257" xfId="0" applyNumberFormat="1" applyFill="1" applyBorder="1" applyProtection="1"/>
    <xf numFmtId="4" fontId="0" fillId="5" borderId="258" xfId="0" applyNumberFormat="1" applyFill="1" applyBorder="1" applyProtection="1"/>
    <xf numFmtId="4" fontId="0" fillId="2" borderId="258" xfId="0" applyNumberFormat="1" applyFill="1" applyBorder="1" applyProtection="1"/>
    <xf numFmtId="0" fontId="0" fillId="2" borderId="258" xfId="0" applyFill="1" applyBorder="1" applyProtection="1"/>
    <xf numFmtId="0" fontId="0" fillId="2" borderId="259" xfId="0" applyFill="1" applyBorder="1" applyProtection="1"/>
    <xf numFmtId="0" fontId="0" fillId="9" borderId="199" xfId="0" applyFill="1" applyBorder="1" applyAlignment="1" applyProtection="1">
      <alignment horizontal="center"/>
    </xf>
    <xf numFmtId="0" fontId="0" fillId="9" borderId="199" xfId="0" applyFill="1" applyBorder="1" applyAlignment="1" applyProtection="1">
      <alignment horizontal="left"/>
    </xf>
    <xf numFmtId="0" fontId="0" fillId="9" borderId="260" xfId="0" applyFill="1" applyBorder="1" applyProtection="1"/>
    <xf numFmtId="0" fontId="0" fillId="9" borderId="261" xfId="0" applyFill="1" applyBorder="1" applyProtection="1"/>
    <xf numFmtId="0" fontId="77" fillId="2" borderId="173" xfId="0" quotePrefix="1" applyFont="1" applyFill="1" applyBorder="1" applyAlignment="1" applyProtection="1">
      <alignment horizontal="left" indent="3"/>
      <protection locked="0"/>
    </xf>
    <xf numFmtId="0" fontId="0" fillId="2" borderId="174" xfId="0" applyFill="1" applyBorder="1" applyAlignment="1" applyProtection="1">
      <alignment horizontal="right"/>
    </xf>
    <xf numFmtId="0" fontId="12" fillId="2" borderId="174" xfId="0" applyFont="1" applyFill="1" applyBorder="1" applyAlignment="1" applyProtection="1">
      <alignment horizontal="right"/>
    </xf>
    <xf numFmtId="2" fontId="0" fillId="2" borderId="174" xfId="0" applyNumberFormat="1" applyFill="1" applyBorder="1" applyProtection="1"/>
    <xf numFmtId="4" fontId="0" fillId="0" borderId="174" xfId="0" applyNumberFormat="1" applyFill="1" applyBorder="1" applyProtection="1"/>
    <xf numFmtId="0" fontId="59" fillId="2" borderId="172" xfId="0" applyFont="1" applyFill="1" applyBorder="1" applyAlignment="1" applyProtection="1">
      <alignment horizontal="right"/>
      <protection locked="0"/>
    </xf>
    <xf numFmtId="0" fontId="59" fillId="2" borderId="103" xfId="0" applyFont="1" applyFill="1" applyBorder="1" applyAlignment="1" applyProtection="1">
      <alignment horizontal="right"/>
      <protection locked="0"/>
    </xf>
    <xf numFmtId="0" fontId="66" fillId="2" borderId="103" xfId="0" applyFont="1" applyFill="1" applyBorder="1" applyAlignment="1" applyProtection="1">
      <alignment horizontal="right"/>
    </xf>
    <xf numFmtId="0" fontId="59" fillId="2" borderId="103" xfId="0" applyFont="1" applyFill="1" applyBorder="1" applyAlignment="1" applyProtection="1">
      <alignment wrapText="1"/>
      <protection locked="0"/>
    </xf>
    <xf numFmtId="4" fontId="59" fillId="2" borderId="103" xfId="0" applyNumberFormat="1" applyFont="1" applyFill="1" applyBorder="1" applyProtection="1"/>
    <xf numFmtId="0" fontId="59" fillId="2" borderId="103" xfId="0" applyFont="1" applyFill="1" applyBorder="1" applyProtection="1"/>
    <xf numFmtId="4" fontId="59" fillId="12" borderId="103" xfId="0" applyNumberFormat="1" applyFont="1" applyFill="1" applyBorder="1" applyProtection="1"/>
    <xf numFmtId="4" fontId="59" fillId="0" borderId="103" xfId="0" applyNumberFormat="1" applyFont="1" applyFill="1" applyBorder="1" applyProtection="1"/>
    <xf numFmtId="4" fontId="59" fillId="7" borderId="103" xfId="0" applyNumberFormat="1" applyFont="1" applyFill="1" applyBorder="1" applyProtection="1"/>
    <xf numFmtId="4" fontId="59" fillId="10" borderId="103" xfId="0" applyNumberFormat="1" applyFont="1" applyFill="1" applyBorder="1" applyProtection="1"/>
    <xf numFmtId="4" fontId="59" fillId="5" borderId="262" xfId="0" applyNumberFormat="1" applyFont="1" applyFill="1" applyBorder="1" applyProtection="1"/>
    <xf numFmtId="4" fontId="59" fillId="2" borderId="262" xfId="0" applyNumberFormat="1" applyFont="1" applyFill="1" applyBorder="1" applyProtection="1"/>
    <xf numFmtId="4" fontId="59" fillId="2" borderId="263" xfId="0" applyNumberFormat="1" applyFont="1" applyFill="1" applyBorder="1" applyProtection="1"/>
    <xf numFmtId="4" fontId="59" fillId="2" borderId="264" xfId="0" applyNumberFormat="1" applyFont="1" applyFill="1" applyBorder="1" applyProtection="1"/>
    <xf numFmtId="4" fontId="59" fillId="5" borderId="111" xfId="0" applyNumberFormat="1" applyFont="1" applyFill="1" applyBorder="1" applyProtection="1"/>
    <xf numFmtId="4" fontId="59" fillId="2" borderId="265" xfId="0" applyNumberFormat="1" applyFont="1" applyFill="1" applyBorder="1" applyProtection="1"/>
    <xf numFmtId="4" fontId="59" fillId="2" borderId="161" xfId="0" applyNumberFormat="1" applyFont="1" applyFill="1" applyBorder="1" applyProtection="1"/>
    <xf numFmtId="0" fontId="0" fillId="9" borderId="93" xfId="0" applyFill="1" applyBorder="1" applyProtection="1"/>
    <xf numFmtId="0" fontId="0" fillId="9" borderId="266" xfId="0" applyFill="1" applyBorder="1" applyProtection="1"/>
    <xf numFmtId="0" fontId="59" fillId="2" borderId="267" xfId="0" applyFont="1" applyFill="1" applyBorder="1" applyAlignment="1" applyProtection="1">
      <alignment horizontal="right"/>
      <protection locked="0"/>
    </xf>
    <xf numFmtId="0" fontId="59" fillId="2" borderId="268" xfId="0" applyFont="1" applyFill="1" applyBorder="1" applyAlignment="1" applyProtection="1">
      <alignment horizontal="right"/>
      <protection locked="0"/>
    </xf>
    <xf numFmtId="0" fontId="66" fillId="2" borderId="269" xfId="0" applyFont="1" applyFill="1" applyBorder="1" applyProtection="1"/>
    <xf numFmtId="0" fontId="76" fillId="2" borderId="270" xfId="0" applyFont="1" applyFill="1" applyBorder="1" applyAlignment="1" applyProtection="1">
      <alignment wrapText="1"/>
      <protection locked="0"/>
    </xf>
    <xf numFmtId="3" fontId="59" fillId="2" borderId="250" xfId="0" applyNumberFormat="1" applyFont="1" applyFill="1" applyBorder="1" applyProtection="1">
      <protection locked="0"/>
    </xf>
    <xf numFmtId="3" fontId="71" fillId="2" borderId="226" xfId="0" applyNumberFormat="1" applyFont="1" applyFill="1" applyBorder="1" applyProtection="1">
      <protection locked="0"/>
    </xf>
    <xf numFmtId="0" fontId="59" fillId="2" borderId="151" xfId="0" applyFont="1" applyFill="1" applyBorder="1" applyProtection="1"/>
    <xf numFmtId="4" fontId="59" fillId="12" borderId="151" xfId="0" applyNumberFormat="1" applyFont="1" applyFill="1" applyBorder="1" applyProtection="1"/>
    <xf numFmtId="4" fontId="59" fillId="0" borderId="151" xfId="0" applyNumberFormat="1" applyFont="1" applyFill="1" applyBorder="1" applyProtection="1"/>
    <xf numFmtId="4" fontId="59" fillId="7" borderId="151" xfId="0" applyNumberFormat="1" applyFont="1" applyFill="1" applyBorder="1" applyProtection="1"/>
    <xf numFmtId="4" fontId="59" fillId="10" borderId="151" xfId="0" applyNumberFormat="1" applyFont="1" applyFill="1" applyBorder="1" applyProtection="1"/>
    <xf numFmtId="0" fontId="59" fillId="2" borderId="271" xfId="0" applyFont="1" applyFill="1" applyBorder="1" applyAlignment="1" applyProtection="1">
      <alignment horizontal="right"/>
      <protection locked="0"/>
    </xf>
    <xf numFmtId="4" fontId="59" fillId="2" borderId="272" xfId="0" applyNumberFormat="1" applyFont="1" applyFill="1" applyBorder="1" applyProtection="1"/>
    <xf numFmtId="0" fontId="59" fillId="2" borderId="273" xfId="0" applyFont="1" applyFill="1" applyBorder="1" applyProtection="1"/>
    <xf numFmtId="4" fontId="59" fillId="12" borderId="273" xfId="0" applyNumberFormat="1" applyFont="1" applyFill="1" applyBorder="1" applyProtection="1"/>
    <xf numFmtId="4" fontId="59" fillId="0" borderId="273" xfId="0" applyNumberFormat="1" applyFont="1" applyFill="1" applyBorder="1" applyProtection="1"/>
    <xf numFmtId="4" fontId="59" fillId="7" borderId="273" xfId="0" applyNumberFormat="1" applyFont="1" applyFill="1" applyBorder="1" applyProtection="1"/>
    <xf numFmtId="4" fontId="59" fillId="2" borderId="273" xfId="0" applyNumberFormat="1" applyFont="1" applyFill="1" applyBorder="1" applyProtection="1"/>
    <xf numFmtId="4" fontId="59" fillId="10" borderId="273" xfId="0" applyNumberFormat="1" applyFont="1" applyFill="1" applyBorder="1" applyProtection="1"/>
    <xf numFmtId="4" fontId="59" fillId="5" borderId="273" xfId="0" applyNumberFormat="1" applyFont="1" applyFill="1" applyBorder="1" applyProtection="1">
      <protection locked="0"/>
    </xf>
    <xf numFmtId="4" fontId="59" fillId="2" borderId="274" xfId="0" applyNumberFormat="1" applyFont="1" applyFill="1" applyBorder="1" applyProtection="1"/>
    <xf numFmtId="4" fontId="59" fillId="2" borderId="275" xfId="0" applyNumberFormat="1" applyFont="1" applyFill="1" applyBorder="1" applyProtection="1"/>
    <xf numFmtId="0" fontId="59" fillId="2" borderId="276" xfId="0" applyFont="1" applyFill="1" applyBorder="1" applyAlignment="1" applyProtection="1">
      <alignment horizontal="right"/>
      <protection locked="0"/>
    </xf>
    <xf numFmtId="4" fontId="59" fillId="5" borderId="277" xfId="0" applyNumberFormat="1" applyFont="1" applyFill="1" applyBorder="1" applyProtection="1">
      <protection locked="0"/>
    </xf>
    <xf numFmtId="4" fontId="59" fillId="2" borderId="277" xfId="0" applyNumberFormat="1" applyFont="1" applyFill="1" applyBorder="1" applyProtection="1"/>
    <xf numFmtId="4" fontId="59" fillId="2" borderId="278" xfId="0" applyNumberFormat="1" applyFont="1" applyFill="1" applyBorder="1" applyProtection="1"/>
    <xf numFmtId="4" fontId="59" fillId="2" borderId="279" xfId="0" applyNumberFormat="1" applyFont="1" applyFill="1" applyBorder="1" applyProtection="1"/>
    <xf numFmtId="0" fontId="0" fillId="2" borderId="170" xfId="0" applyFill="1" applyBorder="1" applyProtection="1"/>
    <xf numFmtId="3" fontId="71" fillId="2" borderId="272" xfId="0" applyNumberFormat="1" applyFont="1" applyFill="1" applyBorder="1" applyProtection="1">
      <protection locked="0"/>
    </xf>
    <xf numFmtId="3" fontId="71" fillId="2" borderId="110" xfId="0" applyNumberFormat="1" applyFont="1" applyFill="1" applyBorder="1" applyProtection="1">
      <protection locked="0"/>
    </xf>
    <xf numFmtId="0" fontId="59" fillId="2" borderId="262" xfId="0" applyFont="1" applyFill="1" applyBorder="1" applyProtection="1"/>
    <xf numFmtId="4" fontId="59" fillId="12" borderId="262" xfId="0" applyNumberFormat="1" applyFont="1" applyFill="1" applyBorder="1" applyProtection="1"/>
    <xf numFmtId="4" fontId="59" fillId="0" borderId="262" xfId="0" applyNumberFormat="1" applyFont="1" applyFill="1" applyBorder="1" applyProtection="1"/>
    <xf numFmtId="4" fontId="59" fillId="7" borderId="262" xfId="0" applyNumberFormat="1" applyFont="1" applyFill="1" applyBorder="1" applyProtection="1"/>
    <xf numFmtId="4" fontId="59" fillId="10" borderId="262" xfId="0" applyNumberFormat="1" applyFont="1" applyFill="1" applyBorder="1" applyProtection="1"/>
    <xf numFmtId="4" fontId="59" fillId="5" borderId="262" xfId="0" applyNumberFormat="1" applyFont="1" applyFill="1" applyBorder="1" applyProtection="1">
      <protection locked="0"/>
    </xf>
    <xf numFmtId="3" fontId="71" fillId="2" borderId="280" xfId="0" applyNumberFormat="1" applyFont="1" applyFill="1" applyBorder="1" applyProtection="1">
      <protection locked="0"/>
    </xf>
    <xf numFmtId="0" fontId="59" fillId="2" borderId="277" xfId="0" applyFont="1" applyFill="1" applyBorder="1" applyProtection="1"/>
    <xf numFmtId="4" fontId="59" fillId="12" borderId="277" xfId="0" applyNumberFormat="1" applyFont="1" applyFill="1" applyBorder="1" applyProtection="1"/>
    <xf numFmtId="4" fontId="59" fillId="0" borderId="277" xfId="0" applyNumberFormat="1" applyFont="1" applyFill="1" applyBorder="1" applyProtection="1"/>
    <xf numFmtId="4" fontId="59" fillId="7" borderId="277" xfId="0" applyNumberFormat="1" applyFont="1" applyFill="1" applyBorder="1" applyProtection="1"/>
    <xf numFmtId="4" fontId="59" fillId="10" borderId="277" xfId="0" applyNumberFormat="1" applyFont="1" applyFill="1" applyBorder="1" applyProtection="1"/>
    <xf numFmtId="0" fontId="60" fillId="2" borderId="276" xfId="0" applyFont="1" applyFill="1" applyBorder="1" applyAlignment="1" applyProtection="1">
      <alignment horizontal="right"/>
    </xf>
    <xf numFmtId="0" fontId="0" fillId="2" borderId="161" xfId="0" applyFill="1" applyBorder="1" applyProtection="1"/>
    <xf numFmtId="3" fontId="59" fillId="2" borderId="281" xfId="0" applyNumberFormat="1" applyFont="1" applyFill="1" applyBorder="1" applyProtection="1">
      <protection locked="0"/>
    </xf>
    <xf numFmtId="3" fontId="71" fillId="2" borderId="282" xfId="0" applyNumberFormat="1" applyFont="1" applyFill="1" applyBorder="1" applyProtection="1">
      <protection locked="0"/>
    </xf>
    <xf numFmtId="4" fontId="59" fillId="2" borderId="282" xfId="0" applyNumberFormat="1" applyFont="1" applyFill="1" applyBorder="1" applyProtection="1"/>
    <xf numFmtId="0" fontId="59" fillId="2" borderId="282" xfId="0" applyFont="1" applyFill="1" applyBorder="1" applyProtection="1"/>
    <xf numFmtId="4" fontId="59" fillId="12" borderId="282" xfId="0" applyNumberFormat="1" applyFont="1" applyFill="1" applyBorder="1" applyProtection="1"/>
    <xf numFmtId="4" fontId="59" fillId="0" borderId="282" xfId="0" applyNumberFormat="1" applyFont="1" applyFill="1" applyBorder="1" applyProtection="1"/>
    <xf numFmtId="4" fontId="59" fillId="7" borderId="282" xfId="0" applyNumberFormat="1" applyFont="1" applyFill="1" applyBorder="1" applyProtection="1"/>
    <xf numFmtId="4" fontId="59" fillId="10" borderId="282" xfId="0" applyNumberFormat="1" applyFont="1" applyFill="1" applyBorder="1" applyProtection="1"/>
    <xf numFmtId="4" fontId="59" fillId="2" borderId="283" xfId="0" applyNumberFormat="1" applyFont="1" applyFill="1" applyBorder="1" applyProtection="1"/>
    <xf numFmtId="3" fontId="71" fillId="2" borderId="284" xfId="0" applyNumberFormat="1" applyFont="1" applyFill="1" applyBorder="1" applyProtection="1">
      <protection locked="0"/>
    </xf>
    <xf numFmtId="0" fontId="60" fillId="2" borderId="285" xfId="0" applyFont="1" applyFill="1" applyBorder="1" applyAlignment="1" applyProtection="1">
      <alignment horizontal="right"/>
    </xf>
    <xf numFmtId="0" fontId="62" fillId="2" borderId="105" xfId="0" applyFont="1" applyFill="1" applyBorder="1" applyAlignment="1" applyProtection="1">
      <alignment horizontal="right"/>
      <protection locked="0"/>
    </xf>
    <xf numFmtId="0" fontId="59" fillId="2" borderId="286" xfId="0" applyFont="1" applyFill="1" applyBorder="1" applyAlignment="1" applyProtection="1">
      <alignment horizontal="right"/>
      <protection locked="0"/>
    </xf>
    <xf numFmtId="0" fontId="59" fillId="2" borderId="283" xfId="0" applyFont="1" applyFill="1" applyBorder="1" applyAlignment="1" applyProtection="1">
      <alignment horizontal="right"/>
      <protection locked="0"/>
    </xf>
    <xf numFmtId="4" fontId="59" fillId="5" borderId="102" xfId="0" applyNumberFormat="1" applyFont="1" applyFill="1" applyBorder="1" applyProtection="1">
      <protection locked="0"/>
    </xf>
    <xf numFmtId="4" fontId="59" fillId="2" borderId="287" xfId="0" applyNumberFormat="1" applyFont="1" applyFill="1" applyBorder="1" applyProtection="1"/>
    <xf numFmtId="4" fontId="59" fillId="5" borderId="277" xfId="0" applyNumberFormat="1" applyFont="1" applyFill="1" applyBorder="1" applyProtection="1"/>
    <xf numFmtId="4" fontId="59" fillId="5" borderId="273" xfId="0" applyNumberFormat="1" applyFont="1" applyFill="1" applyBorder="1" applyProtection="1"/>
    <xf numFmtId="0" fontId="0" fillId="0" borderId="197" xfId="0" applyBorder="1" applyAlignment="1">
      <alignment horizontal="left" vertical="center"/>
    </xf>
    <xf numFmtId="3" fontId="71" fillId="2" borderId="103" xfId="0" applyNumberFormat="1" applyFont="1" applyFill="1" applyBorder="1" applyAlignment="1" applyProtection="1">
      <alignment wrapText="1"/>
      <protection locked="0"/>
    </xf>
    <xf numFmtId="168" fontId="71" fillId="2" borderId="103" xfId="0" applyNumberFormat="1" applyFont="1" applyFill="1" applyBorder="1" applyProtection="1"/>
    <xf numFmtId="0" fontId="59" fillId="2" borderId="288" xfId="0" applyFont="1" applyFill="1" applyBorder="1" applyAlignment="1" applyProtection="1">
      <alignment horizontal="right"/>
      <protection locked="0"/>
    </xf>
    <xf numFmtId="0" fontId="59" fillId="2" borderId="128" xfId="0" applyFont="1" applyFill="1" applyBorder="1" applyAlignment="1" applyProtection="1">
      <alignment horizontal="right"/>
      <protection locked="0"/>
    </xf>
    <xf numFmtId="0" fontId="101" fillId="2" borderId="128" xfId="0" applyFont="1" applyFill="1" applyBorder="1" applyAlignment="1" applyProtection="1">
      <alignment horizontal="right"/>
    </xf>
    <xf numFmtId="3" fontId="71" fillId="2" borderId="128" xfId="0" applyNumberFormat="1" applyFont="1" applyFill="1" applyBorder="1" applyAlignment="1" applyProtection="1">
      <alignment wrapText="1"/>
      <protection locked="0"/>
    </xf>
    <xf numFmtId="0" fontId="59" fillId="2" borderId="128" xfId="0" applyFont="1" applyFill="1" applyBorder="1" applyProtection="1"/>
    <xf numFmtId="4" fontId="59" fillId="12" borderId="128" xfId="0" applyNumberFormat="1" applyFont="1" applyFill="1" applyBorder="1" applyProtection="1"/>
    <xf numFmtId="4" fontId="59" fillId="0" borderId="128" xfId="0" applyNumberFormat="1" applyFont="1" applyFill="1" applyBorder="1" applyProtection="1"/>
    <xf numFmtId="4" fontId="59" fillId="7" borderId="128" xfId="0" applyNumberFormat="1" applyFont="1" applyFill="1" applyBorder="1" applyProtection="1"/>
    <xf numFmtId="4" fontId="59" fillId="10" borderId="128" xfId="0" applyNumberFormat="1" applyFont="1" applyFill="1" applyBorder="1" applyProtection="1"/>
    <xf numFmtId="4" fontId="59" fillId="2" borderId="147" xfId="0" applyNumberFormat="1" applyFont="1" applyFill="1" applyBorder="1" applyProtection="1"/>
    <xf numFmtId="0" fontId="101" fillId="2" borderId="103" xfId="0" applyFont="1" applyFill="1" applyBorder="1" applyAlignment="1" applyProtection="1">
      <alignment horizontal="right"/>
    </xf>
    <xf numFmtId="4" fontId="59" fillId="2" borderId="289" xfId="0" applyNumberFormat="1" applyFont="1" applyFill="1" applyBorder="1" applyProtection="1"/>
    <xf numFmtId="168" fontId="71" fillId="0" borderId="128" xfId="0" applyNumberFormat="1" applyFont="1" applyFill="1" applyBorder="1" applyProtection="1"/>
    <xf numFmtId="4" fontId="59" fillId="5" borderId="103" xfId="0" applyNumberFormat="1" applyFont="1" applyFill="1" applyBorder="1" applyProtection="1">
      <protection locked="0"/>
    </xf>
    <xf numFmtId="4" fontId="59" fillId="2" borderId="117" xfId="0" applyNumberFormat="1" applyFont="1" applyFill="1" applyBorder="1" applyProtection="1"/>
    <xf numFmtId="4" fontId="59" fillId="2" borderId="176" xfId="0" applyNumberFormat="1" applyFont="1" applyFill="1" applyBorder="1" applyProtection="1"/>
    <xf numFmtId="0" fontId="0" fillId="9" borderId="290" xfId="0" applyFill="1" applyBorder="1" applyAlignment="1" applyProtection="1">
      <alignment horizontal="center"/>
    </xf>
    <xf numFmtId="0" fontId="0" fillId="9" borderId="290" xfId="0" applyFill="1" applyBorder="1" applyAlignment="1" applyProtection="1">
      <alignment horizontal="left"/>
    </xf>
    <xf numFmtId="4" fontId="0" fillId="0" borderId="168" xfId="0" applyNumberFormat="1" applyBorder="1"/>
    <xf numFmtId="4" fontId="0" fillId="0" borderId="146" xfId="0" applyNumberFormat="1" applyBorder="1"/>
    <xf numFmtId="4" fontId="0" fillId="0" borderId="168" xfId="0" applyNumberFormat="1" applyFont="1" applyBorder="1"/>
    <xf numFmtId="4" fontId="0" fillId="0" borderId="0" xfId="0" applyNumberFormat="1" applyFont="1" applyBorder="1"/>
    <xf numFmtId="4" fontId="0" fillId="0" borderId="170" xfId="0" applyNumberFormat="1" applyBorder="1"/>
    <xf numFmtId="4" fontId="0" fillId="0" borderId="11" xfId="0" applyNumberFormat="1" applyFill="1" applyBorder="1"/>
    <xf numFmtId="0" fontId="0" fillId="0" borderId="168" xfId="0" applyBorder="1" applyAlignment="1">
      <alignment horizontal="right"/>
    </xf>
    <xf numFmtId="0" fontId="0" fillId="0" borderId="170" xfId="0" applyBorder="1" applyAlignment="1">
      <alignment horizontal="right"/>
    </xf>
    <xf numFmtId="4" fontId="0" fillId="0" borderId="170" xfId="0" applyNumberFormat="1" applyFont="1" applyBorder="1"/>
    <xf numFmtId="4" fontId="75" fillId="0" borderId="168" xfId="0" applyNumberFormat="1" applyFont="1" applyBorder="1"/>
    <xf numFmtId="4" fontId="75" fillId="0" borderId="161" xfId="0" applyNumberFormat="1" applyFont="1" applyBorder="1"/>
    <xf numFmtId="4" fontId="75" fillId="0" borderId="170" xfId="0" applyNumberFormat="1" applyFont="1" applyBorder="1"/>
    <xf numFmtId="0" fontId="103" fillId="0" borderId="185" xfId="0" applyFont="1" applyBorder="1" applyAlignment="1">
      <alignment horizontal="right"/>
    </xf>
    <xf numFmtId="0" fontId="0" fillId="9" borderId="291" xfId="0" applyFill="1" applyBorder="1" applyProtection="1"/>
    <xf numFmtId="0" fontId="0" fillId="0" borderId="174" xfId="0" applyFont="1" applyFill="1" applyBorder="1"/>
    <xf numFmtId="0" fontId="0" fillId="0" borderId="174" xfId="0" applyFont="1" applyBorder="1"/>
    <xf numFmtId="0" fontId="103" fillId="0" borderId="175" xfId="0" applyFont="1" applyBorder="1" applyAlignment="1">
      <alignment horizontal="right"/>
    </xf>
    <xf numFmtId="0" fontId="75" fillId="0" borderId="174" xfId="0" applyFont="1" applyBorder="1"/>
    <xf numFmtId="4" fontId="0" fillId="0" borderId="174" xfId="0" applyNumberFormat="1" applyBorder="1"/>
    <xf numFmtId="4" fontId="0" fillId="0" borderId="162" xfId="0" applyNumberFormat="1" applyBorder="1"/>
    <xf numFmtId="3" fontId="67" fillId="0" borderId="174" xfId="0" applyNumberFormat="1" applyFont="1" applyBorder="1" applyAlignment="1">
      <alignment horizontal="center"/>
    </xf>
    <xf numFmtId="3" fontId="0" fillId="0" borderId="174" xfId="0" applyNumberFormat="1" applyBorder="1" applyAlignment="1">
      <alignment horizontal="right"/>
    </xf>
    <xf numFmtId="0" fontId="0" fillId="9" borderId="239" xfId="0" applyFill="1" applyBorder="1" applyProtection="1"/>
    <xf numFmtId="0" fontId="0" fillId="0" borderId="146" xfId="0" applyFont="1" applyFill="1" applyBorder="1"/>
    <xf numFmtId="0" fontId="0" fillId="0" borderId="146" xfId="0" applyFont="1" applyBorder="1"/>
    <xf numFmtId="0" fontId="103" fillId="0" borderId="172" xfId="0" applyFont="1" applyBorder="1" applyAlignment="1">
      <alignment horizontal="right"/>
    </xf>
    <xf numFmtId="3" fontId="67" fillId="0" borderId="146" xfId="0" applyNumberFormat="1" applyFont="1" applyBorder="1" applyAlignment="1">
      <alignment horizontal="center"/>
    </xf>
    <xf numFmtId="3" fontId="0" fillId="0" borderId="146" xfId="0" applyNumberFormat="1" applyBorder="1" applyAlignment="1">
      <alignment horizontal="right"/>
    </xf>
    <xf numFmtId="0" fontId="0" fillId="9" borderId="292" xfId="0" applyFill="1" applyBorder="1" applyAlignment="1" applyProtection="1">
      <alignment horizontal="center"/>
    </xf>
    <xf numFmtId="0" fontId="0" fillId="9" borderId="239" xfId="0" applyFont="1" applyFill="1" applyBorder="1" applyAlignment="1">
      <alignment horizontal="center"/>
    </xf>
    <xf numFmtId="0" fontId="0" fillId="9" borderId="239" xfId="0" applyFont="1" applyFill="1" applyBorder="1" applyAlignment="1">
      <alignment horizontal="left"/>
    </xf>
    <xf numFmtId="0" fontId="0" fillId="9" borderId="293" xfId="0" applyFont="1" applyFill="1" applyBorder="1" applyAlignment="1">
      <alignment horizontal="left"/>
    </xf>
    <xf numFmtId="0" fontId="109" fillId="0" borderId="146" xfId="0" applyFont="1" applyBorder="1" applyAlignment="1">
      <alignment horizontal="left" indent="2"/>
    </xf>
    <xf numFmtId="3" fontId="67" fillId="0" borderId="104" xfId="0" applyNumberFormat="1" applyFont="1" applyBorder="1" applyAlignment="1">
      <alignment horizontal="center"/>
    </xf>
    <xf numFmtId="0" fontId="0" fillId="9" borderId="295" xfId="0" applyFill="1" applyBorder="1" applyProtection="1"/>
    <xf numFmtId="0" fontId="0" fillId="9" borderId="291" xfId="0" applyFill="1" applyBorder="1" applyAlignment="1" applyProtection="1">
      <alignment horizontal="left"/>
    </xf>
    <xf numFmtId="0" fontId="15" fillId="0" borderId="175" xfId="0" applyFont="1" applyBorder="1" applyAlignment="1">
      <alignment horizontal="right"/>
    </xf>
    <xf numFmtId="0" fontId="88" fillId="0" borderId="115" xfId="0" applyFont="1" applyBorder="1"/>
    <xf numFmtId="0" fontId="0" fillId="9" borderId="292" xfId="0" applyFill="1" applyBorder="1" applyProtection="1"/>
    <xf numFmtId="0" fontId="0" fillId="0" borderId="172" xfId="0" applyFill="1" applyBorder="1"/>
    <xf numFmtId="0" fontId="15" fillId="0" borderId="172" xfId="0" applyFont="1" applyBorder="1" applyAlignment="1">
      <alignment horizontal="right"/>
    </xf>
    <xf numFmtId="3" fontId="0" fillId="0" borderId="146" xfId="0" applyNumberFormat="1" applyFont="1" applyBorder="1"/>
    <xf numFmtId="0" fontId="59" fillId="0" borderId="146" xfId="0" applyFont="1" applyBorder="1" applyAlignment="1">
      <alignment horizontal="left" indent="8"/>
    </xf>
    <xf numFmtId="4" fontId="0" fillId="0" borderId="146" xfId="0" applyNumberFormat="1" applyFont="1" applyBorder="1"/>
    <xf numFmtId="2" fontId="0" fillId="0" borderId="146" xfId="0" applyNumberFormat="1" applyBorder="1"/>
    <xf numFmtId="0" fontId="0" fillId="9" borderId="294" xfId="0" applyFill="1" applyBorder="1" applyProtection="1"/>
    <xf numFmtId="0" fontId="0" fillId="0" borderId="142" xfId="0" applyBorder="1"/>
    <xf numFmtId="0" fontId="15" fillId="0" borderId="142" xfId="0" applyFont="1" applyBorder="1" applyAlignment="1">
      <alignment horizontal="right"/>
    </xf>
    <xf numFmtId="0" fontId="88" fillId="0" borderId="142" xfId="0" applyFont="1" applyBorder="1"/>
    <xf numFmtId="0" fontId="12" fillId="0" borderId="142" xfId="0" applyFont="1" applyBorder="1"/>
    <xf numFmtId="0" fontId="59" fillId="0" borderId="142" xfId="0" applyFont="1" applyBorder="1" applyAlignment="1">
      <alignment horizontal="left" indent="3"/>
    </xf>
    <xf numFmtId="4" fontId="0" fillId="0" borderId="147" xfId="0" applyNumberFormat="1" applyBorder="1"/>
    <xf numFmtId="0" fontId="0" fillId="0" borderId="103" xfId="0" applyFont="1" applyBorder="1"/>
    <xf numFmtId="0" fontId="15" fillId="0" borderId="146" xfId="0" applyFont="1" applyBorder="1" applyAlignment="1">
      <alignment horizontal="right"/>
    </xf>
    <xf numFmtId="0" fontId="42" fillId="0" borderId="104" xfId="0" applyFont="1" applyBorder="1"/>
    <xf numFmtId="0" fontId="0" fillId="0" borderId="218" xfId="0" applyBorder="1"/>
    <xf numFmtId="0" fontId="0" fillId="0" borderId="199" xfId="0" applyBorder="1" applyAlignment="1">
      <alignment horizontal="center"/>
    </xf>
    <xf numFmtId="0" fontId="0" fillId="0" borderId="199" xfId="0" applyFill="1" applyBorder="1" applyAlignment="1" applyProtection="1">
      <alignment horizontal="left"/>
    </xf>
    <xf numFmtId="0" fontId="0" fillId="0" borderId="199" xfId="0" applyBorder="1" applyAlignment="1">
      <alignment horizontal="left"/>
    </xf>
    <xf numFmtId="0" fontId="0" fillId="9" borderId="92" xfId="0" applyFill="1" applyBorder="1" applyProtection="1"/>
    <xf numFmtId="0" fontId="0" fillId="0" borderId="142" xfId="0" applyFont="1" applyBorder="1"/>
    <xf numFmtId="0" fontId="0" fillId="0" borderId="142" xfId="0" quotePrefix="1" applyFont="1" applyBorder="1"/>
    <xf numFmtId="0" fontId="59" fillId="0" borderId="142" xfId="0" applyFont="1" applyBorder="1" applyAlignment="1">
      <alignment horizontal="left"/>
    </xf>
    <xf numFmtId="0" fontId="15" fillId="0" borderId="143" xfId="0" applyFont="1" applyBorder="1" applyAlignment="1">
      <alignment horizontal="right"/>
    </xf>
    <xf numFmtId="0" fontId="60" fillId="0" borderId="172" xfId="0" applyFont="1" applyFill="1" applyBorder="1" applyAlignment="1" applyProtection="1">
      <alignment horizontal="right"/>
    </xf>
    <xf numFmtId="0" fontId="60" fillId="0" borderId="103" xfId="0" applyFont="1" applyFill="1" applyBorder="1" applyAlignment="1" applyProtection="1">
      <alignment horizontal="right"/>
    </xf>
    <xf numFmtId="0" fontId="0" fillId="0" borderId="103" xfId="0" applyFill="1" applyBorder="1" applyAlignment="1" applyProtection="1">
      <alignment horizontal="right"/>
    </xf>
    <xf numFmtId="0" fontId="0" fillId="0" borderId="103" xfId="0" applyFill="1" applyBorder="1" applyProtection="1"/>
    <xf numFmtId="0" fontId="12" fillId="0" borderId="103" xfId="0" applyFont="1" applyFill="1" applyBorder="1" applyAlignment="1" applyProtection="1">
      <alignment horizontal="right"/>
    </xf>
    <xf numFmtId="4" fontId="0" fillId="0" borderId="103" xfId="0" applyNumberFormat="1" applyFill="1" applyBorder="1" applyProtection="1">
      <protection locked="0"/>
    </xf>
    <xf numFmtId="3" fontId="0" fillId="0" borderId="103" xfId="0" applyNumberFormat="1" applyFont="1" applyFill="1" applyBorder="1" applyAlignment="1" applyProtection="1">
      <alignment horizontal="right"/>
    </xf>
    <xf numFmtId="0" fontId="0" fillId="0" borderId="103" xfId="0" applyFill="1" applyBorder="1" applyAlignment="1" applyProtection="1">
      <alignment wrapText="1"/>
    </xf>
    <xf numFmtId="3" fontId="0" fillId="0" borderId="103" xfId="0" applyNumberFormat="1" applyFill="1" applyBorder="1" applyAlignment="1" applyProtection="1">
      <alignment horizontal="right"/>
    </xf>
    <xf numFmtId="0" fontId="71" fillId="0" borderId="103" xfId="0" applyFont="1" applyFill="1" applyBorder="1" applyAlignment="1" applyProtection="1">
      <alignment horizontal="right"/>
    </xf>
    <xf numFmtId="0" fontId="20" fillId="9" borderId="209" xfId="0" applyFont="1" applyFill="1" applyBorder="1" applyAlignment="1">
      <alignment horizontal="center" wrapText="1"/>
    </xf>
    <xf numFmtId="4" fontId="71" fillId="2" borderId="0" xfId="0" applyNumberFormat="1" applyFont="1" applyFill="1" applyBorder="1"/>
    <xf numFmtId="0" fontId="0" fillId="0" borderId="0" xfId="0" applyFill="1" applyBorder="1" applyProtection="1">
      <protection locked="0"/>
    </xf>
    <xf numFmtId="0" fontId="0" fillId="0" borderId="0" xfId="0" applyFont="1" applyFill="1" applyBorder="1" applyProtection="1"/>
    <xf numFmtId="0" fontId="0" fillId="0" borderId="7" xfId="0" applyFont="1" applyFill="1" applyBorder="1" applyProtection="1"/>
    <xf numFmtId="0" fontId="20" fillId="9" borderId="92" xfId="0" applyFont="1" applyFill="1" applyBorder="1" applyAlignment="1">
      <alignment horizontal="center" wrapText="1"/>
    </xf>
    <xf numFmtId="167" fontId="12" fillId="2" borderId="104" xfId="0" applyNumberFormat="1" applyFont="1" applyFill="1" applyBorder="1" applyProtection="1">
      <protection locked="0"/>
    </xf>
    <xf numFmtId="4" fontId="0" fillId="12" borderId="104" xfId="0" applyNumberFormat="1" applyFill="1" applyBorder="1" applyProtection="1"/>
    <xf numFmtId="2" fontId="0" fillId="14" borderId="104" xfId="0" applyNumberFormat="1" applyFill="1" applyBorder="1" applyProtection="1">
      <protection locked="0"/>
    </xf>
    <xf numFmtId="4" fontId="0" fillId="7" borderId="104" xfId="0" applyNumberFormat="1" applyFill="1" applyBorder="1" applyProtection="1"/>
    <xf numFmtId="4" fontId="0" fillId="10" borderId="104" xfId="0" applyNumberFormat="1" applyFill="1" applyBorder="1" applyProtection="1"/>
    <xf numFmtId="0" fontId="0" fillId="9" borderId="0" xfId="0" applyFill="1" applyBorder="1" applyAlignment="1" applyProtection="1">
      <alignment horizontal="center"/>
    </xf>
    <xf numFmtId="170" fontId="60" fillId="2" borderId="0" xfId="0" applyNumberFormat="1" applyFont="1" applyFill="1" applyBorder="1" applyAlignment="1" applyProtection="1">
      <alignment horizontal="right"/>
    </xf>
    <xf numFmtId="0" fontId="100" fillId="2" borderId="0" xfId="0" applyFont="1" applyFill="1" applyBorder="1" applyAlignment="1" applyProtection="1">
      <alignment horizontal="right"/>
      <protection locked="0"/>
    </xf>
    <xf numFmtId="2" fontId="12" fillId="2" borderId="103" xfId="0" applyNumberFormat="1" applyFont="1" applyFill="1" applyBorder="1" applyAlignment="1" applyProtection="1">
      <alignment horizontal="right"/>
    </xf>
    <xf numFmtId="4" fontId="0" fillId="0" borderId="168" xfId="0" applyNumberFormat="1" applyFont="1" applyFill="1" applyBorder="1"/>
    <xf numFmtId="0" fontId="0" fillId="17" borderId="0" xfId="0" applyFill="1" applyBorder="1"/>
    <xf numFmtId="0" fontId="20" fillId="0" borderId="0" xfId="0" applyFont="1" applyFill="1" applyBorder="1" applyAlignment="1">
      <alignment horizontal="center" wrapText="1"/>
    </xf>
    <xf numFmtId="4" fontId="71" fillId="18" borderId="0" xfId="0" applyNumberFormat="1" applyFont="1" applyFill="1" applyBorder="1"/>
    <xf numFmtId="4" fontId="0" fillId="18" borderId="0" xfId="0" applyNumberFormat="1" applyFill="1" applyBorder="1"/>
    <xf numFmtId="4" fontId="59" fillId="18" borderId="0" xfId="0" applyNumberFormat="1" applyFont="1" applyFill="1" applyBorder="1"/>
    <xf numFmtId="4" fontId="12" fillId="18" borderId="0" xfId="0" applyNumberFormat="1" applyFont="1" applyFill="1" applyBorder="1"/>
    <xf numFmtId="0" fontId="0" fillId="18" borderId="0" xfId="0" applyFill="1" applyBorder="1"/>
    <xf numFmtId="4" fontId="0" fillId="18" borderId="0" xfId="0" applyNumberFormat="1" applyFill="1" applyBorder="1" applyProtection="1">
      <protection locked="0"/>
    </xf>
    <xf numFmtId="4" fontId="20" fillId="18" borderId="0" xfId="0" applyNumberFormat="1" applyFont="1" applyFill="1" applyBorder="1"/>
    <xf numFmtId="4" fontId="59" fillId="0" borderId="0" xfId="0" applyNumberFormat="1" applyFont="1" applyBorder="1"/>
    <xf numFmtId="4" fontId="86" fillId="18" borderId="0" xfId="0" applyNumberFormat="1" applyFont="1" applyFill="1" applyBorder="1"/>
    <xf numFmtId="0" fontId="0" fillId="0" borderId="0" xfId="0" applyBorder="1" applyAlignment="1">
      <alignment vertical="center"/>
    </xf>
    <xf numFmtId="0" fontId="75" fillId="0" borderId="0" xfId="0" applyFont="1" applyBorder="1"/>
    <xf numFmtId="0" fontId="0" fillId="0" borderId="103" xfId="0" applyFill="1" applyBorder="1" applyProtection="1">
      <protection locked="0"/>
    </xf>
    <xf numFmtId="0" fontId="0" fillId="0" borderId="0" xfId="0" applyFill="1" applyBorder="1" applyProtection="1"/>
    <xf numFmtId="0" fontId="0" fillId="0" borderId="105" xfId="0" applyFill="1" applyBorder="1" applyProtection="1">
      <protection locked="0"/>
    </xf>
    <xf numFmtId="0" fontId="0" fillId="0" borderId="7" xfId="0" applyFill="1" applyBorder="1" applyProtection="1"/>
    <xf numFmtId="0" fontId="0" fillId="0" borderId="104" xfId="0" applyFont="1" applyFill="1" applyBorder="1" applyProtection="1"/>
    <xf numFmtId="0" fontId="59" fillId="0" borderId="188" xfId="0" applyFont="1" applyFill="1" applyBorder="1" applyProtection="1"/>
    <xf numFmtId="0" fontId="59" fillId="0" borderId="183" xfId="0" applyFont="1" applyFill="1" applyBorder="1" applyProtection="1"/>
    <xf numFmtId="0" fontId="0" fillId="0" borderId="143" xfId="0" applyFont="1" applyFill="1" applyBorder="1" applyProtection="1"/>
    <xf numFmtId="0" fontId="59" fillId="0" borderId="250" xfId="0" applyFont="1" applyFill="1" applyBorder="1" applyProtection="1"/>
    <xf numFmtId="0" fontId="0" fillId="0" borderId="103" xfId="0" applyFont="1" applyFill="1" applyBorder="1" applyProtection="1">
      <protection locked="0"/>
    </xf>
    <xf numFmtId="0" fontId="0" fillId="0" borderId="143" xfId="0" applyFill="1" applyBorder="1" applyProtection="1"/>
    <xf numFmtId="0" fontId="59" fillId="0" borderId="108" xfId="0" applyFont="1" applyFill="1" applyBorder="1" applyProtection="1"/>
    <xf numFmtId="0" fontId="59" fillId="0" borderId="253" xfId="0" applyFont="1" applyFill="1" applyBorder="1" applyProtection="1"/>
    <xf numFmtId="0" fontId="0" fillId="0" borderId="257" xfId="0" applyFill="1" applyBorder="1" applyProtection="1">
      <protection locked="0"/>
    </xf>
    <xf numFmtId="0" fontId="0" fillId="0" borderId="104" xfId="0" applyFill="1" applyBorder="1" applyProtection="1"/>
    <xf numFmtId="0" fontId="0" fillId="0" borderId="174" xfId="0" applyFill="1" applyBorder="1" applyProtection="1"/>
    <xf numFmtId="0" fontId="59" fillId="0" borderId="103" xfId="0" applyFont="1" applyFill="1" applyBorder="1" applyProtection="1"/>
    <xf numFmtId="0" fontId="59" fillId="0" borderId="114" xfId="0" applyFont="1" applyFill="1" applyBorder="1" applyProtection="1"/>
    <xf numFmtId="0" fontId="59" fillId="0" borderId="151" xfId="0" applyFont="1" applyFill="1" applyBorder="1" applyProtection="1"/>
    <xf numFmtId="0" fontId="0" fillId="0" borderId="183" xfId="0" applyFill="1" applyBorder="1" applyProtection="1">
      <protection locked="0"/>
    </xf>
    <xf numFmtId="0" fontId="0" fillId="0" borderId="189" xfId="0" applyFill="1" applyBorder="1" applyProtection="1">
      <protection locked="0"/>
    </xf>
    <xf numFmtId="0" fontId="0" fillId="0" borderId="126" xfId="0" applyFill="1" applyBorder="1" applyProtection="1"/>
    <xf numFmtId="0" fontId="59" fillId="0" borderId="273" xfId="0" applyFont="1" applyFill="1" applyBorder="1" applyProtection="1"/>
    <xf numFmtId="0" fontId="59" fillId="0" borderId="129" xfId="0" applyFont="1" applyFill="1" applyBorder="1" applyProtection="1"/>
    <xf numFmtId="0" fontId="71" fillId="0" borderId="102" xfId="0" applyFont="1" applyFill="1" applyBorder="1" applyProtection="1"/>
    <xf numFmtId="0" fontId="0" fillId="0" borderId="233" xfId="0" applyFill="1" applyBorder="1" applyProtection="1">
      <protection locked="0"/>
    </xf>
    <xf numFmtId="0" fontId="59" fillId="0" borderId="262" xfId="0" applyFont="1" applyFill="1" applyBorder="1" applyProtection="1"/>
    <xf numFmtId="0" fontId="59" fillId="0" borderId="277" xfId="0" applyFont="1" applyFill="1" applyBorder="1" applyProtection="1"/>
    <xf numFmtId="0" fontId="59" fillId="0" borderId="282" xfId="0" applyFont="1" applyFill="1" applyBorder="1" applyProtection="1"/>
    <xf numFmtId="0" fontId="0" fillId="0" borderId="104" xfId="0" applyFill="1" applyBorder="1" applyProtection="1">
      <protection locked="0"/>
    </xf>
    <xf numFmtId="0" fontId="0" fillId="0" borderId="105" xfId="0" applyFont="1" applyFill="1" applyBorder="1" applyProtection="1"/>
    <xf numFmtId="0" fontId="20" fillId="0" borderId="128" xfId="0" applyFont="1" applyFill="1" applyBorder="1" applyProtection="1"/>
    <xf numFmtId="0" fontId="0" fillId="0" borderId="107" xfId="0" applyFill="1" applyBorder="1" applyProtection="1">
      <protection locked="0"/>
    </xf>
    <xf numFmtId="0" fontId="59" fillId="0" borderId="128" xfId="0" applyFont="1" applyFill="1" applyBorder="1" applyProtection="1"/>
    <xf numFmtId="0" fontId="86" fillId="0" borderId="102" xfId="0" applyFont="1" applyFill="1" applyBorder="1" applyProtection="1"/>
    <xf numFmtId="0" fontId="86" fillId="0" borderId="129" xfId="0" applyFont="1" applyFill="1" applyBorder="1" applyProtection="1"/>
    <xf numFmtId="0" fontId="0" fillId="0" borderId="103" xfId="0" applyFont="1" applyFill="1" applyBorder="1"/>
    <xf numFmtId="0" fontId="0" fillId="2" borderId="91" xfId="0" applyFill="1" applyBorder="1" applyAlignment="1">
      <alignment horizontal="left" vertical="center"/>
    </xf>
    <xf numFmtId="0" fontId="111" fillId="0" borderId="0" xfId="0" applyFont="1" applyFill="1" applyBorder="1" applyAlignment="1">
      <alignment horizontal="center" vertical="center"/>
    </xf>
    <xf numFmtId="0" fontId="103" fillId="0" borderId="178" xfId="0" applyFont="1" applyBorder="1" applyAlignment="1">
      <alignment horizontal="right"/>
    </xf>
    <xf numFmtId="0" fontId="110" fillId="0" borderId="0" xfId="0" applyFont="1"/>
    <xf numFmtId="0" fontId="109" fillId="0" borderId="123" xfId="0" quotePrefix="1" applyFont="1" applyBorder="1" applyAlignment="1">
      <alignment horizontal="left" indent="2"/>
    </xf>
    <xf numFmtId="0" fontId="109" fillId="0" borderId="123" xfId="0" applyFont="1" applyBorder="1" applyAlignment="1">
      <alignment horizontal="left" indent="2"/>
    </xf>
    <xf numFmtId="0" fontId="109" fillId="0" borderId="123" xfId="0" applyFont="1" applyBorder="1" applyAlignment="1">
      <alignment horizontal="left" indent="1"/>
    </xf>
    <xf numFmtId="0" fontId="112" fillId="0" borderId="0" xfId="0" applyFont="1"/>
    <xf numFmtId="0" fontId="15" fillId="0" borderId="7" xfId="0" applyFont="1" applyBorder="1"/>
    <xf numFmtId="0" fontId="109" fillId="0" borderId="124" xfId="0" quotePrefix="1" applyFont="1" applyBorder="1" applyAlignment="1">
      <alignment horizontal="left" indent="2"/>
    </xf>
    <xf numFmtId="0" fontId="0" fillId="9" borderId="96" xfId="0" applyFill="1" applyBorder="1" applyAlignment="1" applyProtection="1">
      <alignment horizontal="center"/>
    </xf>
    <xf numFmtId="0" fontId="75" fillId="0" borderId="0" xfId="0" applyFont="1" applyAlignment="1">
      <alignment horizontal="left"/>
    </xf>
    <xf numFmtId="0" fontId="89" fillId="0" borderId="0" xfId="0" applyFont="1"/>
    <xf numFmtId="0" fontId="44" fillId="0" borderId="123" xfId="0" quotePrefix="1" applyFont="1" applyBorder="1" applyAlignment="1">
      <alignment horizontal="left"/>
    </xf>
    <xf numFmtId="0" fontId="93" fillId="0" borderId="0" xfId="0" applyFont="1"/>
    <xf numFmtId="0" fontId="75" fillId="0" borderId="6" xfId="0" applyFont="1" applyBorder="1"/>
    <xf numFmtId="0" fontId="109" fillId="0" borderId="123" xfId="0" quotePrefix="1" applyFont="1" applyBorder="1" applyAlignment="1">
      <alignment horizontal="left"/>
    </xf>
    <xf numFmtId="0" fontId="59" fillId="0" borderId="129" xfId="0" applyFont="1" applyFill="1" applyBorder="1" applyAlignment="1" applyProtection="1">
      <alignment wrapText="1"/>
      <protection locked="0"/>
    </xf>
    <xf numFmtId="0" fontId="76" fillId="0" borderId="102" xfId="0" applyFont="1" applyFill="1" applyBorder="1" applyAlignment="1" applyProtection="1">
      <alignment wrapText="1"/>
      <protection locked="0"/>
    </xf>
    <xf numFmtId="0" fontId="0" fillId="9" borderId="96" xfId="0" applyFill="1" applyBorder="1"/>
    <xf numFmtId="0" fontId="0" fillId="9" borderId="245" xfId="0" applyFill="1" applyBorder="1" applyAlignment="1">
      <alignment horizontal="center"/>
    </xf>
    <xf numFmtId="0" fontId="0" fillId="9" borderId="245" xfId="0" applyFill="1" applyBorder="1" applyAlignment="1">
      <alignment horizontal="left"/>
    </xf>
    <xf numFmtId="0" fontId="0" fillId="9" borderId="209" xfId="0" applyFill="1" applyBorder="1" applyAlignment="1">
      <alignment horizontal="left"/>
    </xf>
    <xf numFmtId="0" fontId="59" fillId="2" borderId="217" xfId="0" applyFont="1" applyFill="1" applyBorder="1" applyAlignment="1" applyProtection="1">
      <alignment horizontal="right"/>
      <protection locked="0"/>
    </xf>
    <xf numFmtId="0" fontId="66" fillId="2" borderId="173" xfId="0" applyFont="1" applyFill="1" applyBorder="1"/>
    <xf numFmtId="0" fontId="66" fillId="2" borderId="129" xfId="0" applyFont="1" applyFill="1" applyBorder="1"/>
    <xf numFmtId="3" fontId="59" fillId="2" borderId="246" xfId="0" applyNumberFormat="1" applyFont="1" applyFill="1" applyBorder="1" applyProtection="1">
      <protection locked="0"/>
    </xf>
    <xf numFmtId="4" fontId="59" fillId="12" borderId="129" xfId="0" applyNumberFormat="1" applyFont="1" applyFill="1" applyBorder="1"/>
    <xf numFmtId="4" fontId="59" fillId="0" borderId="129" xfId="0" applyNumberFormat="1" applyFont="1" applyBorder="1"/>
    <xf numFmtId="4" fontId="59" fillId="7" borderId="183" xfId="0" applyNumberFormat="1" applyFont="1" applyFill="1" applyBorder="1"/>
    <xf numFmtId="4" fontId="59" fillId="10" borderId="183" xfId="0" applyNumberFormat="1" applyFont="1" applyFill="1" applyBorder="1"/>
    <xf numFmtId="4" fontId="59" fillId="5" borderId="151" xfId="0" applyNumberFormat="1" applyFont="1" applyFill="1" applyBorder="1"/>
    <xf numFmtId="4" fontId="59" fillId="0" borderId="179" xfId="0" applyNumberFormat="1" applyFont="1" applyBorder="1"/>
    <xf numFmtId="0" fontId="59" fillId="0" borderId="183" xfId="0" applyFont="1" applyFill="1" applyBorder="1" applyAlignment="1" applyProtection="1">
      <alignment wrapText="1"/>
      <protection locked="0"/>
    </xf>
    <xf numFmtId="2" fontId="0" fillId="14" borderId="130" xfId="0" applyNumberFormat="1" applyFill="1" applyBorder="1" applyProtection="1">
      <protection locked="0"/>
    </xf>
    <xf numFmtId="0" fontId="0" fillId="9" borderId="200" xfId="0" applyFill="1" applyBorder="1"/>
    <xf numFmtId="0" fontId="66" fillId="2" borderId="102" xfId="0" applyFont="1" applyFill="1" applyBorder="1"/>
    <xf numFmtId="0" fontId="59" fillId="0" borderId="102" xfId="0" applyFont="1" applyBorder="1"/>
    <xf numFmtId="0" fontId="60" fillId="2" borderId="109" xfId="0" applyFont="1" applyFill="1" applyBorder="1" applyAlignment="1">
      <alignment horizontal="right"/>
    </xf>
    <xf numFmtId="0" fontId="60" fillId="2" borderId="103" xfId="0" applyFont="1" applyFill="1" applyBorder="1" applyAlignment="1">
      <alignment horizontal="right"/>
    </xf>
    <xf numFmtId="0" fontId="0" fillId="2" borderId="103" xfId="0" applyFill="1" applyBorder="1" applyAlignment="1">
      <alignment horizontal="right"/>
    </xf>
    <xf numFmtId="0" fontId="71" fillId="2" borderId="103" xfId="0" applyFont="1" applyFill="1" applyBorder="1" applyAlignment="1">
      <alignment horizontal="right"/>
    </xf>
    <xf numFmtId="0" fontId="0" fillId="0" borderId="103" xfId="0" applyBorder="1" applyProtection="1">
      <protection locked="0"/>
    </xf>
    <xf numFmtId="0" fontId="12" fillId="2" borderId="103" xfId="0" applyFont="1" applyFill="1" applyBorder="1" applyAlignment="1">
      <alignment horizontal="right"/>
    </xf>
    <xf numFmtId="0" fontId="0" fillId="9" borderId="296" xfId="0" applyFill="1" applyBorder="1" applyAlignment="1">
      <alignment horizontal="left"/>
    </xf>
    <xf numFmtId="0" fontId="60" fillId="2" borderId="216" xfId="0" applyFont="1" applyFill="1" applyBorder="1" applyAlignment="1">
      <alignment horizontal="right"/>
    </xf>
    <xf numFmtId="0" fontId="60" fillId="2" borderId="105" xfId="0" applyFont="1" applyFill="1" applyBorder="1" applyAlignment="1">
      <alignment horizontal="right"/>
    </xf>
    <xf numFmtId="0" fontId="0" fillId="2" borderId="105" xfId="0" applyFill="1" applyBorder="1" applyAlignment="1">
      <alignment horizontal="right"/>
    </xf>
    <xf numFmtId="0" fontId="0" fillId="2" borderId="105" xfId="0" applyFill="1" applyBorder="1"/>
    <xf numFmtId="0" fontId="12" fillId="2" borderId="105" xfId="0" applyFont="1" applyFill="1" applyBorder="1" applyAlignment="1">
      <alignment horizontal="right"/>
    </xf>
    <xf numFmtId="0" fontId="0" fillId="0" borderId="105" xfId="0" applyBorder="1" applyProtection="1">
      <protection locked="0"/>
    </xf>
    <xf numFmtId="4" fontId="59" fillId="2" borderId="208" xfId="0" applyNumberFormat="1" applyFont="1" applyFill="1" applyBorder="1"/>
    <xf numFmtId="4" fontId="59" fillId="2" borderId="138" xfId="0" applyNumberFormat="1" applyFont="1" applyFill="1" applyBorder="1"/>
    <xf numFmtId="4" fontId="0" fillId="2" borderId="123" xfId="0" applyNumberFormat="1" applyFill="1" applyBorder="1" applyProtection="1">
      <protection locked="0"/>
    </xf>
    <xf numFmtId="4" fontId="0" fillId="2" borderId="124" xfId="0" applyNumberFormat="1" applyFill="1" applyBorder="1" applyProtection="1">
      <protection locked="0"/>
    </xf>
    <xf numFmtId="0" fontId="0" fillId="9" borderId="201" xfId="0" applyFill="1" applyBorder="1"/>
    <xf numFmtId="0" fontId="0" fillId="9" borderId="89" xfId="0" applyFill="1" applyBorder="1" applyAlignment="1">
      <alignment horizontal="center"/>
    </xf>
    <xf numFmtId="0" fontId="0" fillId="9" borderId="89" xfId="0" applyFill="1" applyBorder="1" applyAlignment="1">
      <alignment horizontal="left"/>
    </xf>
    <xf numFmtId="0" fontId="0" fillId="9" borderId="98" xfId="0" applyFill="1" applyBorder="1" applyAlignment="1">
      <alignment horizontal="left"/>
    </xf>
    <xf numFmtId="0" fontId="66" fillId="2" borderId="129" xfId="0" applyFont="1" applyFill="1" applyBorder="1" applyAlignment="1">
      <alignment horizontal="right"/>
    </xf>
    <xf numFmtId="0" fontId="59" fillId="2" borderId="130" xfId="0" applyFont="1" applyFill="1" applyBorder="1" applyProtection="1"/>
    <xf numFmtId="3" fontId="59" fillId="2" borderId="107" xfId="0" applyNumberFormat="1" applyFont="1" applyFill="1" applyBorder="1" applyProtection="1">
      <protection locked="0"/>
    </xf>
    <xf numFmtId="3" fontId="71" fillId="2" borderId="107" xfId="0" applyNumberFormat="1" applyFont="1" applyFill="1" applyBorder="1" applyProtection="1">
      <protection locked="0"/>
    </xf>
    <xf numFmtId="169" fontId="60" fillId="2" borderId="103" xfId="0" applyNumberFormat="1" applyFont="1" applyFill="1" applyBorder="1" applyAlignment="1">
      <alignment horizontal="right"/>
    </xf>
    <xf numFmtId="0" fontId="98" fillId="2" borderId="117" xfId="0" applyFont="1" applyFill="1" applyBorder="1" applyAlignment="1" applyProtection="1">
      <alignment horizontal="right"/>
      <protection locked="0"/>
    </xf>
    <xf numFmtId="3" fontId="0" fillId="2" borderId="103" xfId="0" applyNumberFormat="1" applyFill="1" applyBorder="1" applyAlignment="1">
      <alignment horizontal="left"/>
    </xf>
    <xf numFmtId="4" fontId="0" fillId="2" borderId="129" xfId="0" applyNumberFormat="1" applyFill="1" applyBorder="1" applyAlignment="1">
      <alignment horizontal="right"/>
    </xf>
    <xf numFmtId="0" fontId="12" fillId="2" borderId="129" xfId="0" applyFont="1" applyFill="1" applyBorder="1" applyAlignment="1">
      <alignment horizontal="left"/>
    </xf>
    <xf numFmtId="0" fontId="12" fillId="2" borderId="103" xfId="0" applyFont="1" applyFill="1" applyBorder="1" applyAlignment="1">
      <alignment horizontal="left"/>
    </xf>
    <xf numFmtId="0" fontId="0" fillId="9" borderId="219" xfId="0" applyFill="1" applyBorder="1" applyAlignment="1">
      <alignment horizontal="left"/>
    </xf>
    <xf numFmtId="4" fontId="59" fillId="12" borderId="102" xfId="0" applyNumberFormat="1" applyFont="1" applyFill="1" applyBorder="1"/>
    <xf numFmtId="4" fontId="59" fillId="5" borderId="0" xfId="0" applyNumberFormat="1" applyFont="1" applyFill="1" applyProtection="1">
      <protection locked="0"/>
    </xf>
    <xf numFmtId="4" fontId="59" fillId="2" borderId="0" xfId="0" applyNumberFormat="1" applyFont="1" applyFill="1"/>
    <xf numFmtId="4" fontId="59" fillId="2" borderId="6" xfId="0" applyNumberFormat="1" applyFont="1" applyFill="1" applyBorder="1"/>
    <xf numFmtId="4" fontId="0" fillId="5" borderId="0" xfId="0" applyNumberFormat="1" applyFill="1" applyProtection="1">
      <protection locked="0"/>
    </xf>
    <xf numFmtId="4" fontId="0" fillId="5" borderId="0" xfId="0" applyNumberFormat="1" applyFill="1"/>
    <xf numFmtId="4" fontId="0" fillId="5" borderId="124" xfId="0" applyNumberFormat="1" applyFill="1" applyBorder="1" applyProtection="1">
      <protection locked="0"/>
    </xf>
    <xf numFmtId="4" fontId="59" fillId="2" borderId="8" xfId="0" applyNumberFormat="1" applyFont="1" applyFill="1" applyBorder="1"/>
    <xf numFmtId="0" fontId="59" fillId="0" borderId="107" xfId="0" applyFont="1" applyFill="1" applyBorder="1" applyAlignment="1" applyProtection="1">
      <alignment wrapText="1"/>
      <protection locked="0"/>
    </xf>
    <xf numFmtId="169" fontId="59" fillId="2" borderId="129" xfId="0" quotePrefix="1" applyNumberFormat="1" applyFont="1" applyFill="1" applyBorder="1" applyAlignment="1" applyProtection="1">
      <alignment horizontal="right"/>
      <protection locked="0"/>
    </xf>
    <xf numFmtId="4" fontId="0" fillId="2" borderId="103" xfId="0" applyNumberFormat="1" applyFill="1" applyBorder="1" applyAlignment="1">
      <alignment horizontal="right"/>
    </xf>
    <xf numFmtId="0" fontId="0" fillId="9" borderId="191" xfId="0" applyFill="1" applyBorder="1"/>
    <xf numFmtId="3" fontId="0" fillId="2" borderId="105" xfId="0" applyNumberFormat="1" applyFill="1" applyBorder="1" applyAlignment="1">
      <alignment horizontal="right"/>
    </xf>
    <xf numFmtId="4" fontId="0" fillId="5" borderId="7" xfId="0" applyNumberFormat="1" applyFill="1" applyBorder="1"/>
    <xf numFmtId="2" fontId="0" fillId="14" borderId="129" xfId="0" applyNumberFormat="1" applyFill="1" applyBorder="1" applyProtection="1">
      <protection locked="0"/>
    </xf>
    <xf numFmtId="0" fontId="66" fillId="2" borderId="102" xfId="0" applyFont="1" applyFill="1" applyBorder="1" applyAlignment="1">
      <alignment horizontal="right"/>
    </xf>
    <xf numFmtId="169" fontId="60" fillId="2" borderId="105" xfId="0" applyNumberFormat="1" applyFont="1" applyFill="1" applyBorder="1" applyAlignment="1">
      <alignment horizontal="right"/>
    </xf>
    <xf numFmtId="4" fontId="59" fillId="5" borderId="119" xfId="0" applyNumberFormat="1" applyFont="1" applyFill="1" applyBorder="1"/>
    <xf numFmtId="4" fontId="0" fillId="5" borderId="121" xfId="0" applyNumberFormat="1" applyFill="1" applyBorder="1"/>
    <xf numFmtId="0" fontId="59" fillId="2" borderId="122" xfId="0" applyFont="1" applyFill="1" applyBorder="1" applyAlignment="1">
      <alignment horizontal="right"/>
    </xf>
    <xf numFmtId="0" fontId="0" fillId="2" borderId="0" xfId="0" quotePrefix="1" applyFill="1" applyBorder="1" applyProtection="1"/>
    <xf numFmtId="0" fontId="0" fillId="2" borderId="6" xfId="0" quotePrefix="1" applyFill="1" applyBorder="1" applyProtection="1"/>
    <xf numFmtId="4" fontId="71" fillId="2" borderId="7" xfId="0" applyNumberFormat="1" applyFont="1" applyFill="1" applyBorder="1"/>
    <xf numFmtId="0" fontId="76" fillId="0" borderId="129" xfId="0" applyFont="1" applyFill="1" applyBorder="1" applyAlignment="1" applyProtection="1">
      <alignment vertical="top" wrapText="1"/>
      <protection locked="0"/>
    </xf>
    <xf numFmtId="2" fontId="12" fillId="2" borderId="103" xfId="0" applyNumberFormat="1" applyFont="1" applyFill="1" applyBorder="1" applyAlignment="1">
      <alignment horizontal="right"/>
    </xf>
    <xf numFmtId="0" fontId="7" fillId="9" borderId="197" xfId="0" applyFont="1" applyFill="1" applyBorder="1" applyAlignment="1">
      <alignment horizontal="left"/>
    </xf>
    <xf numFmtId="0" fontId="7" fillId="9" borderId="296" xfId="0" applyFont="1" applyFill="1" applyBorder="1" applyAlignment="1">
      <alignment horizontal="left"/>
    </xf>
    <xf numFmtId="0" fontId="7" fillId="2" borderId="105" xfId="0" applyFont="1" applyFill="1" applyBorder="1" applyAlignment="1">
      <alignment horizontal="right"/>
    </xf>
    <xf numFmtId="4" fontId="71" fillId="2" borderId="0" xfId="0" applyNumberFormat="1" applyFont="1" applyFill="1"/>
    <xf numFmtId="170" fontId="59" fillId="2" borderId="129" xfId="0" quotePrefix="1" applyNumberFormat="1" applyFont="1" applyFill="1" applyBorder="1" applyAlignment="1" applyProtection="1">
      <alignment horizontal="right"/>
      <protection locked="0"/>
    </xf>
    <xf numFmtId="170" fontId="60" fillId="2" borderId="103" xfId="0" applyNumberFormat="1" applyFont="1" applyFill="1" applyBorder="1" applyAlignment="1">
      <alignment horizontal="right"/>
    </xf>
    <xf numFmtId="0" fontId="0" fillId="9" borderId="260" xfId="0" applyFill="1" applyBorder="1"/>
    <xf numFmtId="0" fontId="59" fillId="2" borderId="109" xfId="0" applyFont="1" applyFill="1" applyBorder="1" applyAlignment="1" applyProtection="1">
      <alignment horizontal="right"/>
      <protection locked="0"/>
    </xf>
    <xf numFmtId="0" fontId="66" fillId="2" borderId="103" xfId="0" applyFont="1" applyFill="1" applyBorder="1" applyAlignment="1">
      <alignment horizontal="right"/>
    </xf>
    <xf numFmtId="0" fontId="59" fillId="0" borderId="103" xfId="0" applyFont="1" applyBorder="1"/>
    <xf numFmtId="4" fontId="59" fillId="5" borderId="277" xfId="0" applyNumberFormat="1" applyFont="1" applyFill="1" applyBorder="1"/>
    <xf numFmtId="4" fontId="59" fillId="2" borderId="278" xfId="0" applyNumberFormat="1" applyFont="1" applyFill="1" applyBorder="1"/>
    <xf numFmtId="4" fontId="59" fillId="2" borderId="135" xfId="0" applyNumberFormat="1" applyFont="1" applyFill="1" applyBorder="1"/>
    <xf numFmtId="0" fontId="0" fillId="2" borderId="7" xfId="0" applyFill="1" applyBorder="1"/>
    <xf numFmtId="0" fontId="0" fillId="2" borderId="8" xfId="0" applyFill="1" applyBorder="1"/>
    <xf numFmtId="0" fontId="59" fillId="0" borderId="103" xfId="0" applyFont="1" applyFill="1" applyBorder="1" applyAlignment="1" applyProtection="1">
      <alignment wrapText="1"/>
      <protection locked="0"/>
    </xf>
    <xf numFmtId="0" fontId="59" fillId="0" borderId="102" xfId="0" applyFont="1" applyFill="1" applyBorder="1" applyAlignment="1" applyProtection="1">
      <alignment vertical="top" wrapText="1"/>
      <protection locked="0"/>
    </xf>
    <xf numFmtId="4" fontId="59" fillId="2" borderId="173" xfId="0" applyNumberFormat="1" applyFont="1" applyFill="1" applyBorder="1" applyProtection="1"/>
    <xf numFmtId="3" fontId="59" fillId="0" borderId="129" xfId="0" applyNumberFormat="1" applyFont="1" applyFill="1" applyBorder="1" applyProtection="1"/>
    <xf numFmtId="4" fontId="71" fillId="0" borderId="129" xfId="0" applyNumberFormat="1" applyFont="1" applyFill="1" applyBorder="1" applyProtection="1"/>
    <xf numFmtId="3" fontId="113" fillId="16" borderId="0" xfId="0" applyNumberFormat="1" applyFont="1" applyFill="1" applyAlignment="1">
      <alignment horizontal="center"/>
    </xf>
    <xf numFmtId="3" fontId="113" fillId="8" borderId="0" xfId="0" applyNumberFormat="1" applyFont="1" applyFill="1" applyBorder="1" applyAlignment="1">
      <alignment horizontal="center"/>
    </xf>
    <xf numFmtId="3" fontId="113" fillId="11" borderId="0" xfId="0" applyNumberFormat="1" applyFont="1" applyFill="1" applyAlignment="1">
      <alignment horizontal="center"/>
    </xf>
    <xf numFmtId="3" fontId="113" fillId="0" borderId="0" xfId="0" applyNumberFormat="1" applyFont="1" applyAlignment="1">
      <alignment horizontal="center"/>
    </xf>
    <xf numFmtId="3" fontId="113" fillId="14" borderId="165" xfId="0" applyNumberFormat="1" applyFont="1" applyFill="1" applyBorder="1" applyAlignment="1">
      <alignment horizontal="center" wrapText="1"/>
    </xf>
    <xf numFmtId="3" fontId="113" fillId="14" borderId="101" xfId="0" applyNumberFormat="1" applyFont="1" applyFill="1" applyBorder="1" applyAlignment="1">
      <alignment horizontal="center"/>
    </xf>
    <xf numFmtId="3" fontId="113" fillId="14" borderId="96" xfId="0" applyNumberFormat="1" applyFont="1" applyFill="1" applyBorder="1" applyAlignment="1">
      <alignment horizontal="center"/>
    </xf>
    <xf numFmtId="3" fontId="113" fillId="14" borderId="97" xfId="0" applyNumberFormat="1" applyFont="1" applyFill="1" applyBorder="1" applyAlignment="1">
      <alignment horizontal="center"/>
    </xf>
    <xf numFmtId="3" fontId="113" fillId="14" borderId="160" xfId="0" applyNumberFormat="1" applyFont="1" applyFill="1" applyBorder="1" applyAlignment="1" applyProtection="1">
      <alignment horizontal="center"/>
      <protection locked="0"/>
    </xf>
    <xf numFmtId="3" fontId="113" fillId="14" borderId="163" xfId="0" applyNumberFormat="1" applyFont="1" applyFill="1" applyBorder="1" applyAlignment="1" applyProtection="1">
      <alignment horizontal="center"/>
    </xf>
    <xf numFmtId="3" fontId="113" fillId="14" borderId="3" xfId="0" applyNumberFormat="1" applyFont="1" applyFill="1" applyBorder="1" applyAlignment="1" applyProtection="1">
      <alignment horizontal="center"/>
    </xf>
    <xf numFmtId="3" fontId="113" fillId="14" borderId="4" xfId="0" applyNumberFormat="1" applyFont="1" applyFill="1" applyBorder="1" applyAlignment="1" applyProtection="1">
      <alignment horizontal="center"/>
    </xf>
    <xf numFmtId="3" fontId="113" fillId="14" borderId="13" xfId="0" applyNumberFormat="1" applyFont="1" applyFill="1" applyBorder="1" applyAlignment="1" applyProtection="1">
      <alignment horizontal="center"/>
      <protection locked="0"/>
    </xf>
    <xf numFmtId="3" fontId="113" fillId="14" borderId="164" xfId="0" applyNumberFormat="1" applyFont="1" applyFill="1" applyBorder="1" applyAlignment="1" applyProtection="1">
      <alignment horizontal="center"/>
    </xf>
    <xf numFmtId="3" fontId="113" fillId="14" borderId="3" xfId="0" applyNumberFormat="1" applyFont="1" applyFill="1" applyBorder="1" applyAlignment="1" applyProtection="1">
      <alignment horizontal="center"/>
      <protection locked="0"/>
    </xf>
    <xf numFmtId="3" fontId="113" fillId="14" borderId="12" xfId="0" applyNumberFormat="1" applyFont="1" applyFill="1" applyBorder="1" applyAlignment="1" applyProtection="1">
      <alignment horizontal="center"/>
      <protection locked="0"/>
    </xf>
    <xf numFmtId="3" fontId="113" fillId="14" borderId="13" xfId="0" applyNumberFormat="1" applyFont="1" applyFill="1" applyBorder="1" applyAlignment="1" applyProtection="1">
      <alignment horizontal="center"/>
    </xf>
    <xf numFmtId="3" fontId="113" fillId="14" borderId="12" xfId="0" applyNumberFormat="1" applyFont="1" applyFill="1" applyBorder="1" applyAlignment="1" applyProtection="1">
      <alignment horizontal="center"/>
    </xf>
    <xf numFmtId="3" fontId="113" fillId="14" borderId="8" xfId="0" applyNumberFormat="1" applyFont="1" applyFill="1" applyBorder="1" applyAlignment="1" applyProtection="1">
      <alignment horizontal="center"/>
    </xf>
    <xf numFmtId="3" fontId="113" fillId="2" borderId="0" xfId="0" applyNumberFormat="1" applyFont="1" applyFill="1" applyAlignment="1">
      <alignment horizontal="center"/>
    </xf>
    <xf numFmtId="3" fontId="113" fillId="14" borderId="11" xfId="0" applyNumberFormat="1" applyFont="1" applyFill="1" applyBorder="1" applyAlignment="1" applyProtection="1">
      <alignment horizontal="center"/>
      <protection locked="0"/>
    </xf>
    <xf numFmtId="3" fontId="113" fillId="14" borderId="6" xfId="0" applyNumberFormat="1" applyFont="1" applyFill="1" applyBorder="1" applyAlignment="1" applyProtection="1">
      <alignment horizontal="center"/>
    </xf>
    <xf numFmtId="3" fontId="113" fillId="0" borderId="0" xfId="0" applyNumberFormat="1" applyFont="1" applyAlignment="1">
      <alignment horizontal="center" vertical="center"/>
    </xf>
    <xf numFmtId="3" fontId="113" fillId="0" borderId="174" xfId="0" applyNumberFormat="1" applyFont="1" applyBorder="1" applyAlignment="1">
      <alignment horizontal="center"/>
    </xf>
    <xf numFmtId="3" fontId="113" fillId="0" borderId="146" xfId="0" applyNumberFormat="1" applyFont="1" applyBorder="1" applyAlignment="1">
      <alignment horizontal="center"/>
    </xf>
    <xf numFmtId="3" fontId="113" fillId="0" borderId="0" xfId="0" applyNumberFormat="1" applyFont="1" applyBorder="1" applyAlignment="1">
      <alignment horizontal="center"/>
    </xf>
    <xf numFmtId="3" fontId="113" fillId="0" borderId="7" xfId="0" applyNumberFormat="1" applyFont="1" applyBorder="1" applyAlignment="1">
      <alignment horizontal="center"/>
    </xf>
    <xf numFmtId="0" fontId="114" fillId="0" borderId="0" xfId="0" applyFont="1"/>
    <xf numFmtId="3" fontId="113" fillId="0" borderId="104" xfId="0" applyNumberFormat="1" applyFont="1" applyBorder="1" applyAlignment="1">
      <alignment horizontal="center"/>
    </xf>
    <xf numFmtId="3" fontId="113" fillId="2" borderId="11" xfId="0" applyNumberFormat="1" applyFont="1" applyFill="1" applyBorder="1" applyAlignment="1">
      <alignment horizontal="center"/>
    </xf>
    <xf numFmtId="3" fontId="113" fillId="2" borderId="6" xfId="0" applyNumberFormat="1" applyFont="1" applyFill="1" applyBorder="1" applyAlignment="1">
      <alignment horizontal="center"/>
    </xf>
    <xf numFmtId="3" fontId="113" fillId="14" borderId="6" xfId="0" applyNumberFormat="1" applyFont="1" applyFill="1" applyBorder="1" applyAlignment="1" applyProtection="1">
      <alignment horizontal="center"/>
      <protection locked="0"/>
    </xf>
    <xf numFmtId="3" fontId="113" fillId="14" borderId="10" xfId="0" applyNumberFormat="1" applyFont="1" applyFill="1" applyBorder="1" applyAlignment="1" applyProtection="1">
      <alignment horizontal="center"/>
      <protection locked="0"/>
    </xf>
    <xf numFmtId="3" fontId="113" fillId="14" borderId="10" xfId="0" applyNumberFormat="1" applyFont="1" applyFill="1" applyBorder="1" applyAlignment="1" applyProtection="1">
      <alignment horizontal="center"/>
    </xf>
    <xf numFmtId="3" fontId="113" fillId="0" borderId="11" xfId="0" applyNumberFormat="1" applyFont="1" applyFill="1" applyBorder="1" applyAlignment="1" applyProtection="1">
      <alignment horizontal="center"/>
      <protection locked="0"/>
    </xf>
    <xf numFmtId="3" fontId="113" fillId="0" borderId="6" xfId="0" applyNumberFormat="1" applyFont="1" applyBorder="1" applyAlignment="1">
      <alignment horizontal="center"/>
    </xf>
    <xf numFmtId="3" fontId="7" fillId="14" borderId="0" xfId="0" applyNumberFormat="1" applyFont="1" applyFill="1" applyBorder="1" applyAlignment="1" applyProtection="1">
      <alignment horizontal="center"/>
    </xf>
    <xf numFmtId="3" fontId="7" fillId="14" borderId="0" xfId="0" applyNumberFormat="1" applyFont="1" applyFill="1" applyBorder="1" applyAlignment="1" applyProtection="1">
      <alignment horizontal="left"/>
    </xf>
    <xf numFmtId="3" fontId="0" fillId="2" borderId="107" xfId="0" applyNumberFormat="1" applyFill="1" applyBorder="1" applyAlignment="1" applyProtection="1">
      <alignment horizontal="right"/>
    </xf>
    <xf numFmtId="4" fontId="0" fillId="2" borderId="107" xfId="0" applyNumberFormat="1" applyFill="1" applyBorder="1" applyProtection="1">
      <protection locked="0"/>
    </xf>
    <xf numFmtId="0" fontId="98" fillId="2" borderId="130" xfId="0" applyFont="1" applyFill="1" applyBorder="1" applyAlignment="1" applyProtection="1">
      <alignment horizontal="right"/>
      <protection locked="0"/>
    </xf>
    <xf numFmtId="0" fontId="0" fillId="2" borderId="130" xfId="0" applyFill="1" applyBorder="1" applyProtection="1"/>
    <xf numFmtId="0" fontId="12" fillId="2" borderId="130" xfId="0" applyFont="1" applyFill="1" applyBorder="1" applyAlignment="1" applyProtection="1">
      <alignment horizontal="right"/>
    </xf>
    <xf numFmtId="4" fontId="0" fillId="2" borderId="130" xfId="0" applyNumberFormat="1" applyFill="1" applyBorder="1" applyProtection="1">
      <protection locked="0"/>
    </xf>
    <xf numFmtId="0" fontId="0" fillId="0" borderId="130" xfId="0" applyFill="1" applyBorder="1" applyProtection="1">
      <protection locked="0"/>
    </xf>
    <xf numFmtId="4" fontId="0" fillId="12" borderId="129" xfId="0" applyNumberFormat="1" applyFill="1" applyBorder="1" applyProtection="1"/>
    <xf numFmtId="4" fontId="0" fillId="0" borderId="129" xfId="0" applyNumberFormat="1" applyFill="1" applyBorder="1" applyProtection="1"/>
    <xf numFmtId="4" fontId="0" fillId="7" borderId="130" xfId="0" applyNumberFormat="1" applyFill="1" applyBorder="1" applyProtection="1"/>
    <xf numFmtId="4" fontId="0" fillId="2" borderId="129" xfId="0" applyNumberFormat="1" applyFill="1" applyBorder="1" applyProtection="1"/>
    <xf numFmtId="4" fontId="0" fillId="2" borderId="130" xfId="0" applyNumberFormat="1" applyFill="1" applyBorder="1" applyProtection="1"/>
    <xf numFmtId="4" fontId="0" fillId="10" borderId="129" xfId="0" applyNumberFormat="1" applyFill="1" applyBorder="1" applyProtection="1"/>
    <xf numFmtId="4" fontId="0" fillId="12" borderId="107" xfId="0" applyNumberFormat="1" applyFill="1" applyBorder="1" applyProtection="1"/>
    <xf numFmtId="4" fontId="0" fillId="0" borderId="107" xfId="0" applyNumberFormat="1" applyFill="1" applyBorder="1" applyProtection="1"/>
    <xf numFmtId="4" fontId="0" fillId="10" borderId="107" xfId="0" applyNumberFormat="1" applyFill="1" applyBorder="1" applyProtection="1"/>
    <xf numFmtId="0" fontId="98" fillId="2" borderId="0" xfId="0" applyFont="1" applyFill="1" applyBorder="1" applyAlignment="1" applyProtection="1">
      <alignment horizontal="right"/>
      <protection locked="0"/>
    </xf>
    <xf numFmtId="4" fontId="0" fillId="12" borderId="0" xfId="0" applyNumberFormat="1" applyFill="1" applyBorder="1" applyProtection="1"/>
    <xf numFmtId="2" fontId="0" fillId="14" borderId="0" xfId="0" applyNumberFormat="1" applyFill="1" applyBorder="1" applyProtection="1">
      <protection locked="0"/>
    </xf>
    <xf numFmtId="4" fontId="0" fillId="7" borderId="0" xfId="0" applyNumberFormat="1" applyFill="1" applyBorder="1" applyProtection="1"/>
    <xf numFmtId="4" fontId="0" fillId="10" borderId="0" xfId="0" applyNumberFormat="1" applyFill="1" applyBorder="1" applyProtection="1"/>
    <xf numFmtId="4" fontId="0" fillId="2" borderId="105" xfId="0" applyNumberFormat="1" applyFont="1" applyFill="1" applyBorder="1" applyProtection="1">
      <protection locked="0"/>
    </xf>
    <xf numFmtId="0" fontId="66" fillId="2" borderId="0" xfId="0" applyFont="1" applyFill="1" applyBorder="1" applyAlignment="1" applyProtection="1">
      <alignment horizontal="right"/>
      <protection locked="0"/>
    </xf>
    <xf numFmtId="0" fontId="59" fillId="2" borderId="0" xfId="0" applyFont="1" applyFill="1" applyBorder="1" applyAlignment="1" applyProtection="1">
      <alignment wrapText="1"/>
      <protection locked="0"/>
    </xf>
    <xf numFmtId="3" fontId="59" fillId="2" borderId="0" xfId="0" applyNumberFormat="1" applyFont="1" applyFill="1" applyBorder="1" applyProtection="1">
      <protection locked="0"/>
    </xf>
    <xf numFmtId="3" fontId="71" fillId="2" borderId="0" xfId="0" applyNumberFormat="1" applyFont="1" applyFill="1" applyBorder="1" applyProtection="1">
      <protection locked="0"/>
    </xf>
    <xf numFmtId="0" fontId="59" fillId="0" borderId="0" xfId="0" applyFont="1" applyFill="1" applyBorder="1" applyProtection="1"/>
    <xf numFmtId="4" fontId="59" fillId="12" borderId="0" xfId="0" applyNumberFormat="1" applyFont="1" applyFill="1" applyBorder="1" applyProtection="1"/>
    <xf numFmtId="0" fontId="59" fillId="2" borderId="0" xfId="0" applyFont="1" applyFill="1" applyBorder="1" applyProtection="1"/>
    <xf numFmtId="4" fontId="59" fillId="0" borderId="0" xfId="0" applyNumberFormat="1" applyFont="1" applyFill="1" applyBorder="1" applyProtection="1"/>
    <xf numFmtId="4" fontId="59" fillId="7" borderId="0" xfId="0" applyNumberFormat="1" applyFont="1" applyFill="1" applyBorder="1" applyProtection="1"/>
    <xf numFmtId="4" fontId="59" fillId="10" borderId="0" xfId="0" applyNumberFormat="1" applyFont="1" applyFill="1" applyBorder="1" applyProtection="1"/>
    <xf numFmtId="0" fontId="59" fillId="2" borderId="297" xfId="0" applyFont="1" applyFill="1" applyBorder="1" applyAlignment="1" applyProtection="1">
      <alignment horizontal="right"/>
      <protection locked="0"/>
    </xf>
    <xf numFmtId="0" fontId="59" fillId="2" borderId="298" xfId="0" applyFont="1" applyFill="1" applyBorder="1" applyAlignment="1" applyProtection="1">
      <alignment horizontal="right"/>
      <protection locked="0"/>
    </xf>
    <xf numFmtId="0" fontId="0" fillId="0" borderId="129" xfId="0" applyFill="1" applyBorder="1" applyProtection="1">
      <protection locked="0"/>
    </xf>
    <xf numFmtId="0" fontId="59" fillId="2" borderId="299" xfId="0" applyFont="1" applyFill="1" applyBorder="1" applyAlignment="1" applyProtection="1">
      <alignment horizontal="right"/>
      <protection locked="0"/>
    </xf>
    <xf numFmtId="0" fontId="59" fillId="2" borderId="143" xfId="0" applyFont="1" applyFill="1" applyBorder="1" applyAlignment="1" applyProtection="1">
      <alignment horizontal="right"/>
      <protection locked="0"/>
    </xf>
    <xf numFmtId="0" fontId="66" fillId="2" borderId="143" xfId="0" applyFont="1" applyFill="1" applyBorder="1" applyAlignment="1" applyProtection="1">
      <alignment horizontal="right"/>
      <protection locked="0"/>
    </xf>
    <xf numFmtId="0" fontId="59" fillId="2" borderId="143" xfId="0" applyFont="1" applyFill="1" applyBorder="1" applyAlignment="1" applyProtection="1">
      <alignment wrapText="1"/>
      <protection locked="0"/>
    </xf>
    <xf numFmtId="3" fontId="59" fillId="2" borderId="143" xfId="0" applyNumberFormat="1" applyFont="1" applyFill="1" applyBorder="1" applyProtection="1">
      <protection locked="0"/>
    </xf>
    <xf numFmtId="0" fontId="59" fillId="0" borderId="143" xfId="0" applyFont="1" applyFill="1" applyBorder="1" applyProtection="1"/>
    <xf numFmtId="0" fontId="59" fillId="2" borderId="143" xfId="0" applyFont="1" applyFill="1" applyBorder="1" applyProtection="1"/>
    <xf numFmtId="4" fontId="59" fillId="0" borderId="143" xfId="0" applyNumberFormat="1" applyFont="1" applyFill="1" applyBorder="1" applyProtection="1"/>
    <xf numFmtId="4" fontId="59" fillId="7" borderId="143" xfId="0" applyNumberFormat="1" applyFont="1" applyFill="1" applyBorder="1" applyProtection="1"/>
    <xf numFmtId="4" fontId="59" fillId="10" borderId="143" xfId="0" applyNumberFormat="1" applyFont="1" applyFill="1" applyBorder="1" applyProtection="1"/>
    <xf numFmtId="4" fontId="59" fillId="2" borderId="170" xfId="0" applyNumberFormat="1" applyFont="1" applyFill="1" applyBorder="1" applyProtection="1"/>
    <xf numFmtId="3" fontId="7" fillId="14" borderId="0" xfId="0" applyNumberFormat="1" applyFont="1" applyFill="1" applyBorder="1" applyAlignment="1" applyProtection="1">
      <alignment horizontal="center" wrapText="1"/>
    </xf>
    <xf numFmtId="0" fontId="59" fillId="2" borderId="108" xfId="0" applyFont="1" applyFill="1" applyBorder="1" applyAlignment="1" applyProtection="1">
      <alignment wrapText="1"/>
      <protection locked="0"/>
    </xf>
    <xf numFmtId="3" fontId="59" fillId="0" borderId="108" xfId="0" applyNumberFormat="1" applyFont="1" applyFill="1" applyBorder="1" applyProtection="1"/>
    <xf numFmtId="4" fontId="59" fillId="5" borderId="300" xfId="0" applyNumberFormat="1" applyFont="1" applyFill="1" applyBorder="1" applyProtection="1"/>
    <xf numFmtId="4" fontId="59" fillId="5" borderId="300" xfId="0" applyNumberFormat="1" applyFont="1" applyFill="1" applyBorder="1" applyProtection="1">
      <protection locked="0"/>
    </xf>
    <xf numFmtId="4" fontId="59" fillId="2" borderId="300" xfId="0" applyNumberFormat="1" applyFont="1" applyFill="1" applyBorder="1" applyProtection="1"/>
    <xf numFmtId="4" fontId="59" fillId="2" borderId="301" xfId="0" applyNumberFormat="1" applyFont="1" applyFill="1" applyBorder="1" applyProtection="1"/>
    <xf numFmtId="4" fontId="59" fillId="2" borderId="302" xfId="0" applyNumberFormat="1" applyFont="1" applyFill="1" applyBorder="1" applyProtection="1"/>
    <xf numFmtId="3" fontId="7" fillId="14" borderId="0" xfId="0" applyNumberFormat="1" applyFont="1" applyFill="1" applyBorder="1" applyAlignment="1" applyProtection="1">
      <alignment horizontal="center"/>
      <protection locked="0"/>
    </xf>
    <xf numFmtId="0" fontId="59" fillId="0" borderId="298" xfId="0" applyFont="1" applyFill="1" applyBorder="1" applyAlignment="1" applyProtection="1">
      <alignment horizontal="right"/>
      <protection locked="0"/>
    </xf>
    <xf numFmtId="167" fontId="59" fillId="2" borderId="102" xfId="0" applyNumberFormat="1" applyFont="1" applyFill="1" applyBorder="1" applyProtection="1"/>
    <xf numFmtId="0" fontId="98" fillId="2" borderId="129" xfId="0" applyFont="1" applyFill="1" applyBorder="1" applyAlignment="1" applyProtection="1">
      <alignment horizontal="right"/>
      <protection locked="0"/>
    </xf>
    <xf numFmtId="0" fontId="75" fillId="2" borderId="143" xfId="0" quotePrefix="1" applyFont="1" applyFill="1" applyBorder="1" applyAlignment="1" applyProtection="1">
      <alignment horizontal="left" indent="3"/>
      <protection locked="0"/>
    </xf>
    <xf numFmtId="4" fontId="66" fillId="2" borderId="0" xfId="0" applyNumberFormat="1" applyFont="1" applyFill="1" applyBorder="1" applyProtection="1"/>
    <xf numFmtId="4" fontId="59" fillId="2" borderId="129" xfId="0" applyNumberFormat="1" applyFont="1" applyFill="1" applyBorder="1" applyProtection="1">
      <protection locked="0"/>
    </xf>
    <xf numFmtId="4" fontId="66" fillId="2" borderId="129" xfId="0" applyNumberFormat="1" applyFont="1" applyFill="1" applyBorder="1" applyProtection="1">
      <protection locked="0"/>
    </xf>
    <xf numFmtId="3" fontId="66" fillId="2" borderId="102" xfId="0" applyNumberFormat="1" applyFont="1" applyFill="1" applyBorder="1" applyProtection="1">
      <protection locked="0"/>
    </xf>
    <xf numFmtId="4" fontId="59" fillId="0" borderId="173" xfId="0" applyNumberFormat="1" applyFont="1" applyFill="1" applyBorder="1" applyProtection="1"/>
    <xf numFmtId="4" fontId="59" fillId="0" borderId="175" xfId="0" applyNumberFormat="1" applyFont="1" applyFill="1" applyBorder="1" applyProtection="1"/>
    <xf numFmtId="4" fontId="0" fillId="7" borderId="129" xfId="0" applyNumberFormat="1" applyFill="1" applyBorder="1" applyProtection="1"/>
    <xf numFmtId="3" fontId="0" fillId="2" borderId="129" xfId="0" applyNumberFormat="1" applyFont="1" applyFill="1" applyBorder="1" applyAlignment="1" applyProtection="1">
      <alignment horizontal="right"/>
    </xf>
    <xf numFmtId="0" fontId="59" fillId="2" borderId="175" xfId="0" applyFont="1" applyFill="1" applyBorder="1" applyAlignment="1" applyProtection="1">
      <alignment horizontal="left" wrapText="1"/>
      <protection locked="0"/>
    </xf>
    <xf numFmtId="0" fontId="60" fillId="2" borderId="172" xfId="0" applyFont="1" applyFill="1" applyBorder="1" applyAlignment="1">
      <alignment horizontal="right"/>
    </xf>
    <xf numFmtId="4" fontId="0" fillId="10" borderId="103" xfId="0" applyNumberFormat="1" applyFill="1" applyBorder="1"/>
    <xf numFmtId="4" fontId="0" fillId="0" borderId="107" xfId="0" applyNumberFormat="1" applyFill="1" applyBorder="1" applyProtection="1">
      <protection locked="0"/>
    </xf>
    <xf numFmtId="167" fontId="0" fillId="2" borderId="107" xfId="0" applyNumberFormat="1" applyFill="1" applyBorder="1" applyProtection="1">
      <protection locked="0"/>
    </xf>
    <xf numFmtId="4" fontId="59" fillId="5" borderId="303" xfId="0" applyNumberFormat="1" applyFont="1" applyFill="1" applyBorder="1" applyProtection="1">
      <protection locked="0"/>
    </xf>
    <xf numFmtId="165" fontId="0" fillId="14" borderId="168" xfId="0" applyNumberFormat="1" applyFill="1" applyBorder="1"/>
    <xf numFmtId="0" fontId="0" fillId="0" borderId="96" xfId="0" applyFill="1" applyBorder="1"/>
    <xf numFmtId="0" fontId="75" fillId="0" borderId="123" xfId="0" applyFont="1" applyBorder="1"/>
    <xf numFmtId="0" fontId="0" fillId="0" borderId="121" xfId="0" applyBorder="1"/>
    <xf numFmtId="0" fontId="108" fillId="0" borderId="0" xfId="0" applyFont="1"/>
    <xf numFmtId="0" fontId="60" fillId="0" borderId="144" xfId="0" applyFont="1" applyFill="1" applyBorder="1" applyAlignment="1" applyProtection="1">
      <alignment horizontal="right"/>
    </xf>
    <xf numFmtId="0" fontId="68" fillId="2" borderId="123" xfId="0" applyFont="1" applyFill="1" applyBorder="1" applyAlignment="1" applyProtection="1">
      <alignment horizontal="right"/>
      <protection locked="0"/>
    </xf>
    <xf numFmtId="0" fontId="77" fillId="2" borderId="156" xfId="0" quotePrefix="1" applyFont="1" applyFill="1" applyBorder="1" applyAlignment="1" applyProtection="1">
      <alignment horizontal="left" indent="3"/>
      <protection locked="0"/>
    </xf>
    <xf numFmtId="0" fontId="0" fillId="0" borderId="285" xfId="0" applyFill="1" applyBorder="1"/>
    <xf numFmtId="0" fontId="15" fillId="0" borderId="144" xfId="0" applyFont="1" applyBorder="1" applyAlignment="1">
      <alignment horizontal="right"/>
    </xf>
    <xf numFmtId="2" fontId="0" fillId="0" borderId="143" xfId="0" applyNumberFormat="1" applyBorder="1"/>
    <xf numFmtId="0" fontId="0" fillId="9" borderId="295" xfId="0" applyFill="1" applyBorder="1"/>
    <xf numFmtId="0" fontId="0" fillId="9" borderId="290" xfId="0" applyFill="1" applyBorder="1" applyAlignment="1">
      <alignment horizontal="center"/>
    </xf>
    <xf numFmtId="0" fontId="0" fillId="9" borderId="290" xfId="0" applyFill="1" applyBorder="1" applyAlignment="1">
      <alignment horizontal="left"/>
    </xf>
    <xf numFmtId="0" fontId="0" fillId="9" borderId="291" xfId="0" applyFill="1" applyBorder="1" applyAlignment="1">
      <alignment horizontal="left"/>
    </xf>
    <xf numFmtId="0" fontId="88" fillId="0" borderId="173" xfId="0" applyFont="1" applyBorder="1"/>
    <xf numFmtId="0" fontId="0" fillId="9" borderId="292" xfId="0" applyFill="1" applyBorder="1"/>
    <xf numFmtId="0" fontId="0" fillId="9" borderId="239" xfId="0" applyFill="1" applyBorder="1" applyAlignment="1">
      <alignment horizontal="center"/>
    </xf>
    <xf numFmtId="0" fontId="0" fillId="9" borderId="239" xfId="0" applyFill="1" applyBorder="1" applyAlignment="1">
      <alignment horizontal="left"/>
    </xf>
    <xf numFmtId="3" fontId="0" fillId="0" borderId="146" xfId="0" applyNumberFormat="1" applyBorder="1"/>
    <xf numFmtId="166" fontId="0" fillId="2" borderId="103" xfId="0" applyNumberFormat="1" applyFont="1" applyFill="1" applyBorder="1" applyAlignment="1" applyProtection="1">
      <alignment horizontal="right"/>
    </xf>
    <xf numFmtId="0" fontId="12" fillId="0" borderId="89" xfId="2" applyFont="1" applyFill="1" applyBorder="1" applyAlignment="1">
      <alignment horizontal="center" vertical="center"/>
    </xf>
    <xf numFmtId="0" fontId="12" fillId="0" borderId="89" xfId="2" applyFont="1" applyFill="1" applyBorder="1" applyAlignment="1">
      <alignment horizontal="left" vertical="center"/>
    </xf>
    <xf numFmtId="0" fontId="73" fillId="2" borderId="304" xfId="2" applyFont="1" applyFill="1" applyBorder="1" applyAlignment="1">
      <alignment horizontal="left" vertical="center"/>
    </xf>
    <xf numFmtId="0" fontId="0" fillId="2" borderId="304" xfId="0" applyFill="1" applyBorder="1"/>
    <xf numFmtId="0" fontId="15" fillId="2" borderId="304" xfId="0" applyFont="1" applyFill="1" applyBorder="1"/>
    <xf numFmtId="0" fontId="12" fillId="2" borderId="305" xfId="0" applyFont="1" applyFill="1" applyBorder="1"/>
    <xf numFmtId="0" fontId="60" fillId="2" borderId="7" xfId="0" applyFont="1" applyFill="1" applyBorder="1" applyAlignment="1" applyProtection="1">
      <alignment horizontal="right"/>
    </xf>
    <xf numFmtId="0" fontId="98" fillId="2" borderId="7" xfId="0" applyFont="1" applyFill="1" applyBorder="1" applyAlignment="1" applyProtection="1">
      <alignment horizontal="right"/>
      <protection locked="0"/>
    </xf>
    <xf numFmtId="0" fontId="0" fillId="0" borderId="7" xfId="0" applyFill="1" applyBorder="1" applyProtection="1">
      <protection locked="0"/>
    </xf>
    <xf numFmtId="4" fontId="0" fillId="12" borderId="7" xfId="0" applyNumberFormat="1" applyFill="1" applyBorder="1" applyProtection="1"/>
    <xf numFmtId="2" fontId="0" fillId="14" borderId="7" xfId="0" applyNumberFormat="1" applyFill="1" applyBorder="1" applyProtection="1">
      <protection locked="0"/>
    </xf>
    <xf numFmtId="4" fontId="0" fillId="7" borderId="7" xfId="0" applyNumberFormat="1" applyFill="1" applyBorder="1" applyProtection="1"/>
    <xf numFmtId="4" fontId="0" fillId="10" borderId="7" xfId="0" applyNumberFormat="1" applyFill="1" applyBorder="1" applyProtection="1"/>
    <xf numFmtId="0" fontId="60" fillId="2" borderId="144" xfId="0" applyFont="1" applyFill="1" applyBorder="1" applyAlignment="1">
      <alignment horizontal="right"/>
    </xf>
    <xf numFmtId="0" fontId="0" fillId="2" borderId="143" xfId="0" applyFill="1" applyBorder="1" applyAlignment="1">
      <alignment horizontal="right"/>
    </xf>
    <xf numFmtId="0" fontId="12" fillId="2" borderId="143" xfId="0" applyFont="1" applyFill="1" applyBorder="1" applyAlignment="1">
      <alignment horizontal="right"/>
    </xf>
    <xf numFmtId="4" fontId="0" fillId="2" borderId="143" xfId="0" applyNumberFormat="1" applyFill="1" applyBorder="1"/>
    <xf numFmtId="0" fontId="0" fillId="9" borderId="198" xfId="0" applyFill="1" applyBorder="1" applyAlignment="1">
      <alignment horizontal="center"/>
    </xf>
    <xf numFmtId="0" fontId="0" fillId="9" borderId="198" xfId="0" applyFill="1" applyBorder="1" applyAlignment="1">
      <alignment horizontal="left"/>
    </xf>
    <xf numFmtId="0" fontId="59" fillId="2" borderId="144" xfId="0" applyFont="1" applyFill="1" applyBorder="1" applyAlignment="1" applyProtection="1">
      <alignment horizontal="right"/>
      <protection locked="0"/>
    </xf>
    <xf numFmtId="169" fontId="59" fillId="2" borderId="105" xfId="0" quotePrefix="1" applyNumberFormat="1" applyFont="1" applyFill="1" applyBorder="1" applyAlignment="1" applyProtection="1">
      <alignment horizontal="right"/>
      <protection locked="0"/>
    </xf>
    <xf numFmtId="0" fontId="59" fillId="2" borderId="105" xfId="0" applyFont="1" applyFill="1" applyBorder="1" applyAlignment="1" applyProtection="1">
      <alignment horizontal="right"/>
      <protection locked="0"/>
    </xf>
    <xf numFmtId="0" fontId="66" fillId="2" borderId="105" xfId="0" applyFont="1" applyFill="1" applyBorder="1" applyAlignment="1">
      <alignment horizontal="right"/>
    </xf>
    <xf numFmtId="0" fontId="59" fillId="2" borderId="105" xfId="0" applyFont="1" applyFill="1" applyBorder="1" applyAlignment="1" applyProtection="1">
      <alignment wrapText="1"/>
      <protection locked="0"/>
    </xf>
    <xf numFmtId="3" fontId="59" fillId="2" borderId="105" xfId="0" applyNumberFormat="1" applyFont="1" applyFill="1" applyBorder="1" applyProtection="1">
      <protection locked="0"/>
    </xf>
    <xf numFmtId="2" fontId="0" fillId="2" borderId="9" xfId="0" applyNumberFormat="1" applyFill="1" applyBorder="1" applyProtection="1"/>
    <xf numFmtId="4" fontId="0" fillId="2" borderId="9" xfId="0" applyNumberFormat="1" applyFill="1" applyBorder="1" applyProtection="1"/>
    <xf numFmtId="0" fontId="0" fillId="2" borderId="10" xfId="0" applyFill="1" applyBorder="1" applyProtection="1"/>
    <xf numFmtId="0" fontId="0" fillId="9" borderId="212" xfId="0" applyFill="1" applyBorder="1"/>
    <xf numFmtId="0" fontId="0" fillId="9" borderId="306" xfId="0" applyFill="1" applyBorder="1" applyAlignment="1">
      <alignment horizontal="center"/>
    </xf>
    <xf numFmtId="0" fontId="0" fillId="9" borderId="306" xfId="0" applyFill="1" applyBorder="1" applyAlignment="1">
      <alignment horizontal="left"/>
    </xf>
    <xf numFmtId="0" fontId="0" fillId="9" borderId="307" xfId="0" applyFill="1" applyBorder="1" applyAlignment="1">
      <alignment horizontal="left"/>
    </xf>
    <xf numFmtId="0" fontId="59" fillId="2" borderId="229" xfId="0" applyFont="1" applyFill="1" applyBorder="1" applyAlignment="1" applyProtection="1">
      <alignment horizontal="right"/>
      <protection locked="0"/>
    </xf>
    <xf numFmtId="169" fontId="59" fillId="2" borderId="108" xfId="0" quotePrefix="1" applyNumberFormat="1" applyFont="1" applyFill="1" applyBorder="1" applyAlignment="1" applyProtection="1">
      <alignment horizontal="right"/>
      <protection locked="0"/>
    </xf>
    <xf numFmtId="0" fontId="66" fillId="2" borderId="108" xfId="0" applyFont="1" applyFill="1" applyBorder="1"/>
    <xf numFmtId="0" fontId="59" fillId="0" borderId="207" xfId="0" applyFont="1" applyFill="1" applyBorder="1" applyAlignment="1" applyProtection="1">
      <alignment wrapText="1"/>
      <protection locked="0"/>
    </xf>
    <xf numFmtId="4" fontId="59" fillId="2" borderId="108" xfId="0" applyNumberFormat="1" applyFont="1" applyFill="1" applyBorder="1"/>
    <xf numFmtId="0" fontId="59" fillId="0" borderId="9" xfId="0" applyFont="1" applyBorder="1"/>
    <xf numFmtId="4" fontId="59" fillId="2" borderId="9" xfId="0" applyNumberFormat="1" applyFont="1" applyFill="1" applyBorder="1" applyProtection="1"/>
    <xf numFmtId="4" fontId="59" fillId="2" borderId="9" xfId="0" applyNumberFormat="1" applyFont="1" applyFill="1" applyBorder="1"/>
    <xf numFmtId="2" fontId="0" fillId="2" borderId="97" xfId="0" applyNumberFormat="1" applyFont="1" applyFill="1" applyBorder="1"/>
    <xf numFmtId="0" fontId="77" fillId="2" borderId="7" xfId="0" quotePrefix="1" applyFont="1" applyFill="1" applyBorder="1" applyAlignment="1" applyProtection="1">
      <alignment horizontal="left" indent="3"/>
      <protection locked="0"/>
    </xf>
    <xf numFmtId="0" fontId="0" fillId="2" borderId="11" xfId="0" applyFill="1" applyBorder="1" applyProtection="1"/>
    <xf numFmtId="0" fontId="100" fillId="2" borderId="129" xfId="0" applyFont="1" applyFill="1" applyBorder="1" applyAlignment="1" applyProtection="1">
      <alignment horizontal="right"/>
      <protection locked="0"/>
    </xf>
    <xf numFmtId="0" fontId="60" fillId="0" borderId="105" xfId="0" applyFont="1" applyFill="1" applyBorder="1" applyAlignment="1" applyProtection="1">
      <alignment horizontal="right"/>
    </xf>
    <xf numFmtId="0" fontId="94" fillId="2" borderId="103" xfId="0" applyFont="1" applyFill="1" applyBorder="1" applyAlignment="1">
      <alignment horizontal="right" wrapText="1"/>
    </xf>
    <xf numFmtId="0" fontId="0" fillId="9" borderId="7" xfId="0" applyFill="1" applyBorder="1" applyAlignment="1" applyProtection="1">
      <alignment horizontal="center"/>
    </xf>
    <xf numFmtId="0" fontId="0" fillId="9" borderId="7" xfId="0" applyFill="1" applyBorder="1" applyAlignment="1" applyProtection="1">
      <alignment horizontal="left"/>
    </xf>
    <xf numFmtId="0" fontId="0" fillId="2" borderId="130" xfId="0" applyFill="1" applyBorder="1" applyAlignment="1">
      <alignment horizontal="right"/>
    </xf>
    <xf numFmtId="0" fontId="12" fillId="2" borderId="130" xfId="0" applyFont="1" applyFill="1" applyBorder="1" applyAlignment="1">
      <alignment horizontal="right"/>
    </xf>
    <xf numFmtId="0" fontId="59" fillId="8" borderId="102" xfId="0" applyFont="1" applyFill="1" applyBorder="1" applyAlignment="1" applyProtection="1">
      <alignment horizontal="right"/>
      <protection locked="0"/>
    </xf>
    <xf numFmtId="4" fontId="0" fillId="12" borderId="130" xfId="0" applyNumberFormat="1" applyFill="1" applyBorder="1" applyProtection="1"/>
    <xf numFmtId="4" fontId="0" fillId="0" borderId="130" xfId="0" applyNumberFormat="1" applyFill="1" applyBorder="1" applyProtection="1"/>
    <xf numFmtId="4" fontId="0" fillId="10" borderId="130" xfId="0" applyNumberFormat="1" applyFill="1" applyBorder="1" applyProtection="1"/>
    <xf numFmtId="4" fontId="0" fillId="7" borderId="156" xfId="0" applyNumberFormat="1" applyFill="1" applyBorder="1" applyProtection="1"/>
    <xf numFmtId="3" fontId="7" fillId="14" borderId="0" xfId="0" applyNumberFormat="1" applyFont="1" applyFill="1" applyBorder="1" applyAlignment="1" applyProtection="1">
      <alignment horizontal="center" wrapText="1"/>
      <protection locked="0"/>
    </xf>
    <xf numFmtId="0" fontId="59" fillId="2" borderId="130" xfId="0" applyFont="1" applyFill="1" applyBorder="1" applyAlignment="1" applyProtection="1">
      <alignment horizontal="right"/>
    </xf>
    <xf numFmtId="0" fontId="71" fillId="2" borderId="130" xfId="0" applyFont="1" applyFill="1" applyBorder="1" applyAlignment="1" applyProtection="1">
      <alignment horizontal="right"/>
    </xf>
    <xf numFmtId="4" fontId="59" fillId="5" borderId="129" xfId="0" applyNumberFormat="1" applyFont="1" applyFill="1" applyBorder="1" applyProtection="1">
      <protection locked="0"/>
    </xf>
    <xf numFmtId="3" fontId="67" fillId="14" borderId="7" xfId="0" applyNumberFormat="1" applyFont="1" applyFill="1" applyBorder="1" applyAlignment="1" applyProtection="1">
      <alignment horizontal="center"/>
    </xf>
    <xf numFmtId="0" fontId="20" fillId="9" borderId="306" xfId="0" applyFont="1" applyFill="1" applyBorder="1" applyAlignment="1" applyProtection="1">
      <alignment horizontal="center"/>
    </xf>
    <xf numFmtId="0" fontId="20" fillId="9" borderId="306" xfId="0" applyFont="1" applyFill="1" applyBorder="1" applyAlignment="1" applyProtection="1">
      <alignment horizontal="left"/>
    </xf>
    <xf numFmtId="3" fontId="91" fillId="2" borderId="128" xfId="0" applyNumberFormat="1" applyFont="1" applyFill="1" applyBorder="1" applyAlignment="1" applyProtection="1">
      <alignment wrapText="1"/>
      <protection locked="0"/>
    </xf>
    <xf numFmtId="4" fontId="20" fillId="5" borderId="108" xfId="0" applyNumberFormat="1" applyFont="1" applyFill="1" applyBorder="1" applyProtection="1">
      <protection locked="0"/>
    </xf>
    <xf numFmtId="0" fontId="0" fillId="2" borderId="103" xfId="0" applyFont="1" applyFill="1" applyBorder="1" applyAlignment="1" applyProtection="1">
      <alignment horizontal="right"/>
    </xf>
    <xf numFmtId="0" fontId="98" fillId="2" borderId="156" xfId="0" applyFont="1" applyFill="1" applyBorder="1" applyAlignment="1" applyProtection="1">
      <alignment horizontal="right"/>
      <protection locked="0"/>
    </xf>
    <xf numFmtId="166" fontId="0" fillId="2" borderId="105" xfId="0" applyNumberFormat="1" applyFill="1" applyBorder="1" applyProtection="1">
      <protection locked="0"/>
    </xf>
    <xf numFmtId="0" fontId="117" fillId="9" borderId="28" xfId="0" applyFont="1" applyFill="1" applyBorder="1" applyAlignment="1" applyProtection="1">
      <alignment horizontal="center"/>
    </xf>
    <xf numFmtId="0" fontId="117" fillId="9" borderId="28" xfId="0" applyFont="1" applyFill="1" applyBorder="1" applyAlignment="1" applyProtection="1">
      <alignment horizontal="left"/>
    </xf>
    <xf numFmtId="0" fontId="0" fillId="9" borderId="197" xfId="0" applyFont="1" applyFill="1" applyBorder="1" applyAlignment="1" applyProtection="1">
      <alignment horizontal="center"/>
    </xf>
    <xf numFmtId="0" fontId="0" fillId="9" borderId="197" xfId="0" applyFont="1" applyFill="1" applyBorder="1" applyAlignment="1" applyProtection="1">
      <alignment horizontal="left"/>
    </xf>
    <xf numFmtId="0" fontId="20" fillId="9" borderId="212" xfId="0" applyFont="1" applyFill="1" applyBorder="1" applyProtection="1"/>
    <xf numFmtId="0" fontId="0" fillId="9" borderId="306" xfId="0" applyFont="1" applyFill="1" applyBorder="1" applyAlignment="1" applyProtection="1">
      <alignment horizontal="center"/>
    </xf>
    <xf numFmtId="0" fontId="0" fillId="9" borderId="306" xfId="0" applyFont="1" applyFill="1" applyBorder="1" applyAlignment="1" applyProtection="1">
      <alignment horizontal="left"/>
    </xf>
    <xf numFmtId="0" fontId="0" fillId="2" borderId="108" xfId="0" applyFont="1" applyFill="1" applyBorder="1" applyAlignment="1" applyProtection="1">
      <alignment horizontal="right"/>
    </xf>
    <xf numFmtId="0" fontId="98" fillId="2" borderId="108" xfId="0" applyFont="1" applyFill="1" applyBorder="1" applyAlignment="1" applyProtection="1">
      <alignment horizontal="right"/>
      <protection locked="0"/>
    </xf>
    <xf numFmtId="0" fontId="20" fillId="2" borderId="108" xfId="0" applyFont="1" applyFill="1" applyBorder="1" applyAlignment="1" applyProtection="1">
      <alignment wrapText="1"/>
      <protection locked="0"/>
    </xf>
    <xf numFmtId="4" fontId="20" fillId="2" borderId="108" xfId="0" applyNumberFormat="1" applyFont="1" applyFill="1" applyBorder="1" applyProtection="1"/>
    <xf numFmtId="0" fontId="20" fillId="0" borderId="108" xfId="0" applyFont="1" applyFill="1" applyBorder="1" applyProtection="1"/>
    <xf numFmtId="166" fontId="0" fillId="2" borderId="103" xfId="0" applyNumberFormat="1" applyFont="1" applyFill="1" applyBorder="1" applyProtection="1">
      <protection locked="0"/>
    </xf>
    <xf numFmtId="166" fontId="0" fillId="2" borderId="105" xfId="0" applyNumberFormat="1" applyFont="1" applyFill="1" applyBorder="1" applyProtection="1">
      <protection locked="0"/>
    </xf>
    <xf numFmtId="166" fontId="59" fillId="2" borderId="129" xfId="0" applyNumberFormat="1" applyFont="1" applyFill="1" applyBorder="1" applyProtection="1"/>
    <xf numFmtId="166" fontId="20" fillId="2" borderId="108" xfId="0" applyNumberFormat="1" applyFont="1" applyFill="1" applyBorder="1" applyProtection="1"/>
    <xf numFmtId="0" fontId="62" fillId="2" borderId="308" xfId="0" applyFont="1" applyFill="1" applyBorder="1" applyAlignment="1" applyProtection="1">
      <alignment horizontal="right"/>
      <protection locked="0"/>
    </xf>
    <xf numFmtId="167" fontId="0" fillId="2" borderId="105" xfId="0" applyNumberFormat="1" applyFill="1" applyBorder="1" applyProtection="1">
      <protection locked="0"/>
    </xf>
    <xf numFmtId="0" fontId="62" fillId="2" borderId="225" xfId="0" applyFont="1" applyFill="1" applyBorder="1" applyAlignment="1" applyProtection="1">
      <alignment horizontal="right"/>
      <protection locked="0"/>
    </xf>
    <xf numFmtId="0" fontId="0" fillId="2" borderId="129" xfId="0" applyFill="1" applyBorder="1" applyProtection="1"/>
    <xf numFmtId="0" fontId="0" fillId="2" borderId="225" xfId="0" applyFill="1" applyBorder="1" applyProtection="1">
      <protection locked="0"/>
    </xf>
    <xf numFmtId="0" fontId="0" fillId="9" borderId="309" xfId="0" applyFill="1" applyBorder="1" applyProtection="1"/>
    <xf numFmtId="0" fontId="0" fillId="9" borderId="306" xfId="0" applyFill="1" applyBorder="1" applyAlignment="1" applyProtection="1">
      <alignment horizontal="center"/>
    </xf>
    <xf numFmtId="0" fontId="0" fillId="9" borderId="306" xfId="0" applyFill="1" applyBorder="1" applyAlignment="1" applyProtection="1">
      <alignment horizontal="left"/>
    </xf>
    <xf numFmtId="0" fontId="15" fillId="0" borderId="9" xfId="0" applyFont="1" applyBorder="1"/>
    <xf numFmtId="3" fontId="71" fillId="2" borderId="108" xfId="0" applyNumberFormat="1" applyFont="1" applyFill="1" applyBorder="1" applyAlignment="1" applyProtection="1">
      <alignment wrapText="1"/>
      <protection locked="0"/>
    </xf>
    <xf numFmtId="0" fontId="0" fillId="2" borderId="108" xfId="0" applyFill="1" applyBorder="1" applyAlignment="1" applyProtection="1">
      <alignment horizontal="right"/>
    </xf>
    <xf numFmtId="167" fontId="0" fillId="2" borderId="129" xfId="0" applyNumberFormat="1" applyFill="1" applyBorder="1" applyProtection="1">
      <protection locked="0"/>
    </xf>
    <xf numFmtId="167" fontId="59" fillId="2" borderId="108" xfId="0" applyNumberFormat="1" applyFont="1" applyFill="1" applyBorder="1" applyProtection="1"/>
    <xf numFmtId="4" fontId="59" fillId="5" borderId="310" xfId="0" applyNumberFormat="1" applyFont="1" applyFill="1" applyBorder="1" applyProtection="1">
      <protection locked="0"/>
    </xf>
    <xf numFmtId="0" fontId="98" fillId="2" borderId="145" xfId="0" applyFont="1" applyFill="1" applyBorder="1" applyAlignment="1" applyProtection="1">
      <alignment horizontal="right"/>
      <protection locked="0"/>
    </xf>
    <xf numFmtId="167" fontId="12" fillId="2" borderId="143" xfId="0" applyNumberFormat="1" applyFont="1" applyFill="1" applyBorder="1" applyProtection="1">
      <protection locked="0"/>
    </xf>
    <xf numFmtId="0" fontId="0" fillId="0" borderId="143" xfId="0" applyFill="1" applyBorder="1" applyProtection="1">
      <protection locked="0"/>
    </xf>
    <xf numFmtId="4" fontId="0" fillId="12" borderId="143" xfId="0" applyNumberFormat="1" applyFill="1" applyBorder="1" applyProtection="1"/>
    <xf numFmtId="2" fontId="0" fillId="14" borderId="143" xfId="0" applyNumberFormat="1" applyFill="1" applyBorder="1" applyProtection="1">
      <protection locked="0"/>
    </xf>
    <xf numFmtId="4" fontId="0" fillId="7" borderId="143" xfId="0" applyNumberFormat="1" applyFill="1" applyBorder="1" applyProtection="1"/>
    <xf numFmtId="4" fontId="0" fillId="10" borderId="143" xfId="0" applyNumberFormat="1" applyFill="1" applyBorder="1" applyProtection="1"/>
    <xf numFmtId="0" fontId="0" fillId="9" borderId="95" xfId="0" applyFill="1" applyBorder="1" applyAlignment="1">
      <alignment horizontal="left"/>
    </xf>
    <xf numFmtId="0" fontId="0" fillId="9" borderId="95" xfId="0" applyFill="1" applyBorder="1" applyAlignment="1">
      <alignment horizontal="center"/>
    </xf>
    <xf numFmtId="0" fontId="0" fillId="9" borderId="7" xfId="0" applyFill="1" applyBorder="1"/>
    <xf numFmtId="0" fontId="0" fillId="0" borderId="28" xfId="0" applyFont="1" applyBorder="1" applyAlignment="1">
      <alignment horizontal="center"/>
    </xf>
    <xf numFmtId="0" fontId="0" fillId="2" borderId="7" xfId="0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4" fontId="59" fillId="12" borderId="187" xfId="0" applyNumberFormat="1" applyFont="1" applyFill="1" applyBorder="1" applyProtection="1"/>
    <xf numFmtId="4" fontId="59" fillId="2" borderId="311" xfId="0" applyNumberFormat="1" applyFont="1" applyFill="1" applyBorder="1" applyProtection="1"/>
    <xf numFmtId="4" fontId="0" fillId="2" borderId="145" xfId="0" applyNumberFormat="1" applyFill="1" applyBorder="1" applyProtection="1"/>
    <xf numFmtId="4" fontId="0" fillId="5" borderId="228" xfId="0" applyNumberFormat="1" applyFont="1" applyFill="1" applyBorder="1" applyProtection="1"/>
    <xf numFmtId="4" fontId="0" fillId="5" borderId="312" xfId="0" applyNumberFormat="1" applyFont="1" applyFill="1" applyBorder="1" applyProtection="1"/>
    <xf numFmtId="0" fontId="0" fillId="9" borderId="201" xfId="0" applyFill="1" applyBorder="1" applyAlignment="1">
      <alignment vertical="top"/>
    </xf>
    <xf numFmtId="0" fontId="0" fillId="9" borderId="89" xfId="0" applyFill="1" applyBorder="1" applyAlignment="1">
      <alignment horizontal="center" vertical="top"/>
    </xf>
    <xf numFmtId="0" fontId="0" fillId="9" borderId="89" xfId="0" applyFill="1" applyBorder="1" applyAlignment="1">
      <alignment horizontal="left" vertical="top"/>
    </xf>
    <xf numFmtId="0" fontId="0" fillId="9" borderId="98" xfId="0" applyFill="1" applyBorder="1" applyAlignment="1">
      <alignment horizontal="left" vertical="top"/>
    </xf>
    <xf numFmtId="0" fontId="59" fillId="2" borderId="217" xfId="0" applyFont="1" applyFill="1" applyBorder="1" applyAlignment="1" applyProtection="1">
      <alignment horizontal="right" vertical="top"/>
      <protection locked="0"/>
    </xf>
    <xf numFmtId="170" fontId="59" fillId="2" borderId="102" xfId="0" quotePrefix="1" applyNumberFormat="1" applyFont="1" applyFill="1" applyBorder="1" applyAlignment="1" applyProtection="1">
      <alignment horizontal="right" vertical="top"/>
      <protection locked="0"/>
    </xf>
    <xf numFmtId="0" fontId="59" fillId="2" borderId="129" xfId="0" applyFont="1" applyFill="1" applyBorder="1" applyAlignment="1" applyProtection="1">
      <alignment horizontal="right" vertical="top"/>
      <protection locked="0"/>
    </xf>
    <xf numFmtId="0" fontId="66" fillId="2" borderId="129" xfId="0" applyFont="1" applyFill="1" applyBorder="1" applyAlignment="1">
      <alignment vertical="top"/>
    </xf>
    <xf numFmtId="3" fontId="59" fillId="2" borderId="129" xfId="0" applyNumberFormat="1" applyFont="1" applyFill="1" applyBorder="1" applyAlignment="1" applyProtection="1">
      <alignment vertical="top"/>
      <protection locked="0"/>
    </xf>
    <xf numFmtId="3" fontId="71" fillId="2" borderId="129" xfId="0" applyNumberFormat="1" applyFont="1" applyFill="1" applyBorder="1" applyAlignment="1" applyProtection="1">
      <alignment vertical="top"/>
      <protection locked="0"/>
    </xf>
    <xf numFmtId="4" fontId="59" fillId="2" borderId="129" xfId="0" applyNumberFormat="1" applyFont="1" applyFill="1" applyBorder="1" applyAlignment="1">
      <alignment vertical="top"/>
    </xf>
    <xf numFmtId="0" fontId="0" fillId="0" borderId="130" xfId="0" applyBorder="1" applyAlignment="1" applyProtection="1">
      <alignment vertical="top"/>
      <protection locked="0"/>
    </xf>
    <xf numFmtId="4" fontId="59" fillId="12" borderId="102" xfId="0" applyNumberFormat="1" applyFont="1" applyFill="1" applyBorder="1" applyAlignment="1" applyProtection="1">
      <alignment vertical="top"/>
    </xf>
    <xf numFmtId="0" fontId="59" fillId="2" borderId="102" xfId="0" applyFont="1" applyFill="1" applyBorder="1" applyAlignment="1" applyProtection="1">
      <alignment vertical="top"/>
    </xf>
    <xf numFmtId="4" fontId="59" fillId="0" borderId="102" xfId="0" applyNumberFormat="1" applyFont="1" applyFill="1" applyBorder="1" applyAlignment="1" applyProtection="1">
      <alignment vertical="top"/>
    </xf>
    <xf numFmtId="4" fontId="59" fillId="7" borderId="102" xfId="0" applyNumberFormat="1" applyFont="1" applyFill="1" applyBorder="1" applyAlignment="1" applyProtection="1">
      <alignment vertical="top"/>
    </xf>
    <xf numFmtId="4" fontId="59" fillId="2" borderId="102" xfId="0" applyNumberFormat="1" applyFont="1" applyFill="1" applyBorder="1" applyAlignment="1" applyProtection="1">
      <alignment vertical="top"/>
    </xf>
    <xf numFmtId="4" fontId="59" fillId="10" borderId="102" xfId="0" applyNumberFormat="1" applyFont="1" applyFill="1" applyBorder="1" applyAlignment="1" applyProtection="1">
      <alignment vertical="top"/>
    </xf>
    <xf numFmtId="4" fontId="59" fillId="5" borderId="119" xfId="0" applyNumberFormat="1" applyFont="1" applyFill="1" applyBorder="1" applyAlignment="1" applyProtection="1">
      <alignment vertical="top"/>
      <protection locked="0"/>
    </xf>
    <xf numFmtId="4" fontId="59" fillId="2" borderId="119" xfId="0" applyNumberFormat="1" applyFont="1" applyFill="1" applyBorder="1" applyAlignment="1" applyProtection="1">
      <alignment vertical="top"/>
    </xf>
    <xf numFmtId="4" fontId="59" fillId="2" borderId="138" xfId="0" applyNumberFormat="1" applyFont="1" applyFill="1" applyBorder="1" applyAlignment="1">
      <alignment vertical="top"/>
    </xf>
    <xf numFmtId="4" fontId="59" fillId="2" borderId="138" xfId="0" applyNumberFormat="1" applyFont="1" applyFill="1" applyBorder="1" applyAlignment="1" applyProtection="1">
      <alignment vertical="top"/>
    </xf>
    <xf numFmtId="3" fontId="113" fillId="14" borderId="3" xfId="0" applyNumberFormat="1" applyFont="1" applyFill="1" applyBorder="1" applyAlignment="1" applyProtection="1">
      <alignment horizontal="center" vertical="top"/>
    </xf>
    <xf numFmtId="3" fontId="67" fillId="14" borderId="0" xfId="0" applyNumberFormat="1" applyFont="1" applyFill="1" applyBorder="1" applyAlignment="1" applyProtection="1">
      <alignment horizontal="center" vertical="top"/>
    </xf>
    <xf numFmtId="4" fontId="0" fillId="18" borderId="0" xfId="0" applyNumberFormat="1" applyFill="1" applyBorder="1" applyAlignment="1">
      <alignment vertical="top"/>
    </xf>
    <xf numFmtId="0" fontId="0" fillId="9" borderId="200" xfId="0" applyFill="1" applyBorder="1" applyAlignment="1" applyProtection="1">
      <alignment vertical="top"/>
    </xf>
    <xf numFmtId="0" fontId="0" fillId="9" borderId="28" xfId="0" applyFill="1" applyBorder="1" applyAlignment="1" applyProtection="1">
      <alignment horizontal="center" vertical="top"/>
    </xf>
    <xf numFmtId="0" fontId="0" fillId="9" borderId="28" xfId="0" applyFill="1" applyBorder="1" applyAlignment="1" applyProtection="1">
      <alignment horizontal="left" vertical="top"/>
    </xf>
    <xf numFmtId="0" fontId="59" fillId="2" borderId="190" xfId="0" applyFont="1" applyFill="1" applyBorder="1" applyAlignment="1" applyProtection="1">
      <alignment horizontal="right" vertical="top"/>
      <protection locked="0"/>
    </xf>
    <xf numFmtId="0" fontId="59" fillId="2" borderId="102" xfId="0" applyFont="1" applyFill="1" applyBorder="1" applyAlignment="1" applyProtection="1">
      <alignment horizontal="right" vertical="top"/>
      <protection locked="0"/>
    </xf>
    <xf numFmtId="0" fontId="66" fillId="2" borderId="102" xfId="0" applyFont="1" applyFill="1" applyBorder="1" applyAlignment="1" applyProtection="1">
      <alignment vertical="top"/>
    </xf>
    <xf numFmtId="3" fontId="59" fillId="2" borderId="102" xfId="0" applyNumberFormat="1" applyFont="1" applyFill="1" applyBorder="1" applyAlignment="1" applyProtection="1">
      <alignment vertical="top"/>
      <protection locked="0"/>
    </xf>
    <xf numFmtId="3" fontId="71" fillId="2" borderId="102" xfId="0" applyNumberFormat="1" applyFont="1" applyFill="1" applyBorder="1" applyAlignment="1" applyProtection="1">
      <alignment vertical="top"/>
      <protection locked="0"/>
    </xf>
    <xf numFmtId="0" fontId="59" fillId="0" borderId="102" xfId="0" applyFont="1" applyFill="1" applyBorder="1" applyAlignment="1" applyProtection="1">
      <alignment vertical="top"/>
    </xf>
    <xf numFmtId="4" fontId="59" fillId="2" borderId="208" xfId="0" applyNumberFormat="1" applyFont="1" applyFill="1" applyBorder="1" applyAlignment="1" applyProtection="1">
      <alignment vertical="top"/>
    </xf>
    <xf numFmtId="3" fontId="113" fillId="14" borderId="13" xfId="0" applyNumberFormat="1" applyFont="1" applyFill="1" applyBorder="1" applyAlignment="1" applyProtection="1">
      <alignment horizontal="center" vertical="top"/>
    </xf>
    <xf numFmtId="3" fontId="67" fillId="14" borderId="0" xfId="0" applyNumberFormat="1" applyFont="1" applyFill="1" applyBorder="1" applyAlignment="1" applyProtection="1">
      <alignment horizontal="center" vertical="top"/>
      <protection locked="0"/>
    </xf>
    <xf numFmtId="3" fontId="0" fillId="0" borderId="0" xfId="0" applyNumberFormat="1" applyAlignment="1">
      <alignment horizontal="right" vertical="top"/>
    </xf>
    <xf numFmtId="4" fontId="59" fillId="18" borderId="0" xfId="0" applyNumberFormat="1" applyFont="1" applyFill="1" applyBorder="1" applyAlignment="1">
      <alignment vertical="top"/>
    </xf>
    <xf numFmtId="4" fontId="0" fillId="0" borderId="6" xfId="0" applyNumberFormat="1" applyFont="1" applyFill="1" applyBorder="1"/>
    <xf numFmtId="0" fontId="0" fillId="0" borderId="95" xfId="0" applyBorder="1" applyAlignment="1">
      <alignment horizontal="center"/>
    </xf>
    <xf numFmtId="0" fontId="0" fillId="0" borderId="95" xfId="0" applyBorder="1" applyAlignment="1">
      <alignment horizontal="left"/>
    </xf>
    <xf numFmtId="0" fontId="89" fillId="0" borderId="132" xfId="0" applyFont="1" applyBorder="1"/>
    <xf numFmtId="0" fontId="89" fillId="0" borderId="107" xfId="0" applyFont="1" applyBorder="1"/>
    <xf numFmtId="0" fontId="0" fillId="0" borderId="7" xfId="0" applyBorder="1" applyAlignment="1">
      <alignment horizontal="left"/>
    </xf>
    <xf numFmtId="0" fontId="0" fillId="9" borderId="91" xfId="0" applyFill="1" applyBorder="1" applyProtection="1"/>
    <xf numFmtId="4" fontId="59" fillId="0" borderId="313" xfId="0" applyNumberFormat="1" applyFont="1" applyBorder="1"/>
    <xf numFmtId="4" fontId="59" fillId="19" borderId="313" xfId="0" applyNumberFormat="1" applyFont="1" applyFill="1" applyBorder="1"/>
    <xf numFmtId="4" fontId="59" fillId="18" borderId="313" xfId="0" applyNumberFormat="1" applyFont="1" applyFill="1" applyBorder="1"/>
    <xf numFmtId="4" fontId="59" fillId="20" borderId="313" xfId="0" applyNumberFormat="1" applyFont="1" applyFill="1" applyBorder="1"/>
    <xf numFmtId="4" fontId="59" fillId="21" borderId="314" xfId="0" applyNumberFormat="1" applyFont="1" applyFill="1" applyBorder="1" applyProtection="1">
      <protection locked="0"/>
    </xf>
    <xf numFmtId="4" fontId="59" fillId="18" borderId="314" xfId="0" applyNumberFormat="1" applyFont="1" applyFill="1" applyBorder="1"/>
    <xf numFmtId="4" fontId="59" fillId="18" borderId="315" xfId="0" applyNumberFormat="1" applyFont="1" applyFill="1" applyBorder="1"/>
    <xf numFmtId="4" fontId="0" fillId="0" borderId="316" xfId="0" applyNumberFormat="1" applyBorder="1"/>
    <xf numFmtId="4" fontId="0" fillId="19" borderId="316" xfId="0" applyNumberFormat="1" applyFill="1" applyBorder="1"/>
    <xf numFmtId="4" fontId="0" fillId="18" borderId="316" xfId="0" applyNumberFormat="1" applyFill="1" applyBorder="1"/>
    <xf numFmtId="4" fontId="0" fillId="20" borderId="316" xfId="0" applyNumberFormat="1" applyFill="1" applyBorder="1"/>
    <xf numFmtId="4" fontId="0" fillId="18" borderId="317" xfId="0" applyNumberFormat="1" applyFill="1" applyBorder="1"/>
    <xf numFmtId="3" fontId="0" fillId="21" borderId="318" xfId="0" applyNumberFormat="1" applyFill="1" applyBorder="1"/>
    <xf numFmtId="4" fontId="0" fillId="21" borderId="318" xfId="0" applyNumberFormat="1" applyFill="1" applyBorder="1"/>
    <xf numFmtId="4" fontId="0" fillId="18" borderId="318" xfId="0" applyNumberFormat="1" applyFill="1" applyBorder="1"/>
    <xf numFmtId="0" fontId="59" fillId="18" borderId="318" xfId="0" applyFont="1" applyFill="1" applyBorder="1" applyAlignment="1">
      <alignment horizontal="right"/>
    </xf>
    <xf numFmtId="3" fontId="0" fillId="21" borderId="0" xfId="0" applyNumberFormat="1" applyFill="1"/>
    <xf numFmtId="4" fontId="0" fillId="21" borderId="0" xfId="0" applyNumberFormat="1" applyFill="1"/>
    <xf numFmtId="4" fontId="0" fillId="18" borderId="0" xfId="0" applyNumberFormat="1" applyFill="1"/>
    <xf numFmtId="0" fontId="0" fillId="18" borderId="0" xfId="0" applyFill="1"/>
    <xf numFmtId="4" fontId="0" fillId="21" borderId="0" xfId="0" applyNumberFormat="1" applyFill="1" applyProtection="1">
      <protection locked="0"/>
    </xf>
    <xf numFmtId="4" fontId="0" fillId="18" borderId="0" xfId="0" applyNumberFormat="1" applyFill="1" applyProtection="1">
      <protection locked="0"/>
    </xf>
    <xf numFmtId="0" fontId="0" fillId="2" borderId="120" xfId="0" applyFill="1" applyBorder="1"/>
    <xf numFmtId="0" fontId="53" fillId="4" borderId="45" xfId="0" applyFont="1" applyFill="1" applyBorder="1" applyAlignment="1">
      <alignment horizontal="center" vertical="center"/>
    </xf>
    <xf numFmtId="0" fontId="53" fillId="4" borderId="32" xfId="0" applyFont="1" applyFill="1" applyBorder="1" applyAlignment="1">
      <alignment horizontal="center" vertical="center"/>
    </xf>
    <xf numFmtId="0" fontId="50" fillId="4" borderId="45" xfId="0" applyFont="1" applyFill="1" applyBorder="1" applyAlignment="1">
      <alignment horizontal="center" vertical="center"/>
    </xf>
    <xf numFmtId="0" fontId="50" fillId="4" borderId="32" xfId="0" applyFont="1" applyFill="1" applyBorder="1" applyAlignment="1">
      <alignment horizontal="center" vertical="center"/>
    </xf>
    <xf numFmtId="0" fontId="0" fillId="2" borderId="145" xfId="0" applyFill="1" applyBorder="1" applyAlignment="1" applyProtection="1">
      <alignment horizontal="left" vertical="center" wrapText="1"/>
    </xf>
    <xf numFmtId="0" fontId="0" fillId="2" borderId="104" xfId="0" applyFill="1" applyBorder="1" applyAlignment="1" applyProtection="1">
      <alignment horizontal="left" vertical="center" wrapText="1"/>
    </xf>
    <xf numFmtId="0" fontId="0" fillId="2" borderId="132" xfId="0" applyFill="1" applyBorder="1" applyAlignment="1" applyProtection="1">
      <alignment horizontal="left" vertical="center" wrapText="1"/>
    </xf>
    <xf numFmtId="0" fontId="0" fillId="2" borderId="123" xfId="0" applyFill="1" applyBorder="1" applyAlignment="1" applyProtection="1">
      <alignment horizontal="left" vertical="center" wrapText="1"/>
    </xf>
    <xf numFmtId="0" fontId="0" fillId="2" borderId="0" xfId="0" applyFill="1" applyBorder="1" applyAlignment="1" applyProtection="1">
      <alignment horizontal="left" vertical="center" wrapText="1"/>
    </xf>
    <xf numFmtId="0" fontId="0" fillId="2" borderId="178" xfId="0" applyFill="1" applyBorder="1" applyAlignment="1" applyProtection="1">
      <alignment horizontal="left" vertical="center" wrapText="1"/>
    </xf>
    <xf numFmtId="0" fontId="0" fillId="2" borderId="173" xfId="0" applyFill="1" applyBorder="1" applyAlignment="1" applyProtection="1">
      <alignment horizontal="left" vertical="center" wrapText="1"/>
    </xf>
    <xf numFmtId="0" fontId="0" fillId="2" borderId="174" xfId="0" applyFill="1" applyBorder="1" applyAlignment="1" applyProtection="1">
      <alignment horizontal="left" vertical="center" wrapText="1"/>
    </xf>
    <xf numFmtId="0" fontId="0" fillId="2" borderId="175" xfId="0" applyFill="1" applyBorder="1" applyAlignment="1" applyProtection="1">
      <alignment horizontal="left" vertical="center" wrapText="1"/>
    </xf>
  </cellXfs>
  <cellStyles count="16">
    <cellStyle name="Hiperpovezava" xfId="5" builtinId="8"/>
    <cellStyle name="Navadno" xfId="0" builtinId="0"/>
    <cellStyle name="Navadno 2" xfId="4"/>
    <cellStyle name="Navadno 2 2" xfId="6"/>
    <cellStyle name="Navadno 2 2 2" xfId="7"/>
    <cellStyle name="Navadno 2 2 2 2" xfId="11"/>
    <cellStyle name="Navadno 2 2 2 2 2" xfId="15"/>
    <cellStyle name="Navadno 2 2 2 3" xfId="14"/>
    <cellStyle name="Navadno 3" xfId="9"/>
    <cellStyle name="Navadno 4" xfId="13"/>
    <cellStyle name="Navadno 6" xfId="12"/>
    <cellStyle name="Normal_II-C  CSG 2001" xfId="1"/>
    <cellStyle name="Odstotek" xfId="10" builtinId="5"/>
    <cellStyle name="Opomba" xfId="2" builtinId="10"/>
    <cellStyle name="Vejica 2" xfId="3"/>
    <cellStyle name="Vejica 3" xfId="8"/>
  </cellStyles>
  <dxfs count="932">
    <dxf>
      <alignment wrapText="1" indent="0"/>
    </dxf>
    <dxf>
      <alignment wrapText="1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sz val="11"/>
      </font>
      <fill>
        <patternFill patternType="solid">
          <fgColor indexed="64"/>
          <bgColor theme="9" tint="0.79998168889431442"/>
        </patternFill>
      </fill>
      <alignment vertical="center"/>
    </dxf>
    <dxf>
      <border>
        <bottom/>
      </border>
    </dxf>
    <dxf>
      <alignment vertical="center" indent="0"/>
    </dxf>
    <dxf>
      <font>
        <color rgb="FF7030A0"/>
      </font>
    </dxf>
    <dxf>
      <alignment vertical="center"/>
    </dxf>
    <dxf>
      <font>
        <b/>
      </font>
    </dxf>
    <dxf>
      <font>
        <sz val="12"/>
      </font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alignment horizontal="right"/>
    </dxf>
    <dxf>
      <alignment horizontal="righ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alignment horizontal="general" vertical="bottom" textRotation="0" wrapText="0" indent="0" justifyLastLine="0" shrinkToFit="0" readingOrder="0"/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ont>
        <sz val="11"/>
      </font>
    </dxf>
    <dxf>
      <font>
        <b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1"/>
      </font>
    </dxf>
    <dxf>
      <font>
        <b/>
      </font>
    </dxf>
    <dxf>
      <font>
        <b/>
      </font>
    </dxf>
    <dxf>
      <alignment horizontal="right"/>
    </dxf>
    <dxf>
      <alignment horizontal="right"/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50021"/>
      <color rgb="FFFF00FF"/>
      <color rgb="FFCCFFCC"/>
      <color rgb="FFCCFFFF"/>
      <color rgb="FFFFFFCC"/>
      <color rgb="FFEBF1DE"/>
      <color rgb="FFEAEAEA"/>
      <color rgb="FF000099"/>
      <color rgb="FF33CC33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143</xdr:row>
      <xdr:rowOff>0</xdr:rowOff>
    </xdr:from>
    <xdr:ext cx="3445461" cy="308038"/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6998137" y="432595939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3445461" cy="308038"/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998137" y="436453564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3445461" cy="308038"/>
    <xdr:sp macro="" textlink="">
      <xdr:nvSpPr>
        <xdr:cNvPr id="4" name="PoljeZBesedilom 3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6496050" y="25774650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3445461" cy="308038"/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/>
      </xdr:nvSpPr>
      <xdr:spPr>
        <a:xfrm>
          <a:off x="6496050" y="25774650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133350</xdr:colOff>
      <xdr:row>2</xdr:row>
      <xdr:rowOff>19050</xdr:rowOff>
    </xdr:from>
    <xdr:to>
      <xdr:col>14</xdr:col>
      <xdr:colOff>133350</xdr:colOff>
      <xdr:row>3</xdr:row>
      <xdr:rowOff>123825</xdr:rowOff>
    </xdr:to>
    <xdr:cxnSp macro="">
      <xdr:nvCxnSpPr>
        <xdr:cNvPr id="5" name="Raven puščični povezovalni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CxnSpPr/>
      </xdr:nvCxnSpPr>
      <xdr:spPr>
        <a:xfrm>
          <a:off x="6915150" y="38100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314325</xdr:colOff>
      <xdr:row>3</xdr:row>
      <xdr:rowOff>19050</xdr:rowOff>
    </xdr:from>
    <xdr:to>
      <xdr:col>33</xdr:col>
      <xdr:colOff>314325</xdr:colOff>
      <xdr:row>4</xdr:row>
      <xdr:rowOff>152400</xdr:rowOff>
    </xdr:to>
    <xdr:cxnSp macro="">
      <xdr:nvCxnSpPr>
        <xdr:cNvPr id="7" name="Raven puščični povezovalnik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>
          <a:off x="19383375" y="542925"/>
          <a:ext cx="0" cy="2952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anc Osredkar" refreshedDate="44098.641788194444" createdVersion="6" refreshedVersion="6" minRefreshableVersion="3" recordCount="2107">
  <cacheSource type="worksheet">
    <worksheetSource ref="A6:AO2881" sheet="Priloga 1"/>
  </cacheSource>
  <cacheFields count="48">
    <cacheField name="Šifra" numFmtId="0">
      <sharedItems containsBlank="1" containsMixedTypes="1" containsNumber="1" containsInteger="1" minValue="1" maxValue="1" count="394">
        <m/>
        <s v="   "/>
        <n v="1"/>
        <s v="101 300 Z0034 VK01"/>
        <s v="101 300 E0730 REG01"/>
        <s v="101 300 E0730 REG02"/>
        <s v="101 300 E0730 REG03"/>
        <s v="101 300 E0730 REG04"/>
        <s v="101 300 E0730 REG05"/>
        <s v="101 303 E0114 VK01"/>
        <s v="101 303 E0130 VK01"/>
        <s v="104 305 E0002 VK01"/>
        <s v="104 305 E0051 VK01"/>
        <s v="104 501 E0428 VK01"/>
        <s v="104 501 Z0030 VK01"/>
        <s v="204 503 Z0030 VK01"/>
        <s v="107 303 E0117 VK01"/>
        <s v="107 303 E0249 VK01"/>
        <s v="112 303 E0113 VK01"/>
        <s v="112 303 E0423 VK01"/>
        <s v="120 303 E0116 VK01"/>
        <s v="122 303 E0145 VK01"/>
        <s v="124 341 E0700 VK01"/>
        <s v="127 359 E0051 VK01"/>
        <s v="127 359 E0002 VK01"/>
        <s v="127 359 E0051 VK25"/>
        <s v="128 303 E0146 VK01"/>
        <s v="130 312 E0002 VK01"/>
        <s v="130 341 E0051 VK25"/>
        <s v="130 341 E0051 VK01"/>
        <s v="130 341 E0055 VK01"/>
        <s v="130 341 E0424 VK01"/>
        <s v="130 341 E0426 VK01"/>
        <s v="130 341 E0056 VK01"/>
        <s v="130 341 E0478 VK01"/>
        <s v="135 303 E0118 VK01"/>
        <s v="135 303 E0250 VK01"/>
        <s v="139 303 E0115 VK01"/>
        <s v="144 306 E0002 VK01"/>
        <s v="144 306 E0002 VK13"/>
        <s v="147 307 E0002 VK01"/>
        <s v="147 307 E0002 VK13"/>
        <s v="201 203 E0261 VK01"/>
        <s v="206 209 E0433 VK01"/>
        <s v="220 229 E0433 VK01"/>
        <s v="223 232 E0433 VK01"/>
        <s v="234 251 E0433 VK01"/>
        <s v="220 229 E0434 VK01"/>
        <s v="223 232 E0434 VK01"/>
        <s v="234 251 E0434 VK01"/>
        <s v="215 224 E0434 VK01"/>
        <s v="204 205 Z0030 VK17"/>
        <s v="204 205 Z0030 VK15"/>
        <s v="204 207 Z0030 VK01"/>
        <s v="204 207 Z0030 VK16"/>
        <s v="205 208 Z0030 VK01"/>
        <s v="206 209 Z0030 VK01"/>
        <s v="206 209 E0301 VK01"/>
        <s v="206 209 E0302 VK01"/>
        <s v="206 209 E0303 VK01"/>
        <s v="206 210 Z0030 VK01"/>
        <s v="206 212 Z0030 VK01"/>
        <s v="206 263 E0299 VK01"/>
        <s v="206 263 E0300 VK01"/>
        <s v="208 214 Z0030 VK01"/>
        <s v="208 214 Z0030 VK06"/>
        <s v="209 215 Z0030 VK01"/>
        <s v="209 215 Z0030 VK06"/>
        <s v="209 215 Z0030 VK22"/>
        <s v="209 215 E0421 VK01"/>
        <s v="210 219 E0421 VK01"/>
        <s v="209 215 E0422 VK01"/>
        <s v="210 219 E0422 VK01"/>
        <s v="209 240 Z0030 VK01"/>
        <s v="210 219 Z0030 VK01"/>
        <s v="210 219 Z0030 VK26"/>
        <s v="211 220 Z0030 VK01"/>
        <s v="211 276 Z0030 VK01"/>
        <s v="212 221 E0220 VK01"/>
        <s v="215 224 Z0030 VK01"/>
        <s v="216 225 E0154 VK01"/>
        <s v="216 225 E0155 VK01"/>
        <s v="216 225 E0156 VK01"/>
        <s v="216 225 E0157 VK01"/>
        <s v="216 225 E0158 VK01"/>
        <s v="218 227 Z0030 VK01"/>
        <s v="218 227 Z0030 VK02"/>
        <s v="220 229 Z0030 VK01"/>
        <s v="220 229 E0088 VK01"/>
        <s v="220 229 E0304 VK01"/>
        <s v="220 229 E0338 VK01"/>
        <s v="220 278 Z0030 VK01"/>
        <s v="222 231 Z0030 VK01"/>
        <s v="223 232 Z0030 VK01"/>
        <s v="224 242 Z0030 VK01"/>
        <s v="224 282 E0010 VK01"/>
        <s v="224 288 E0010 VK01"/>
        <s v="227 237 Z0030 VK01"/>
        <s v="227 259 Z0030 VK024"/>
        <s v="229 239  VK01"/>
        <s v="229 239 Z0030 VK03"/>
        <s v="229 239 Z0030 VK06"/>
        <s v="230 241 Z0030 VK05"/>
        <s v="230 241 Z0030 VK01"/>
        <s v="230 269 Z0030 VK01"/>
        <s v="230 283 E0010 VK01"/>
        <s v="231 211 Z0030 VK01"/>
        <s v="231 246 Z0030 VK01"/>
        <s v="231 247 Z0030 VK06"/>
        <s v="231 247 Z0030 VK07"/>
        <s v="231 248 E0525 VK01"/>
        <s v="234 251 Z0030 VK08"/>
        <s v="234 251 Z0030 VK01"/>
        <s v="234 251 Z0030 VK09"/>
        <s v="234 251 E0263 VK01"/>
        <s v="234 251 E0392 VK01"/>
        <s v="239 257 E0392 VK01"/>
        <s v="234 251 E0396 VK01"/>
        <s v="239 257 E0396 VK01"/>
        <s v="234 251 E0393 VK01"/>
        <s v="239 257 E0393 VK01"/>
        <s v="234 251 E0397 VK01"/>
        <s v="239 257 E0397 VK01"/>
        <s v="234 251 E0438 VK01"/>
        <s v="222 231 E0438 VK01"/>
        <s v="234 251 E0439 VK01"/>
        <s v="222 231 E0439 VK01"/>
        <s v="238 255 Z0030 VK01"/>
        <s v="238 256 Z0030 VK01"/>
        <s v="238 261 Z0030 VK01"/>
        <s v="238 262 Z0030 VK01"/>
        <s v="238 271 E0010 VK01"/>
        <s v="238 272 E0010 VK01"/>
        <s v="238 273 E0010 VK01"/>
        <s v="238 274 E0010 VK01"/>
        <s v="238 275 E0010 VK01"/>
        <s v="238 277 E0010 VK01"/>
        <s v="238 280 Z0030 VK01"/>
        <s v="238 281 Z0030 VK01"/>
        <s v="239 257 Z0030 VK01"/>
        <s v="239 257 Z0030 VK06"/>
        <s v="241 279 Z0030 VK01"/>
        <s v="246 820 E0519 VK01"/>
        <s v="249 216 Z0030 VK01"/>
        <s v="249 217 Z0030 VK01"/>
        <s v="249 218 E0010 VK01"/>
        <s v="301 258 Z0030 VK01"/>
        <s v="302 001 Z0031 VK01"/>
        <s v="302 001 E0279 VK01"/>
        <s v="302 001 Z0045 VK01"/>
        <s v="302 001 E0718 VK01"/>
        <s v="302 001 E0618 VK01"/>
        <s v="302 002 Z0031 VK01"/>
        <s v="302 003 E0010 VK01"/>
        <s v="302 004 Z0030 VK01"/>
        <s v="306 007 Z0031 VK01"/>
        <s v="327 009 Z0031 VK01"/>
        <s v="327 011 Z0031 VK01"/>
        <s v="327 014 E0010 VK28"/>
        <s v="327 061 E0010 VK28"/>
        <s v="327 061 E0010 "/>
        <s v="338 024 E0010 VK01"/>
        <s v="338 038 E0010 VK01"/>
        <s v="338 040 E0010 VK01"/>
        <s v="338 041 E0010 VK01"/>
        <s v="338 042 E0010 VK01"/>
        <s v="338 043 E0010 VK01"/>
        <s v="338 044 E0010 VK01"/>
        <s v="338 045 E0010 VK01"/>
        <s v="338 046 E0010 VK01"/>
        <s v="338 047 E0010 VK01"/>
        <s v="338 048 E0010 VK01"/>
        <s v="338 049 E0010 VK01"/>
        <s v="338 051 Z0031 VK01"/>
        <s v="346 025 E0010 VK01"/>
        <s v="346 025 E0710 VK01"/>
        <s v="346 025 E0711 VK01"/>
        <s v="346 025 E0712 VK01"/>
        <s v="346 025 E0713 VK01"/>
        <s v="346 025 E0714 VK01"/>
        <s v="346 025 E0731 VK01"/>
        <s v="346 025 E0732 VK01"/>
        <s v="346 025 E0733 VK01"/>
        <s v="346 025 E0734 VK01"/>
        <s v="346 025 E0735 VK01"/>
        <s v="346 025 E0629 VK01"/>
        <s v="346 025 E0231 VK01"/>
        <s v="346 025 E0687 VK01"/>
        <s v="346 025 E0233 VK01"/>
        <s v="346 025 E0235 VK01"/>
        <s v="346 025 E0236 VK01"/>
        <s v="346 025 E0237 VK01"/>
        <s v="346 025 E0686 VK01"/>
        <s v="346 025 E0239 VK01"/>
        <s v="346 025 E0254 VK01"/>
        <s v="346 025 E0522 VK01"/>
        <s v="346 025 E0581 VK01"/>
        <s v="346 025 E0582 VK01"/>
        <s v="346 025 E0583 VK01"/>
        <s v="346 026 E0211 VK01"/>
        <s v="346 026 E0212 VK01"/>
        <s v="401 110 Z0030 VK01"/>
        <s v="402 111 Z0030 VK01"/>
        <s v="404 101 Z0030 VK01"/>
        <s v="404 102 Z0030 VK01"/>
        <s v="404 103 Z0030 VK01"/>
        <s v="404 104 Z0030 VK01"/>
        <s v="404 105 Z0030 VK01"/>
        <s v="404 106 Z0030 VK01"/>
        <s v="404 107 E0010 VK01"/>
        <s v="405 113 Z0030 VK01"/>
        <s v="406 114 Z0030 VK01"/>
        <s v="438 115 E0010 VK01"/>
        <s v="442 116 Z0030 VK01"/>
        <s v="446 125 E0010 VK01"/>
        <s v="506 027 Z0030 VK01"/>
        <s v="506 027 Z0030 VK11"/>
        <s v="507 028 Z0034 VK01"/>
        <s v="511 031 E0010 VK01"/>
        <s v="511 031 E0436 VK01"/>
        <s v="511 031 E0437 VK01"/>
        <s v="511 039 E0010 VK01"/>
        <s v="512 032 Z0030 VK01"/>
        <s v="512 057 Z0030 VK28"/>
        <s v="512 058 Z0030 VK28"/>
        <s v="512 059 Z0030 VK28"/>
        <s v="513 150 E0322 VK01"/>
        <s v="513 151 E0322 VK01"/>
        <s v="513 153 E0322 VK01"/>
        <s v="549 033 Z0030 VK01"/>
        <s v="644 405 E0432 VK14"/>
        <s v="644 405 E0432 VK19"/>
        <s v="644 405 E0690 VK21"/>
        <s v="644 D10 E0002"/>
        <s v="644 411 E0002 NEG01"/>
        <s v="602 419 E0002 NEG01"/>
        <s v="644 412 E0002 NEG02"/>
        <s v="644 413 E0002 NEG03"/>
        <s v="644 P40 E0002"/>
        <s v="644 416 E0002 NEG10"/>
        <s v="644 417 E0002 NEG11"/>
        <s v="644 418 E0002 NEG12"/>
        <s v="644 416 E0002 NEG07"/>
        <s v="644 417 E0002 NEG08"/>
        <s v="644 418 E0002 NEG09"/>
        <s v="644 410 E0002 VK01"/>
        <s v="644 415 E0002 VK01"/>
        <s v="644 425 E0002 VK01"/>
        <s v="701 308 E0011 VK01"/>
        <s v="701 309 E0051 VK01"/>
        <s v="701 310 E0011 VK01"/>
        <s v="705 822 E0010 VK01"/>
        <s v="705 822 E0620 VK01"/>
        <s v="743 601 Z0036 VK01"/>
        <s v="743 606 E0057 VK01"/>
        <s v="209 215 Z0030 FD03"/>
        <s v="229 239 Z0030 FD03"/>
        <s v="211 220 Z0030 FD03"/>
        <s v="209 215 Z0030 FD09"/>
        <s v="203 206 Z0030 FD09"/>
        <s v="209 215 Z0030 FD05"/>
        <s v="231 247 Z0030 FD05"/>
        <s v="204 207 Z0030 FD05"/>
        <s v="249 217 Z0030 FD16"/>
        <s v="218 227 Z0030 FD01"/>
        <s v="218 227 Z0030 FD06"/>
        <s v="227 237 Z0030 FD06"/>
        <s v="218 227 Z0030 FD07"/>
        <s v="227 237 Z0030 FD17"/>
        <s v="206 209 Z0030 FD04"/>
        <s v="213 222 Z0030 FD04"/>
        <s v="206 209 Z0030 FD11"/>
        <s v="206 209 Z0030 FD15"/>
        <s v="227 237 Z0030 FD15"/>
        <s v="213 222 Z0030 FD15"/>
        <s v="206 209 Z0030 FD20"/>
        <s v="213 222 Z0030 FD20"/>
        <s v="234 251 Z0030 FD14"/>
        <s v="222 231 Z0030 FD14"/>
        <s v="238 256 Z0030 FD14"/>
        <s v="223 232 Z0030 FD02"/>
        <s v="223 232 Z0030 FD08"/>
        <s v="220 229 Z0030 FD18"/>
        <s v="220 229 Z0030 FD10"/>
        <s v="220 229 Z0030 FD19"/>
        <s v="218 227 Z0030 FD13"/>
        <s v="227 237 Z0030 FD13"/>
        <s v="223 232 Z0030 FD13"/>
        <s v="301 258 Z0030 FD13"/>
        <s v="230 241 Z0030 FD13"/>
        <s v="209 209 Z0030 FD13"/>
        <s v="218 227 Z0030 FD12"/>
        <s v="227 237 Z0030 FD12"/>
        <s v="223 232 Z0030 FD12"/>
        <s v="230 241 Z0030 FD12"/>
        <s v="218 227 Z0030 FD21"/>
        <s v="227 237 Z0030 FD21"/>
        <s v="223 232 Z0030 FD21"/>
        <s v="301 258 Z0030 FD21"/>
        <s v="230 241 Z0030 FD21"/>
        <s v="101 301 E0631 PD"/>
        <s v="105 301 E0631 PD"/>
        <s v="106 301 E0631 PD"/>
        <s v="139 301 E0631 PD"/>
        <s v="106 313 E0698 PD"/>
        <s v="106 313 E0699 PD"/>
        <s v="111 301 E0708 PD"/>
        <s v="112 301 E0708 PD"/>
        <s v="117 313 E0443 PD"/>
        <s v="117 313 E0570 PD"/>
        <s v="117 313 E0571 PD"/>
        <s v="117 313 E0572 PD"/>
        <s v="204 205 E0565 PD"/>
        <s v="204 205 E0566 PD"/>
        <s v="204 205 E0567 PD"/>
        <s v="204 205 E0719 PD"/>
        <s v="204 205 E0720 PD"/>
        <s v="204 205 E0721 PD"/>
        <s v="204 205 E0722 PD"/>
        <s v="204 205 E0738 PD"/>
        <s v="204 205 E0739 PD"/>
        <s v="204 270 E0564 PD"/>
        <s v="205 208 E0339 PD"/>
        <s v="209 215 E0389 PD"/>
        <s v="216 225 E0619 PD"/>
        <s v="220 229 E0627 PD"/>
        <s v="229 239 E0450 PD"/>
        <s v="231 248 E0624 PD"/>
        <s v="249 217 E0625 PD"/>
        <s v="203 206 Z0045 PD"/>
        <s v="203 206 DERR01 PD"/>
        <s v="204 205 E0445 PD"/>
        <s v="204 205 E0446 PD"/>
        <s v="204 205 E0447 PD"/>
        <s v="204 205 E0448 PD"/>
        <s v="204 205 E0449 PD"/>
        <s v="207 213 Z0046 PD"/>
        <s v="208 214 E0524 PD"/>
        <s v="208 214 E0531 PD"/>
        <s v="208 214 E0532 PD"/>
        <s v="208 214 E0533 PD"/>
        <s v="208 214 E0534 PD"/>
        <s v="208 214 E0632 PD"/>
        <s v="208 214 E0633 PD"/>
        <s v="208 214 E0634 PD"/>
        <s v="208 214 E0635 PD"/>
        <s v="208 214 E0636 PD"/>
        <s v="208 214 E0637 PD"/>
        <s v="208 214 E0638 PD"/>
        <s v="208 214 E0639 PD"/>
        <s v="208 214 E0640 PD"/>
        <s v="208 214 E0641 PD"/>
        <s v="208 214 E0642 PD"/>
        <s v="210 219 Z0046 PD"/>
        <s v="213 222 Z0043 PD"/>
        <s v="221 230 Z0040 PD"/>
        <s v="231 244 Z0033 PD"/>
        <s v="231 245 Z0033 PD"/>
        <s v="232 249 Z0045 PD"/>
        <s v="  APL001 "/>
        <s v="  APL002 "/>
        <s v="  APL003 "/>
        <s v="  APL004 "/>
        <s v="  APL005 "/>
        <s v="  APL006 "/>
        <s v="  APL007 "/>
        <s v="  APL008 "/>
        <s v="705 822 E0740 PD"/>
        <s v="705 822 E0741 PD"/>
        <s v="705 822 E0742 PD"/>
        <s v="401 110 E0727 PD"/>
        <s v="402 111 E0723 PD"/>
        <s v="404 102 E0723 PD"/>
        <s v="404 104 E0724 PD"/>
        <s v="404 106 E0724 PD"/>
        <s v="404 107 E0725 PD"/>
        <s v="404 120 E0725 PD"/>
        <s v="405 113 E0726 PD"/>
        <s v="507 028 F0005 PD"/>
        <s v="346 030 E0214 PD"/>
        <s v="346 030 E0215 PD"/>
        <s v="511 030 E0332 PD"/>
        <s v="511 030 E0333 PD"/>
        <s v="511 030 E0334 PD"/>
        <s v="511 030 E0335 PD"/>
        <s v="511 030 E0684 PD"/>
        <s v="511 030 E0685 PD"/>
        <s v="511 030 E0715 PD"/>
        <s v="511 030 E0716 PD"/>
        <s v="511 030 E0717 PD"/>
        <s v="510 029 Z0040 PD"/>
        <s v="510 029 Z0044 PD"/>
        <s v="544 034 Z0040 PD"/>
        <s v="703 801 E0709 PD"/>
      </sharedItems>
    </cacheField>
    <cacheField name="Priloga" numFmtId="0">
      <sharedItems containsBlank="1" count="4">
        <m/>
        <s v="I"/>
        <s v="Ia"/>
        <s v="Ic"/>
      </sharedItems>
    </cacheField>
    <cacheField name="Dej." numFmtId="0">
      <sharedItems containsBlank="1"/>
    </cacheField>
    <cacheField name="Dejavnost" numFmtId="0">
      <sharedItems containsBlank="1" count="10">
        <m/>
        <s v="Bolnišnična dejavnost"/>
        <s v="Spec. zunaj bolnišnična dejavnost"/>
        <s v="Splošna zunaj bolnišnična dejavnost"/>
        <s v="Zobozdravstvena dejavnost"/>
        <s v="Druge dejavnosti za zdravje"/>
        <s v="Dejavnost nastanitvenih ustanov za bolniško nego"/>
        <s v="Ostale zdravstvene dejavnosti"/>
        <s v="Bolnišnična in spec. zunaj. bol. dejavnost"/>
        <s v="Spec. in spl. zunaj. bol. dejavnost_x000a_"/>
      </sharedItems>
    </cacheField>
    <cacheField name="Program" numFmtId="0">
      <sharedItems containsBlank="1" count="97">
        <m/>
        <s v="akutna bolnišnična obravnava"/>
        <s v="register"/>
        <s v="transplantacije"/>
        <s v="rehabilitacija"/>
        <s v="zdraviliško zdravljenje"/>
        <s v="psihiatrija"/>
        <s v="pediatrija"/>
        <s v="neakutna bolnišnična obravnava"/>
        <s v=""/>
        <s v="kirurgija"/>
        <s v="ginekologija"/>
        <s v="okulistika"/>
        <s v="otorinolaringologija"/>
        <s v="maksilofac. kirurgija"/>
        <s v="rehabilitacija in fiziatrija"/>
        <s v="gastro"/>
        <s v="infektologija"/>
        <s v="internistika"/>
        <s v="priprava in apl._x000a_zdravila"/>
        <s v="alergologija"/>
        <s v="onkologija"/>
        <s v="kardiologija"/>
        <s v="kirurgija razno"/>
        <s v="dialize"/>
        <s v="nevrologija"/>
        <s v="ortopedija"/>
        <s v="pulmologija"/>
        <s v="slikovna diagnostika"/>
        <s v="urologija"/>
        <s v="urgentna _x000a_medicina"/>
        <s v="paliativa"/>
        <s v="NIJZ"/>
        <s v="diabetologija"/>
        <s v="tireologija"/>
        <s v="medicina dela…"/>
        <s v="splošna ambulanta"/>
        <s v="zdravljenje odvisnosti"/>
        <s v="antikoag. amb."/>
        <s v="dispanzer za ženske"/>
        <s v="Otroški/šolski dispanzer"/>
        <s v="razvojna amb."/>
        <s v="Nujna medicinska pomoč"/>
        <s v="preventivni programi"/>
        <s v="zobozdravstvo"/>
        <s v="delovna terapija in fizioterapija"/>
        <s v="Preventivni program"/>
        <s v="psihologija"/>
        <s v="prevozi"/>
        <s v="zdrav. nega zavodov za rehabilitacijo"/>
        <s v="zdrav. nega v SVZ"/>
        <s v="spremljanje otroka"/>
        <s v="lekarniška dejavnost"/>
        <s v="Cikloergometrija, spirometrija"/>
        <s v="Fototerapija"/>
        <s v="Denzitometrija"/>
        <s v="Nuklearna medicina"/>
        <s v="ABR, ASG, SEG"/>
        <s v="EEG"/>
        <s v="EMG"/>
        <s v="Obravnava otrok z motnjami v razvoju"/>
        <s v="Citogenetski laboratorij"/>
        <s v="Kardiotokografija"/>
        <s v="Molekularna gen. diagnostika"/>
        <s v=" Predimplantacijska gen. diagnostika"/>
        <s v="Mavčarna"/>
        <s v="Audiometrija"/>
        <s v="Foniatrija"/>
        <s v="Očesna diagnostika"/>
        <s v="Fundus kamera"/>
        <s v="Očesni laser"/>
        <s v="Klinični psihologi"/>
        <s v=" Klinični logopedi"/>
        <s v=" Psihologi / logopedi / defektologi / _x000a_socialni delavci "/>
        <s v="Razno v bolnišnični dejavnosti"/>
        <s v="Nevromodulacijski program v bolnišnični dejavnosti in specialistični zunajbolnšnični dejavnosti"/>
        <s v="Razno v specialistični zunajbolnišnični dejavnosti"/>
        <s v="Specialistične zunajbolnišnične dermatološke storitve"/>
        <s v="Interdisciplinarni rehabilitacijski program obravnave oseb s sindromom kronično razširjene bolečine"/>
        <s v="Diagnostične storitve hematologije"/>
        <s v="Pregled, spremljanje in zdravljenja bolnikov s HIV okužbo v spec. zunajb. zdravstveni dejavnosti"/>
        <s v="Pregled, spremljanje in zdravljenja bolnikov s HCV okužbo v spec. zunajb. zdravstveni dejavnosti"/>
        <s v="Diagnostične storitve molekularne genetike"/>
        <s v="Storitve v specialistični zunajbolnišnični dejavnosti klinične genetike"/>
        <s v="Radioterapevtske storitve"/>
        <s v="MR - magnetna resonanca"/>
        <s v="CT - računalniška tomografija"/>
        <s v="Revmatološke storitve v spec. zunajb. dejavnosti "/>
        <s v="Priprava in apliciranje zdravil s seznama A in B"/>
        <s v="Specialna fizioterapevtska obravnava (nosilec: dipl. fiziot. s spec. znanji)_x000a_"/>
        <s v="Patronažna služba na domu (nosilec: diplomirana medicinska sestra)"/>
        <s v="Patronažna služba v oskrbnih stanovanjih  (nosilec: diplomirana medicinska sestra)"/>
        <s v="Asistirana peritonealna dializa na domu (nosilec: diplomirana medicinska sestra)"/>
        <s v="Asistirana peritonealna dializa v oskrbnih stanovanjih (nosilec: diplomirana medicinska sestra)"/>
        <s v="Nega na domu (nosilec: tehnik zdravstvene nege)"/>
        <s v="Nega na domu v oskrbnih stanovanjih (nosilec: tehnik zdravstvene nege)"/>
        <s v="Transfuzijska medicina"/>
      </sharedItems>
    </cacheField>
    <cacheField name="Vrsta" numFmtId="0">
      <sharedItems containsBlank="1" containsMixedTypes="1" containsNumber="1" containsInteger="1" minValue="101" maxValue="743"/>
    </cacheField>
    <cacheField name="Podvrsta" numFmtId="0">
      <sharedItems containsBlank="1" containsMixedTypes="1" containsNumber="1" containsInteger="1" minValue="1" maxValue="822"/>
    </cacheField>
    <cacheField name="Storitev" numFmtId="0">
      <sharedItems containsBlank="1"/>
    </cacheField>
    <cacheField name="4. nivo" numFmtId="0">
      <sharedItems containsBlank="1"/>
    </cacheField>
    <cacheField name="P2" numFmtId="0">
      <sharedItems containsBlank="1" containsMixedTypes="1" containsNumber="1" minValue="0.7" maxValue="226"/>
    </cacheField>
    <cacheField name="Naziv" numFmtId="0">
      <sharedItems containsBlank="1" count="1086">
        <m/>
        <s v="Bol - Akutna bolnišnična obravnava SPP"/>
        <s v="ostali delavci iz ur  "/>
        <s v="admin. tehnični delavci  "/>
        <s v="+ Izvajalec lahko pošlje realizacijo (v okviru plana 101 300) na vseh podvrstah 301 Akutna bolnišnična obravnava SPP"/>
        <s v="- Celotni prihodek akutne obravnave brez inovativnih zdravil in dodatka za dvojezičnost se planira po tej kalkulaciji."/>
        <s v="Register endoprotetike - OB Valdoltra"/>
        <s v="zdravnik specialist  "/>
        <s v="dipl. med. sestra"/>
        <s v="strokovni sodelavec"/>
        <s v="tehnik zdravstvene nege  "/>
        <s v="Klinični register raka dojke, debelega črevesa in danke ter prostate - Onkološki inštitut Lj"/>
        <s v="Klinični register za melanom - _x000a_Onkološki inštitut Lj"/>
        <s v="ing. računalništva  "/>
        <s v="- Od 1.1.2021 se program planira in poroča na šifri 101 300 E0730."/>
        <s v="Aktivna registracija raka - Onkološki inštitut Lj"/>
        <s v="Klinični register pljučnega raka - Onkološki inštitut Lj"/>
        <s v="Transplantacija jetr  "/>
        <s v="dipl. med. sestra / višja med. sestra  "/>
        <s v="fizioterapevt, delavni terapevt  "/>
        <s v="Transplantacija ledvice s trebušno slinavko"/>
        <s v="Pod. program boln. rehab. za starejše  v DSO Polde Eberl-Jamski Izlake  "/>
        <s v="dipl. fizioterapevt / višji fizioterapevt  "/>
        <s v="strežnica  "/>
        <s v="delavni terapevt  "/>
        <s v="bolničar  "/>
        <s v="Bol - Akutna boln. obrav. rehabilitacija URI SOČA"/>
        <s v="dipl. fizioterapevt  "/>
        <s v="spec. klinične logopedije  "/>
        <s v="dipl. socialni delavec  "/>
        <s v="- Plačni razredi za ostale delavce iz ur se načrtuje skladno z 10. odstavkom 10. člena Dogovora, za ostali kader (program rehabilitacijske obravnave otrok na terciarni ravni in celostno rehabilitacijsko obravnavo) pa v skladu s 1. odstavkom 10. člena."/>
        <s v="Zdraviliško zdravljenje - nemed. oskrbni danD"/>
        <s v="število delavcev"/>
        <s v="+ Izvajalec lahko pošlje realizacijo (v okviru plana 104 501) tudi na dejavnosti 104 502, 104 504, 104 505, ter v vseh naštetih "/>
        <s v="   dejavnostih tudi za E0425."/>
        <s v="- Kalkulacija velja tudi za dejavnost 205 208 E0011 v Zdravilišču Rogaška ter dejavnost 209 215 E0011 v Diagn. centru Vila Bogatin."/>
        <s v="Zdraviliško zdravljenje - točke"/>
        <s v="+ Izvajalec lahko pošlje realizacijo (v okviru plana 104 501) tudi na dejavnosti 104 502, 104 504, 104 505"/>
        <s v="Transplantacija kostnega mozga - avtologna "/>
        <s v="Transplantacija kostnega mozga - alogenična _x000a_(z dajalcem) "/>
        <s v="Transplantacija srca"/>
        <s v="Vstavitev umetnega srca"/>
        <s v="Transplantacija roženice"/>
        <s v="Transplantacija hondrocitov"/>
        <s v="BOL - Psihiatrična obravnava otroka, _x000a_UPK Lj, UKC Lj - Pediatrična klinika"/>
        <s v="Bol - Invalidna mladina,  CZBO Šentvid pri Stični "/>
        <s v="Bol - Invalidna mladina,  _x000a_SB Nova Gorica"/>
        <s v="Zgod. obrav. motenj hranjenja in čustv. v boln. dej. Mlad. klim. zdraviliča Rakitna"/>
        <s v="Gojenje in presaditev kože  "/>
        <s v="Bol - Forenzična psihiatrija "/>
        <s v="spec. klinične psihologije  "/>
        <s v="socialni delavec  "/>
        <s v="Reintegracija in rehab. v boln. dej. mlad. klim. zdravilišča Rakitna"/>
        <s v="Bol - Psihiatrija, primer v boln. dejavnosti "/>
        <s v="zdravnik internist  "/>
        <s v="+ Izvajalec lahko pošlje realizacijo (v okviru plana 130 341) tudi na dejavnosti 124 341"/>
        <s v="- Kalkulacija se uporablja za vse izvajalce specialistične bolnišnične dejavnosti psihiatrije z izjemo MKZ Rakitne."/>
        <s v="- Psihiatrični kliniki Ljubljana se na ceno iz zgornje kalkulacije prizna dodatek za terciar."/>
        <s v="Bol - Psihiatrija, _x000a_primer v dnevni oskrbi "/>
        <s v="Bol - Skupnostna psihiatrija "/>
        <s v="Bol - Psihiatrija, nadzorovana obravnava "/>
        <s v="+ Izvajalec lahko pošlje realizacijo (v okviru plana 130 341 E0055) tudi na dejavnosti 124 341"/>
        <s v="Bol - Psihiatrija, primer v oskrbi v tuji družini "/>
        <s v="Program zdravljenja in rehabilitacije oseb s komorbidnostjo - _x000a_Od 1. 6. 2020"/>
        <s v="dipl. delovni terapevt  "/>
        <s v="Transplantacija pljuč "/>
        <s v="Transplantacija pljuč - tuj zavod"/>
        <s v="- Priprava na transplantacijo in zdravljenje po transplantaciji, opravljeni v tujem zavodu"/>
        <s v="Transplantacija ledvic "/>
        <s v="+ Izvajalec lahko pošlje realizacijo (v okviru plana 139 303) tudi na dejavnosti 101 303 Abdominalna kirurgija"/>
        <s v="Bol - Zdrav. nega in paliativna oskrba - NBO_x000a_samost. odd."/>
        <s v="fizioterapevt  "/>
        <s v="+ Izvajalec lahko pošlje realizacijo (v okviru plana 144 306) tudi na dejavnosti 141 304."/>
        <s v="- A2 SD 2010: če izvajalec nima vzpostavljenega samost. oddelka je cena 30% nižja. A1 SD 2014: določba ne velja  v psih. bolnišnicah."/>
        <s v="Bol - Zdrav. nega in paliativna oskrba - _x000a_brez samost. odd."/>
        <s v="Bol - Podaljšano boln. zdrav. - samost. odd. P"/>
        <s v="- Bolnišnici Sežana se v ceni iz zgornje kalkulacije priznajo dodatna sredstva v višini 17% sredstev za materialne stroške."/>
        <s v="Bol - Podaljšano boln. zdrav. - brez samost. odd."/>
        <s v="Operacije kile "/>
        <s v="+ Izvajalec lahko pošlje realizacijo (v okviru plana 201 203 E0261) tudi na dejavnost 201 203 E0622 Operacija obeh kil hkrati."/>
        <s v="- V ceni storitve je vključen ambulantni pregled pred in po operaciji."/>
        <s v="- Poleg cene za storitev ni mogoče zaračunati nobene druge storitve iz Seznama storitev spec. zunajb. zdrav. dej. (šifrant 15.42)."/>
        <s v="- Hospitalna obravnava je mogoča le, če izvajalec predloži Zavodu indikacije za obravnavo v akutni bolnišnični obravnavi."/>
        <s v="- V primeru, da se operacija naredi na obeh kilah hkrati, lahko izvajalec obračuna storitev E0622, in sicer v višini 1,6 kratnika "/>
        <s v="  cene storitve 201 203 E0261."/>
        <s v="- Pri obračunu se opravljeni obseg programa plača največ do planiranih storitev."/>
        <s v="- Delavci iz ur - zdravnik specialist vključuje 1 anesteziologa."/>
        <s v="Izrezanje benigne tvorbe kože in podk. tkiva / destrukcija benigne kožne tvorbe (brez kiretaže)"/>
        <s v="laboratorijski tehnik"/>
        <s v="admin. tehničnični delavci lab/RTG"/>
        <s v="+ Izvajalec lahko pošlje realizacijo (v okviru plana 234 251) tudi na dejavnosti 228 238 Estetska kirurgija"/>
        <s v="- Izvajalec v okviru cene za en poseg opravi ambulantna pregleda pred in po posegu."/>
        <s v="- Materialni stroški že vključujejo sredstva za patohistološke in citološke preiskave iz 17. člena tega Dogovora."/>
        <s v="Izrezanje bazalnoc. in skvam. karcinoma kože in malignega melanoma"/>
        <s v="Izrezanje bazalnoc. in skvamoznega karcinoma kože in malignega melanoma"/>
        <s v="- Materialni stroški že vključujejo sredstva za patohistološke in citološke preiskave iz 16. člena tega Dogovora."/>
        <s v="- Obračun je mogoč po pridobljenem izvidu patohistološke preiskave, ki dokazuje diagnozo pacienta skladno z vsebino storitve."/>
        <s v="Spec - Rehabilitacija, _x000a_URI SOČA "/>
        <s v="dipl. fizioterapevt - inštruktor  "/>
        <s v="dipl. med. sestra - neg. enota  "/>
        <s v="dipl. ing. ort. teh.  "/>
        <s v="Spec - Medic. rehabilitacija UKC Mb, UKC Lj, Center za med. rehab. ZDM in odd. za med. reh. SB Celje"/>
        <s v="dipl. delovni terapevt / višji delovni terapevt  "/>
        <s v="Spec - Fiziatrija "/>
        <s v="Spec - Fizikalna medicina in rehab. na področju predp. in kontrole ortoped. pripomočkov "/>
        <s v="inženir ortopedske tehnike  "/>
        <s v="Spec - Gastroenterologija "/>
        <s v="+ Izvajalec lahko pošlje realizacijo (v okviru plana 205 208) tudi na dejavnosti 205 267 Endoskopija"/>
        <s v="Spec - Ginekologija "/>
        <s v="+ Izvajalec lahko pošlje realizacijo (v okviru plana 206 209) tudi na dejavnosti 206 263 Porodništvo"/>
        <s v="Medikamentozni splav "/>
        <s v="Diagnostična histeroskopija "/>
        <s v="Histeroskopska operacija "/>
        <s v="Spec - Bolezni dojk "/>
        <s v="Spec - Zdravljenje neplodnosti "/>
        <s v="dipl. biolog  "/>
        <s v="Biopsija horionskih resic, kordocinteza "/>
        <s v="Amniocenteza "/>
        <s v="Spec - Infektologija  "/>
        <s v="Spec - Infektologija*"/>
        <s v="- Kalkulacija velja za bolnišnice"/>
        <s v="Spec - internistika "/>
        <s v="+ Izvajalec lahko pošlje realizacijo (v okviru plana 209 215) tudi na dejavnosti 207 213 Hematologija in 216 264 Nefrologija"/>
        <s v="Spec - internistika*"/>
        <s v="Spec - Endoskopska diagnostika in endosk. terapija v gastro. in urologiji  "/>
        <s v="- Kalkulacijo lahko uporabijo izvajalci, ki za boln. obravnavo bolnikov Zavodu storitev ne obračunajo na podlagi SPP, temveč na podlagi"/>
        <s v="  storitev iz šifranta 15.68: Storitve spec. zunajb. zdrav. dejavnosti internistike (209 215) in imajo zagotovljene postelje za pripravo"/>
        <s v="  bolnikov na obravnavo, možnost pred in pooperativnega zdravljenja."/>
        <s v="- Delavci iz ur - zdravnik specialist vključuje 1 internista-gastroenterologa in 1,5 anesteziologa, radiologa."/>
        <s v="Priprava in aplikacija zdravil za ambul. parent. sistemsko protitumorno zdrav. karcinoma dojke"/>
        <s v="farmacevt  "/>
        <s v="farmacevtski tehnik  "/>
        <s v="- Poleg te storitve ni mogoče zaračunati nobene druge storitve iz Seznama storitev spec. zunajb. zdrav. dejavnosti (šifrant 15.42)."/>
        <s v="Priprava in aplikacija zdravil za amb. parent. sist. protitum. zdrav. karcinoma deb. črevesa in danke"/>
        <s v="Spec - Alergologija "/>
        <s v="+ Izvajalec lahko pošlje realizacijo (v okviru plana 209 240) tudi na dejavnosti 227 240 Alergologija v pediatriji"/>
        <s v="Spec - Onkologija "/>
        <s v="Spec Onkologija - Onkološki inštitut Lj. OI"/>
        <s v="Spec - Kardiologija "/>
        <s v="Spec - Ambulantna kardiološka rehabilitacija"/>
        <s v="- Izvajalci lahko program obračunavajo z uporabo naslednjih šifer storitev: 95990, 95991, 12620, 12602, 36122,02003 na začetku"/>
        <s v="   in na koncu rehabilitacije ter 11004 in 11303 na koncu rehabilitacije."/>
        <s v="Operacija na ožilju "/>
        <s v="+ Izvajalec lahko pošlje realizacijo (v okviru plana 212 221 E0220) tudi na dejavnost 212 221 E0444 Op. na ožilju na obeh nogah hkrati."/>
        <s v="- Izvajalec v okviru cene za eno operacijo opravi ambulantna pregleda pred in po operaciji."/>
        <s v="- Delavci iz ur - zdravnik specialist vključuje 0,1 anesteziologa."/>
        <s v="- Če se operacija naredi na obeh nogah hkrati, izvajalec obračuna storitev na dejavnosti 212 221 E0444, in sicer v višini "/>
        <s v="  1,4 kratnika cene storitve E0220."/>
        <s v="- Pri obračunu se opravljeni obseg programa plača največ do planiranih sredstev po pogodbi."/>
        <s v="Spec - _x000a_Maksilofacialna kirurgija "/>
        <s v="+ Izvajalec lahko pošlje realizacijo (v okviru plana 215 224) tudi na dejavnosti 242 233 Oralna kirurgija"/>
        <s v="- Pri maksilofacialni kirurgiji je nosilec lahko zdravnik ali zobozdravnik specialist. Zdravnik specialist vključuje 0,5 anesteziologa."/>
        <s v="Dializa I"/>
        <s v="- Cena dialize vključuje stroške eritropoetina."/>
        <s v="Dializa II "/>
        <s v="Dializa III "/>
        <s v="Dializa IV (CAPD) "/>
        <s v="Dializa V (APD)"/>
        <s v="- V primeru, da dializa I, II ali III traja več kot 8 ur,  izvajalec po izteku 8 ur obračuna novo dializo."/>
        <s v="Spec - Nevrologija "/>
        <s v="Spec - Nevrofiziologija _x000a_z EEG in EMG"/>
        <s v="Spec - Okulistika "/>
        <s v="Operacija sive mrene "/>
        <s v="- V kalkulaciji 220 229 Okulistika-operativa opraviti tudi 2 ambulantna pregleda (eden pred operacijo, drugi po operaciji)."/>
        <s v="- Zdravnik specialist vključuje tudi 0,1 anesteziologa."/>
        <s v="Zdravljenje starostne degen. makule, diab. makularnega edema in zapore žil "/>
        <s v="- Storitev se lahko obračuna, če so bile opravljene in v medicinski dokumentaciji ustrezno zabeležene vse naslednje aktivnosti:"/>
        <s v="  optična koherentna topografija, tonometrija nekontaktna, fotografija očesnega ozadja brez rdeče svetlobe (foto red free),"/>
        <s v="   autofluorescenca, pregled na biomikroskopu, el. refraktometrija, slikanje očesnega ozadja, pregled vidne ostrine po ETDRS"/>
        <s v="   (Early Treatment Diabetic Retinopathy Study), zadnja biomikroskopija."/>
        <s v="- Fluorescentna angiografija ali ICG (Infovyanine Green Chorioangiography) sta obvezni le pri prvi obravnavi (namesto "/>
        <s v="  fluorescentne angiografije se lahko naredi ICG), pri nadaljnjih obravnavah pa se storitvi opravita po potrebi. "/>
        <s v="- Poleg storitve E0304 se pri aplikaciji zdravila lahko obračuna tudi storitev APL004. Obe omenjeni storitvi se lahko obračunata, "/>
        <s v="  če so bile opravljene in v medicinski dokumentaciji ustrezno zabeležene vse obvezne storitve za E0304 ter intravitrealna "/>
        <s v="  aplikacija zdravila (APL004)."/>
        <s v="- Občasno se po potrebi opravijo naslednje storitve: v 60% obravnav tonometrija nekontaktna, v 20% obravnav autofluorescenca, "/>
        <s v="  v 5% obravnav foto red free, v 2% obravnav refraktometrija ali elektronska refraktometrija."/>
        <s v="Vitreoretinalna kirurgija "/>
        <s v="Očesna klinika, UKC Lj - celovita rehabilitacija slepih in slabovidnih (CRSS)"/>
        <s v="pedagog specialist - tiflopedagog  "/>
        <s v="Spec - Ortopedija "/>
        <s v="Spec - Otorinolaringologija "/>
        <s v="Spec - Pedopsihiatrija "/>
        <s v="Subspecialni amb. tim za obravnavo otrok in mladostnikov s kompleks. motnjami in kombiniranimi stanji"/>
        <s v="spec. pedagog / del. terapevt / logoped  "/>
        <s v="- Kalkulacija se uporablja za tiste izvajalce, ki se na novo vključujejo v obravnavo otrok in mladostnikov s kompleksnejšimi "/>
        <s v="  motnjami in komorbidnimi stanji."/>
        <s v="- Če izvajalec ne pridobi vsega standarda kadra, se mu za manjkajoči kader zniža financiranje."/>
        <s v="- Pogoj za pričetek financiranja programa je, da izvajalec zagotovi minimalno kadrovsko sestavo subspecialističnega "/>
        <s v="  ambulantnega tima na področju otrok in mladostnikov na nacionalni oz. regijski ravni:"/>
        <s v=" * specialist otroške in mladostniške psihiatrije (1/2)"/>
        <s v=" * psiholog v procesu specializacije klinične psihologije (1)"/>
        <s v=" * psiholog (1)"/>
        <s v=" * specialni pedagog / delovni terapevt / logoped (1)"/>
        <s v="Amb. za predn. obrav. otrok in mlad. s težavami v dušev. zdravju na terc. ravni, za UKC Lj, Sl. za otr. psih., UKC Mb in UPK Lj."/>
        <s v="Spec - Pediatrija "/>
        <s v="+ Izvajalec lahko pošlje realizacijo (v okviru plana 227 237) tudi na dejavnosti 225 234 Otroška nevrologija"/>
        <s v="Spec - Invalidna mladina, _x000a_SB Nova Gorica "/>
        <s v="psihologi / logopedi / defektologi / soc. delavci  "/>
        <s v="Spec - _x000a_Pulmologija brez RTG "/>
        <s v="- Nosilec programa v ambulanti, ki je organizirana zunaj bolnišnice, je internist, nosilec programa v ambulanti, ki je organizirana"/>
        <s v="  v bolnišnici, pa je pulmolog ali internist."/>
        <s v="Spec - _x000a_Pulmologija z RTG"/>
        <s v="- Nosilec programa v ambulanti, ki je organizirana zunaj bolnišnice, je internist, nosilec programa v ambulanti, ki je organizirana "/>
        <s v="Spec - _x000a_Pulmologija z RTG*"/>
        <s v="- Kalkulacija velja za bolnišnice. Nosilec programa v ambulanti je pulmolog ali internist."/>
        <s v="Spec - Psihiatrija, _x000a_UPK Ljubljana"/>
        <s v="psiholog  "/>
        <s v="soc. del., spec. pedagog  "/>
        <s v="Spec - Psihiatrija "/>
        <s v="Skupnostna psihiatrična obravnava na domu"/>
        <s v="Subspecialni ambulantni gerontopsihiatrični tim"/>
        <s v="Spec - Mamografija "/>
        <s v="Spec - Ultrazvok UZ"/>
        <s v="Spec - Rentgen  RTG"/>
        <s v="inženir radiologije  "/>
        <s v="- Kalkulacija velja za bolnišnice."/>
        <s v="Spec - Rentgen"/>
        <s v="- Kalkulacija velja za zdravstvene domove, zdravilišča in zasebnike."/>
        <s v="Spec - PET CT"/>
        <s v="Spec - Kirurgija z operativo "/>
        <s v="+ Izvajalec lahko pošlje realizacijo (v okviru plana 234 251) tudi na dej. 201 203 Abdominalna kirurgija, 212 221 - Kardiovask. kirurgija,"/>
        <s v="   217 226  - Nevrokirurgija, 228 238 - Estetska kirurgija, 235 252 - Torakalna kirurgija, 237 254 Travmatologija, 501 703 - Akupuntktura"/>
        <s v="- Delavci iz ur - zdravnik specialist vključuje 0,5 anesteziologa."/>
        <s v="Spec - Kirurgija "/>
        <s v="Spec - Anesteziologija in bolečinske ambulante "/>
        <s v="+ Izvajalec pošlje realizacijo (v okviru plana 234 251) tudi  na dejavnosti 202 204 Anesteziologija in 202 268 Protibolečinska ambulanta"/>
        <s v="Operacija karpalnega kanala "/>
        <s v="Proktoskopija"/>
        <s v="Rektoskopija"/>
        <s v="+ Izvajalec lahko pošlje realizacijo (v okviru plana 234 251) tudi na dejavnostih 201 203 Abdominalna kirurgija, 237 254 Travmatologija"/>
        <s v="- Kalkulacija velja le za proktološke ambulantne posege."/>
        <s v="- V primeru, da izvajalec ob istem pregledu hkrati opravi rektoskopijo in proktoskopijo, lahko izvajalec obračuna storitev v višini "/>
        <s v="  1,6 kratnika cene storitve rektoskopije E0396, in sicer s šifro E0693."/>
        <s v="Sklerozacija"/>
        <s v="Ligatura"/>
        <s v="Ortopedska operacija rame (posegi na kolenu) - dnevna obravnava"/>
        <s v="- Kalkulacija velja za koncesionarje, ki te storitve lahko izvajajo izključno v okviru dnevne obravnave."/>
        <s v="Terapevtska  artroskopija (posegi na kolenu) - _x000a_dnevna obravnava   "/>
        <s v="Spec - internistika, urgentna ambulanta UA"/>
        <s v="- Kalkulacijo uporabljajo UKC Ljubljana, Klinika Golnik, SB Ptuj in Bolnišnica Topolšica."/>
        <s v="Spec - Kirurgija, _x000a_urgentna ambulanta "/>
        <s v="- Zdravnik specialist vključuje 0,5 anesteziologa."/>
        <s v="- Kalkulacijo uporabljata UKC Ljubljana in SB Ptuj."/>
        <s v="Spec - Infektologija, urgentna ambulanta "/>
        <s v="- Kalkulacijo uporablja UKC Ljubljana."/>
        <s v="Spec - Nevrologija, urgentna ambulanta "/>
        <s v="Triaža in sprejem UC"/>
        <s v="Opazovalna enota UC"/>
        <s v="- Standard je za 9 postelj."/>
        <s v="- Za dnevni turnus se predvidi 2 DMS in 1 ZT/SMS na 9 postelj in 2 DMS na 9 postelj v nočnem turnusu. "/>
        <s v="- Poleg tega še 0,5 bolničarja za transport na 9 postelj in 0,25 administratorke na 9 postelj."/>
        <s v="- V standard so vključeni materialni stroški, laboratorij in amortizacija."/>
        <s v="Dispečerska služba - DMS"/>
        <s v="dipl. med. sestra / dipl. zdravstvenik  "/>
        <s v="Dispečerska služba - ZT"/>
        <s v="Dispečerska služba - zdravnik"/>
        <s v="PUC pediatrična urgentna ambulanta _x000a_SB Celje"/>
        <s v="- Pavšal predstavlja 24 urno urg. obravnavo otrok od 0 do 18 let v okviru novih urg. centrov za najmanj 10.000 obravnav letno. "/>
        <s v="- Pri izračunu cene za tujce se upošteva 75.100 točk na tim."/>
        <s v="UC - Enota za bolezni"/>
        <s v="diplomirani zdravstvenik  "/>
        <s v="- Zdravnik specialist vključuje 7,5 internista (urg. medicina), 1,85 nevrologa in 1 infektologa."/>
        <s v="- Izvajalci opravljene storitve obračunavajo z naslednjimi šiframi storitev: 2003, 2004, 2005, 3004, 3005, 3006, 4003, 4004, 11004."/>
        <s v="UC - Enota za poškodbe"/>
        <s v="ortopedski tehnolog  "/>
        <s v="- Zdrav. spec. vključje 8,34 kirurga (urg. medicina), 1,85 specialista  orl, 0,29 urologa, 0,13 ortopeda, 0,13 ginekologa in 1,85 anestez. "/>
        <s v="- Izvajalci bodo opravljene storitve od 1. januarja 2019 obračunavali z naslednjimi šiframi storitev: 00002, 1003, 1004, 1010, 2003, 2004, 2005, 3004, 3005, "/>
        <s v="  3006, 4003, 4004,0 11003."/>
        <s v="Spec - Urologija "/>
        <s v="Spec - Urologija*"/>
        <s v="Mobilni paliativni tim"/>
        <s v="- Število točk na tim se preveri in popravi na podlagi realiziranega števila točk po 6 mesecih delovanja (prvi popravek) in po 12 mesecih."/>
        <s v="Program NIJZ "/>
        <s v="Spec - Diabetologija "/>
        <s v="+ Izvajalec lahko pošlje realizacijo (v okviru plana 249 216) tudi na dejavnosti 249 265 Endokrinologija"/>
        <s v="Spec - Tireologija "/>
        <s v="+ Izvajalec lahko pošlje realizacijo (v okviru plana 249 217) tudi na dejavnosti 219 228 Nuklearna medicina, če je le-ta planirana"/>
        <s v="Fabry-jeva bolezen, _x000a_SB Slovenj Gradec "/>
        <s v="Spec - Medicina dela, prometa in športa"/>
        <s v="- Izvajalec lahko obračuna Zavodu samo storitve, ki so v skladu s Pravili pravica iz OZZ. Kalkulacijo uporabljata UKC Lj in ZD Celje."/>
        <s v="Ambulanta družinske medicine / _x000a_Splošna ambulantaSA"/>
        <s v="- Z realizacijo 13.000 količnikov (normativ iz SD) iz obiskov je za standardno ambulanto zagotovljeno 96% sredstev. "/>
        <s v="- Materialni stroški vključujejo tudi sredstva SVIT za pripravo bolnikov na kolonoskopijo v višini 447,66 €."/>
        <s v="Amb. druž. medicine (dodatek za referenčno ambulanto - storitve in laboratorij skupaj -pavšal) RA"/>
        <s v="Amb. druž. medicine (dodatek za referenčno ambulanto) - storitve RA"/>
        <s v="- V ceni storitve niso upoštevana sredstva za laboratorij, ki se plačajo v pavšalu (302 001 E0718)."/>
        <s v="Amb. druž. medicine (dodatek za referenčno ambulanto) - laboratorij"/>
        <s v="Farmacevt svetovalec "/>
        <s v="farmacevt svetovalec  "/>
        <s v="Splošna ambulanta v socialnovarstvenem zavodu SA SVZ"/>
        <s v="- Materialni stroški vključujejo tudi sredstva SVIT  za pripravo bolnikov na kolonoskopijo v višini 447,66 €."/>
        <s v="Center za prepreč. in zdravljenje odvisnosti od drog "/>
        <s v="psiholog / socialni delavec  "/>
        <s v="- Zdravnik specialist vključuje 0,3 psihiatra."/>
        <s v="Antikoagulantna ambulanta AA"/>
        <s v="- Materialni stroški vključujejo tudi teste oziroma testne lističe."/>
        <s v="Dispanzer za ženske DŽ"/>
        <s v="- Z realizacijo 15.000 (normativ iz SD) količnikov iz obiskov je za standardno ambulanto zagotovljeno 92% sredstev."/>
        <s v="Otroški in šolski dispanzer - kurativa OD ŠD"/>
        <s v="Otroški in šolski dispanzer - preventiva "/>
        <s v="Razvojna ambulanta  "/>
        <s v="fizioterapevt s specialnimi znanji  "/>
        <s v="govorni terapevt  "/>
        <s v="- Povišan pavšal za razvojno ambulanto izvajalec lahko zaračuna Zavodu, ko Zavodu posreduje dokazilo o zaposlitvi dodatnega"/>
        <s v="  fizioterapevta s specialnimi znanji. Na mesto fizioterapevta s specialnimi znanji se lahko izjemoma zaposli tudi diplomirani "/>
        <s v="  fizioterapevt, ki potem dela pod mentorstvom, do pridobitve ustreznega dodatnega znanja."/>
        <s v="Razvojna ambulanta z vključenim centrom za zgodnjo obravnavo _x000a_1.1. 2019 do 31. 5. 2020"/>
        <s v="klinični logoped / logoped  "/>
        <s v="specialni pedagog  "/>
        <s v="- Na mesto fizioterapevta s specialnimi znanji se lahko izjemoma zaposli tudi diplomirani fizioterapevt, ki potem dela pod"/>
        <s v="  mentorstvom do pridobitve ustreznega dodatnega znanja. "/>
        <s v="- Pri spec. klinične logopedije/logopedu in kliničnem psihologu / psihologu se upošteva PR glede na dejansko zaposlen kader. "/>
        <s v="Razvojna ambulanta z vključenim centrom za zgodnjo obravnavo _x000a_Od 1. 6. 2020"/>
        <s v="- Na mesto fizioterapevta s specialnimi znanji se lahko izjemoma zaposli tudi diplomirani fizioterapevt, ki potem dela pod mentorstvom do pridobitve"/>
        <s v="  ustreznega dodatnega znanja. "/>
        <s v="- Pri specialistu klinične logopedije/logopedu in kliničnem psihologu / psihologu se upošteva plačni razred glede na dejansko zaposlen kader."/>
        <s v="Nujna medicinska pomoč - helikopter "/>
        <s v="zdravnik specialist 6  "/>
        <s v="diplomirani zdravstvenik 6  "/>
        <s v="- UKC Ljubljana se dodatno priznajo materialni stroški za heliport v višini 273.960 evrov."/>
        <s v="- Za OZG Kranj se sredstva delijo po ključu HNMP 89,8%, gorska reševalna služba 10,2%."/>
        <s v="Dispečerska služba "/>
        <s v="Dežurna služba 1 "/>
        <s v="zdravnik specialist 2  "/>
        <s v="diplomirani zdravstvenik 2  "/>
        <s v="-  V izračunu vkalk. sredstev regresa, jubil. n. in premij za dod. pokoj. zavarovanje je upoštevan samo administrativno tehnični kader."/>
        <s v="Dežurna služba 2"/>
        <s v="zdravnik specialist 1  "/>
        <s v="- V izračunu vkalkuliranih sredstev regresa, jubil. n. in premij za dod. pokoj. zavarovanje se ne upošteva zdravnik specialist 2."/>
        <s v="Dežurnaslužba 3a"/>
        <s v="Dežurnaslužba 3b"/>
        <s v="diplomirani zdravstvenik 1  "/>
        <s v="- V izračunu vkalk. sredstev regresa, jubil. n. in premij za dod. pokoj. zavar. se ne upošteva zdravnik spec. 2 in dipl. zdravstvenik 2."/>
        <s v="Dežurna služba 4 "/>
        <s v="zdravnik specialist 4  "/>
        <s v="mt, voznik 4  "/>
        <s v="Dežurna služba 5 "/>
        <s v="zdravnik specialist 5  "/>
        <s v="Triaža satelitski urgentni center"/>
        <s v="Mobilna enota reanimobila Morea"/>
        <s v="zr, voznik  "/>
        <s v="Mobilna enota nujnega reševalnega vozila"/>
        <s v="mt, voznik  "/>
        <s v="Motorno kolo"/>
        <s v="LEGENDA:"/>
        <s v="Zdravnik spec./dipl.zdravstvenik/tehnik zdravstvene nege - voznik reševalnega vozila - redno delo 24 ur."/>
        <s v="Zdravnik spec./dipl.zdravstvenik 1 - med tednom redno delo od 7-20 ure. "/>
        <s v="Zdravnik spec./dipl.zdravstvenik 2 - dežurstvo med tednom od 20-7 ure ter sobote, nedelje in prazniki."/>
        <s v="Zdravnik spec./dipl.zdravstvenik 3 - pripravljenost med tednom od 7-20 ure. "/>
        <s v="Zdravnik spec./tehnik zdr.nege-voznik reševalnega vozila 4 - 24 urna pripravljenost."/>
        <s v="Zdravnik spec./dipl.zdravstvenik 5 - pripravljenost od 7-20 ure ob delavnikih, sobotah, nedeljah in praznikih."/>
        <s v="Zdravnik spec./dipl.zdravstvenik 6 - redno delo od 7-20 ure ob delavnikih, sobotah, nedeljah in praznikih."/>
        <s v="Enota za hitre preglede v rednem del. času  "/>
        <s v="Zdravstvena vzgoja"/>
        <s v="Center za krepitev zdravja - velik CKZ"/>
        <s v="univ. dipl. psih.  "/>
        <s v="- K obstoječemu programu zdravstvene vzgoje v ZD, ki ima velik CKZ se doda 0,65 tima zdravstvene vzgoje."/>
        <s v="- K obstoječemu programu patronažne službe v ZD, ki ima velik CKZ se doda 1,00 tim patronažne službe."/>
        <s v="Center za krepitev zdravja - srednji"/>
        <s v="- K obstoječemu programu zdravstvene vzgoje v ZD, ki ima srednji CKZ se doda 0,20 tima zdravstvene vzgoje."/>
        <s v="- K obstoječemu programu patronažne službe v ZD, ki ima srednji CKZ se doda 0,50 tima patronažne službe."/>
        <s v="Center za krepitev zdravja - majhen"/>
        <s v="- K obstoječemu programu zdravstvene vzgoje v ZD, ki ima majhen CKZ se doda 0,15 tima zdravstvene vzgoje."/>
        <s v="- K obstoječemu programu patronažne službe v ZD, ki ima majhen CKZ se doda 0,50 tima patronažne službe."/>
        <s v="Vodenje strokovne skupine za preventivo - velik CKZ"/>
        <s v="Vodenje strokovne skupine za preventivo - srednji in majhen CKZ"/>
        <s v="Integrirani center za krepitev zdravja - _x000a_zelo velik ICKZ"/>
        <s v="dipl. diet.  "/>
        <s v="- Vrednost programa vključuje tudi zdravstveno vzgojne delavnice."/>
        <s v="Integrirani center za krepitev zdravja - velik"/>
        <s v="Integrirani center za krepitev zdravja - srednji"/>
        <s v="Integrirani center za krepitev zdravja - majhen"/>
        <s v="Vodenje strok. skupine za preventivo in prev. timov posam. šol / vrtcev - zelo velik /velik /srednji / majhen"/>
        <s v="- V okviru zdravnika specialista je 0,1 zdravnik specialist pediater."/>
        <s v="Posodobljena delavnica 'zdravo hujšanje' "/>
        <s v="- Delavnico izvajalec obračuna Zavodu, če je v delavnici 10 udeležencev."/>
        <s v="Izvajalci Zavodu lahko obračunavajo delavnice ter individualna svetovanja, če"/>
        <s v=" - so bila izvedena skladno s strokovnimi usmeritvami NIJZ,"/>
        <s v=" - so jih izvedli ustrezno izobraženi in dodatno strokovno usposobljeni izvajalci,"/>
        <s v=" - je bilo vanje vključenih predpisano število oseb,"/>
        <s v=" - imajo evidentirane podpise udeležencev vsakega srečanja posameznih skupinskih delavnic in individulanih svetovanj, skupaj"/>
        <s v="    z datumi posameznih srečanj, navedbo izvajalcev in lokacijo izvedbe,"/>
        <s v=" - so na NIJZ poslali izpolnjen obrazec za evalvacijo o uspešnosti izvedenih dolgih zdravstvenovzgojnih delavnic/individualnih "/>
        <s v="   svetovanj (na predpisanem obrazcu NIJZ, ki je del &quot;Navodil - ZVC&quot;)."/>
        <s v="Delavnica _x000a_'zdrava prehrana'"/>
        <s v="- Glej opombo zapisano pri dejavnosti 346 025 E0629."/>
        <s v="Delavnica 'gibam se' "/>
        <s v="Skupinsko svetovanje za opuščanje kajenja  "/>
        <s v="- Delavnico izvajalec obračuna Zavodu, če je v delavnici 6 udeležencev."/>
        <s v="Individualno svetovanje za opuščanje kajenja"/>
        <s v="Individualno svetovanje za tveganje pitja alkohola"/>
        <s v="Delavnica 'življenski slog' "/>
        <s v="Delavnica 'ali sem fit' "/>
        <s v="Delavnica _x000a_'dejavniki tveganja' "/>
        <s v="Šola za starše "/>
        <s v="- Kalkulacija šola za starše se uporablja le v primeru izločitve tega programa iz zdrav. vzgoje, ko ta program izvaja drugi izvajalec."/>
        <s v="Podpora pri spopr. z depresijo"/>
        <s v="univ. dipl. psih. / dipl. med. sestra  "/>
        <s v="- Delavnico lahko izvajalec obračuna Zavodu, če je v delavnici 6 udeležencev."/>
        <s v="Podpora pri spopr. s tesnobo "/>
        <s v="univ. dipl. psih. / dipl. med. sestra / višja med. sestra  "/>
        <s v="Spoprijemanje s stresom "/>
        <s v="- Delavnico lahko izvajalec obračuna Zavodu, če je v delavnici 8 udeležencev."/>
        <s v="Tehnike sproščanja"/>
        <s v="NIJZ - Cindi"/>
        <s v="univ. dipl. psih. idr.  "/>
        <s v="NIJZ - koordinacija in vodenje programa preventive srčno-žilnih in drugih kroničnih bolezni"/>
        <s v="Ortodontija"/>
        <s v="inženir zobne protetike  "/>
        <s v="Pedontologija "/>
        <s v="zobni tehnik  "/>
        <s v="Zobozdravstvo za odrasle "/>
        <s v="zobozdravnik  "/>
        <s v="Zobozdravstvo za mladino  "/>
        <s v="Zobozdravstvo za študente "/>
        <s v="Zobozdravstvena oskrba varovancev s posebnimi potrebami "/>
        <s v="zobozdravnik specialist  "/>
        <s v="- Kalkulacijo uporabljajo UKC Ljubljana, ZD Maribor in ZD Murska Sobota."/>
        <s v="- Zobozdravnik specialist vključuje 1 anesteziologa."/>
        <s v="Stomatološko protetična dejavnost "/>
        <s v="Parodontologija / zobne bolezni in endodontija "/>
        <s v="+ Izvajalec lahko pošlje realizacijo (v okviru plana 406 114) tudi na dejavnosti 403 112 Paradontologija"/>
        <s v="Dežurna služba v zobozdravstvu "/>
        <s v="Oralna in maksilofacialna kirurgija "/>
        <s v="anesteziolog  "/>
        <s v="Zobozdravstvena vzgoja "/>
        <s v="Delovna terapija"/>
        <s v="Funkci. delovna terapija in izdelava opornic"/>
        <s v="Fizioterapija FTH"/>
        <s v="Centralna upravljalska enota DORA"/>
        <s v="Mamografsko slikanje DORA "/>
        <s v="Dagnostika DORA "/>
        <s v="Centralna upravljalska enota ZORA"/>
        <s v="Dispanzer za mentalno zdravje DMZ"/>
        <s v="psiholog / logoped / defektolog  "/>
        <s v="+ Izvajalec lahko pošlje realizacijo (v okviru plana 512 032) tudi na dejavnosti 509 035 Logoterapija"/>
        <s v="Center za duševno zdravje otrok in mladostnikov DCZOM CDZ"/>
        <s v="logoped  "/>
        <s v="- Kalkulacija se uporablja za tiste izvajalce, ki so vključeni v mrežo centrov. Če izvajalec ne pridobi vsega kadra, se mu za "/>
        <s v="   manjkajoči kader zniža financiranje."/>
        <s v="- Če so namesto spec. klinične psihologije zaposleni psihologi, se upošteva plačni razred psihologa (37). "/>
        <s v="- Za prvi 2 leti se za usposab. in vzpostavljanje ter zagotavljanje kakovosti dela, doda 1.000 evrov na zaposlenega strokovnjaka letno."/>
        <s v="Ambulantna obravnava v okviru centrov za duševno zdravje odraslih CDZO"/>
        <s v="  manjkajoči kader zniža financiranje."/>
        <s v="Skupnostna psihiatrična obravnava v okviru centrov za duševno zdravje odraslih"/>
        <s v="- Kalkulacija se uporablja za tiste izvajalce, ki so vključeni v mrežo centrov. Če izvajalec ne pridobi vsega kadra, se mu za"/>
        <s v="- Če je namesto spec. klinične psihologije zaposlen psiholog, se upošteva plačni razred psihologa (37). "/>
        <s v="Nenujni reševalni prevozi s spremljevalcem "/>
        <s v="reševalec  "/>
        <s v="Sanitetni prevozi bolnikov na / z dialize "/>
        <s v="voznik  "/>
        <s v="Ostali sanitetni prevozi bolnikov "/>
        <s v="Klinična psihologija "/>
        <s v="Rehabilitacija po pridob. možganski poškodbi - CUDV Dolfke Boštjančič"/>
        <s v="Rehabilitacija po pridobljeni možganski poškodbi - Zavod Korak, Center Naprej, CUDV Dornava"/>
        <s v="Rehab. po pridobljeni možganski poškodbi - CUDV Dornava"/>
        <s v="dipl. delov. terapevt / dipl. fizioterapevt  "/>
        <s v="Splošni socialni zavodi  _x000a_tip A"/>
        <s v="Splošni socialni zavodi tip A-zdravstvena nega I"/>
        <s v="Splošni socialni zavodi tip A-dnevno varstvo"/>
        <s v="Spl. socialni zavodi tip A-zdravstvena nega II"/>
        <s v="Spl. socialni zavodi tip A - zdravstvena nega III"/>
        <s v="Spl. socialni zavodi tip B in varstveno delovni centri (domsko varstvo VDC)"/>
        <s v="Spl. socialni zavodi tip B in VDC (domsko varstvo VDC) - zdravstvena nega I"/>
        <s v="Spl. socialni zavodi tip B in VDC (domsko varstvo VDC) - zdravstvena nega II"/>
        <s v="Spl. socialni zavodi tip B in VDC (domsko varstvo VDC) - zdravstvena nega III"/>
        <s v="Splošni socialni zavodi  _x000a_tip C"/>
        <s v="Splošni socialni zavodi tip C-zdravstvena nega I"/>
        <s v="Spl. socialni zavodi tip C-zdravstvena nega II"/>
        <s v="Spl. socialni zavodi tip C - zdravstvena nega III"/>
        <s v="Najzahtevnejša _x000a_zdravstvena nega"/>
        <s v="Bol - doječe matere "/>
        <s v="- Izvajalec lahko obračuna samo storitve, ki so v skladu s 1. odstavkom 40. člena Pravil OZZ."/>
        <s v="Bol - spremljanje"/>
        <s v="- Izvajalec lahko obračuna Zavodu samo storitve, ki so v skladu s 2. in 3. odstavkom 40. člena Pravil OZZ."/>
        <s v="Bol - sobivanje starša ob hosp. otroku "/>
        <s v="Distribucija cepiv - NIJZ"/>
        <s v="farmacevt specialist  "/>
        <s v="farmacevt receptar  "/>
        <s v="dipl. san. inženir  "/>
        <s v="NIJZ - cepilna mesta"/>
        <s v="Lekarniška dejavnost "/>
        <s v=""/>
        <s v="lekarniški delavec  "/>
        <s v="- Pri izračunu se upošteva dogovorjeno št. točk 12.466.954 in produktivnost 10.166."/>
        <s v="Parenteralna prehrana, _x000a_UKC Lj."/>
        <s v="             (funkcionalna diagnostika)"/>
        <s v="Cikloergometrija, spirometrija"/>
        <s v="* Načrtovati v okviru dejavnosti 209 215 internistika in/ali 229 239 pulmologija in/ali 211 220 kardiologija."/>
        <s v="Fototerapija"/>
        <s v="* Načrtovati v okviru dejavnosti 209 215 internistika in/ali 203 206 dermatologija."/>
        <s v="Denzitometrija"/>
        <s v="* Načrtovati v okviru dejavnosti 209 215 internistika in/ali 231 247 rentgen in/ali 204 207 fiziatrija."/>
        <s v="- Kalkulacijo morajo uporabljati tudi zasebni izvajalci s koncesijo, ki jim je Ministrstvo za zdravje dovolilo opravljati storitve denzitometrije."/>
        <s v="Nuklearna medicina"/>
        <s v="* Načrtovati v okviru dejavnosti 249 217 tireologija."/>
        <s v="ABR, ASG, SEG"/>
        <s v="* Načrtovati v okviru dejavnosti 218 227 nevrologija."/>
        <s v="EEG"/>
        <s v="* Načrtovati v okviru 218 227 nevrologija ali 227 237 pediatrija."/>
        <s v="EMG"/>
        <s v="* Načrtovati v okviru 218 227 nevrologija."/>
        <s v="Obravnava otrok z motnjami v razvoju"/>
        <s v="* Načrtovati v okviru dejavnosti 227 237 pediatrija."/>
        <s v="Citogenetski laboratorij"/>
        <s v="* Načrtovati v okviru dejavnosti 206 209 ginekologija ali 213 222 klinična genetika."/>
        <s v="Kardiotokografija"/>
        <s v="* Načrtovati v okviru dejavnosti 206 209 ginekologija."/>
        <s v="Molekularna gen. diagnostika"/>
        <s v="* Načrtovati v okviru dejavnosti 206 209 ginekologija ter 227 237 pediatrija ali 213 222 klinična genetika."/>
        <s v=" Predimplantacijska gen. diagnostika"/>
        <s v="Mavčarna"/>
        <s v="* Načrtovati v okviru dejavnosti 234 251 kirurgija in/ali 222 231 ortopedija in /ali 238 256  kirurgija – urgentna ambulanta."/>
        <s v="Audiometrija"/>
        <s v="* Načrtovati v okviru dejavnosti 223 232 otorinolaringologija. "/>
        <s v="Foniatrija"/>
        <s v="* Načrtovati v okviru dejavnosti 223 232 otorinolaringologija."/>
        <s v="Očesna diagnostika"/>
        <s v="* Načrtovati v okviru dejavnosti 220 229 okulistika."/>
        <s v="Fundus kamera"/>
        <s v="Očesni laser"/>
        <s v="Klinični psihologi"/>
        <s v="klinični psiholog  "/>
        <s v="* Načrtovati v okviru 218 227 nevrologija ali 227 237 pediatrija ali 223 232 otorinolaringologija ali 301 258 medicina dela, prometa in športa"/>
        <s v="  ali 230 241 psihiatrija ali 206 209 ginekologija)"/>
        <s v=" Klinični logopedi"/>
        <s v="* Načrtovati v okviru 218 227 nevrologija ali 227 237 pediatrija ali 223 232 otorinolaringologija  ali 230 241 psihiatrija."/>
        <s v=" Psihologi / logopedi / defektologi / _x000a_socialni delavci "/>
        <s v="  ali 230 241 psihiatrija)"/>
        <s v="IZHODIŠČA ZA PRIPRAVO POGODB 2020"/>
        <s v="zakonske obveznosti izvajalcev"/>
        <s v="dodatek za delovno dobo"/>
        <s v="dodatek za delovno uspešnost"/>
        <s v="valorizacija mat. stroškov na izhodiščne cene 2020"/>
        <s v="valorizacija amortizacije na izhodiščne cene 2020"/>
        <s v="sredstva za obvezno strok. izpopol. zdravnikov"/>
        <s v="sredstva za regres"/>
        <s v="sredstva za jubilejne nagrade, odpravnine in solid. pomoči"/>
        <s v="letna premija za kolektivno dodatno _x000a_pokojninsko zavarovanje"/>
        <s v="Razno v bolnišnični dejavnosti"/>
        <s v="Dodatek za robotsko asistiran kirurški poseg (plan v okviru 101 300)"/>
        <s v="Postopki oploditve z biomedicinsko pomočjo – spontani ciklus* OBMP"/>
        <s v="Postopki oploditve z biomedicinsko pomočjo – stimulirani ciklus*"/>
        <s v="- V obračunu so zajete vse zdravstvene storitve po vstopu ženske v postopek zunajtelesne oploditve"/>
        <s v="   (že pred aspiracijo foliklov oziroma odvisno od vrste postopka): vsi opravljeni ambulantni obiski, terapija, "/>
        <s v="  UZ pregledi, aspiracija foliklov, laboratorijski del, prenos zarodka ter zamrzovanje in hranjenje zarodkov. "/>
        <s v="  Dodatno ni mogoče obračunati nobene druge storitve."/>
        <s v="Dodatek za poseg TAVI"/>
        <s v="Stimulacija globokih možganskih jeder "/>
        <s v="Odvzem organov pri posameznem donorju "/>
        <s v="- Omejitev obračunavanja: glej 23. člen Splošnega dogovora"/>
        <s v="Nevromodulacijski program v bolnišnični dejavnosti in specialistični zunajbolnšnični dejavnosti"/>
        <s v="Nevrokirurška implantacija testne elektrode "/>
        <s v="Nevrokirurška implantacija dokončnega podkožnega stimulatorja"/>
        <s v="Nevrokirurška reimplantacija testne elektrode in dokončnega podkožnega stimulatorja"/>
        <s v="Izbor primernih kandidatov - pacientov"/>
        <s v="Material za implantacijo z eno testno elektrodo "/>
        <s v="Material za implantacijo z dvema testnima elektrodama "/>
        <s v="Rehabilitacija po vstavitvi podkožnega stimulatorja"/>
        <s v="Material- implantacija - podkožni stimulator klasični"/>
        <s v="Material- reimplantacija - podkožni stimulator s polnilno baterijo"/>
        <s v="Material- implantacija - podkožni stimulator s polnilno baterijo"/>
        <s v="Material - implantacija z eno kirurško elektrodo in programatorjem"/>
        <s v="Material - implantacija z eno kirurško elektrodo brez programatorja"/>
        <s v="Razno v specialistični zunajbolnišnični dejavnosti"/>
        <s v="Zdravljenje s hiperbarično komoro"/>
        <s v="- Omejitev obračunavanja: glej Prilogo BOL II/b-6b"/>
        <s v="Dihalni test "/>
        <s v="ESWL – zunaj telesno drobljenje kamnov"/>
        <s v="Dializa VI (kronična dializa CVVHDF za otroke pod 20 kg)"/>
        <s v="- Dializa VI: v primeru, da dializa traja več kot 8 ur, izvajalec po izteku 8 ur obračuna novo dializo."/>
        <s v="Presejanje diabetične retinopatije"/>
        <s v="Poligrafija spanja na domu"/>
        <s v="Radiološka obravnava PET CT storitve "/>
        <s v="Scintigrafija dopaminskega prenašalca "/>
        <s v="Specialistične zunajbolnišnične dermatološke storitve"/>
        <s v="Dermatologija"/>
        <s v="Celotni pregled"/>
        <s v="Delni pregled"/>
        <s v="Kratki pregled in triaža"/>
        <s v="Dodatno zaračunljive storitve z visoko dodano vrednostjo 1"/>
        <s v="Dodatno zaračunljive storitve z visoko dodano vrednostjo 2"/>
        <s v="Dodatno zaračunljive storitve z visoko dodano vrednostjo 3"/>
        <s v="Dodatno zaračunljive storitve z nizko dodano vrednostjo"/>
        <s v="- Storitve (osnovna košarica) v okviru celotnega (DER001) in delnega (DER002) pregleda ter dodatno "/>
        <s v="  zaračunljive storitve v okviru dodatno zaračunljivih storitev z visoko dod. vrednostjo (DER004, DER005 "/>
        <s v="   in DER006) in dod. zaračunljivih storitev z nizko dod. vrednostjo (DER007) so opredeljene  v Sklepu o "/>
        <s v="   načrtovanju, beleženju in obračunavanju zdravstvenih storitev … (Priročnik št. 3, Priloga 4)."/>
        <s v="Ekscizija malignega tumorja kože (zdravljenje melanoma)"/>
        <s v="- Poleg cene za storitev ni mogoče zaračunati nobene druge storitve iz Seznama storitev spec. zunajb. "/>
        <s v="  zdrav. dejavnosti (šifrant 15.42)."/>
        <s v="- Hosp. obravnava je mogoča le, če izvajalec predloži Zavodu indikacije za obravnavo v akutni boln. obravnavi."/>
        <s v="- Obračun je mogoč po pridob. izvidu patoh. preiskave, ki dokazuje diagnozo pacienta skladno z vsebino storitve."/>
        <s v="Interdisciplinarni rehabilitacijski program obravnave oseb s sindromom kronično razširjene bolečine"/>
        <s v="OTP -Ocenjevalno triažni postopek "/>
        <s v="Edukacija "/>
        <s v="PIRP - Prilagojen interdisciplinarni program "/>
        <s v="IPFO - Interdisciplinarni program funkc. obnove"/>
        <s v="Računalniško podprta vadba hoje"/>
        <s v="- Storitev se lahko izvaja tudi v sklopu hospitalnega primera. Obračun je mogoč, če je k medicinski dokumentaciji "/>
        <s v="  hospitalnega pacienta priložen izvid opravljene storitve."/>
        <s v="Diagnostične storitve v specialistični zunajbolnišnični dejavnosti hematologije (UKC Ljubljana, od 1. 6. 2020 UKC Maribor)"/>
        <s v="Diagnostična obravnava akutne levkemije"/>
        <s v="Diagnostična obravnava mielodisplastičnih sindromov"/>
        <s v="Diagnostična obravnava mieloproliferativnih novotvorb "/>
        <s v="Diagnostična obravnava plazmocitoma"/>
        <s v="Diagnostična obravnava kronične limfatične levkemije "/>
        <s v="Diagnostična obravnava malignega limfoma"/>
        <s v="Diagnostična obravnava novotvorb z eozinofilijo, hipereozinofilni sindrom "/>
        <s v="Pregled, spremljanje in zdravljenja bolnikov s HIV okužbo v spec. zunajb. zdravstveni dejavnosti"/>
        <s v="Anonimno brezplačno testiranje HIV, HBV in HCV ter svetovanje na nacionalni ravni"/>
        <s v="HIV - prvi pregled"/>
        <s v="HIV - redni pregled, ni na ART "/>
        <s v="HIV - pregled po uvedbi/menjavi ART  "/>
        <s v="HIV - redni pregled, na ART "/>
        <s v="Pregled, spremljanje in zdravljenja bolnikov s HCV okužbo v spec. zunajb. zdravstveni dejavnosti"/>
        <s v="K- HCV prvi pregled "/>
        <s v="K -HCV ponovni pregled brez zdravljenja"/>
        <s v="K-HCV pregled pred uvedbo zdravljenja"/>
        <s v="K-HCV spremljanje zdravljenja"/>
        <s v="K-HCV pregled po uspešnem zdravljenju"/>
        <s v="K-HCV pregled po neuspešnem zdravljenju "/>
        <s v="A- HCV prvi pregled "/>
        <s v="A -HCV ponovni pregled brez zdravljenja"/>
        <s v="A-HCV spremljanje zdravljenja"/>
        <s v="A-HCV pregled po uspešnem zdravljenju"/>
        <s v="A-HCV pregled po neuspešnem zdravljenju "/>
        <s v="Diagnostične storitve molekularne genetike"/>
        <s v="Metastatski rak debelega črevesa in danke"/>
        <s v="Metastatski rak dojk"/>
        <s v="Metastatski rak želodca in gastrointestinalni stromalni tumorji (GIST)"/>
        <s v="Metastatski rak jajčnikov in primarnega peritonealnega seroznega karcinoma (PPSC)"/>
        <s v="Metastatski maligni melanom"/>
        <s v="Maligni limfom - OIL (limfoidne proliferacije)"/>
        <s v="Sarkomi in druge mehkotkivne tvorbe"/>
        <s v="Rak materničnega telesa"/>
        <s v="Rak ščitnice"/>
        <s v="Rak prostate"/>
        <s v="Rak ledvic,  nevroendokrini tumorji in raki nadledvične žleze"/>
        <s v="Rak trebušne slinavke"/>
        <s v="Maligne novotvorbe razno"/>
        <s v="Maligne novotvorbe neznanega izvora"/>
        <s v="Adenokarcinom pljuč in nedrobnocelični karcinom pljuč brez natančnejše opredelitve"/>
        <s v="Nedrobnocelični karcinom pljuč"/>
        <s v="Metastaski in napredovali nedrobnocelični karcinom pljuč zdravljen s tarčnimi zdravili ob napredovanju bolezni"/>
        <s v="Genetski testi za opredelitev potrebe po dopolnilni sistemski kemoterapiji pri zgodnjem raku dojk*"/>
        <s v="* Zavod plača storitve opravljene od 1. dne v mesecu po obravnavi in potrditvi vloge na Zdravstvenem svetu"/>
        <s v="Storitve v specialistični zunajbolnišnični dejavnosti klinične genetike"/>
        <s v="Kratek genetski posvet"/>
        <s v="Mali genetski posvet"/>
        <s v="Srednji genetski posvet"/>
        <s v="Veliki genetski posvet"/>
        <s v="Anevploidije 13,18,21,X,Y-QF-PCR"/>
        <s v="Določitev pogostih različic gena CFTR"/>
        <s v="Fragilni X-A sindrom"/>
        <s v="Diagnostika 3-/4-nukleotidnih ponovitev"/>
        <s v="Diagnostika z alelno diskriminacijo"/>
        <s v="Genetska diagnostika z metodo PCR"/>
        <s v="Test kontaminacije prenatalnega vzorca"/>
        <s v="Izolacija DNA"/>
        <s v="Mikrodelecije kromosoma Y"/>
        <s v="MLPA I"/>
        <s v="MLPA II"/>
        <s v="Sekvenčna analiza genetske različice"/>
        <s v="UPD15"/>
        <s v="Priprava vzorcev za molekularni PGD"/>
        <s v="Priprava vzorcev za pošiljanje v tujino"/>
        <s v="Kariotip - amnijska tekočina"/>
        <s v="Kariotip - kri"/>
        <s v="Kultura celic"/>
        <s v="Pregled biološkega materiala"/>
        <s v="Proganje kromosomov"/>
        <s v="Obravnava ploda"/>
        <s v="Molekularni kariotip - nizka ločljivost"/>
        <s v="Molekularni kariotip - visoka ločljivost"/>
        <s v="PGD-PGT-SR/PGT-A"/>
        <s v="PGD-M"/>
        <s v="FISH diagnostika I  (1 - 2 sondi)"/>
        <s v="FISH diagnostika II (več kot 2 sondi)"/>
        <s v="Izolacija RNA"/>
        <s v="Sinteza cDNA"/>
        <s v="Prisotnost alelov HLA-DQ2, HLA-DQ8 pri celiak."/>
        <s v="Sekvenčna analiza petih amplikonov"/>
        <s v="Sekvenčna analiza desetih amplikonov"/>
        <s v="Sekvenčna analiza petnajstih amplikonov"/>
        <s v="NGS analiza tarčnega panela genov"/>
        <s v="AAT DNA analiza, S in Z (AAT)"/>
        <s v="Filagrin DNA analiza (FLG )"/>
        <s v="SERPING1 DNA analiza (SERP1)"/>
        <s v="F12 (Ekson 9) DNA analiza (F12)"/>
        <s v="PLG (Ekson 9) DNA analiza (PLG)"/>
        <s v="Eksomsko dosekvenciranje (WESDOS)"/>
        <s v="Kariotip - kostni mozeg"/>
        <s v="Deparafinizacija"/>
        <s v="Izolacija plazmatk"/>
        <s v="Simultana ciljana sekvenčna analiza"/>
        <s v="Sekvenciranje kliničnega eksoma"/>
        <s v="Sekvenciranje kliničnega eksoma - urg. st."/>
        <s v="Sekvenciranje kliničnega eksoma - duo"/>
        <s v="Sekvenciranje kliničnega eksoma - trio"/>
        <s v="Sekvenciranje celotnega eksoma"/>
        <s v="Sekvenciranje celotnega eksoma - urg.st."/>
        <s v="Sekvenciranje celotnega eksoma - duo"/>
        <s v="Sekvenciranje celotnega eksoma - trio"/>
        <s v="Sekvenciranje celotnega genoma"/>
        <s v="Usmerjeno eksomsko sekv. - dod. druž. čl."/>
        <s v="Sekvenciranje mitohondrijskega genoma"/>
        <s v="Reinterpretacija podatkov NGS"/>
        <s v="Radioterapevtske storitve"/>
        <s v="Paliativno zdravljenje z obsevanjem z RTG - priprava"/>
        <s v="Paliativno zdravljenje z obsevanjem z RTG - izvedba"/>
        <s v="Paliativno zdravljenje z obsevanjem z elektroni - priprava"/>
        <s v="Paliativno zdravljenje z obsevanjem z elektroni - izvedba"/>
        <s v="Paliativno zdravljenje z obsevanje s fotoni z 1d planiranjem - priprava"/>
        <s v="Paliativno zdravljenje z obsevanje s fotoni z 1d planiranjem - izvedba"/>
        <s v="Paliativno zdravljenje z obsevanje s fotoni z 2d planiranjem - priprava"/>
        <s v="Paliativno zdravljenje z obsevanje s fotoni z 2d planiranjem - izvedba"/>
        <s v="Paliativno zdravljenje z obsevanjem  s fotoni z 3d planiranjem - priprava"/>
        <s v="Paliativno zdravljenje z obsevanjem  s fotoni z 3d planiranjem - izvedba"/>
        <s v="Kurativno zdravljenje z obsevanjem z RTG - priprava"/>
        <s v="Kurativno zdravljenje z obsevanjem z RTG - izvedba"/>
        <s v="Kurativno zdravljenje z obsevanjem z elektroni - priprava"/>
        <s v="Kurativno zdravljenje z obsevanjem z elektroni - izvedba"/>
        <s v="Kurativno zdravljenje z obsevanjem s fotoni z 2d planir. in indiv. zašč. - priprava"/>
        <s v="Kurativno zdravljenje z obsevanjem s fotoni z 2d planir. in indiv. zašč. - izvedba"/>
        <s v="Kurativno zdravljenje z obsevanjem s fotoni s 3d planiranjem - priprava"/>
        <s v="Kurativno zdravljenje z obsevanjem s fotoni s 3d planiranjem - izvedba"/>
        <s v="Kurativno zdravlj. z obsev. s fotoni s 3d planiranjem s kontrastom - priprava"/>
        <s v="Kurativno zdravlj. z obsev. s fotoni s 3d planiranjem s kontrastom - izvedba"/>
        <s v="Intenzitetno modularno obsevanje - priprava"/>
        <s v="Intenzitetno modularno obsevanje - izvedba"/>
        <s v="Stereotaktična radiokirurgija (priprava in izvedba)"/>
        <s v="Stereotaktična radioterapija - priprava"/>
        <s v="Stereotaktična radioterapija - izvedba"/>
        <s v="Obsevanje bolnika v splošni anesteziji - priprava"/>
        <s v="Obsevanje bolnika v splošni anesteziji - izvedba"/>
        <s v="Elektronsko portalno slikanje - EPI"/>
        <s v="Slikovno vodena radioterapija - IGRT"/>
        <s v="In vivo dozimetrija"/>
        <s v="Izdelava bolusa"/>
        <s v="Izdelava individualnih zaščit"/>
        <s v="Izdelava kompenzatorjev manjkajočega tkiva"/>
        <s v="Priprava bolnika na obsevanje s pomočjo MR"/>
        <s v="Priprava bolnika na obsevanje s pomočjo MR s kontrastom"/>
        <s v="Paliativno zdravljenje z obsevanjem s  fotoni s 3D planiranjem s kontrastom - priprava"/>
        <s v="Paliativno zdravljenje z  obsevanjem s fotoni s 3D planiranjem na PET-CT - priprava"/>
        <s v="Paliativno zdravljenje  z obsevanjem s fotoni s 3D planiranjem na PET-CT s kontrastom - priprava"/>
        <s v="Kurativno zdravljenje z  obsevanjem s fotoni s 3D planiranjem na PET-CT - priprava"/>
        <s v="Kurativno zdravljenje z  obsevanjem s fotoni s 3D planiranjem na PET-CT s kontrastom - priprava"/>
        <s v="Zdravljenje s fotoni z intezitetno modulirano radioterapijo-IMRT ali volumetrično ločno radioterapijo-VMAT s pripravo na  PET CT - priprava"/>
        <s v="Zdravljenje s fotoni z intezitetno modulirano radioterapijo-IMRT ali volumetrično ločno radioterapijo-VMAT s pripravo na PET-CT s kontrastom - priprava"/>
        <s v="Zdravljenje s fotoni z intezitetno modulirano radioterapijo-IMRT ali volumetrično ločno radioterapijo VMAT s kontrastom - priprava"/>
        <s v="Ekstrakranialna stereotaktična radioterapija (SBRT) - priprava"/>
        <s v="Ekstrakranialna stereotaktična radioterapija (SBRT) (ena frakcija) - izvedba"/>
        <s v="Priprava bolnika za ABC (''active breathing control'')"/>
        <s v="Vaja z bolnikom za ABC (''active breathing control'')"/>
        <s v="Izvedba ABC (''active breathing control'') (ena frakcija) "/>
        <s v="MR - magnetna resonanca"/>
        <s v="MR glave in vratu"/>
        <s v="MR glave brez kontrasta"/>
        <s v="MR obraz in drugo brez ks"/>
        <s v="MR vratu brez ks"/>
        <s v="MR protokol epilepsija brez ks"/>
        <s v="MR multipla skleroza brez ks"/>
        <s v="MR glave s kontrastom "/>
        <s v="MR obraz in drugo s ks "/>
        <s v="MR vratu s ks "/>
        <s v="MR protokol epilepsija s ks"/>
        <s v="MR multipla skleroza s ks"/>
        <s v="MR multipla skleroza s ks s 3d"/>
        <s v="MR skeleta"/>
        <s v="MR cervikalne hrbtenice "/>
        <s v="MR preiskava ramena"/>
        <s v="MR torakalne hrbtenice "/>
        <s v="MR preiskava komolca"/>
        <s v="MR LS hrbtenice "/>
        <s v="MR preiskava zapestja"/>
        <s v="MR preiskava roke"/>
        <s v="MR preiskava kolka"/>
        <s v="MR preiskava kolena"/>
        <s v="MR preiskava gležnja"/>
        <s v="MR preiskava stopala"/>
        <s v="MR skeleta artrografija - vsak sklep"/>
        <s v="MR skeleta brez ks - ostalo "/>
        <s v="MR SIS brez ks"/>
        <s v="MR celotne hrbtenice"/>
        <s v="MR cervikalne hrbtenice s ks"/>
        <s v="MR torakalne hrbtenice  s ks"/>
        <s v="MR komolca s kontrastom"/>
        <s v="MR LS hrbtenice  s ks"/>
        <s v="MR preiskava ramena s ks"/>
        <s v="MR preiskava zapestja s ks"/>
        <s v="MR preiskava roke s ks"/>
        <s v="MR preiskava kolka s ks"/>
        <s v="MR preiskava kolena s ks"/>
        <s v="MR preiskava gležnja s ks"/>
        <s v="MR preiskava stopala s ks"/>
        <s v="MR skeleta s ks - ostalo "/>
        <s v="MR SIS s ks"/>
        <s v="MR toraks in abdomen"/>
        <s v="MR preiskava prsnega koša"/>
        <s v="MR trebušnih organov"/>
        <s v="MR abdomna- ostalo "/>
        <s v="MR zgornjega abdomna "/>
        <s v="MR medenice "/>
        <s v="MR jeter "/>
        <s v="MR dojke "/>
        <s v="MRCP  (pregled žolčnega sistema)"/>
        <s v="MR enterografija"/>
        <s v="MR male medenice"/>
        <s v="MR preiskava prsnega koša s ks"/>
        <s v="MR trebušnih organov s ks "/>
        <s v="MR abdomna s ks - ostalo "/>
        <s v="MR zgornjega abdomna  s ks "/>
        <s v="MR medenice  s ks "/>
        <s v="MR jeter s ks"/>
        <s v="MR dojke s ks "/>
        <s v="MR enterografija s ks"/>
        <s v="MR male medenice s ks"/>
        <s v="MR male medenice s fuzijo"/>
        <s v="MR angiografije"/>
        <s v="MRA možganskega žilja - arterije TOF"/>
        <s v="MRA možganskega žilja - vene TOF"/>
        <s v="MRA aorto- cervikalna  TOF"/>
        <s v="MRA torakalne aorte TOF"/>
        <s v="MRA abdominalne aorte TOF"/>
        <s v="MRA pljučnih arterij TOF"/>
        <s v="MRA pelvično žilje TOF"/>
        <s v="MRA ekstremiteti (vsak ud posebej) TOF"/>
        <s v="MRA renalno žilje TOF"/>
        <s v="MRA TOF - ostalo"/>
        <s v="MRA možganskega žilja - arterije ks "/>
        <s v="MRA možganskega žilja - vene ks "/>
        <s v="MRA aorto- cervikalna ks"/>
        <s v="MRA torakalne aorte ks "/>
        <s v="MRA abdominalne aorte ks "/>
        <s v="MRA pljučnih arterij ks "/>
        <s v="MRA pelvično žilje ks "/>
        <s v="MRA pelvičnih a. in arterij spodnjih udov"/>
        <s v="MRA renalno žilje ks "/>
        <s v="MRA zgornje okončine s ks"/>
        <s v="MRA prsnega koša s ks"/>
        <s v="MRA hrbtenice s ks"/>
        <s v="MRA trebuha s ks"/>
        <s v="MRA medenice s ks"/>
        <s v="MRA  drugih področij s ks"/>
        <s v="MRA pljučnih ven s ks"/>
        <s v="MR srca"/>
        <s v="MR srca - prikaz morfoloških struktur brez ks"/>
        <s v="MR srca - prikaz funkcije brez ks"/>
        <s v="MR srca in velikih žil brez ks"/>
        <s v="MR srca - prikaz morfoloških struktur s ks"/>
        <s v="MR srca - prikaz funkcije s ks"/>
        <s v="MR koronarnih arterij s ks"/>
        <s v="MRA srca in velikih žil - prikaz pretoka s ks"/>
        <s v="Specialna MR slikanja"/>
        <s v="MR vodeni posegi"/>
        <s v="vdib (vakumska debeloigelna punkcija dojk) MRI"/>
        <s v="punkcija organa pod MRI"/>
        <s v="MR spektroskopija"/>
        <s v="MR spektroskopija glave"/>
        <s v="MR spektroskopija dojke"/>
        <s v="MR spektroskopija prostate"/>
        <s v="MR z endorektalno tuljavo"/>
        <s v="MR difuzijsko perfuzijsko slikanje"/>
        <s v="DTR glave (difusion tensor imaging)"/>
        <s v="MR funkcionalna preiskava"/>
        <s v="MR druga specialna slikanja"/>
        <s v="MR dinamično slikanje"/>
        <s v="MR fetusa"/>
        <s v="MR z anestezijo"/>
        <s v="MR z anestezijo* "/>
        <s v="MR primerjava"/>
        <s v="MR primerjava za skupino MR preiskave"/>
        <s v="- SRDP: skupina radioloških diagnostičnih postopkov"/>
        <s v="CT - računalniška tomografija"/>
        <s v="CT glave in vratu"/>
        <s v="CT glave brez ks"/>
        <s v="CT orbit brez ks"/>
        <s v="CT skeleta glave "/>
        <s v="CT srednjega ušesa in temporalke"/>
        <s v="CT obraznih kosti"/>
        <s v="CT obnosnih votlin brez ks"/>
        <s v="CT vratu brez ks"/>
        <s v="CT glave s ks"/>
        <s v="CT orbit s ks"/>
        <s v="CT skeleta glave  s ks"/>
        <s v="CT obnosnih votlin s ks"/>
        <s v="CT vratu s ks"/>
        <s v="CT skeleta"/>
        <s v="CT skeleta okončin"/>
        <s v="CT skeleta hrbtenice "/>
        <s v="CT cervikalne hrbtenice"/>
        <s v="CT torakalne hrbtenice"/>
        <s v="CT lumbo-sakralne hrbtenice"/>
        <s v="CT po mielografiji brez ks"/>
        <s v="CT skeleta medenice"/>
        <s v="CT kolkov"/>
        <s v="CT SIS"/>
        <s v="CT artrografija rame brez ks"/>
        <s v="CT kolena"/>
        <s v="CT ramena"/>
        <s v="CT gležnja"/>
        <s v="CT artrografija - ostalo brez ks"/>
        <s v="CT po LSR brez ks"/>
        <s v="CT skeleta sklepov (vsak večji sklep)"/>
        <s v="CT skeleta ostalo -  brez ks"/>
        <s v="CT - dentalni "/>
        <s v="CT pelvimetrija"/>
        <s v="CT zapestja"/>
        <s v="CT komolca"/>
        <s v="CT skeleta okončin s ks"/>
        <s v="CT skeleta hrbtenice s ks"/>
        <s v="CT cervikalne hrbtenice s ks"/>
        <s v="CT torakalne hrbtenice s ks"/>
        <s v="CT lumbo-sakralne hrbtenice s ks"/>
        <s v="CT po mielografiji s ks"/>
        <s v="CT skeleta medenice s ks"/>
        <s v="CT artrografija rame s ks"/>
        <s v="CT artrografija - ostalo s ks"/>
        <s v="CT po LSR s ks"/>
        <s v="CT hrbtenice z intratekalno aplik. ks"/>
        <s v="CT skeleta sklepov s ks"/>
        <s v="CT skeleta ostalo  s ks"/>
        <s v="CT toraks in abdomen"/>
        <s v="CT prsnih organov brez ks"/>
        <s v="CT prsnih organov brez ks - ostalo"/>
        <s v="CT trebušnih organov brez ks"/>
        <s v="CT zgornjega abdomna brez ks"/>
        <s v="CT medeničnih organov brez ks"/>
        <s v="CT prsnega koša - pljuč hrCT"/>
        <s v="CT abdomna brez ks - ostalo"/>
        <s v="CT pljuč protokol lungcare"/>
        <s v="CT urografija"/>
        <s v="CT širokega črevesa brez ks"/>
        <s v="CT ozkega črevesa brez ks"/>
        <s v="CT prsnih organov s ks"/>
        <s v="CT trebušnih organov s ks"/>
        <s v="CT zgornjega abdomna  s ks"/>
        <s v="CT medeničnih organov s ks"/>
        <s v="CT jeter s portalnim ojačanjem"/>
        <s v="CT urografija - kontrast"/>
        <s v="CT širokega črevesa s ks"/>
        <s v="CT ozkega črevesa s ks"/>
        <s v="CT jeter s ks – 4 faze"/>
        <s v="CT angiografije"/>
        <s v="CTA torakalne aorte"/>
        <s v="CTA abdominalne aorte"/>
        <s v="CTA pelvičnih žil"/>
        <s v="CTA zgornjih udov"/>
        <s v="CTA pljučnih arterij"/>
        <s v="CTA jeter"/>
        <s v="CTA ledvic"/>
        <s v="CTA selektivne angiografije"/>
        <s v="CTA aorto- cervikalna "/>
        <s v="CTA pelvičnih  a. in a. spodnjih udov"/>
        <s v="CTA torakalne in abdominalne aorte"/>
        <s v="CTA možganskih arterij"/>
        <s v="CTA venografija možganov"/>
        <s v="CTA venografija vrata"/>
        <s v="CTA venografija ostalo"/>
        <s v="CT srca"/>
        <s v="CTA srca  - prikaz kalcinacij"/>
        <s v="CT srca – prikaz kalcinacij"/>
        <s v="CTA srca - prikaz morfoloških struktur"/>
        <s v="CTA srca - prikaz funkcije"/>
        <s v="CTA koronarnih arterij"/>
        <s v="Specialna CT slikanja"/>
        <s v="IGA (imaging guided ablation  pod CT)"/>
        <s v="Punkcija organa pod CT"/>
        <s v="CT perfuzija posameznega organa"/>
        <s v="CT primerjava"/>
        <s v="CT primerjava za skupino CT preiskave"/>
        <s v="Revmatološke storitve v spec. zunajb. dejavnosti "/>
        <s v="Revmatologija"/>
        <s v="Obravnava bolnika - DMS "/>
        <s v="Punkcija sklepa"/>
        <s v="Znotraj sklepno vbrizganje zdravila"/>
        <s v="Vbrizganje zdravila v mišico"/>
        <s v="Kapilaroskopija"/>
        <s v="Diagnostika SjS (brez biopsije)"/>
        <s v="Biopsija malih žlez slinavk v ustih"/>
        <s v="Biopsija kože in podkožja"/>
        <s v="Biopsija kože in/ali mišice"/>
        <s v="Biopsija temporalne arterije"/>
        <s v="Mikroskopski pregled sklepne tekočine za kristale"/>
        <s v="UZ sklepov"/>
        <s v="UZ temporanih, facialnih in okcipitalnih arterij"/>
        <s v="UZ aksilarnih arterij"/>
        <s v="UZ velikih žlez slinavk"/>
        <s v="Triaža nenujnih napotnic"/>
        <s v="Konzultacija specialista"/>
        <s v="Izračun indeksov aktivnosti bolezni"/>
        <s v="Vpis v nacionalni register od 1. 6. 2020"/>
        <s v="Aplikacija citostatikov od 1. 6. 2020"/>
        <s v="Priprava in apliciranje zdravil s seznama A in B"/>
        <s v="(Op: omejitev obračunavanja v splošni in spec. ambulatni dejavnosti skladno z navodili Zavoda)"/>
        <s v="Priprava in aplikacija zdravila 1*"/>
        <s v="Priprava in aplikacija zdravila 2*"/>
        <s v="Priprava in aplikacija zdravila 3*"/>
        <s v="Priprava in aplikacija zdravila 4*"/>
        <s v="Priprava in aplikacija zdravila 5*"/>
        <s v="Priprava in aplikacija zdravila 6*"/>
        <s v="Priprava in aplikacija zdravila 7*"/>
        <s v="Priprava in aplikacija zdravila 8*"/>
        <s v="- V primeru, da izvajalec isti osebi istočasno izvaja dve storitvi iz klasifikacije, se evidentira in obračuna samo "/>
        <s v="  dražja storitev."/>
        <s v="- V obravnavo bolnika, ki se mu aplicira zdravilo, so vključeni zdravnik specialist, dipl. medicinska sestra in "/>
        <s v="  farmacevtski strokovnjaki (farmacevt, farmacevtski tehnik). "/>
        <s v="- Poleg teh storitev ni mogoče evident. in obračunati nobene druge storitve v zvezi s specifično obravnavo - aplikacijo."/>
        <s v="Javno zdravje"/>
        <s v="Cepljenje odraslega proti gripi starega do 64 let v NIJZ"/>
        <s v="Cepljenje odraslega proti gripi od 65-74 let v NIJZ"/>
        <s v="Cepljenje odraslega proti gripi starega 75 let in več v NIJZ"/>
        <s v="Zobozdravstvena dejavnost"/>
        <s v="Dodatek za ortodontsko zdravlj.-alergija"/>
        <s v="Dodatek za vlito zalivko zaradi alergije"/>
        <s v="Dodatek za prevleko ali mostiček zaradi alergije"/>
        <s v="Dodatek za delno protezo zaradi alergije"/>
        <s v="Dodatek za totalno protezo zaradi alergije"/>
        <s v="Specialna fizioterapevtska obravnava (nosilec: dipl. fiziot. s spec. znanji)_x000a_"/>
        <s v="Specialna fizioterapevtska obravnava pacienta ob 1 obisku"/>
        <s v="SVIT"/>
        <s v="Vabljenje v program SVIT"/>
        <s v="Test na prikrito krvavitev v blatu SVIT"/>
        <s v="Presejalna kolonoskopija SVIT"/>
        <s v="Presejalna terapevtska kolonoskopija SVIT"/>
        <s v="Delna kolonoskopija SVIT"/>
        <s v="Histopatološke preiskave SVIT"/>
        <s v="Operativna kolonoskopija z enim nožem SVIT"/>
        <s v="Operativna kolonoskopija z dvema nožema SVIT"/>
        <s v="Sedacija SVIT"/>
        <s v="Globoka sedacija SVIT"/>
        <s v="Globoka sedacija pri operativni kolonoskopiji"/>
        <s v="Patronažna služba na domu (nosilec: diplomirana medicinska sestra)"/>
        <s v="Patronažna služba na domu"/>
        <s v="Obravnava nosečnice"/>
        <s v="Obravnava otročnice in novorojenčka ter dojenčka – prva obravnava"/>
        <s v="Obravnava otročnice in novorojenčka ter dojenčka – ponovna obravnava"/>
        <s v="Obravnava otroka v 2. in 3. letu starosti "/>
        <s v="Preventivna obravnava kroničnega pacienta – prva obravnava"/>
        <s v="Preventivna obravnava kroničnega pacienta – ponovna  obravnava"/>
        <s v="Obravnava pacienta zaradi sodelovanja v nacionalnih preventivnih programih (SVIT, ZORA, DORA) "/>
        <s v="Prva kurativna obravnava pacienta"/>
        <s v="Ponovna kurativna obravnava pacienta"/>
        <s v="Paliativna zdravstvena nega in oskrba pacienta – prva kurativna obravnava"/>
        <s v="Paliativna zdravstvena nega in oskrba pacienta – ponovna kurativna obravnava"/>
        <s v="Obravnava pacienta v zadnjem obdobju življenja – paliativna obravnava"/>
        <s v="Obravnava v oddaljenem kraju"/>
        <s v="Patronažna služba v oskrbnih stanovanjih  (nosilec: diplomirana medicinska sestra)"/>
        <s v="Preventivna obravnava kroničnega pacienta – prva obravnava v oskrbovanem stanovanju"/>
        <s v="Preventivna obravnava kroničnega pacienta – ponovna  obravnava v oskrbovanem stanovanju"/>
        <s v="Obravnava pacienta zaradi sodelovanja v nacionalnih preventivnih programih (SVIT, ZORA, DORA)  v oskrbovanem stanovanju"/>
        <s v="Prva kurativna obravnava pacienta v oskrbovanem stanovanju"/>
        <s v="Ponovna kurativna obravnava pacienta v oskrbovanem stanovanju"/>
        <s v="Paliativna zdravstvena nega in oskrba pacienta - prva kurativna obravnava v oskrbovanem stanovanju"/>
        <s v="Paliativna zdravstvena nega in oskrba pacienta - ponovna kurativna obravnava v oskrbovanem stanovanju"/>
        <s v="Obravnava pacienta v zadnjem obdobju življenja - paliativna obravnava v oskrbovanem stanovanju"/>
        <s v="Asistirana peritonealna dializa na domu (nosilec: diplomirana medicinska sestra)"/>
        <s v="Kurativni patronažni obisk pri pacientu z APD-podaljšan obisk (zjutraj)"/>
        <s v="Kurativni patronažni obisk pri pacientu z APD (zvečer)"/>
        <s v="Kurativni patronažni obisk pri pacientu s CAPD"/>
        <s v="Asistirana peritonealna dializa v oskrbnih stanovanjih (nosilec: diplomirana medicinska sestra)"/>
        <s v="Nega na domu (nosilec: tehnik zdravstvene nege)"/>
        <s v="Nega na domu"/>
        <s v="Obravnava otročnice in novorojenčka ter dojenčka - prva obravnava"/>
        <s v="Obravnava otročnice in novorojenčka ter dojenčka - ponovna obravnava"/>
        <s v="Preventivna obravnava kroničnega pacienta - prva obravnava"/>
        <s v="Preventivna obravnava kroničnega pacienta - ponovna  obravnava"/>
        <s v="Paliativna zdravstvena nega in oskrba pacienta - prva kurativna obravnava"/>
        <s v="Paliativna zdravstvena nega in oskrba pacienta - ponovna kurativna obravnava"/>
        <s v="Obravnava pacienta v zadnjem obdobju življenja - paliativna obravnava"/>
        <s v="- Celoten nabor storitev v tej klasifikaciji lahko izvajajo srednje medicinske sestre, ki so se vključile v srednješolsko "/>
        <s v="  izobraževanje do šolskega leta 1980/81, "/>
        <s v="- Tehniki zdravstvene nege lahko izvajajo le storitev št. 9 PZN1209 Ponovna kurativna obravnava pacienta"/>
        <s v="Nega na domu v oskrbnih stanovanjih (nosilec: tehnik zdravstvene nege)"/>
        <s v="Preventivna obravnava kroničnega pacienta - prva obravnava v oskrbovanem stanovanju"/>
        <s v="Preventivna obravnava kroničnega pacienta - ponovna  obravnava  v oskrbovanem stanovanju"/>
        <s v="- Celoten nabor storitev v tej klasifikaciji lahko izvajajo sred. med. sestre, ki so se vključile v srednješolsko"/>
        <s v="  izobraževanje do šolskega leta 1980/81."/>
        <s v="- Tehniki zdravstvene nege lahko izvajajo le storitev št. 2 PZN2209 Ponovna kurativna obravnava pacienta."/>
        <s v="Transfuzijska medicina"/>
        <s v="Pres. testiranje pri krvodajalcu za vsako odvzeto enoto krvi in komp. krvi za aferezo na prisotnost virusa Z. Nila (Zavod RS za transfuzijsko medicino)"/>
        <s v="Transplantacija pljuč  " u="1"/>
        <s v="Funkcionalna delovna terapija in izdelava opornic" u="1"/>
      </sharedItems>
    </cacheField>
    <cacheField name="Nor-mativ / kol." numFmtId="0">
      <sharedItems containsString="0" containsBlank="1" containsNumber="1" minValue="1" maxValue="340904"/>
    </cacheField>
    <cacheField name="Enota mere" numFmtId="0">
      <sharedItems containsBlank="1"/>
    </cacheField>
    <cacheField name="Kader" numFmtId="0">
      <sharedItems containsBlank="1" containsMixedTypes="1" containsNumber="1" minValue="0" maxValue="364.24"/>
    </cacheField>
    <cacheField name="PR" numFmtId="0">
      <sharedItems containsString="0" containsBlank="1" containsNumber="1" containsInteger="1" minValue="15" maxValue="54"/>
    </cacheField>
    <cacheField name="Osnovna plača" numFmtId="0">
      <sharedItems containsString="0" containsBlank="1" containsNumber="1" minValue="0" maxValue="7546172.2699999996"/>
    </cacheField>
    <cacheField name="Pogoji dela" numFmtId="0">
      <sharedItems containsBlank="1" containsMixedTypes="1" containsNumber="1" minValue="2.5" maxValue="85.26"/>
    </cacheField>
    <cacheField name="Pogoji dela2" numFmtId="0">
      <sharedItems containsString="0" containsBlank="1" containsNumber="1" minValue="0" maxValue="2124247.5"/>
    </cacheField>
    <cacheField name="Delovna doba" numFmtId="0">
      <sharedItems containsString="0" containsBlank="1" containsNumber="1" minValue="0" maxValue="485973.49"/>
    </cacheField>
    <cacheField name="Stim." numFmtId="0">
      <sharedItems containsString="0" containsBlank="1" containsNumber="1" containsInteger="1" minValue="0" maxValue="0"/>
    </cacheField>
    <cacheField name="Bruto _x000a_plača I" numFmtId="0">
      <sharedItems containsString="0" containsBlank="1" containsNumber="1" minValue="0" maxValue="10156393.260000002"/>
    </cacheField>
    <cacheField name="Obveznosti" numFmtId="0">
      <sharedItems containsString="0" containsBlank="1" containsNumber="1" minValue="0" maxValue="1635179.31"/>
    </cacheField>
    <cacheField name="Bruto _x000a_plača II" numFmtId="0">
      <sharedItems containsString="0" containsBlank="1" containsNumber="1" minValue="0" maxValue="11791572.57"/>
    </cacheField>
    <cacheField name="Regres" numFmtId="0">
      <sharedItems containsString="0" containsBlank="1" containsNumber="1" minValue="0" maxValue="342596.86"/>
    </cacheField>
    <cacheField name="Jubilejne" numFmtId="0">
      <sharedItems containsString="0" containsBlank="1" containsNumber="1" minValue="0" maxValue="65861.88"/>
    </cacheField>
    <cacheField name="PDPZ" numFmtId="0">
      <sharedItems containsString="0" containsBlank="1" containsNumber="1" minValue="0" maxValue="148959.59"/>
    </cacheField>
    <cacheField name="Regres, jubilejne, PDPZ" numFmtId="0">
      <sharedItems containsString="0" containsBlank="1" containsNumber="1" minValue="0" maxValue="557418.33000000007"/>
    </cacheField>
    <cacheField name="Bruto _x000a_plača III" numFmtId="0">
      <sharedItems containsBlank="1" containsMixedTypes="1" containsNumber="1" minValue="0" maxValue="12348990.9"/>
    </cacheField>
    <cacheField name="MS -1" numFmtId="0">
      <sharedItems containsBlank="1" containsMixedTypes="1" containsNumber="1" minValue="0" maxValue="4302195.6399999997"/>
    </cacheField>
    <cacheField name="AM -1" numFmtId="0">
      <sharedItems containsString="0" containsBlank="1" containsNumber="1" minValue="0" maxValue="526136.81000000006"/>
    </cacheField>
    <cacheField name="INF -1" numFmtId="0">
      <sharedItems containsString="0" containsBlank="1" containsNumber="1" minValue="0" maxValue="28604.91"/>
    </cacheField>
    <cacheField name="MS" numFmtId="0">
      <sharedItems containsBlank="1" containsMixedTypes="1" containsNumber="1" minValue="0" maxValue="4302195.6399999997"/>
    </cacheField>
    <cacheField name="AM" numFmtId="0">
      <sharedItems containsBlank="1" containsMixedTypes="1" containsNumber="1" minValue="0" maxValue="526136.81000000006"/>
    </cacheField>
    <cacheField name="INF" numFmtId="0">
      <sharedItems containsBlank="1" containsMixedTypes="1" containsNumber="1" minValue="0" maxValue="28604.91"/>
    </cacheField>
    <cacheField name="SKUPAJ_x000a_(v eur)" numFmtId="0">
      <sharedItems containsBlank="1" containsMixedTypes="1" containsNumber="1" minValue="68.91" maxValue="17177323.349999998"/>
    </cacheField>
    <cacheField name="CENA" numFmtId="0">
      <sharedItems containsBlank="1" containsMixedTypes="1" containsNumber="1" minValue="0.48" maxValue="235386.77"/>
    </cacheField>
    <cacheField name="Visoka_x000a_cena" numFmtId="0">
      <sharedItems containsBlank="1" containsMixedTypes="1" containsNumber="1" minValue="4.8" maxValue="5.14"/>
    </cacheField>
    <cacheField name="CP_x000a_stara P1" numFmtId="0">
      <sharedItems containsBlank="1" containsMixedTypes="1" containsNumber="1" minValue="68.92" maxValue="17177323.342806641"/>
    </cacheField>
    <cacheField name="CENA_x000a_stara P1" numFmtId="0">
      <sharedItems containsString="0" containsBlank="1" containsNumber="1" minValue="0.48" maxValue="235386.75"/>
    </cacheField>
    <cacheField name="RAZLIKA_x000a_CP" numFmtId="0">
      <sharedItems containsString="0" containsBlank="1" containsNumber="1" minValue="-3.7178898113779724E-2" maxValue="4.4261135568376631E-2"/>
    </cacheField>
    <cacheField name="RAZLIKA_x000a_CENA" numFmtId="0">
      <sharedItems containsString="0" containsBlank="1" containsNumber="1" minValue="-2.0000000018626451E-2" maxValue="2.9999999998835847E-2"/>
    </cacheField>
    <cacheField name="razlika v % _x000a_cp" numFmtId="0">
      <sharedItems containsString="0" containsBlank="1" containsNumber="1" minValue="-1.4509576320378867E-2" maxValue="1.6965296108374422E-2"/>
    </cacheField>
    <cacheField name="razlika _x000a_v %_x000a_ cena" numFmtId="0">
      <sharedItems containsString="0" containsBlank="1" containsNumber="1" minValue="-1.4509576320378867E-2" maxValue="1.6965296108374422E-2"/>
    </cacheField>
    <cacheField name="števec:_x000a_AJ, AK _x000a_&lt;&gt; od 0,1%" numFmtId="0">
      <sharedItems containsString="0" containsBlank="1" containsNumber="1" minValue="0" maxValue="0.1"/>
    </cacheField>
    <cacheField name="Štev._x000a_kalk." numFmtId="0">
      <sharedItems containsString="0" containsBlank="1" containsNumber="1" containsInteger="1" minValue="1" maxValue="245"/>
    </cacheField>
    <cacheField name="Prikaz v kazalu" numFmtId="0">
      <sharedItems containsBlank="1" count="4">
        <m/>
        <s v="da"/>
        <s v=" "/>
        <s v="ne"/>
      </sharedItems>
    </cacheField>
    <cacheField name="P4" numFmtId="0">
      <sharedItems containsBlank="1"/>
    </cacheField>
    <cacheField name="Stran" numFmtId="0">
      <sharedItems containsBlank="1" containsMixedTypes="1" containsNumber="1" containsInteger="1" minValue="1" maxValue="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7">
  <r>
    <x v="0"/>
    <x v="0"/>
    <m/>
    <x v="0"/>
    <x v="0"/>
    <s v="Izh cene SD20"/>
    <m/>
    <m/>
    <m/>
    <m/>
    <x v="0"/>
    <m/>
    <m/>
    <m/>
    <m/>
    <m/>
    <m/>
    <m/>
    <n v="6.44"/>
    <n v="0"/>
    <m/>
    <n v="16.100000000000001"/>
    <m/>
    <m/>
    <m/>
    <m/>
    <m/>
    <m/>
    <m/>
    <m/>
    <m/>
    <n v="1"/>
    <n v="1"/>
    <n v="1"/>
    <m/>
    <m/>
    <m/>
    <s v="                     KONTROLA S STARO PRILOGO I"/>
    <m/>
    <m/>
    <m/>
    <m/>
    <m/>
    <n v="0.1"/>
    <m/>
    <x v="0"/>
    <m/>
    <m/>
  </r>
  <r>
    <x v="1"/>
    <x v="0"/>
    <m/>
    <x v="0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</r>
  <r>
    <x v="2"/>
    <x v="1"/>
    <s v="sbd"/>
    <x v="0"/>
    <x v="0"/>
    <s v="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x v="0"/>
    <m/>
    <m/>
  </r>
  <r>
    <x v="3"/>
    <x v="1"/>
    <s v="sbd"/>
    <x v="1"/>
    <x v="1"/>
    <n v="101"/>
    <n v="300"/>
    <s v="Z0034"/>
    <s v="VK01"/>
    <m/>
    <x v="1"/>
    <n v="1000"/>
    <s v="utež"/>
    <n v="24.31"/>
    <m/>
    <n v="452782.26"/>
    <m/>
    <n v="150052.04"/>
    <n v="29159.18"/>
    <n v="0"/>
    <n v="631993.48"/>
    <n v="101750.95"/>
    <n v="733744.43"/>
    <n v="22865.5"/>
    <n v="4395.7299999999996"/>
    <n v="9941.82"/>
    <n v="37203.050000000003"/>
    <n v="770947.4800000001"/>
    <n v="493952.39"/>
    <n v="45278.99"/>
    <n v="3516.36"/>
    <n v="493952.39"/>
    <n v="45278.99"/>
    <n v="3516.36"/>
    <n v="1313695.2200000002"/>
    <n v="1313.7"/>
    <m/>
    <n v="1313695.2206517453"/>
    <n v="1313.7"/>
    <n v="-6.5174512565135956E-4"/>
    <n v="0"/>
    <n v="-4.9611592963550432E-8"/>
    <n v="0"/>
    <n v="0"/>
    <n v="1"/>
    <x v="1"/>
    <b v="0"/>
    <n v="1"/>
  </r>
  <r>
    <x v="0"/>
    <x v="1"/>
    <s v="sbd"/>
    <x v="0"/>
    <x v="0"/>
    <n v="101"/>
    <n v="300"/>
    <s v="Z0034"/>
    <m/>
    <n v="222"/>
    <x v="2"/>
    <m/>
    <m/>
    <n v="21.09"/>
    <n v="35"/>
    <n v="407339.07"/>
    <n v="33.14"/>
    <n v="134992.17000000001"/>
    <n v="26232.639999999999"/>
    <n v="0"/>
    <n v="568563.88"/>
    <n v="91538.78"/>
    <n v="660102.66"/>
    <n v="19836.830000000002"/>
    <n v="3813.49"/>
    <n v="8624.9699999999993"/>
    <n v="32275.29"/>
    <n v="692377.95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Z0034"/>
    <m/>
    <n v="200"/>
    <x v="3"/>
    <m/>
    <m/>
    <n v="3.22"/>
    <n v="27"/>
    <n v="45443.19"/>
    <n v="33.14"/>
    <n v="15059.87"/>
    <n v="2926.54"/>
    <n v="0"/>
    <n v="63429.600000000006"/>
    <n v="10212.17"/>
    <n v="73641.77"/>
    <n v="3028.67"/>
    <n v="582.24"/>
    <n v="1316.85"/>
    <n v="4927.76"/>
    <n v="78569.5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Z0034"/>
    <m/>
    <s v="Rea: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01"/>
    <n v="300"/>
    <s v="Z0034"/>
    <m/>
    <s v="Op: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"/>
    <x v="1"/>
    <s v="sbd"/>
    <x v="1"/>
    <x v="2"/>
    <n v="101"/>
    <n v="300"/>
    <s v="E0730"/>
    <s v="REG01"/>
    <m/>
    <x v="6"/>
    <n v="12"/>
    <s v="pavšal"/>
    <n v="6.2"/>
    <m/>
    <n v="145493.94999999998"/>
    <m/>
    <n v="13967.41"/>
    <n v="9369.81"/>
    <n v="0"/>
    <n v="168831.17"/>
    <n v="27181.82"/>
    <n v="196012.99000000002"/>
    <n v="5831.6"/>
    <n v="1121.08"/>
    <n v="2535.5500000000002"/>
    <n v="9488.23"/>
    <n v="205501.22000000003"/>
    <n v="79303"/>
    <m/>
    <m/>
    <n v="79303"/>
    <m/>
    <m/>
    <n v="284804.22000000003"/>
    <n v="23733.69"/>
    <m/>
    <n v="284804.22890971467"/>
    <n v="23733.69"/>
    <n v="-8.9097146410495043E-3"/>
    <n v="0"/>
    <n v="-3.1283645875475949E-6"/>
    <n v="0"/>
    <n v="0"/>
    <n v="2"/>
    <x v="1"/>
    <b v="0"/>
    <n v="1"/>
  </r>
  <r>
    <x v="0"/>
    <x v="1"/>
    <s v="sbd"/>
    <x v="0"/>
    <x v="0"/>
    <n v="101"/>
    <n v="300"/>
    <s v="E0730"/>
    <m/>
    <n v="1"/>
    <x v="7"/>
    <m/>
    <m/>
    <n v="1.2"/>
    <n v="54"/>
    <n v="48831.14"/>
    <n v="9.6"/>
    <n v="4687.79"/>
    <n v="3144.73"/>
    <n v="0"/>
    <n v="56663.66"/>
    <n v="9122.85"/>
    <n v="65786.510000000009"/>
    <n v="1128.7"/>
    <n v="216.98"/>
    <n v="490.75"/>
    <n v="1836.43"/>
    <n v="67622.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82"/>
    <x v="8"/>
    <m/>
    <m/>
    <n v="1"/>
    <n v="35"/>
    <n v="19314.32"/>
    <n v="9.6"/>
    <n v="1854.17"/>
    <n v="1243.8399999999999"/>
    <n v="0"/>
    <n v="22412.329999999998"/>
    <n v="3608.39"/>
    <n v="26020.719999999998"/>
    <n v="940.58"/>
    <n v="180.82"/>
    <n v="408.96"/>
    <n v="1530.3600000000001"/>
    <n v="27551.079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226"/>
    <x v="9"/>
    <m/>
    <m/>
    <n v="3"/>
    <n v="37"/>
    <n v="62671.16"/>
    <n v="9.6"/>
    <n v="6016.43"/>
    <n v="4036.02"/>
    <n v="0"/>
    <n v="72723.61"/>
    <n v="11708.5"/>
    <n v="84432.11"/>
    <n v="2821.74"/>
    <n v="542.46"/>
    <n v="1226.8800000000001"/>
    <n v="4591.08"/>
    <n v="89023.1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180"/>
    <x v="10"/>
    <m/>
    <m/>
    <n v="1"/>
    <n v="28"/>
    <n v="14677.33"/>
    <n v="9.6"/>
    <n v="1409.02"/>
    <n v="945.22"/>
    <n v="0"/>
    <n v="17031.57"/>
    <n v="2742.08"/>
    <n v="19773.650000000001"/>
    <n v="940.58"/>
    <n v="180.82"/>
    <n v="408.96"/>
    <n v="1530.3600000000001"/>
    <n v="21304.010000000002"/>
    <m/>
    <m/>
    <m/>
    <m/>
    <m/>
    <m/>
    <m/>
    <m/>
    <m/>
    <m/>
    <m/>
    <m/>
    <m/>
    <m/>
    <m/>
    <m/>
    <m/>
    <x v="0"/>
    <m/>
    <s v=""/>
  </r>
  <r>
    <x v="5"/>
    <x v="1"/>
    <s v="sbd"/>
    <x v="1"/>
    <x v="2"/>
    <n v="101"/>
    <n v="300"/>
    <s v="E0730"/>
    <s v="REG02"/>
    <m/>
    <x v="11"/>
    <n v="12"/>
    <s v="pavšal"/>
    <n v="3.5"/>
    <m/>
    <n v="88978.42"/>
    <m/>
    <n v="8541.93"/>
    <n v="5730.21"/>
    <n v="0"/>
    <n v="103250.56"/>
    <n v="16623.34"/>
    <n v="119873.9"/>
    <n v="3292.0299999999997"/>
    <n v="632.87"/>
    <n v="1431.36"/>
    <n v="5356.26"/>
    <n v="125230.16"/>
    <n v="11146.22"/>
    <m/>
    <m/>
    <n v="11146.22"/>
    <m/>
    <m/>
    <n v="136376.38"/>
    <n v="11364.7"/>
    <m/>
    <n v="136376.37828501905"/>
    <n v="11364.7"/>
    <n v="1.7149809573311359E-3"/>
    <n v="0"/>
    <n v="1.2575351970023144E-6"/>
    <n v="0"/>
    <n v="0"/>
    <n v="3"/>
    <x v="1"/>
    <b v="0"/>
    <n v="1"/>
  </r>
  <r>
    <x v="0"/>
    <x v="1"/>
    <s v="sbd"/>
    <x v="0"/>
    <x v="0"/>
    <n v="101"/>
    <n v="300"/>
    <s v="E0730"/>
    <m/>
    <n v="1"/>
    <x v="7"/>
    <m/>
    <m/>
    <n v="1"/>
    <n v="54"/>
    <n v="40692.61"/>
    <n v="9.6"/>
    <n v="3906.49"/>
    <n v="2620.6"/>
    <n v="0"/>
    <n v="47219.7"/>
    <n v="7602.37"/>
    <n v="54822.07"/>
    <n v="940.58"/>
    <n v="180.82"/>
    <n v="408.96"/>
    <n v="1530.3600000000001"/>
    <n v="56352.4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82"/>
    <x v="8"/>
    <m/>
    <m/>
    <n v="2.5"/>
    <n v="35"/>
    <n v="48285.81"/>
    <n v="9.6"/>
    <n v="4635.4399999999996"/>
    <n v="3109.61"/>
    <n v="0"/>
    <n v="56030.86"/>
    <n v="9020.9699999999993"/>
    <n v="65051.83"/>
    <n v="2351.4499999999998"/>
    <n v="452.05"/>
    <n v="1022.4"/>
    <n v="3825.9"/>
    <n v="68877.73"/>
    <m/>
    <m/>
    <m/>
    <m/>
    <m/>
    <m/>
    <m/>
    <m/>
    <m/>
    <m/>
    <m/>
    <m/>
    <m/>
    <m/>
    <m/>
    <m/>
    <m/>
    <x v="0"/>
    <m/>
    <s v=""/>
  </r>
  <r>
    <x v="6"/>
    <x v="1"/>
    <s v="sad"/>
    <x v="1"/>
    <x v="2"/>
    <n v="101"/>
    <n v="300"/>
    <s v="E0730"/>
    <s v="REG03"/>
    <m/>
    <x v="12"/>
    <n v="12"/>
    <s v="pavšal"/>
    <n v="1.5"/>
    <m/>
    <n v="30933.91"/>
    <m/>
    <n v="773.35"/>
    <n v="1992.1399999999999"/>
    <n v="0"/>
    <n v="33699.399999999994"/>
    <n v="5425.61"/>
    <n v="39125.009999999995"/>
    <n v="1410.8700000000001"/>
    <n v="271.23"/>
    <n v="613.43999999999994"/>
    <n v="2295.54"/>
    <n v="41420.550000000003"/>
    <m/>
    <m/>
    <m/>
    <m/>
    <m/>
    <m/>
    <n v="41420.550000000003"/>
    <n v="3451.71"/>
    <m/>
    <n v="41420.537197437647"/>
    <n v="3451.71"/>
    <n v="1.2802562356228009E-2"/>
    <n v="0"/>
    <n v="3.0908730843355645E-5"/>
    <n v="0"/>
    <n v="0"/>
    <n v="4"/>
    <x v="1"/>
    <b v="0"/>
    <n v="1"/>
  </r>
  <r>
    <x v="0"/>
    <x v="1"/>
    <s v="sad"/>
    <x v="0"/>
    <x v="0"/>
    <n v="210"/>
    <n v="219"/>
    <s v="E0704"/>
    <m/>
    <n v="82"/>
    <x v="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4"/>
    <m/>
    <n v="206"/>
    <x v="13"/>
    <m/>
    <m/>
    <n v="0.5"/>
    <n v="36"/>
    <n v="10043.52"/>
    <n v="2.5"/>
    <n v="251.09"/>
    <n v="646.79999999999995"/>
    <n v="0"/>
    <n v="10941.41"/>
    <n v="1761.57"/>
    <n v="12702.98"/>
    <n v="470.29"/>
    <n v="90.41"/>
    <n v="204.48"/>
    <n v="765.18000000000006"/>
    <n v="13468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4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"/>
    <x v="1"/>
    <s v="sad"/>
    <x v="1"/>
    <x v="2"/>
    <n v="101"/>
    <n v="300"/>
    <s v="E0730"/>
    <s v="REG04"/>
    <m/>
    <x v="15"/>
    <n v="12"/>
    <s v="pavšal"/>
    <n v="6.5"/>
    <m/>
    <n v="135787.51"/>
    <m/>
    <n v="3394.69"/>
    <n v="8744.7199999999993"/>
    <n v="0"/>
    <n v="147926.92000000001"/>
    <n v="23816.23"/>
    <n v="171743.15000000002"/>
    <n v="6113.77"/>
    <n v="1175.33"/>
    <n v="2658.24"/>
    <n v="9947.34"/>
    <n v="181690.49000000002"/>
    <n v="2657.01"/>
    <n v="10592.51"/>
    <m/>
    <n v="2657.01"/>
    <n v="10592.51"/>
    <m/>
    <n v="194940.01000000004"/>
    <n v="16245"/>
    <m/>
    <n v="194940.00579476799"/>
    <n v="16245"/>
    <n v="4.2052320495713502E-3"/>
    <n v="0"/>
    <n v="2.1571929437606565E-6"/>
    <n v="0"/>
    <n v="0"/>
    <n v="5"/>
    <x v="1"/>
    <b v="0"/>
    <n v="1"/>
  </r>
  <r>
    <x v="0"/>
    <x v="1"/>
    <s v="sad"/>
    <x v="0"/>
    <x v="0"/>
    <n v="210"/>
    <n v="219"/>
    <s v="E0705"/>
    <m/>
    <n v="82"/>
    <x v="8"/>
    <m/>
    <m/>
    <n v="6.5"/>
    <n v="37"/>
    <n v="135787.51"/>
    <n v="2.5"/>
    <n v="3394.69"/>
    <n v="8744.7199999999993"/>
    <n v="0"/>
    <n v="147926.92000000001"/>
    <n v="23816.23"/>
    <n v="171743.15000000002"/>
    <n v="6113.77"/>
    <n v="1175.33"/>
    <n v="2658.24"/>
    <n v="9947.34"/>
    <n v="181690.49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5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"/>
    <x v="1"/>
    <s v="sad"/>
    <x v="1"/>
    <x v="2"/>
    <n v="101"/>
    <n v="300"/>
    <s v="E0730"/>
    <s v="REG05"/>
    <m/>
    <x v="16"/>
    <n v="12"/>
    <s v="pavšal"/>
    <n v="1"/>
    <m/>
    <n v="20890.39"/>
    <m/>
    <n v="522.26"/>
    <n v="1345.34"/>
    <n v="0"/>
    <n v="22757.989999999998"/>
    <n v="3664.04"/>
    <n v="26422.03"/>
    <n v="940.58"/>
    <n v="180.82"/>
    <n v="408.96"/>
    <n v="1530.3600000000001"/>
    <n v="27952.39"/>
    <m/>
    <n v="5784.13"/>
    <m/>
    <m/>
    <n v="5784.13"/>
    <m/>
    <n v="33736.519999999997"/>
    <n v="2811.38"/>
    <m/>
    <n v="33736.517045348919"/>
    <n v="2811.38"/>
    <n v="2.9546510777436197E-3"/>
    <n v="0"/>
    <n v="8.7580204968164073E-6"/>
    <n v="0"/>
    <n v="0"/>
    <n v="6"/>
    <x v="1"/>
    <b v="0"/>
    <n v="1"/>
  </r>
  <r>
    <x v="0"/>
    <x v="1"/>
    <s v="sad"/>
    <x v="0"/>
    <x v="0"/>
    <n v="210"/>
    <n v="219"/>
    <s v="E0729"/>
    <m/>
    <n v="82"/>
    <x v="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29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"/>
    <x v="1"/>
    <s v="sbd"/>
    <x v="1"/>
    <x v="3"/>
    <n v="101"/>
    <n v="303"/>
    <s v="E0114"/>
    <s v="VK01"/>
    <m/>
    <x v="17"/>
    <n v="1"/>
    <s v="tran."/>
    <n v="0.68"/>
    <m/>
    <n v="16171.04"/>
    <m/>
    <n v="5359.09"/>
    <n v="1041.43"/>
    <n v="0"/>
    <n v="22571.560000000005"/>
    <n v="3634.01"/>
    <n v="26205.570000000003"/>
    <n v="639.6"/>
    <n v="122.96000000000001"/>
    <n v="278.10000000000002"/>
    <n v="1040.6599999999999"/>
    <n v="27246.230000000003"/>
    <n v="187964.26"/>
    <n v="8651.7999999999993"/>
    <n v="0"/>
    <n v="187964.26"/>
    <n v="8651.7999999999993"/>
    <n v="0"/>
    <n v="223862.29"/>
    <n v="223862.29"/>
    <m/>
    <n v="223862.25675425472"/>
    <n v="223862.26"/>
    <n v="3.3245745289605111E-2"/>
    <n v="2.9999999998835847E-2"/>
    <n v="1.485098281935963E-5"/>
    <n v="1.3401097620847679E-5"/>
    <n v="0"/>
    <n v="7"/>
    <x v="1"/>
    <b v="0"/>
    <n v="1"/>
  </r>
  <r>
    <x v="0"/>
    <x v="1"/>
    <s v="sbd"/>
    <x v="0"/>
    <x v="0"/>
    <n v="101"/>
    <n v="303"/>
    <s v="E0114"/>
    <m/>
    <n v="1"/>
    <x v="7"/>
    <m/>
    <m/>
    <n v="0.19"/>
    <n v="54"/>
    <n v="7731.6"/>
    <n v="33.14"/>
    <n v="2562.25"/>
    <n v="497.92"/>
    <n v="0"/>
    <n v="10791.77"/>
    <n v="1737.47"/>
    <n v="12529.24"/>
    <n v="178.71"/>
    <n v="34.36"/>
    <n v="77.7"/>
    <n v="290.77"/>
    <n v="12820.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80"/>
    <x v="18"/>
    <m/>
    <m/>
    <n v="0.27"/>
    <n v="35"/>
    <n v="5214.87"/>
    <n v="33.14"/>
    <n v="1728.21"/>
    <n v="335.84"/>
    <n v="0"/>
    <n v="7278.92"/>
    <n v="1171.9100000000001"/>
    <n v="8450.83"/>
    <n v="253.96"/>
    <n v="48.82"/>
    <n v="110.42"/>
    <n v="413.20000000000005"/>
    <n v="8864.03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64"/>
    <x v="19"/>
    <m/>
    <m/>
    <n v="0.01"/>
    <n v="35"/>
    <n v="193.14"/>
    <n v="33.14"/>
    <n v="64.010000000000005"/>
    <n v="12.44"/>
    <n v="0"/>
    <n v="269.58999999999997"/>
    <n v="43.4"/>
    <n v="312.98999999999995"/>
    <n v="9.41"/>
    <n v="1.81"/>
    <n v="4.09"/>
    <n v="15.31"/>
    <n v="328.2999999999999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180"/>
    <x v="10"/>
    <m/>
    <m/>
    <n v="0.12"/>
    <n v="28"/>
    <n v="1761.28"/>
    <n v="33.14"/>
    <n v="583.69000000000005"/>
    <n v="113.43"/>
    <n v="0"/>
    <n v="2458.4"/>
    <n v="395.8"/>
    <n v="2854.2000000000003"/>
    <n v="112.87"/>
    <n v="21.7"/>
    <n v="49.08"/>
    <n v="183.64999999999998"/>
    <n v="3037.85000000000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200"/>
    <x v="3"/>
    <m/>
    <m/>
    <n v="0.09"/>
    <n v="27"/>
    <n v="1270.1500000000001"/>
    <n v="33.14"/>
    <n v="420.93"/>
    <n v="81.8"/>
    <n v="0"/>
    <n v="1772.88"/>
    <n v="285.43"/>
    <n v="2058.31"/>
    <n v="84.65"/>
    <n v="16.27"/>
    <n v="36.81"/>
    <n v="137.73000000000002"/>
    <n v="2196.04"/>
    <m/>
    <m/>
    <m/>
    <m/>
    <m/>
    <m/>
    <m/>
    <m/>
    <m/>
    <m/>
    <m/>
    <m/>
    <m/>
    <m/>
    <m/>
    <m/>
    <m/>
    <x v="0"/>
    <m/>
    <s v=""/>
  </r>
  <r>
    <x v="10"/>
    <x v="1"/>
    <s v="sbd"/>
    <x v="1"/>
    <x v="3"/>
    <n v="101"/>
    <n v="303"/>
    <s v="E0130"/>
    <s v="VK01"/>
    <m/>
    <x v="20"/>
    <n v="1"/>
    <s v="tran."/>
    <n v="0.86"/>
    <m/>
    <n v="16934.23"/>
    <m/>
    <n v="5612.0000000000009"/>
    <n v="1090.57"/>
    <n v="0"/>
    <n v="23636.799999999999"/>
    <n v="3805.5200000000004"/>
    <n v="27442.32"/>
    <n v="808.90000000000009"/>
    <n v="155.51"/>
    <n v="351.72"/>
    <n v="1316.1299999999999"/>
    <n v="28758.450000000004"/>
    <n v="89985.01"/>
    <n v="296.54000000000002"/>
    <n v="0"/>
    <n v="89985.01"/>
    <n v="296.54000000000002"/>
    <n v="0"/>
    <n v="119039.99999999999"/>
    <n v="119040"/>
    <m/>
    <n v="119039.97844909315"/>
    <n v="119039.98"/>
    <n v="2.1550906836637296E-2"/>
    <n v="2.0000000004074536E-2"/>
    <n v="1.8103923671200455E-5"/>
    <n v="1.680107809500181E-5"/>
    <n v="0"/>
    <n v="8"/>
    <x v="1"/>
    <b v="0"/>
    <n v="1"/>
  </r>
  <r>
    <x v="0"/>
    <x v="1"/>
    <s v="sbd"/>
    <x v="0"/>
    <x v="0"/>
    <n v="101"/>
    <n v="303"/>
    <s v="E0130"/>
    <m/>
    <n v="1"/>
    <x v="7"/>
    <m/>
    <m/>
    <n v="0.12"/>
    <n v="54"/>
    <n v="4883.1099999999997"/>
    <n v="33.14"/>
    <n v="1618.26"/>
    <n v="314.47000000000003"/>
    <n v="0"/>
    <n v="6815.84"/>
    <n v="1097.3499999999999"/>
    <n v="7913.1900000000005"/>
    <n v="112.87"/>
    <n v="21.7"/>
    <n v="49.08"/>
    <n v="183.64999999999998"/>
    <n v="8096.8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80"/>
    <x v="18"/>
    <m/>
    <m/>
    <n v="0.27"/>
    <n v="35"/>
    <n v="5214.87"/>
    <n v="33.14"/>
    <n v="1728.21"/>
    <n v="335.84"/>
    <n v="0"/>
    <n v="7278.92"/>
    <n v="1171.9100000000001"/>
    <n v="8450.83"/>
    <n v="253.96"/>
    <n v="48.82"/>
    <n v="110.42"/>
    <n v="413.20000000000005"/>
    <n v="8864.03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180"/>
    <x v="10"/>
    <m/>
    <m/>
    <n v="0.36"/>
    <n v="28"/>
    <n v="5283.84"/>
    <n v="33.14"/>
    <n v="1751.06"/>
    <n v="340.28"/>
    <n v="0"/>
    <n v="7375.1799999999994"/>
    <n v="1187.4000000000001"/>
    <n v="8562.58"/>
    <n v="338.61"/>
    <n v="65.099999999999994"/>
    <n v="147.22999999999999"/>
    <n v="550.94000000000005"/>
    <n v="9113.5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200"/>
    <x v="3"/>
    <m/>
    <m/>
    <n v="0.11"/>
    <n v="27"/>
    <n v="1552.41"/>
    <n v="33.14"/>
    <n v="514.47"/>
    <n v="99.98"/>
    <n v="0"/>
    <n v="2166.86"/>
    <n v="348.86"/>
    <n v="2515.7200000000003"/>
    <n v="103.46"/>
    <n v="19.89"/>
    <n v="44.99"/>
    <n v="168.34"/>
    <n v="2684.0600000000004"/>
    <m/>
    <m/>
    <m/>
    <m/>
    <m/>
    <m/>
    <m/>
    <m/>
    <m/>
    <m/>
    <m/>
    <m/>
    <m/>
    <m/>
    <m/>
    <m/>
    <m/>
    <x v="0"/>
    <m/>
    <s v=""/>
  </r>
  <r>
    <x v="11"/>
    <x v="1"/>
    <s v="sbd"/>
    <x v="1"/>
    <x v="4"/>
    <n v="104"/>
    <n v="305"/>
    <s v="E0002"/>
    <s v="VK01"/>
    <m/>
    <x v="21"/>
    <n v="5475"/>
    <s v="BOD"/>
    <n v="12"/>
    <m/>
    <n v="168169.87000000002"/>
    <m/>
    <n v="22484.309999999998"/>
    <n v="10830.13"/>
    <n v="0"/>
    <n v="201484.31"/>
    <n v="32438.98"/>
    <n v="233923.29"/>
    <n v="11286.96"/>
    <n v="2169.84"/>
    <n v="4907.5200000000004"/>
    <n v="18364.32"/>
    <n v="252287.61"/>
    <n v="85431.65"/>
    <n v="12900.75"/>
    <n v="74.819999999999993"/>
    <n v="85431.65"/>
    <n v="12900.75"/>
    <n v="74.819999999999993"/>
    <n v="350694.83"/>
    <n v="64.05"/>
    <m/>
    <n v="350694.8389468033"/>
    <n v="64.053851862429823"/>
    <n v="-8.9468032820150256E-3"/>
    <n v="-3.8518624298262694E-3"/>
    <n v="-2.551164798684751E-6"/>
    <n v="-6.0134750960785582E-3"/>
    <n v="0"/>
    <n v="9"/>
    <x v="1"/>
    <b v="0"/>
    <n v="1"/>
  </r>
  <r>
    <x v="0"/>
    <x v="1"/>
    <s v="sbd"/>
    <x v="0"/>
    <x v="0"/>
    <n v="104"/>
    <n v="305"/>
    <s v="E0002"/>
    <m/>
    <n v="62"/>
    <x v="22"/>
    <m/>
    <m/>
    <n v="3"/>
    <n v="35"/>
    <n v="57942.97"/>
    <n v="13.37"/>
    <n v="7746.98"/>
    <n v="3731.53"/>
    <n v="0"/>
    <n v="69421.48"/>
    <n v="11176.86"/>
    <n v="80598.34"/>
    <n v="2821.74"/>
    <n v="542.46"/>
    <n v="1226.8800000000001"/>
    <n v="4591.08"/>
    <n v="85189.4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211"/>
    <x v="23"/>
    <m/>
    <m/>
    <n v="4"/>
    <n v="17"/>
    <n v="38137.160000000003"/>
    <n v="13.37"/>
    <n v="5098.9399999999996"/>
    <n v="2456.0300000000002"/>
    <n v="0"/>
    <n v="45692.130000000005"/>
    <n v="7356.43"/>
    <n v="53048.560000000005"/>
    <n v="3762.32"/>
    <n v="723.28"/>
    <n v="1635.84"/>
    <n v="6121.4400000000005"/>
    <n v="59170.0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66"/>
    <x v="24"/>
    <m/>
    <m/>
    <n v="1"/>
    <n v="35"/>
    <n v="19314.32"/>
    <n v="13.37"/>
    <n v="2582.3200000000002"/>
    <n v="1243.8399999999999"/>
    <n v="0"/>
    <n v="23140.48"/>
    <n v="3725.62"/>
    <n v="26866.1"/>
    <n v="940.58"/>
    <n v="180.82"/>
    <n v="408.96"/>
    <n v="1530.3600000000001"/>
    <n v="28396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82"/>
    <x v="8"/>
    <m/>
    <m/>
    <n v="1"/>
    <n v="35"/>
    <n v="19314.32"/>
    <n v="13.37"/>
    <n v="2582.3200000000002"/>
    <n v="1243.8399999999999"/>
    <n v="0"/>
    <n v="23140.48"/>
    <n v="3725.62"/>
    <n v="26866.1"/>
    <n v="940.58"/>
    <n v="180.82"/>
    <n v="408.96"/>
    <n v="1530.3600000000001"/>
    <n v="28396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182"/>
    <x v="25"/>
    <m/>
    <m/>
    <n v="3"/>
    <n v="21"/>
    <n v="33461.1"/>
    <n v="13.37"/>
    <n v="4473.75"/>
    <n v="2154.89"/>
    <n v="0"/>
    <n v="40089.74"/>
    <n v="6454.45"/>
    <n v="46544.189999999995"/>
    <n v="2821.74"/>
    <n v="542.46"/>
    <n v="1226.8800000000001"/>
    <n v="4591.08"/>
    <n v="51135.27"/>
    <m/>
    <m/>
    <m/>
    <m/>
    <m/>
    <m/>
    <m/>
    <m/>
    <m/>
    <m/>
    <m/>
    <m/>
    <m/>
    <m/>
    <m/>
    <m/>
    <m/>
    <x v="0"/>
    <m/>
    <s v=""/>
  </r>
  <r>
    <x v="12"/>
    <x v="1"/>
    <s v="sbd"/>
    <x v="1"/>
    <x v="4"/>
    <n v="104"/>
    <n v="305"/>
    <s v="E0051"/>
    <s v="VK01"/>
    <m/>
    <x v="26"/>
    <n v="1655"/>
    <s v="prim."/>
    <n v="235.67"/>
    <m/>
    <n v="4407195.3600000003"/>
    <m/>
    <n v="1460544.5600000003"/>
    <n v="283823.37"/>
    <n v="0"/>
    <n v="6151563.290000001"/>
    <n v="990401.70000000007"/>
    <n v="7141964.9900000002"/>
    <n v="221666.48999999996"/>
    <n v="42613.849999999991"/>
    <n v="96379.60000000002"/>
    <n v="360659.93999999994"/>
    <n v="7502624.9300000006"/>
    <n v="2836375.5"/>
    <n v="386392.66"/>
    <n v="28604.91"/>
    <n v="2836375.5"/>
    <n v="386392.66"/>
    <n v="28604.91"/>
    <n v="10753998"/>
    <n v="6497.88"/>
    <m/>
    <n v="10753997.965759696"/>
    <n v="6497.88"/>
    <n v="3.4240303561091423E-2"/>
    <n v="0"/>
    <n v="3.1839603903693484E-7"/>
    <n v="0"/>
    <n v="0"/>
    <n v="10"/>
    <x v="1"/>
    <b v="0"/>
    <n v="1"/>
  </r>
  <r>
    <x v="0"/>
    <x v="1"/>
    <s v="sbd"/>
    <x v="0"/>
    <x v="0"/>
    <n v="104"/>
    <n v="305"/>
    <s v="E0051"/>
    <m/>
    <n v="222"/>
    <x v="2"/>
    <m/>
    <m/>
    <n v="180.45"/>
    <n v="35"/>
    <n v="3485269.54"/>
    <n v="33.14"/>
    <n v="1155018.33"/>
    <n v="224451.36"/>
    <n v="0"/>
    <n v="4864739.2300000004"/>
    <n v="783223.02"/>
    <n v="5647962.25"/>
    <n v="169727.66"/>
    <n v="32628.97"/>
    <n v="73796.83"/>
    <n v="276153.46000000002"/>
    <n v="5924115.7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"/>
    <x v="7"/>
    <m/>
    <m/>
    <n v="3"/>
    <n v="54"/>
    <n v="122077.84"/>
    <n v="33.14"/>
    <n v="40456.6"/>
    <n v="7861.81"/>
    <n v="0"/>
    <n v="170396.25"/>
    <n v="27433.8"/>
    <n v="197830.05"/>
    <n v="2821.74"/>
    <n v="542.46"/>
    <n v="1226.8800000000001"/>
    <n v="4591.08"/>
    <n v="202421.12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61"/>
    <x v="27"/>
    <m/>
    <m/>
    <n v="6"/>
    <n v="34"/>
    <n v="111429.27"/>
    <n v="33.14"/>
    <n v="36927.660000000003"/>
    <n v="7176.04"/>
    <n v="0"/>
    <n v="155532.97"/>
    <n v="25040.81"/>
    <n v="180573.78"/>
    <n v="5643.48"/>
    <n v="1084.92"/>
    <n v="2453.7600000000002"/>
    <n v="9182.16"/>
    <n v="189755.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66"/>
    <x v="24"/>
    <m/>
    <m/>
    <n v="3"/>
    <n v="34"/>
    <n v="55714.63"/>
    <n v="33.14"/>
    <n v="18463.830000000002"/>
    <n v="3588.02"/>
    <n v="0"/>
    <n v="77766.48"/>
    <n v="12520.4"/>
    <n v="90286.87999999999"/>
    <n v="2821.74"/>
    <n v="542.46"/>
    <n v="1226.8800000000001"/>
    <n v="4591.08"/>
    <n v="94877.95999999999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80"/>
    <x v="10"/>
    <m/>
    <m/>
    <n v="10"/>
    <n v="28"/>
    <n v="146773.32"/>
    <n v="33.14"/>
    <n v="48640.68"/>
    <n v="9452.2000000000007"/>
    <n v="0"/>
    <n v="204866.2"/>
    <n v="32983.46"/>
    <n v="237849.66"/>
    <n v="9405.7999999999993"/>
    <n v="1808.2"/>
    <n v="4089.6"/>
    <n v="15303.6"/>
    <n v="253153.2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11"/>
    <x v="28"/>
    <m/>
    <m/>
    <n v="1"/>
    <n v="41"/>
    <n v="24438.99"/>
    <n v="33.14"/>
    <n v="8099.08"/>
    <n v="1573.87"/>
    <n v="0"/>
    <n v="34111.94"/>
    <n v="5492.02"/>
    <n v="39603.960000000006"/>
    <n v="940.58"/>
    <n v="180.82"/>
    <n v="408.96"/>
    <n v="1530.3600000000001"/>
    <n v="41134.32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210"/>
    <x v="29"/>
    <m/>
    <m/>
    <n v="1"/>
    <n v="37"/>
    <n v="20890.39"/>
    <n v="33.14"/>
    <n v="6923.08"/>
    <n v="1345.34"/>
    <n v="0"/>
    <n v="29158.81"/>
    <n v="4694.57"/>
    <n v="33853.380000000005"/>
    <n v="940.58"/>
    <n v="180.82"/>
    <n v="408.96"/>
    <n v="1530.3600000000001"/>
    <n v="35383.74000000000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200"/>
    <x v="3"/>
    <m/>
    <m/>
    <n v="31.22"/>
    <n v="27"/>
    <n v="440601.38"/>
    <n v="33.14"/>
    <n v="146015.29999999999"/>
    <n v="28374.73"/>
    <n v="0"/>
    <n v="614991.40999999992"/>
    <n v="99013.62"/>
    <n v="714005.02999999991"/>
    <n v="29364.91"/>
    <n v="5645.2"/>
    <n v="12767.73"/>
    <n v="47777.84"/>
    <n v="761782.8699999998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s v="Op: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"/>
    <x v="1"/>
    <s v="sbd"/>
    <x v="1"/>
    <x v="5"/>
    <n v="104"/>
    <n v="501"/>
    <s v="E0428"/>
    <s v="VK01"/>
    <m/>
    <x v="31"/>
    <n v="1000"/>
    <s v="NOD"/>
    <n v="1.57"/>
    <m/>
    <n v="19697.91"/>
    <m/>
    <n v="1142.48"/>
    <n v="1268.55"/>
    <n v="0"/>
    <n v="22108.94"/>
    <n v="3559.54"/>
    <n v="25668.48"/>
    <n v="1476.71"/>
    <n v="283.89"/>
    <n v="642.07000000000005"/>
    <n v="2402.67"/>
    <n v="28071.15"/>
    <n v="18992.52"/>
    <n v="1483.65"/>
    <n v="0"/>
    <n v="18992.52"/>
    <n v="1483.65"/>
    <n v="0"/>
    <n v="48547.32"/>
    <n v="48.55"/>
    <m/>
    <n v="48547.309828596633"/>
    <n v="48.55"/>
    <n v="1.0171403366257437E-2"/>
    <n v="0"/>
    <n v="2.0951528317777157E-5"/>
    <n v="0"/>
    <n v="0"/>
    <n v="11"/>
    <x v="1"/>
    <b v="0"/>
    <n v="1"/>
  </r>
  <r>
    <x v="0"/>
    <x v="1"/>
    <s v="sbd"/>
    <x v="0"/>
    <x v="0"/>
    <n v="104"/>
    <n v="501"/>
    <s v="E0428"/>
    <m/>
    <n v="220"/>
    <x v="32"/>
    <m/>
    <m/>
    <n v="1.57"/>
    <n v="24"/>
    <n v="19697.91"/>
    <n v="5.8"/>
    <n v="1142.48"/>
    <n v="1268.55"/>
    <n v="0"/>
    <n v="22108.94"/>
    <n v="3559.54"/>
    <n v="25668.48"/>
    <n v="1476.71"/>
    <n v="283.89"/>
    <n v="642.07000000000005"/>
    <n v="2402.67"/>
    <n v="28071.1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E0428"/>
    <m/>
    <s v="Rea: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04"/>
    <n v="501"/>
    <s v="E0428"/>
    <m/>
    <s v="Rea: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E0428"/>
    <m/>
    <s v="Op:"/>
    <x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"/>
    <x v="1"/>
    <s v="sbd"/>
    <x v="1"/>
    <x v="5"/>
    <n v="104"/>
    <n v="501"/>
    <s v="Z0030"/>
    <s v="VK01"/>
    <m/>
    <x v="36"/>
    <n v="12640"/>
    <s v="točka"/>
    <n v="1"/>
    <m/>
    <n v="17857.2"/>
    <m/>
    <n v="905.36"/>
    <n v="1150"/>
    <n v="0"/>
    <n v="19912.560000000001"/>
    <n v="3205.92"/>
    <n v="23118.480000000003"/>
    <n v="940.58"/>
    <n v="180.82"/>
    <n v="408.96"/>
    <n v="1530.3600000000001"/>
    <n v="24648.840000000004"/>
    <n v="10465.969999999999"/>
    <n v="1695.78"/>
    <m/>
    <n v="10465.969999999999"/>
    <n v="1695.78"/>
    <m/>
    <n v="36810.590000000004"/>
    <n v="2.91"/>
    <m/>
    <n v="36810.594520329571"/>
    <n v="2.91"/>
    <n v="-4.520329566730652E-3"/>
    <n v="0"/>
    <n v="-1.2279968920996879E-5"/>
    <n v="0"/>
    <n v="0"/>
    <n v="12"/>
    <x v="1"/>
    <b v="0"/>
    <n v="1"/>
  </r>
  <r>
    <x v="15"/>
    <x v="1"/>
    <s v="sad"/>
    <x v="2"/>
    <x v="5"/>
    <n v="204"/>
    <n v="503"/>
    <s v="Z0030"/>
    <s v="VK01"/>
    <m/>
    <x v="36"/>
    <n v="12640"/>
    <s v="točka"/>
    <n v="1"/>
    <m/>
    <n v="17857.2"/>
    <m/>
    <n v="905.36"/>
    <n v="1150"/>
    <n v="0"/>
    <n v="19912.560000000001"/>
    <n v="3205.92"/>
    <n v="23118.480000000003"/>
    <n v="940.58"/>
    <n v="180.82"/>
    <n v="408.96"/>
    <n v="1530.3600000000001"/>
    <n v="24648.840000000004"/>
    <n v="10465.969999999999"/>
    <n v="1695.78"/>
    <m/>
    <n v="10465.969999999999"/>
    <n v="1695.78"/>
    <m/>
    <n v="36810.590000000004"/>
    <n v="2.91"/>
    <m/>
    <n v="36810.594520329571"/>
    <n v="2.91"/>
    <n v="-4.520329566730652E-3"/>
    <n v="0"/>
    <n v="-1.2279968920996879E-5"/>
    <n v="0"/>
    <n v="0"/>
    <m/>
    <x v="3"/>
    <b v="0"/>
    <n v="1"/>
  </r>
  <r>
    <x v="0"/>
    <x v="1"/>
    <s v="sbd"/>
    <x v="0"/>
    <x v="0"/>
    <n v="104"/>
    <n v="501"/>
    <s v="Z0030"/>
    <m/>
    <n v="220"/>
    <x v="32"/>
    <m/>
    <m/>
    <n v="1"/>
    <n v="33"/>
    <n v="17857.2"/>
    <n v="5.07"/>
    <n v="905.36"/>
    <n v="1150"/>
    <n v="0"/>
    <n v="19912.560000000001"/>
    <n v="3205.92"/>
    <n v="23118.480000000003"/>
    <n v="940.58"/>
    <n v="180.82"/>
    <n v="408.96"/>
    <n v="1530.3600000000001"/>
    <n v="24648.8400000000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Z0030"/>
    <m/>
    <s v="Rea: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6"/>
    <x v="1"/>
    <s v="sbd"/>
    <x v="1"/>
    <x v="3"/>
    <n v="107"/>
    <n v="303"/>
    <s v="E0117"/>
    <s v="VK01"/>
    <m/>
    <x v="38"/>
    <n v="1"/>
    <s v="tran."/>
    <n v="0.7"/>
    <m/>
    <n v="17366.079999999998"/>
    <m/>
    <n v="5755.1200000000008"/>
    <n v="1118.3799999999999"/>
    <n v="0"/>
    <n v="24239.579999999998"/>
    <n v="3902.57"/>
    <n v="28142.15"/>
    <n v="658.41"/>
    <n v="126.58000000000001"/>
    <n v="286.27"/>
    <n v="1071.26"/>
    <n v="29213.409999999996"/>
    <n v="77510.509999999995"/>
    <n v="3692.21"/>
    <n v="0"/>
    <n v="77510.509999999995"/>
    <n v="3692.21"/>
    <n v="0"/>
    <n v="110416.12999999999"/>
    <n v="110416.13"/>
    <m/>
    <n v="110416.12295847491"/>
    <n v="110416.12"/>
    <n v="7.0415250811493024E-3"/>
    <n v="1.0000000009313226E-2"/>
    <n v="6.3772616647638193E-6"/>
    <n v="9.0566486209742078E-6"/>
    <n v="0"/>
    <n v="13"/>
    <x v="1"/>
    <b v="0"/>
    <n v="2"/>
  </r>
  <r>
    <x v="0"/>
    <x v="1"/>
    <s v="sbd"/>
    <x v="0"/>
    <x v="0"/>
    <n v="107"/>
    <n v="303"/>
    <s v="E0117"/>
    <m/>
    <n v="1"/>
    <x v="7"/>
    <m/>
    <m/>
    <n v="0.23"/>
    <n v="54"/>
    <n v="9359.2999999999993"/>
    <n v="33.14"/>
    <n v="3101.67"/>
    <n v="602.74"/>
    <n v="0"/>
    <n v="13063.71"/>
    <n v="2103.2600000000002"/>
    <n v="15166.97"/>
    <n v="216.33"/>
    <n v="41.59"/>
    <n v="94.06"/>
    <n v="351.98"/>
    <n v="15518.94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80"/>
    <x v="18"/>
    <m/>
    <m/>
    <n v="0.25"/>
    <n v="35"/>
    <n v="4828.58"/>
    <n v="33.14"/>
    <n v="1600.19"/>
    <n v="310.95999999999998"/>
    <n v="0"/>
    <n v="6739.7300000000005"/>
    <n v="1085.0999999999999"/>
    <n v="7824.83"/>
    <n v="235.15"/>
    <n v="45.21"/>
    <n v="102.24"/>
    <n v="382.6"/>
    <n v="8207.4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180"/>
    <x v="10"/>
    <m/>
    <m/>
    <n v="0.13"/>
    <n v="28"/>
    <n v="1908.05"/>
    <n v="33.14"/>
    <n v="632.33000000000004"/>
    <n v="122.88"/>
    <n v="0"/>
    <n v="2663.26"/>
    <n v="428.78"/>
    <n v="3092.04"/>
    <n v="122.28"/>
    <n v="23.51"/>
    <n v="53.16"/>
    <n v="198.95"/>
    <n v="3290.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200"/>
    <x v="3"/>
    <m/>
    <m/>
    <n v="0.09"/>
    <n v="27"/>
    <n v="1270.1500000000001"/>
    <n v="33.14"/>
    <n v="420.93"/>
    <n v="81.8"/>
    <n v="0"/>
    <n v="1772.88"/>
    <n v="285.43"/>
    <n v="2058.31"/>
    <n v="84.65"/>
    <n v="16.27"/>
    <n v="36.81"/>
    <n v="137.73000000000002"/>
    <n v="2196.04"/>
    <m/>
    <m/>
    <m/>
    <m/>
    <m/>
    <m/>
    <m/>
    <m/>
    <m/>
    <m/>
    <m/>
    <m/>
    <m/>
    <m/>
    <m/>
    <m/>
    <m/>
    <x v="0"/>
    <m/>
    <s v=""/>
  </r>
  <r>
    <x v="17"/>
    <x v="1"/>
    <s v="sbd"/>
    <x v="1"/>
    <x v="3"/>
    <n v="107"/>
    <n v="303"/>
    <s v="E0249"/>
    <s v="VK01"/>
    <m/>
    <x v="39"/>
    <n v="1"/>
    <s v="tran."/>
    <n v="1.1499999999999999"/>
    <m/>
    <n v="24799.979999999996"/>
    <m/>
    <n v="8218.7199999999993"/>
    <n v="1597.1200000000001"/>
    <n v="0"/>
    <n v="34615.82"/>
    <n v="5573.1500000000005"/>
    <n v="40188.97"/>
    <n v="1081.67"/>
    <n v="207.94"/>
    <n v="470.29000000000008"/>
    <n v="1759.8999999999999"/>
    <n v="41948.87"/>
    <n v="188179.59"/>
    <n v="5258.31"/>
    <m/>
    <n v="188179.59"/>
    <n v="5258.31"/>
    <m/>
    <n v="235386.77"/>
    <n v="235386.77"/>
    <m/>
    <n v="235386.7546327608"/>
    <n v="235386.75"/>
    <n v="1.5367239189799875E-2"/>
    <n v="1.9999999989522621E-2"/>
    <n v="6.5285063357855918E-6"/>
    <n v="8.4966549686941262E-6"/>
    <n v="0"/>
    <n v="14"/>
    <x v="1"/>
    <b v="0"/>
    <n v="2"/>
  </r>
  <r>
    <x v="0"/>
    <x v="1"/>
    <s v="sbd"/>
    <x v="0"/>
    <x v="0"/>
    <n v="107"/>
    <n v="303"/>
    <s v="E0249"/>
    <m/>
    <n v="1"/>
    <x v="7"/>
    <m/>
    <m/>
    <n v="0.24"/>
    <n v="54"/>
    <n v="9766.23"/>
    <n v="33.14"/>
    <n v="3236.53"/>
    <n v="628.95000000000005"/>
    <n v="0"/>
    <n v="13631.710000000001"/>
    <n v="2194.71"/>
    <n v="15826.420000000002"/>
    <n v="225.74"/>
    <n v="43.4"/>
    <n v="98.15"/>
    <n v="367.28999999999996"/>
    <n v="16193.710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80"/>
    <x v="18"/>
    <m/>
    <m/>
    <n v="0.38"/>
    <n v="35"/>
    <n v="7339.44"/>
    <n v="33.14"/>
    <n v="2432.29"/>
    <n v="472.66"/>
    <n v="0"/>
    <n v="10244.39"/>
    <n v="1649.35"/>
    <n v="11893.74"/>
    <n v="357.42"/>
    <n v="68.709999999999994"/>
    <n v="155.4"/>
    <n v="581.53"/>
    <n v="12475.2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180"/>
    <x v="10"/>
    <m/>
    <m/>
    <n v="0.38"/>
    <n v="28"/>
    <n v="5577.39"/>
    <n v="33.14"/>
    <n v="1848.35"/>
    <n v="359.18"/>
    <n v="0"/>
    <n v="7784.92"/>
    <n v="1253.3699999999999"/>
    <n v="9038.2900000000009"/>
    <n v="357.42"/>
    <n v="68.709999999999994"/>
    <n v="155.4"/>
    <n v="581.53"/>
    <n v="9619.820000000001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200"/>
    <x v="3"/>
    <m/>
    <m/>
    <n v="0.15"/>
    <n v="27"/>
    <n v="2116.92"/>
    <n v="33.14"/>
    <n v="701.55"/>
    <n v="136.33000000000001"/>
    <n v="0"/>
    <n v="2954.8"/>
    <n v="475.72"/>
    <n v="3430.5200000000004"/>
    <n v="141.09"/>
    <n v="27.12"/>
    <n v="61.34"/>
    <n v="229.55"/>
    <n v="3660.0700000000006"/>
    <m/>
    <m/>
    <m/>
    <m/>
    <m/>
    <m/>
    <m/>
    <m/>
    <m/>
    <m/>
    <m/>
    <m/>
    <m/>
    <m/>
    <m/>
    <m/>
    <m/>
    <x v="0"/>
    <m/>
    <s v=""/>
  </r>
  <r>
    <x v="18"/>
    <x v="1"/>
    <s v="sbd"/>
    <x v="1"/>
    <x v="3"/>
    <n v="112"/>
    <n v="303"/>
    <s v="E0113"/>
    <s v="VK01"/>
    <m/>
    <x v="40"/>
    <n v="1"/>
    <s v="tran."/>
    <n v="0.77"/>
    <m/>
    <n v="16966.04"/>
    <m/>
    <n v="5622.54"/>
    <n v="1092.6100000000001"/>
    <n v="0"/>
    <n v="23681.189999999995"/>
    <n v="3812.67"/>
    <n v="27493.859999999997"/>
    <n v="724.25"/>
    <n v="139.23000000000002"/>
    <n v="314.89999999999998"/>
    <n v="1178.3800000000001"/>
    <n v="28672.240000000002"/>
    <n v="104048.24"/>
    <n v="10591.89"/>
    <m/>
    <n v="104048.24"/>
    <n v="10591.89"/>
    <m/>
    <n v="143312.37"/>
    <n v="143312.37"/>
    <m/>
    <n v="143312.38610084675"/>
    <n v="143312.39000000001"/>
    <n v="-1.6100846754852682E-2"/>
    <n v="-2.0000000018626451E-2"/>
    <n v="-1.1234790790185268E-5"/>
    <n v="-1.3955527514841144E-5"/>
    <n v="0"/>
    <n v="15"/>
    <x v="1"/>
    <b v="0"/>
    <n v="2"/>
  </r>
  <r>
    <x v="19"/>
    <x v="1"/>
    <s v="sbd"/>
    <x v="1"/>
    <x v="3"/>
    <n v="112"/>
    <n v="303"/>
    <s v="E0423"/>
    <s v="VK01"/>
    <m/>
    <x v="41"/>
    <n v="1"/>
    <s v="vstav."/>
    <n v="0.77"/>
    <m/>
    <n v="16966.04"/>
    <m/>
    <n v="5622.54"/>
    <n v="1092.6100000000001"/>
    <n v="0"/>
    <n v="23681.189999999995"/>
    <n v="3812.67"/>
    <n v="27493.859999999997"/>
    <n v="724.25"/>
    <n v="139.23000000000002"/>
    <n v="314.89999999999998"/>
    <n v="1178.3800000000001"/>
    <n v="28672.240000000002"/>
    <n v="104048.24"/>
    <n v="10591.89"/>
    <n v="0"/>
    <n v="104048.24"/>
    <n v="10591.89"/>
    <n v="0"/>
    <n v="143312.37"/>
    <n v="143312.37"/>
    <m/>
    <n v="143312.38610084675"/>
    <n v="143312.39000000001"/>
    <n v="-1.6100846754852682E-2"/>
    <n v="-2.0000000018626451E-2"/>
    <n v="-1.1234790790185268E-5"/>
    <n v="-1.3955527514841144E-5"/>
    <n v="0"/>
    <m/>
    <x v="3"/>
    <b v="0"/>
    <n v="2"/>
  </r>
  <r>
    <x v="0"/>
    <x v="1"/>
    <s v="sbd"/>
    <x v="0"/>
    <x v="0"/>
    <n v="112"/>
    <n v="303"/>
    <s v="E0113"/>
    <m/>
    <n v="1"/>
    <x v="7"/>
    <m/>
    <m/>
    <n v="0.17"/>
    <n v="54"/>
    <n v="6917.74"/>
    <n v="33.14"/>
    <n v="2292.54"/>
    <n v="445.5"/>
    <n v="0"/>
    <n v="9655.7799999999988"/>
    <n v="1554.58"/>
    <n v="11210.359999999999"/>
    <n v="159.9"/>
    <n v="30.74"/>
    <n v="69.52"/>
    <n v="260.16000000000003"/>
    <n v="11470.51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80"/>
    <x v="18"/>
    <m/>
    <m/>
    <n v="0.24"/>
    <n v="35"/>
    <n v="4635.4399999999996"/>
    <n v="33.14"/>
    <n v="1536.18"/>
    <n v="298.52"/>
    <n v="0"/>
    <n v="6470.1399999999994"/>
    <n v="1041.69"/>
    <n v="7511.83"/>
    <n v="225.74"/>
    <n v="43.4"/>
    <n v="98.15"/>
    <n v="367.28999999999996"/>
    <n v="7879.1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64"/>
    <x v="19"/>
    <m/>
    <m/>
    <n v="0.04"/>
    <n v="35"/>
    <n v="772.57"/>
    <n v="33.14"/>
    <n v="256.02999999999997"/>
    <n v="49.75"/>
    <n v="0"/>
    <n v="1078.3499999999999"/>
    <n v="173.61"/>
    <n v="1251.96"/>
    <n v="37.619999999999997"/>
    <n v="7.23"/>
    <n v="16.36"/>
    <n v="61.209999999999994"/>
    <n v="1313.1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180"/>
    <x v="10"/>
    <m/>
    <m/>
    <n v="0.22"/>
    <n v="28"/>
    <n v="3229.01"/>
    <n v="33.14"/>
    <n v="1070.0899999999999"/>
    <n v="207.95"/>
    <n v="0"/>
    <n v="4507.05"/>
    <n v="725.64"/>
    <n v="5232.6900000000005"/>
    <n v="206.93"/>
    <n v="39.78"/>
    <n v="89.97"/>
    <n v="336.68"/>
    <n v="5569.370000000000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200"/>
    <x v="3"/>
    <m/>
    <m/>
    <n v="0.1"/>
    <n v="27"/>
    <n v="1411.28"/>
    <n v="33.14"/>
    <n v="467.7"/>
    <n v="90.89"/>
    <n v="0"/>
    <n v="1969.8700000000001"/>
    <n v="317.14999999999998"/>
    <n v="2287.02"/>
    <n v="94.06"/>
    <n v="18.079999999999998"/>
    <n v="40.9"/>
    <n v="153.04"/>
    <n v="2440.06"/>
    <m/>
    <m/>
    <m/>
    <m/>
    <m/>
    <m/>
    <m/>
    <m/>
    <m/>
    <m/>
    <m/>
    <m/>
    <m/>
    <m/>
    <m/>
    <m/>
    <m/>
    <x v="0"/>
    <m/>
    <s v=""/>
  </r>
  <r>
    <x v="20"/>
    <x v="1"/>
    <s v="sbd"/>
    <x v="1"/>
    <x v="3"/>
    <n v="120"/>
    <n v="303"/>
    <s v="E0116"/>
    <s v="VK01"/>
    <m/>
    <x v="42"/>
    <n v="1"/>
    <s v="tran."/>
    <n v="0.16"/>
    <m/>
    <n v="3303.0200000000004"/>
    <m/>
    <n v="1094.6199999999999"/>
    <n v="212.72000000000003"/>
    <n v="0"/>
    <n v="4610.3600000000006"/>
    <n v="742.25999999999988"/>
    <n v="5352.619999999999"/>
    <n v="150.49"/>
    <n v="28.930000000000003"/>
    <n v="65.44"/>
    <n v="244.86"/>
    <n v="5597.4800000000005"/>
    <n v="8302.5"/>
    <n v="87.63"/>
    <n v="0"/>
    <n v="8302.5"/>
    <n v="87.63"/>
    <n v="0"/>
    <n v="13987.609999999999"/>
    <n v="13987.61"/>
    <m/>
    <n v="13987.609828945753"/>
    <n v="13987.61"/>
    <n v="1.7105424558394589E-4"/>
    <n v="0"/>
    <n v="1.222898319839954E-6"/>
    <n v="0"/>
    <n v="0"/>
    <n v="16"/>
    <x v="1"/>
    <b v="0"/>
    <n v="2"/>
  </r>
  <r>
    <x v="0"/>
    <x v="1"/>
    <s v="sbd"/>
    <x v="0"/>
    <x v="0"/>
    <n v="120"/>
    <n v="303"/>
    <s v="E0116"/>
    <m/>
    <n v="1"/>
    <x v="7"/>
    <m/>
    <m/>
    <n v="0.03"/>
    <n v="54"/>
    <n v="1220.78"/>
    <n v="33.14"/>
    <n v="404.57"/>
    <n v="78.62"/>
    <n v="0"/>
    <n v="1703.9699999999998"/>
    <n v="274.33999999999997"/>
    <n v="1978.3099999999997"/>
    <n v="28.22"/>
    <n v="5.42"/>
    <n v="12.27"/>
    <n v="45.91"/>
    <n v="2024.2199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80"/>
    <x v="18"/>
    <m/>
    <m/>
    <n v="0.04"/>
    <n v="35"/>
    <n v="772.57"/>
    <n v="33.14"/>
    <n v="256.02999999999997"/>
    <n v="49.75"/>
    <n v="0"/>
    <n v="1078.3499999999999"/>
    <n v="173.61"/>
    <n v="1251.96"/>
    <n v="37.619999999999997"/>
    <n v="7.23"/>
    <n v="16.36"/>
    <n v="61.209999999999994"/>
    <n v="1313.1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180"/>
    <x v="10"/>
    <m/>
    <m/>
    <n v="7.0000000000000007E-2"/>
    <n v="28"/>
    <n v="1027.4100000000001"/>
    <n v="33.14"/>
    <n v="340.48"/>
    <n v="66.17"/>
    <n v="0"/>
    <n v="1434.0600000000002"/>
    <n v="230.88"/>
    <n v="1664.94"/>
    <n v="65.84"/>
    <n v="12.66"/>
    <n v="28.63"/>
    <n v="107.13"/>
    <n v="1772.0700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200"/>
    <x v="3"/>
    <m/>
    <m/>
    <n v="0.02"/>
    <n v="27"/>
    <n v="282.26"/>
    <n v="33.14"/>
    <n v="93.54"/>
    <n v="18.18"/>
    <n v="0"/>
    <n v="393.98"/>
    <n v="63.43"/>
    <n v="457.41"/>
    <n v="18.809999999999999"/>
    <n v="3.62"/>
    <n v="8.18"/>
    <n v="30.61"/>
    <n v="488.02000000000004"/>
    <m/>
    <m/>
    <m/>
    <m/>
    <m/>
    <m/>
    <m/>
    <m/>
    <m/>
    <m/>
    <m/>
    <m/>
    <m/>
    <m/>
    <m/>
    <m/>
    <m/>
    <x v="0"/>
    <m/>
    <s v=""/>
  </r>
  <r>
    <x v="21"/>
    <x v="1"/>
    <s v="sbd"/>
    <x v="1"/>
    <x v="3"/>
    <n v="122"/>
    <n v="303"/>
    <s v="E0145"/>
    <s v="VK01"/>
    <m/>
    <x v="43"/>
    <n v="1"/>
    <s v="tran."/>
    <n v="9.9999999999999992E-2"/>
    <m/>
    <n v="2075.1400000000003"/>
    <m/>
    <n v="687.7"/>
    <n v="133.63999999999999"/>
    <n v="0"/>
    <n v="2896.4799999999996"/>
    <n v="466.34000000000003"/>
    <n v="3362.82"/>
    <n v="94.06"/>
    <n v="18.09"/>
    <n v="40.900000000000006"/>
    <n v="153.05000000000001"/>
    <n v="3515.87"/>
    <n v="17763.21"/>
    <n v="604.52"/>
    <n v="0"/>
    <n v="17763.21"/>
    <n v="604.52"/>
    <n v="0"/>
    <n v="21883.599999999999"/>
    <n v="21883.599999999999"/>
    <m/>
    <n v="21883.570954923201"/>
    <n v="21883.57"/>
    <n v="2.9045076797046931E-2"/>
    <n v="2.9999999998835847E-2"/>
    <n v="1.32725490080551E-4"/>
    <n v="1.3708914952558401E-4"/>
    <n v="0"/>
    <n v="17"/>
    <x v="1"/>
    <b v="0"/>
    <n v="2"/>
  </r>
  <r>
    <x v="0"/>
    <x v="1"/>
    <s v="sbd"/>
    <x v="0"/>
    <x v="0"/>
    <n v="122"/>
    <n v="303"/>
    <s v="E0145"/>
    <m/>
    <n v="1"/>
    <x v="7"/>
    <m/>
    <m/>
    <n v="0.02"/>
    <n v="54"/>
    <n v="813.85"/>
    <n v="33.14"/>
    <n v="269.70999999999998"/>
    <n v="52.41"/>
    <n v="0"/>
    <n v="1135.97"/>
    <n v="182.89"/>
    <n v="1318.8600000000001"/>
    <n v="18.809999999999999"/>
    <n v="3.62"/>
    <n v="8.18"/>
    <n v="30.61"/>
    <n v="1349.4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80"/>
    <x v="18"/>
    <m/>
    <m/>
    <n v="0.02"/>
    <n v="35"/>
    <n v="386.29"/>
    <n v="33.14"/>
    <n v="128.02000000000001"/>
    <n v="24.88"/>
    <n v="0"/>
    <n v="539.19000000000005"/>
    <n v="86.81"/>
    <n v="626"/>
    <n v="18.809999999999999"/>
    <n v="3.62"/>
    <n v="8.18"/>
    <n v="30.61"/>
    <n v="656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180"/>
    <x v="10"/>
    <m/>
    <m/>
    <n v="0.05"/>
    <n v="28"/>
    <n v="733.87"/>
    <n v="33.14"/>
    <n v="243.2"/>
    <n v="47.26"/>
    <n v="0"/>
    <n v="1024.33"/>
    <n v="164.92"/>
    <n v="1189.25"/>
    <n v="47.03"/>
    <n v="9.0399999999999991"/>
    <n v="20.45"/>
    <n v="76.52"/>
    <n v="1265.7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200"/>
    <x v="3"/>
    <m/>
    <m/>
    <n v="0.01"/>
    <n v="27"/>
    <n v="141.13"/>
    <n v="33.14"/>
    <n v="46.77"/>
    <n v="9.09"/>
    <n v="0"/>
    <n v="196.99"/>
    <n v="31.72"/>
    <n v="228.71"/>
    <n v="9.41"/>
    <n v="1.81"/>
    <n v="4.09"/>
    <n v="15.31"/>
    <n v="244.02"/>
    <m/>
    <m/>
    <m/>
    <m/>
    <m/>
    <m/>
    <m/>
    <m/>
    <m/>
    <m/>
    <m/>
    <m/>
    <m/>
    <m/>
    <m/>
    <m/>
    <m/>
    <x v="0"/>
    <m/>
    <s v=""/>
  </r>
  <r>
    <x v="22"/>
    <x v="1"/>
    <s v="sbd"/>
    <x v="1"/>
    <x v="6"/>
    <n v="124"/>
    <n v="341"/>
    <s v="E0700"/>
    <s v="VK01"/>
    <m/>
    <x v="44"/>
    <n v="1"/>
    <s v="prim."/>
    <n v="0.23"/>
    <m/>
    <n v="4137.6899999999996"/>
    <m/>
    <n v="1164.76"/>
    <n v="266.46999999999997"/>
    <n v="0"/>
    <n v="5568.9199999999992"/>
    <n v="896.59"/>
    <n v="6465.5099999999993"/>
    <n v="216.34"/>
    <n v="41.58"/>
    <n v="94.06"/>
    <n v="351.98"/>
    <n v="6817.4899999999989"/>
    <n v="633.52"/>
    <n v="438.15"/>
    <n v="0"/>
    <n v="633.52"/>
    <n v="438.15"/>
    <n v="0"/>
    <n v="7889.159999999998"/>
    <n v="7889.16"/>
    <m/>
    <n v="7889.1724923552902"/>
    <n v="7889.17"/>
    <n v="-1.2492355292124557E-2"/>
    <n v="-1.0000000000218279E-2"/>
    <n v="-1.583481069051261E-4"/>
    <n v="-1.2675604658307882E-4"/>
    <n v="0"/>
    <n v="18"/>
    <x v="1"/>
    <b v="0"/>
    <n v="2"/>
  </r>
  <r>
    <x v="0"/>
    <x v="1"/>
    <s v="sbd"/>
    <x v="0"/>
    <x v="0"/>
    <n v="124"/>
    <n v="341"/>
    <s v="E0700"/>
    <m/>
    <n v="222"/>
    <x v="2"/>
    <m/>
    <m/>
    <n v="0.2"/>
    <n v="34"/>
    <n v="3714.31"/>
    <n v="28.15"/>
    <n v="1045.58"/>
    <n v="239.2"/>
    <n v="0"/>
    <n v="4999.0899999999992"/>
    <n v="804.85"/>
    <n v="5803.94"/>
    <n v="188.12"/>
    <n v="36.159999999999997"/>
    <n v="81.790000000000006"/>
    <n v="306.07"/>
    <n v="6110.009999999999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4"/>
    <n v="341"/>
    <s v="E0700"/>
    <m/>
    <n v="200"/>
    <x v="3"/>
    <m/>
    <m/>
    <n v="0.03"/>
    <n v="27"/>
    <n v="423.38"/>
    <n v="28.15"/>
    <n v="119.18"/>
    <n v="27.27"/>
    <n v="0"/>
    <n v="569.82999999999993"/>
    <n v="91.74"/>
    <n v="661.56999999999994"/>
    <n v="28.22"/>
    <n v="5.42"/>
    <n v="12.27"/>
    <n v="45.91"/>
    <n v="707.4799999999999"/>
    <m/>
    <m/>
    <m/>
    <m/>
    <m/>
    <m/>
    <m/>
    <m/>
    <m/>
    <m/>
    <m/>
    <m/>
    <m/>
    <m/>
    <m/>
    <m/>
    <m/>
    <x v="0"/>
    <m/>
    <s v=""/>
  </r>
  <r>
    <x v="23"/>
    <x v="1"/>
    <s v="sbd"/>
    <x v="1"/>
    <x v="7"/>
    <n v="127"/>
    <n v="359"/>
    <s v="E0051"/>
    <s v="VK01"/>
    <m/>
    <x v="45"/>
    <n v="100"/>
    <s v="prim."/>
    <n v="8.0299999999999994"/>
    <m/>
    <n v="125608.8"/>
    <m/>
    <n v="41626.76"/>
    <n v="8089.21"/>
    <n v="0"/>
    <n v="175324.77000000002"/>
    <n v="28227.29"/>
    <n v="203552.06"/>
    <n v="7552.85"/>
    <n v="1451.99"/>
    <n v="3283.95"/>
    <n v="12288.79"/>
    <n v="215840.85000000003"/>
    <n v="90560.09"/>
    <n v="14642.39"/>
    <n v="853.01"/>
    <n v="90560.09"/>
    <n v="14642.39"/>
    <n v="853.01"/>
    <n v="321896.34000000008"/>
    <n v="3218.96"/>
    <m/>
    <n v="321896.34029385209"/>
    <n v="3218.96"/>
    <n v="-2.9385200468823314E-4"/>
    <n v="0"/>
    <n v="-9.1287774325107925E-8"/>
    <n v="0"/>
    <n v="0"/>
    <n v="19"/>
    <x v="1"/>
    <b v="0"/>
    <n v="2"/>
  </r>
  <r>
    <x v="0"/>
    <x v="1"/>
    <s v="sbd"/>
    <x v="0"/>
    <x v="0"/>
    <n v="127"/>
    <n v="359"/>
    <s v="E0051"/>
    <m/>
    <n v="222"/>
    <x v="2"/>
    <m/>
    <m/>
    <n v="6.97"/>
    <n v="30"/>
    <n v="110649.24"/>
    <n v="33.14"/>
    <n v="36669.160000000003"/>
    <n v="7125.81"/>
    <n v="0"/>
    <n v="154444.21000000002"/>
    <n v="24865.52"/>
    <n v="179309.73"/>
    <n v="6555.84"/>
    <n v="1260.32"/>
    <n v="2850.45"/>
    <n v="10666.61"/>
    <n v="189976.34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51"/>
    <m/>
    <n v="200"/>
    <x v="3"/>
    <m/>
    <m/>
    <n v="1.06"/>
    <n v="27"/>
    <n v="14959.56"/>
    <n v="33.14"/>
    <n v="4957.6000000000004"/>
    <n v="963.4"/>
    <n v="0"/>
    <n v="20880.560000000001"/>
    <n v="3361.77"/>
    <n v="24242.33"/>
    <n v="997.01"/>
    <n v="191.67"/>
    <n v="433.5"/>
    <n v="1622.18"/>
    <n v="25864.510000000002"/>
    <m/>
    <m/>
    <m/>
    <m/>
    <m/>
    <m/>
    <m/>
    <m/>
    <m/>
    <m/>
    <m/>
    <m/>
    <m/>
    <m/>
    <m/>
    <m/>
    <m/>
    <x v="0"/>
    <m/>
    <s v=""/>
  </r>
  <r>
    <x v="24"/>
    <x v="1"/>
    <s v="sbd"/>
    <x v="1"/>
    <x v="7"/>
    <n v="127"/>
    <n v="359"/>
    <s v="E0002"/>
    <s v="VK01"/>
    <m/>
    <x v="46"/>
    <n v="1000"/>
    <s v="BOD"/>
    <n v="4.2"/>
    <m/>
    <n v="72903.37"/>
    <m/>
    <n v="24160.18"/>
    <n v="4694.97"/>
    <n v="0"/>
    <n v="101758.51999999999"/>
    <n v="16383.12"/>
    <n v="118141.63999999998"/>
    <n v="3950.4300000000003"/>
    <n v="759.43999999999994"/>
    <n v="1717.6299999999999"/>
    <n v="6427.5"/>
    <n v="124569.13999999998"/>
    <n v="57035.360000000001"/>
    <n v="7166.55"/>
    <n v="0"/>
    <n v="57035.360000000001"/>
    <n v="7166.55"/>
    <n v="0"/>
    <n v="188771.05"/>
    <n v="188.77"/>
    <m/>
    <n v="188771.06988702575"/>
    <n v="188.77"/>
    <n v="-1.9887025759089738E-2"/>
    <n v="0"/>
    <n v="-1.0534996581304313E-5"/>
    <n v="0"/>
    <n v="0"/>
    <n v="20"/>
    <x v="1"/>
    <b v="0"/>
    <n v="2"/>
  </r>
  <r>
    <x v="0"/>
    <x v="1"/>
    <s v="sbd"/>
    <x v="0"/>
    <x v="0"/>
    <n v="127"/>
    <n v="359"/>
    <s v="E0002"/>
    <m/>
    <n v="222"/>
    <x v="2"/>
    <m/>
    <m/>
    <n v="3.64"/>
    <n v="33"/>
    <n v="65000.21"/>
    <n v="33.14"/>
    <n v="21541.07"/>
    <n v="4186.01"/>
    <n v="0"/>
    <n v="90727.29"/>
    <n v="14607.09"/>
    <n v="105334.37999999999"/>
    <n v="3423.71"/>
    <n v="658.18"/>
    <n v="1488.61"/>
    <n v="5570.5"/>
    <n v="110904.87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02"/>
    <m/>
    <n v="200"/>
    <x v="3"/>
    <m/>
    <m/>
    <n v="0.56000000000000005"/>
    <n v="27"/>
    <n v="7903.16"/>
    <n v="33.14"/>
    <n v="2619.11"/>
    <n v="508.96"/>
    <n v="0"/>
    <n v="11031.23"/>
    <n v="1776.03"/>
    <n v="12807.26"/>
    <n v="526.72"/>
    <n v="101.26"/>
    <n v="229.02"/>
    <n v="857"/>
    <n v="13664.26"/>
    <m/>
    <m/>
    <m/>
    <m/>
    <m/>
    <m/>
    <m/>
    <m/>
    <m/>
    <m/>
    <m/>
    <m/>
    <m/>
    <m/>
    <m/>
    <m/>
    <m/>
    <x v="0"/>
    <m/>
    <s v=""/>
  </r>
  <r>
    <x v="25"/>
    <x v="1"/>
    <s v="sbd"/>
    <x v="1"/>
    <x v="7"/>
    <n v="127"/>
    <n v="359"/>
    <s v="E0051"/>
    <s v="VK25"/>
    <m/>
    <x v="47"/>
    <n v="100"/>
    <s v="prim."/>
    <n v="7.1800000000000006"/>
    <m/>
    <n v="124657.51"/>
    <m/>
    <n v="41311.5"/>
    <n v="8027.9400000000005"/>
    <n v="0"/>
    <n v="173996.95"/>
    <n v="28013.51"/>
    <n v="202010.46"/>
    <n v="6753.3600000000006"/>
    <n v="1298.29"/>
    <n v="2936.33"/>
    <n v="10987.980000000001"/>
    <n v="212998.44"/>
    <n v="75975.070000000007"/>
    <n v="17827.7"/>
    <n v="833.87"/>
    <n v="75975.070000000007"/>
    <n v="17827.7"/>
    <n v="833.87"/>
    <n v="307635.08"/>
    <n v="3076.35"/>
    <m/>
    <n v="307635.08892881736"/>
    <n v="3076.35"/>
    <n v="-8.9288173476234078E-3"/>
    <n v="0"/>
    <n v="-2.9024053721288654E-6"/>
    <n v="0"/>
    <n v="0"/>
    <n v="21"/>
    <x v="1"/>
    <b v="0"/>
    <n v="2"/>
  </r>
  <r>
    <x v="0"/>
    <x v="1"/>
    <s v="sbd"/>
    <x v="0"/>
    <x v="0"/>
    <n v="127"/>
    <n v="359"/>
    <s v="E0051"/>
    <m/>
    <n v="222"/>
    <x v="2"/>
    <m/>
    <m/>
    <n v="6.23"/>
    <n v="33"/>
    <n v="111250.36"/>
    <n v="33.14"/>
    <n v="36868.370000000003"/>
    <n v="7164.52"/>
    <n v="0"/>
    <n v="155283.25"/>
    <n v="25000.6"/>
    <n v="180283.85"/>
    <n v="5859.81"/>
    <n v="1126.51"/>
    <n v="2547.8200000000002"/>
    <n v="9534.1400000000012"/>
    <n v="189817.99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51"/>
    <m/>
    <n v="200"/>
    <x v="3"/>
    <m/>
    <m/>
    <n v="0.95"/>
    <n v="27"/>
    <n v="13407.15"/>
    <n v="33.14"/>
    <n v="4443.13"/>
    <n v="863.42"/>
    <n v="0"/>
    <n v="18713.699999999997"/>
    <n v="3012.91"/>
    <n v="21726.609999999997"/>
    <n v="893.55"/>
    <n v="171.78"/>
    <n v="388.51"/>
    <n v="1453.84"/>
    <n v="23180.449999999997"/>
    <m/>
    <m/>
    <m/>
    <m/>
    <m/>
    <m/>
    <m/>
    <m/>
    <m/>
    <m/>
    <m/>
    <m/>
    <m/>
    <m/>
    <m/>
    <m/>
    <m/>
    <x v="0"/>
    <m/>
    <s v=""/>
  </r>
  <r>
    <x v="26"/>
    <x v="1"/>
    <s v="sbd"/>
    <x v="1"/>
    <x v="3"/>
    <n v="128"/>
    <n v="303"/>
    <s v="E0146"/>
    <s v="VK01"/>
    <m/>
    <x v="48"/>
    <n v="1"/>
    <s v="tran."/>
    <n v="1.71"/>
    <m/>
    <n v="33288.46"/>
    <m/>
    <n v="11031.800000000001"/>
    <n v="2143.77"/>
    <n v="0"/>
    <n v="46464.03"/>
    <n v="7480.7100000000009"/>
    <n v="53944.740000000005"/>
    <n v="1608.3899999999999"/>
    <n v="309.20000000000005"/>
    <n v="699.31999999999994"/>
    <n v="2616.9100000000003"/>
    <n v="56561.65"/>
    <n v="38602.550000000003"/>
    <n v="2808.22"/>
    <n v="0"/>
    <n v="38602.550000000003"/>
    <n v="2808.22"/>
    <n v="0"/>
    <n v="97972.420000000013"/>
    <n v="97972.42"/>
    <m/>
    <n v="97972.440514752088"/>
    <n v="97972.44"/>
    <n v="-2.0514752075541764E-2"/>
    <n v="-2.0000000004074536E-2"/>
    <n v="-2.0939309021757785E-5"/>
    <n v="-2.041390415924574E-5"/>
    <n v="0"/>
    <n v="22"/>
    <x v="1"/>
    <b v="0"/>
    <n v="2"/>
  </r>
  <r>
    <x v="0"/>
    <x v="1"/>
    <s v="sbd"/>
    <x v="0"/>
    <x v="0"/>
    <n v="128"/>
    <n v="303"/>
    <s v="E0146"/>
    <m/>
    <n v="1"/>
    <x v="7"/>
    <m/>
    <m/>
    <n v="0.22"/>
    <n v="54"/>
    <n v="8952.3700000000008"/>
    <n v="33.14"/>
    <n v="2966.82"/>
    <n v="576.53"/>
    <n v="0"/>
    <n v="12495.720000000001"/>
    <n v="2011.81"/>
    <n v="14507.53"/>
    <n v="206.93"/>
    <n v="39.78"/>
    <n v="89.97"/>
    <n v="336.68"/>
    <n v="14844.2100000000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80"/>
    <x v="18"/>
    <m/>
    <m/>
    <n v="0.56000000000000005"/>
    <n v="35"/>
    <n v="10816.02"/>
    <n v="33.14"/>
    <n v="3584.43"/>
    <n v="696.55"/>
    <n v="0"/>
    <n v="15097"/>
    <n v="2430.62"/>
    <n v="17527.62"/>
    <n v="526.72"/>
    <n v="101.26"/>
    <n v="229.02"/>
    <n v="857"/>
    <n v="18384.6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180"/>
    <x v="10"/>
    <m/>
    <m/>
    <n v="0.7"/>
    <n v="28"/>
    <n v="10274.129999999999"/>
    <n v="33.14"/>
    <n v="3404.85"/>
    <n v="661.65"/>
    <n v="0"/>
    <n v="14340.63"/>
    <n v="2308.84"/>
    <n v="16649.47"/>
    <n v="658.41"/>
    <n v="126.57"/>
    <n v="286.27"/>
    <n v="1071.25"/>
    <n v="17720.7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200"/>
    <x v="3"/>
    <m/>
    <m/>
    <n v="0.23"/>
    <n v="27"/>
    <n v="3245.94"/>
    <n v="33.14"/>
    <n v="1075.7"/>
    <n v="209.04"/>
    <n v="0"/>
    <n v="4530.68"/>
    <n v="729.44"/>
    <n v="5260.1200000000008"/>
    <n v="216.33"/>
    <n v="41.59"/>
    <n v="94.06"/>
    <n v="351.98"/>
    <n v="5612.1"/>
    <m/>
    <m/>
    <m/>
    <m/>
    <m/>
    <m/>
    <m/>
    <m/>
    <m/>
    <m/>
    <m/>
    <m/>
    <m/>
    <m/>
    <m/>
    <m/>
    <m/>
    <x v="0"/>
    <m/>
    <s v=""/>
  </r>
  <r>
    <x v="27"/>
    <x v="1"/>
    <s v="sbd"/>
    <x v="1"/>
    <x v="6"/>
    <n v="130"/>
    <n v="312"/>
    <s v="E0002"/>
    <s v="VK01"/>
    <m/>
    <x v="49"/>
    <n v="21681"/>
    <s v="BOD"/>
    <n v="129.68"/>
    <m/>
    <n v="2356123.88"/>
    <m/>
    <n v="663248.86"/>
    <n v="151734.37"/>
    <n v="0"/>
    <n v="3171107.1100000003"/>
    <n v="510548.25"/>
    <n v="3681655.36"/>
    <n v="121974.41"/>
    <n v="23448.739999999998"/>
    <n v="53033.93"/>
    <n v="198457.08000000002"/>
    <n v="3880112.44"/>
    <n v="534357.97"/>
    <n v="111550.34"/>
    <n v="0"/>
    <n v="534357.97"/>
    <n v="111550.34"/>
    <n v="0"/>
    <n v="4526020.75"/>
    <n v="208.76"/>
    <m/>
    <n v="4526020.7677451838"/>
    <n v="208.76"/>
    <n v="-1.7745183780789375E-2"/>
    <n v="0"/>
    <n v="-3.9207031278448688E-7"/>
    <n v="0"/>
    <n v="0"/>
    <n v="23"/>
    <x v="1"/>
    <b v="0"/>
    <n v="2"/>
  </r>
  <r>
    <x v="0"/>
    <x v="1"/>
    <s v="sbd"/>
    <x v="0"/>
    <x v="0"/>
    <n v="130"/>
    <n v="312"/>
    <s v="E0002"/>
    <m/>
    <n v="1"/>
    <x v="7"/>
    <m/>
    <m/>
    <n v="7"/>
    <n v="54"/>
    <n v="284848.28999999998"/>
    <n v="28.15"/>
    <n v="80184.789999999994"/>
    <n v="18344.23"/>
    <n v="0"/>
    <n v="383377.30999999994"/>
    <n v="61723.75"/>
    <n v="445101.05999999994"/>
    <n v="6584.06"/>
    <n v="1265.74"/>
    <n v="2862.72"/>
    <n v="10712.52"/>
    <n v="455813.5799999999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150"/>
    <x v="50"/>
    <m/>
    <m/>
    <n v="7"/>
    <n v="49"/>
    <n v="234124.12"/>
    <n v="28.15"/>
    <n v="65905.94"/>
    <n v="15077.59"/>
    <n v="0"/>
    <n v="315107.65000000002"/>
    <n v="50732.33"/>
    <n v="365839.98000000004"/>
    <n v="6584.06"/>
    <n v="1265.74"/>
    <n v="2862.72"/>
    <n v="10712.52"/>
    <n v="376552.50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80"/>
    <x v="18"/>
    <m/>
    <m/>
    <n v="17"/>
    <n v="37"/>
    <n v="355136.57"/>
    <n v="28.15"/>
    <n v="99970.94"/>
    <n v="22870.799999999999"/>
    <n v="0"/>
    <n v="477978.31"/>
    <n v="76954.509999999995"/>
    <n v="554932.81999999995"/>
    <n v="15989.86"/>
    <n v="3073.94"/>
    <n v="6952.32"/>
    <n v="26016.12"/>
    <n v="580948.939999999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209"/>
    <x v="51"/>
    <m/>
    <m/>
    <n v="2.5"/>
    <n v="37"/>
    <n v="52225.97"/>
    <n v="28.15"/>
    <n v="14701.61"/>
    <n v="3363.35"/>
    <n v="0"/>
    <n v="70290.930000000008"/>
    <n v="11316.84"/>
    <n v="81607.77"/>
    <n v="2351.4499999999998"/>
    <n v="452.05"/>
    <n v="1022.4"/>
    <n v="3825.9"/>
    <n v="85433.6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66"/>
    <x v="24"/>
    <m/>
    <m/>
    <n v="6"/>
    <n v="35"/>
    <n v="115885.94"/>
    <n v="28.15"/>
    <n v="32621.89"/>
    <n v="7463.05"/>
    <n v="0"/>
    <n v="155970.88"/>
    <n v="25111.31"/>
    <n v="181082.19"/>
    <n v="5643.48"/>
    <n v="1084.92"/>
    <n v="2453.7600000000002"/>
    <n v="9182.16"/>
    <n v="190264.3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180"/>
    <x v="10"/>
    <m/>
    <m/>
    <n v="73"/>
    <n v="28"/>
    <n v="1071445.22"/>
    <n v="28.15"/>
    <n v="301611.83"/>
    <n v="69001.070000000007"/>
    <n v="0"/>
    <n v="1442058.12"/>
    <n v="232171.36"/>
    <n v="1674229.48"/>
    <n v="68662.34"/>
    <n v="13199.86"/>
    <n v="29854.080000000002"/>
    <n v="111716.28"/>
    <n v="1785945.7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200"/>
    <x v="3"/>
    <m/>
    <m/>
    <n v="17.18"/>
    <n v="27"/>
    <n v="242457.77"/>
    <n v="28.15"/>
    <n v="68251.86"/>
    <n v="15614.28"/>
    <n v="0"/>
    <n v="326323.91000000003"/>
    <n v="52538.15"/>
    <n v="378862.06000000006"/>
    <n v="16159.16"/>
    <n v="3106.49"/>
    <n v="7025.93"/>
    <n v="26291.58"/>
    <n v="405153.64000000007"/>
    <m/>
    <m/>
    <m/>
    <m/>
    <m/>
    <m/>
    <m/>
    <m/>
    <m/>
    <m/>
    <m/>
    <m/>
    <m/>
    <m/>
    <m/>
    <m/>
    <m/>
    <x v="0"/>
    <m/>
    <s v=""/>
  </r>
  <r>
    <x v="28"/>
    <x v="1"/>
    <s v="sbd"/>
    <x v="1"/>
    <x v="6"/>
    <n v="130"/>
    <n v="341"/>
    <s v="E0051"/>
    <s v="VK25"/>
    <m/>
    <x v="52"/>
    <n v="100"/>
    <s v="prim."/>
    <n v="10.86"/>
    <m/>
    <n v="195266.37"/>
    <m/>
    <n v="54967.48"/>
    <n v="12575.15"/>
    <n v="0"/>
    <n v="262809"/>
    <n v="42312.25"/>
    <n v="305121.25"/>
    <n v="10214.700000000001"/>
    <n v="1963.6999999999998"/>
    <n v="4441.3"/>
    <n v="16619.7"/>
    <n v="321740.95"/>
    <n v="131022.56"/>
    <n v="24324.89"/>
    <n v="0"/>
    <n v="131022.56"/>
    <n v="24324.89"/>
    <n v="0"/>
    <n v="477088.4"/>
    <n v="4770.88"/>
    <m/>
    <n v="477088.41818494612"/>
    <n v="4770.88"/>
    <n v="-1.8184946093242615E-2"/>
    <n v="0"/>
    <n v="-3.8116511321792589E-6"/>
    <n v="0"/>
    <n v="0"/>
    <n v="24"/>
    <x v="1"/>
    <b v="0"/>
    <n v="2"/>
  </r>
  <r>
    <x v="0"/>
    <x v="1"/>
    <s v="sbd"/>
    <x v="0"/>
    <x v="0"/>
    <n v="130"/>
    <n v="341"/>
    <s v="E0051"/>
    <m/>
    <n v="222"/>
    <x v="2"/>
    <m/>
    <m/>
    <n v="9.42"/>
    <n v="34"/>
    <n v="174943.95"/>
    <n v="28.15"/>
    <n v="49246.720000000001"/>
    <n v="11266.39"/>
    <n v="0"/>
    <n v="235457.06"/>
    <n v="37908.589999999997"/>
    <n v="273365.65000000002"/>
    <n v="8860.26"/>
    <n v="1703.32"/>
    <n v="3852.4"/>
    <n v="14415.98"/>
    <n v="287781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200"/>
    <x v="3"/>
    <m/>
    <m/>
    <n v="1.44"/>
    <n v="27"/>
    <n v="20322.419999999998"/>
    <n v="28.15"/>
    <n v="5720.76"/>
    <n v="1308.76"/>
    <n v="0"/>
    <n v="27351.94"/>
    <n v="4403.66"/>
    <n v="31755.599999999999"/>
    <n v="1354.44"/>
    <n v="260.38"/>
    <n v="588.9"/>
    <n v="2203.7200000000003"/>
    <n v="33959.32"/>
    <m/>
    <m/>
    <m/>
    <m/>
    <m/>
    <m/>
    <m/>
    <m/>
    <m/>
    <m/>
    <m/>
    <m/>
    <m/>
    <m/>
    <m/>
    <m/>
    <m/>
    <x v="0"/>
    <m/>
    <s v=""/>
  </r>
  <r>
    <x v="29"/>
    <x v="1"/>
    <s v="sbd"/>
    <x v="1"/>
    <x v="6"/>
    <n v="130"/>
    <n v="341"/>
    <s v="E0051"/>
    <s v="VK01"/>
    <m/>
    <x v="53"/>
    <n v="100"/>
    <s v="prim."/>
    <n v="11.629999999999999"/>
    <m/>
    <n v="217969.01"/>
    <m/>
    <n v="61358.28"/>
    <n v="14037.199999999999"/>
    <n v="0"/>
    <n v="293364.49000000005"/>
    <n v="47231.68"/>
    <n v="340596.17"/>
    <n v="10938.939999999999"/>
    <n v="2102.94"/>
    <n v="4756.2000000000007"/>
    <n v="17798.079999999998"/>
    <n v="358394.25"/>
    <n v="85230.3"/>
    <n v="19194.169999999998"/>
    <n v="1247.33"/>
    <n v="85230.3"/>
    <n v="19194.169999999998"/>
    <n v="1247.33"/>
    <n v="464066.05"/>
    <n v="4640.66"/>
    <m/>
    <n v="464066.05111761263"/>
    <n v="4640.66"/>
    <n v="-1.1176126427017152E-3"/>
    <n v="0"/>
    <n v="-2.4083051108999743E-7"/>
    <n v="0"/>
    <n v="0"/>
    <n v="25"/>
    <x v="1"/>
    <b v="0"/>
    <n v="2"/>
  </r>
  <r>
    <x v="0"/>
    <x v="1"/>
    <s v="sbd"/>
    <x v="0"/>
    <x v="0"/>
    <n v="130"/>
    <n v="341"/>
    <s v="E0051"/>
    <m/>
    <n v="222"/>
    <x v="2"/>
    <m/>
    <m/>
    <n v="9.69"/>
    <n v="34"/>
    <n v="179958.26"/>
    <n v="28.15"/>
    <n v="50658.25"/>
    <n v="11589.31"/>
    <n v="0"/>
    <n v="242205.82"/>
    <n v="38995.14"/>
    <n v="281200.96000000002"/>
    <n v="9114.2199999999993"/>
    <n v="1752.15"/>
    <n v="3962.82"/>
    <n v="14829.189999999999"/>
    <n v="296030.15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4"/>
    <x v="54"/>
    <m/>
    <m/>
    <n v="0.4"/>
    <n v="54"/>
    <n v="16277.05"/>
    <n v="28.15"/>
    <n v="4581.99"/>
    <n v="1048.24"/>
    <n v="0"/>
    <n v="21907.280000000002"/>
    <n v="3527.07"/>
    <n v="25434.350000000002"/>
    <n v="376.23"/>
    <n v="72.33"/>
    <n v="163.58000000000001"/>
    <n v="612.14"/>
    <n v="26046.4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200"/>
    <x v="3"/>
    <m/>
    <m/>
    <n v="1.54"/>
    <n v="27"/>
    <n v="21733.7"/>
    <n v="28.15"/>
    <n v="6118.04"/>
    <n v="1399.65"/>
    <n v="0"/>
    <n v="29251.390000000003"/>
    <n v="4709.47"/>
    <n v="33960.86"/>
    <n v="1448.49"/>
    <n v="278.45999999999998"/>
    <n v="629.79999999999995"/>
    <n v="2356.75"/>
    <n v="36317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s v="Rea:"/>
    <x v="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30"/>
    <n v="341"/>
    <s v="E0051"/>
    <m/>
    <s v="Op: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30"/>
    <n v="341"/>
    <s v="E0051"/>
    <m/>
    <s v="Op: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0"/>
    <x v="1"/>
    <s v="sbd"/>
    <x v="1"/>
    <x v="6"/>
    <n v="130"/>
    <n v="341"/>
    <s v="E0055"/>
    <s v="VK01"/>
    <m/>
    <x v="58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n v="26"/>
    <x v="1"/>
    <b v="0"/>
    <n v="3"/>
  </r>
  <r>
    <x v="31"/>
    <x v="1"/>
    <s v="sbd"/>
    <x v="1"/>
    <x v="6"/>
    <n v="130"/>
    <n v="341"/>
    <s v="E0424"/>
    <s v="VK01"/>
    <m/>
    <x v="59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m/>
    <x v="1"/>
    <b v="0"/>
    <n v="3"/>
  </r>
  <r>
    <x v="32"/>
    <x v="1"/>
    <s v="sbd"/>
    <x v="1"/>
    <x v="6"/>
    <n v="130"/>
    <n v="341"/>
    <s v="E0426"/>
    <s v="VK01"/>
    <m/>
    <x v="60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m/>
    <x v="1"/>
    <b v="0"/>
    <n v="3"/>
  </r>
  <r>
    <x v="0"/>
    <x v="1"/>
    <s v="sbd"/>
    <x v="0"/>
    <x v="0"/>
    <n v="130"/>
    <n v="341"/>
    <s v="E0055"/>
    <m/>
    <n v="222"/>
    <x v="2"/>
    <m/>
    <m/>
    <n v="51.24"/>
    <n v="34"/>
    <n v="951605.93"/>
    <n v="28.15"/>
    <n v="267877.07"/>
    <n v="61283.42"/>
    <n v="0"/>
    <n v="1280766.42"/>
    <n v="206203.39"/>
    <n v="1486969.81"/>
    <n v="48195.32"/>
    <n v="9265.2199999999993"/>
    <n v="20955.11"/>
    <n v="78415.649999999994"/>
    <n v="1565385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5"/>
    <m/>
    <n v="200"/>
    <x v="3"/>
    <m/>
    <m/>
    <n v="7.82"/>
    <n v="27"/>
    <n v="110362.04"/>
    <n v="28.15"/>
    <n v="31066.91"/>
    <n v="7107.32"/>
    <n v="0"/>
    <n v="148536.26999999999"/>
    <n v="23914.34"/>
    <n v="172450.61"/>
    <n v="7355.34"/>
    <n v="1414.01"/>
    <n v="3198.07"/>
    <n v="11967.42"/>
    <n v="184418.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5"/>
    <m/>
    <s v="Rea: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3"/>
    <x v="1"/>
    <s v="sbd"/>
    <x v="1"/>
    <x v="6"/>
    <n v="130"/>
    <n v="341"/>
    <s v="E0056"/>
    <s v="VK01"/>
    <m/>
    <x v="62"/>
    <n v="1000"/>
    <s v="prim."/>
    <n v="364.24"/>
    <m/>
    <n v="7546172.2699999996"/>
    <m/>
    <n v="2124247.5"/>
    <n v="485973.49"/>
    <n v="0"/>
    <n v="10156393.260000002"/>
    <n v="1635179.31"/>
    <n v="11791572.57"/>
    <n v="342596.86"/>
    <n v="65861.88"/>
    <n v="148959.59"/>
    <n v="557418.33000000007"/>
    <n v="12348990.9"/>
    <n v="4302195.6399999997"/>
    <n v="526136.81000000006"/>
    <m/>
    <n v="4302195.6399999997"/>
    <n v="526136.81000000006"/>
    <m/>
    <n v="17177323.349999998"/>
    <n v="17177.32"/>
    <m/>
    <n v="17177323.342806641"/>
    <n v="17177.32"/>
    <n v="7.1933567523956299E-3"/>
    <n v="0"/>
    <n v="4.18770527214183E-8"/>
    <n v="0"/>
    <n v="0"/>
    <n v="27"/>
    <x v="1"/>
    <b v="0"/>
    <n v="3"/>
  </r>
  <r>
    <x v="0"/>
    <x v="1"/>
    <s v="sbd"/>
    <x v="0"/>
    <x v="0"/>
    <n v="130"/>
    <n v="341"/>
    <s v="E0056"/>
    <m/>
    <n v="222"/>
    <x v="2"/>
    <m/>
    <m/>
    <n v="315.99"/>
    <n v="38"/>
    <n v="6865230.04"/>
    <n v="28.15"/>
    <n v="1932562.26"/>
    <n v="442120.81"/>
    <n v="0"/>
    <n v="9239913.1100000013"/>
    <n v="1487626.01"/>
    <n v="10727539.120000001"/>
    <n v="297213.87"/>
    <n v="57137.31"/>
    <n v="129227.27"/>
    <n v="483578.45"/>
    <n v="11211117.5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6"/>
    <m/>
    <n v="200"/>
    <x v="3"/>
    <m/>
    <m/>
    <n v="48.25"/>
    <n v="27"/>
    <n v="680942.23"/>
    <n v="28.15"/>
    <n v="191685.24"/>
    <n v="43852.68"/>
    <n v="0"/>
    <n v="916480.15"/>
    <n v="147553.29999999999"/>
    <n v="1064033.45"/>
    <n v="45382.99"/>
    <n v="8724.57"/>
    <n v="19732.32"/>
    <n v="73839.88"/>
    <n v="1137873.33"/>
    <m/>
    <m/>
    <m/>
    <m/>
    <m/>
    <m/>
    <m/>
    <m/>
    <m/>
    <m/>
    <m/>
    <m/>
    <m/>
    <m/>
    <m/>
    <m/>
    <m/>
    <x v="0"/>
    <m/>
    <s v=""/>
  </r>
  <r>
    <x v="34"/>
    <x v="1"/>
    <s v="sbd"/>
    <x v="1"/>
    <x v="6"/>
    <n v="130"/>
    <n v="341"/>
    <s v="E0478"/>
    <s v="VK01"/>
    <m/>
    <x v="63"/>
    <n v="65"/>
    <s v="prim."/>
    <n v="14.5"/>
    <m/>
    <n v="291896.48000000004"/>
    <m/>
    <n v="7297.4199999999992"/>
    <n v="18798.12"/>
    <n v="0"/>
    <n v="317992.01999999996"/>
    <n v="51196.72"/>
    <n v="369188.74"/>
    <n v="13638.41"/>
    <n v="2621.8900000000003"/>
    <n v="5929.9199999999992"/>
    <n v="22190.22"/>
    <n v="391378.95999999996"/>
    <n v="116637.45"/>
    <n v="84654.38"/>
    <n v="1247.33"/>
    <n v="116637.45"/>
    <n v="84654.38"/>
    <n v="1247.33"/>
    <n v="593918.12"/>
    <n v="9137.2000000000007"/>
    <m/>
    <n v="593918.12428955443"/>
    <n v="9137.2000000000007"/>
    <n v="-4.2895544320344925E-3"/>
    <n v="0"/>
    <n v="-7.2224676375479578E-7"/>
    <n v="0"/>
    <n v="0"/>
    <n v="28"/>
    <x v="1"/>
    <b v="0"/>
    <n v="3"/>
  </r>
  <r>
    <x v="0"/>
    <x v="1"/>
    <s v="sbd"/>
    <x v="0"/>
    <x v="0"/>
    <n v="130"/>
    <n v="341"/>
    <s v="E0478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80"/>
    <x v="18"/>
    <m/>
    <m/>
    <n v="4"/>
    <n v="37"/>
    <n v="83561.55"/>
    <n v="2.5"/>
    <n v="2089.04"/>
    <n v="5381.36"/>
    <n v="0"/>
    <n v="91031.95"/>
    <n v="14656.14"/>
    <n v="105688.09"/>
    <n v="3762.32"/>
    <n v="723.28"/>
    <n v="1635.84"/>
    <n v="6121.4400000000005"/>
    <n v="111809.5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210"/>
    <x v="29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67"/>
    <x v="64"/>
    <m/>
    <m/>
    <n v="1"/>
    <n v="35"/>
    <n v="19314.32"/>
    <n v="2.5"/>
    <n v="482.86"/>
    <n v="1243.8399999999999"/>
    <n v="0"/>
    <n v="21041.02"/>
    <n v="3387.6"/>
    <n v="24428.62"/>
    <n v="940.58"/>
    <n v="180.82"/>
    <n v="408.96"/>
    <n v="1530.3600000000001"/>
    <n v="25958.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180"/>
    <x v="10"/>
    <m/>
    <m/>
    <n v="4"/>
    <n v="28"/>
    <n v="58709.33"/>
    <n v="2.5"/>
    <n v="1467.73"/>
    <n v="3780.88"/>
    <n v="0"/>
    <n v="63957.94"/>
    <n v="10297.23"/>
    <n v="74255.17"/>
    <n v="3762.32"/>
    <n v="723.28"/>
    <n v="1635.84"/>
    <n v="6121.4400000000005"/>
    <n v="80376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200"/>
    <x v="3"/>
    <m/>
    <m/>
    <n v="2.5"/>
    <n v="27"/>
    <n v="35281.980000000003"/>
    <n v="2.5"/>
    <n v="882.05"/>
    <n v="2272.16"/>
    <n v="0"/>
    <n v="38436.19"/>
    <n v="6188.23"/>
    <n v="44624.42"/>
    <n v="2351.4499999999998"/>
    <n v="452.05"/>
    <n v="1022.4"/>
    <n v="3825.9"/>
    <n v="48450.32"/>
    <m/>
    <m/>
    <m/>
    <m/>
    <m/>
    <m/>
    <m/>
    <m/>
    <m/>
    <m/>
    <m/>
    <m/>
    <m/>
    <m/>
    <m/>
    <m/>
    <m/>
    <x v="0"/>
    <m/>
    <s v=""/>
  </r>
  <r>
    <x v="35"/>
    <x v="1"/>
    <s v="sbd"/>
    <x v="1"/>
    <x v="3"/>
    <n v="135"/>
    <n v="303"/>
    <s v="E0118"/>
    <s v="VK01"/>
    <m/>
    <x v="65"/>
    <n v="1"/>
    <s v="tran."/>
    <n v="0.6"/>
    <m/>
    <n v="11416.96"/>
    <m/>
    <n v="3783.59"/>
    <n v="735.25"/>
    <n v="0"/>
    <n v="15935.8"/>
    <n v="2565.6599999999994"/>
    <n v="18501.460000000003"/>
    <n v="564.35"/>
    <n v="108.5"/>
    <n v="245.38"/>
    <n v="918.23"/>
    <n v="19419.690000000002"/>
    <n v="98032.78"/>
    <n v="3223.82"/>
    <m/>
    <n v="98032.78"/>
    <n v="3223.82"/>
    <m/>
    <n v="120676.29000000001"/>
    <n v="120676.29"/>
    <m/>
    <n v="120676.27830452823"/>
    <n v="120676.28"/>
    <n v="1.1695471781422384E-2"/>
    <n v="9.9999999947613105E-3"/>
    <n v="9.6916079495828531E-6"/>
    <n v="8.2866326296777713E-6"/>
    <n v="0"/>
    <n v="29"/>
    <x v="1"/>
    <b v="0"/>
    <n v="3"/>
  </r>
  <r>
    <x v="0"/>
    <x v="1"/>
    <s v="sbd"/>
    <x v="0"/>
    <x v="0"/>
    <n v="135"/>
    <n v="303"/>
    <s v="E0118"/>
    <m/>
    <n v="1"/>
    <x v="7"/>
    <m/>
    <m/>
    <n v="7.0000000000000007E-2"/>
    <n v="54"/>
    <n v="2848.48"/>
    <n v="33.14"/>
    <n v="943.99"/>
    <n v="183.44"/>
    <n v="0"/>
    <n v="3975.9100000000003"/>
    <n v="640.12"/>
    <n v="4616.0300000000007"/>
    <n v="65.84"/>
    <n v="12.66"/>
    <n v="28.63"/>
    <n v="107.13"/>
    <n v="4723.160000000000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80"/>
    <x v="18"/>
    <m/>
    <m/>
    <n v="0.18"/>
    <n v="35"/>
    <n v="3476.58"/>
    <n v="33.14"/>
    <n v="1152.1400000000001"/>
    <n v="223.89"/>
    <n v="0"/>
    <n v="4852.6100000000006"/>
    <n v="781.27"/>
    <n v="5633.880000000001"/>
    <n v="169.3"/>
    <n v="32.549999999999997"/>
    <n v="73.61"/>
    <n v="275.46000000000004"/>
    <n v="5909.340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180"/>
    <x v="10"/>
    <m/>
    <m/>
    <n v="0.27"/>
    <n v="28"/>
    <n v="3962.88"/>
    <n v="33.14"/>
    <n v="1313.3"/>
    <n v="255.21"/>
    <n v="0"/>
    <n v="5531.39"/>
    <n v="890.55"/>
    <n v="6421.9400000000005"/>
    <n v="253.96"/>
    <n v="48.82"/>
    <n v="110.42"/>
    <n v="413.20000000000005"/>
    <n v="6835.1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200"/>
    <x v="3"/>
    <m/>
    <m/>
    <n v="0.08"/>
    <n v="27"/>
    <n v="1129.02"/>
    <n v="33.14"/>
    <n v="374.16"/>
    <n v="72.709999999999994"/>
    <n v="0"/>
    <n v="1575.89"/>
    <n v="253.72"/>
    <n v="1829.6100000000001"/>
    <n v="75.25"/>
    <n v="14.47"/>
    <n v="32.72"/>
    <n v="122.44"/>
    <n v="1952.0500000000002"/>
    <m/>
    <m/>
    <m/>
    <m/>
    <m/>
    <m/>
    <m/>
    <m/>
    <m/>
    <m/>
    <m/>
    <m/>
    <m/>
    <m/>
    <m/>
    <m/>
    <m/>
    <x v="0"/>
    <m/>
    <s v=""/>
  </r>
  <r>
    <x v="36"/>
    <x v="1"/>
    <s v="sbd"/>
    <x v="1"/>
    <x v="3"/>
    <n v="135"/>
    <n v="303"/>
    <s v="E0250"/>
    <s v="VK01"/>
    <m/>
    <x v="66"/>
    <n v="1"/>
    <s v="tran."/>
    <n v="9.9999999999999992E-2"/>
    <m/>
    <n v="2121.5"/>
    <m/>
    <n v="703.06"/>
    <n v="136.63"/>
    <n v="0"/>
    <n v="2961.1899999999996"/>
    <n v="476.75"/>
    <n v="3437.9400000000005"/>
    <n v="94.06"/>
    <n v="18.079999999999998"/>
    <n v="40.900000000000006"/>
    <n v="153.04"/>
    <n v="3590.98"/>
    <n v="54595.040000000001"/>
    <m/>
    <m/>
    <n v="54595.040000000001"/>
    <m/>
    <m/>
    <n v="58186.020000000004"/>
    <n v="58186.02"/>
    <m/>
    <n v="58186.024075155197"/>
    <n v="58186.02"/>
    <n v="-4.075155193277169E-3"/>
    <n v="0"/>
    <n v="-7.0036667018415787E-6"/>
    <n v="0"/>
    <n v="0"/>
    <n v="30"/>
    <x v="3"/>
    <b v="0"/>
    <n v="3"/>
  </r>
  <r>
    <x v="0"/>
    <x v="1"/>
    <s v="sbd"/>
    <x v="0"/>
    <x v="0"/>
    <n v="135"/>
    <n v="303"/>
    <s v="E0250"/>
    <m/>
    <n v="1"/>
    <x v="7"/>
    <m/>
    <m/>
    <n v="0.02"/>
    <n v="54"/>
    <n v="813.85"/>
    <n v="33.14"/>
    <n v="269.70999999999998"/>
    <n v="52.41"/>
    <n v="0"/>
    <n v="1135.97"/>
    <n v="182.89"/>
    <n v="1318.8600000000001"/>
    <n v="18.809999999999999"/>
    <n v="3.62"/>
    <n v="8.18"/>
    <n v="30.61"/>
    <n v="1349.4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80"/>
    <x v="18"/>
    <m/>
    <m/>
    <n v="0.03"/>
    <n v="35"/>
    <n v="579.42999999999995"/>
    <n v="33.14"/>
    <n v="192.02"/>
    <n v="37.32"/>
    <n v="0"/>
    <n v="808.77"/>
    <n v="130.21"/>
    <n v="938.98"/>
    <n v="28.22"/>
    <n v="5.42"/>
    <n v="12.27"/>
    <n v="45.91"/>
    <n v="984.8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180"/>
    <x v="10"/>
    <m/>
    <m/>
    <n v="0.04"/>
    <n v="28"/>
    <n v="587.09"/>
    <n v="33.14"/>
    <n v="194.56"/>
    <n v="37.81"/>
    <n v="0"/>
    <n v="819.46"/>
    <n v="131.93"/>
    <n v="951.3900000000001"/>
    <n v="37.619999999999997"/>
    <n v="7.23"/>
    <n v="16.36"/>
    <n v="61.209999999999994"/>
    <n v="1012.60000000000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200"/>
    <x v="3"/>
    <m/>
    <m/>
    <n v="0.01"/>
    <n v="27"/>
    <n v="141.13"/>
    <n v="33.14"/>
    <n v="46.77"/>
    <n v="9.09"/>
    <n v="0"/>
    <n v="196.99"/>
    <n v="31.72"/>
    <n v="228.71"/>
    <n v="9.41"/>
    <n v="1.81"/>
    <n v="4.09"/>
    <n v="15.31"/>
    <n v="244.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s v="Op: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7"/>
    <x v="1"/>
    <s v="sbd"/>
    <x v="1"/>
    <x v="3"/>
    <n v="139"/>
    <n v="303"/>
    <s v="E0115"/>
    <s v="VK01"/>
    <m/>
    <x v="68"/>
    <n v="1"/>
    <s v="tran."/>
    <n v="0.56000000000000005"/>
    <m/>
    <n v="13624.729999999998"/>
    <m/>
    <n v="4515.2400000000007"/>
    <n v="877.43000000000006"/>
    <n v="0"/>
    <n v="19017.399999999998"/>
    <n v="3061.79"/>
    <n v="22079.19"/>
    <n v="526.73"/>
    <n v="101.27"/>
    <n v="229.01"/>
    <n v="857.0100000000001"/>
    <n v="22936.199999999997"/>
    <n v="57053.87"/>
    <n v="3066.79"/>
    <n v="0"/>
    <n v="57053.87"/>
    <n v="3066.79"/>
    <n v="0"/>
    <n v="83056.86"/>
    <n v="83056.86"/>
    <m/>
    <n v="83056.867584917098"/>
    <n v="83056.87"/>
    <n v="-7.5849170971196145E-3"/>
    <n v="-9.9999999947613105E-3"/>
    <n v="-9.1321973939901084E-6"/>
    <n v="-1.2039943227768288E-5"/>
    <n v="0"/>
    <n v="31"/>
    <x v="1"/>
    <b v="0"/>
    <n v="3"/>
  </r>
  <r>
    <x v="0"/>
    <x v="1"/>
    <s v="sbd"/>
    <x v="0"/>
    <x v="0"/>
    <n v="139"/>
    <n v="303"/>
    <s v="E0115"/>
    <m/>
    <n v="1"/>
    <x v="7"/>
    <m/>
    <m/>
    <n v="0.17"/>
    <n v="54"/>
    <n v="6917.74"/>
    <n v="33.14"/>
    <n v="2292.54"/>
    <n v="445.5"/>
    <n v="0"/>
    <n v="9655.7799999999988"/>
    <n v="1554.58"/>
    <n v="11210.359999999999"/>
    <n v="159.9"/>
    <n v="30.74"/>
    <n v="69.52"/>
    <n v="260.16000000000003"/>
    <n v="11470.51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150"/>
    <x v="50"/>
    <m/>
    <m/>
    <n v="0.01"/>
    <n v="49"/>
    <n v="334.46"/>
    <n v="33.14"/>
    <n v="110.84"/>
    <n v="21.54"/>
    <n v="0"/>
    <n v="466.84"/>
    <n v="75.16"/>
    <n v="542"/>
    <n v="9.41"/>
    <n v="1.81"/>
    <n v="4.09"/>
    <n v="15.31"/>
    <n v="557.3099999999999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80"/>
    <x v="18"/>
    <m/>
    <m/>
    <n v="0.18"/>
    <n v="35"/>
    <n v="3476.58"/>
    <n v="33.14"/>
    <n v="1152.1400000000001"/>
    <n v="223.89"/>
    <n v="0"/>
    <n v="4852.6100000000006"/>
    <n v="781.27"/>
    <n v="5633.880000000001"/>
    <n v="169.3"/>
    <n v="32.549999999999997"/>
    <n v="73.61"/>
    <n v="275.46000000000004"/>
    <n v="5909.340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180"/>
    <x v="10"/>
    <m/>
    <m/>
    <n v="0.13"/>
    <n v="28"/>
    <n v="1908.05"/>
    <n v="33.14"/>
    <n v="632.33000000000004"/>
    <n v="122.88"/>
    <n v="0"/>
    <n v="2663.26"/>
    <n v="428.78"/>
    <n v="3092.04"/>
    <n v="122.28"/>
    <n v="23.51"/>
    <n v="53.16"/>
    <n v="198.95"/>
    <n v="3290.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200"/>
    <x v="3"/>
    <m/>
    <m/>
    <n v="7.0000000000000007E-2"/>
    <n v="27"/>
    <n v="987.9"/>
    <n v="33.14"/>
    <n v="327.39"/>
    <n v="63.62"/>
    <n v="0"/>
    <n v="1378.9099999999999"/>
    <n v="222"/>
    <n v="1600.9099999999999"/>
    <n v="65.84"/>
    <n v="12.66"/>
    <n v="28.63"/>
    <n v="107.13"/>
    <n v="1708.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s v="Rea:"/>
    <x v="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8"/>
    <x v="1"/>
    <s v="sbd"/>
    <x v="1"/>
    <x v="8"/>
    <n v="144"/>
    <n v="306"/>
    <s v="E0002"/>
    <s v="VK01"/>
    <m/>
    <x v="70"/>
    <n v="19292"/>
    <s v="BOD"/>
    <n v="40.610000000000007"/>
    <m/>
    <n v="725163.67999999993"/>
    <m/>
    <n v="240319.24"/>
    <n v="46700.54"/>
    <n v="0"/>
    <n v="1012183.4600000001"/>
    <n v="162961.53999999998"/>
    <n v="1175145"/>
    <n v="38196.949999999997"/>
    <n v="7343.1"/>
    <n v="16607.87"/>
    <n v="62147.92"/>
    <n v="1237292.92"/>
    <n v="967078.61"/>
    <n v="39233.480000000003"/>
    <m/>
    <n v="967078.61"/>
    <n v="39233.480000000003"/>
    <m/>
    <n v="2243605.0099999998"/>
    <n v="116.3"/>
    <m/>
    <n v="2243605.0134345442"/>
    <n v="116.3"/>
    <n v="-3.4345444291830063E-3"/>
    <n v="0"/>
    <n v="-1.5308150982981421E-7"/>
    <n v="0"/>
    <n v="0"/>
    <n v="32"/>
    <x v="1"/>
    <b v="0"/>
    <n v="3"/>
  </r>
  <r>
    <x v="0"/>
    <x v="1"/>
    <s v="sbd"/>
    <x v="0"/>
    <x v="0"/>
    <n v="144"/>
    <n v="306"/>
    <s v="E0002"/>
    <m/>
    <n v="1"/>
    <x v="7"/>
    <m/>
    <m/>
    <n v="3"/>
    <n v="54"/>
    <n v="122077.84"/>
    <n v="33.14"/>
    <n v="40456.6"/>
    <n v="7861.81"/>
    <n v="0"/>
    <n v="170396.25"/>
    <n v="27433.8"/>
    <n v="197830.05"/>
    <n v="2821.74"/>
    <n v="542.46"/>
    <n v="1226.8800000000001"/>
    <n v="4591.08"/>
    <n v="202421.12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80"/>
    <x v="18"/>
    <m/>
    <m/>
    <n v="7.83"/>
    <n v="35"/>
    <n v="151231.15"/>
    <n v="33.14"/>
    <n v="50118"/>
    <n v="9739.2900000000009"/>
    <n v="0"/>
    <n v="211088.44"/>
    <n v="33985.24"/>
    <n v="245073.68"/>
    <n v="7364.74"/>
    <n v="1415.82"/>
    <n v="3202.16"/>
    <n v="11982.72"/>
    <n v="257056.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60"/>
    <x v="71"/>
    <m/>
    <m/>
    <n v="2.7"/>
    <n v="35"/>
    <n v="52148.67"/>
    <n v="33.14"/>
    <n v="17282.07"/>
    <n v="3358.37"/>
    <n v="0"/>
    <n v="72789.109999999986"/>
    <n v="11719.05"/>
    <n v="84508.159999999989"/>
    <n v="2539.5700000000002"/>
    <n v="488.21"/>
    <n v="1104.19"/>
    <n v="4131.97"/>
    <n v="88640.12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180"/>
    <x v="10"/>
    <m/>
    <m/>
    <n v="20.85"/>
    <n v="28"/>
    <n v="306022.37"/>
    <n v="33.14"/>
    <n v="101415.81"/>
    <n v="19707.84"/>
    <n v="0"/>
    <n v="427146.02"/>
    <n v="68770.509999999995"/>
    <n v="495916.53"/>
    <n v="19611.09"/>
    <n v="3770.1"/>
    <n v="8526.82"/>
    <n v="31908.01"/>
    <n v="527824.5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209"/>
    <x v="51"/>
    <m/>
    <m/>
    <n v="0.85"/>
    <n v="37"/>
    <n v="17756.830000000002"/>
    <n v="33.14"/>
    <n v="5884.61"/>
    <n v="1143.54"/>
    <n v="0"/>
    <n v="24784.980000000003"/>
    <n v="3990.38"/>
    <n v="28775.360000000004"/>
    <n v="799.49"/>
    <n v="153.69999999999999"/>
    <n v="347.62"/>
    <n v="1300.81"/>
    <n v="30076.170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200"/>
    <x v="3"/>
    <m/>
    <m/>
    <n v="5.38"/>
    <n v="27"/>
    <n v="75926.820000000007"/>
    <n v="33.14"/>
    <n v="25162.15"/>
    <n v="4889.6899999999996"/>
    <n v="0"/>
    <n v="105978.66"/>
    <n v="17062.560000000001"/>
    <n v="123041.22"/>
    <n v="5060.32"/>
    <n v="972.81"/>
    <n v="2200.1999999999998"/>
    <n v="8233.3299999999981"/>
    <n v="131274.54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s v="Rea: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44"/>
    <n v="306"/>
    <s v="E0002"/>
    <m/>
    <s v="Op: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9"/>
    <x v="1"/>
    <s v="sbd"/>
    <x v="1"/>
    <x v="8"/>
    <n v="144"/>
    <n v="306"/>
    <s v="E0002"/>
    <s v="VK13"/>
    <n v="0.7"/>
    <x v="74"/>
    <n v="19292"/>
    <s v="BOD"/>
    <n v="40.610000000000007"/>
    <m/>
    <n v="507614.57599999994"/>
    <m/>
    <n v="168223.46799999999"/>
    <n v="32690.377999999997"/>
    <m/>
    <n v="708528.42200000002"/>
    <n v="114073.07799999998"/>
    <n v="822601.5"/>
    <n v="26737.864999999998"/>
    <n v="5140.17"/>
    <n v="11625.508999999998"/>
    <n v="43503.543999999994"/>
    <n v="866105.04399999988"/>
    <n v="676955.027"/>
    <n v="27463.436000000002"/>
    <m/>
    <n v="676955.027"/>
    <n v="27463.436000000002"/>
    <m/>
    <n v="1570523.507"/>
    <n v="81.41"/>
    <m/>
    <m/>
    <n v="81.41"/>
    <m/>
    <n v="0"/>
    <m/>
    <n v="0"/>
    <n v="0"/>
    <m/>
    <x v="3"/>
    <b v="0"/>
    <n v="3"/>
  </r>
  <r>
    <x v="40"/>
    <x v="1"/>
    <s v="sbd"/>
    <x v="1"/>
    <x v="8"/>
    <n v="147"/>
    <n v="307"/>
    <s v="E0002"/>
    <s v="VK01"/>
    <m/>
    <x v="75"/>
    <n v="19292"/>
    <s v="BOD"/>
    <n v="47.61"/>
    <m/>
    <n v="858371.67999999993"/>
    <m/>
    <n v="284464.38"/>
    <n v="55279.14"/>
    <n v="0"/>
    <n v="1198115.2000000002"/>
    <n v="192896.56"/>
    <n v="1391011.76"/>
    <n v="44781.009999999995"/>
    <n v="8608.84"/>
    <n v="19470.599999999999"/>
    <n v="72860.449999999983"/>
    <n v="1463872.2100000002"/>
    <n v="973159.21"/>
    <n v="39233.480000000003"/>
    <n v="0"/>
    <n v="973159.21"/>
    <n v="39233.480000000003"/>
    <n v="0"/>
    <n v="2476264.9"/>
    <n v="128.36000000000001"/>
    <m/>
    <n v="2476264.8849756657"/>
    <n v="128.36000000000001"/>
    <n v="1.5024334192276001E-2"/>
    <n v="0"/>
    <n v="6.0673372559752001E-7"/>
    <n v="0"/>
    <n v="0"/>
    <n v="33"/>
    <x v="1"/>
    <b v="0"/>
    <n v="3"/>
  </r>
  <r>
    <x v="0"/>
    <x v="1"/>
    <s v="sbd"/>
    <x v="0"/>
    <x v="0"/>
    <n v="147"/>
    <n v="307"/>
    <s v="E0002"/>
    <m/>
    <n v="1"/>
    <x v="7"/>
    <m/>
    <m/>
    <n v="4"/>
    <n v="54"/>
    <n v="162770.45000000001"/>
    <n v="33.14"/>
    <n v="53942.13"/>
    <n v="10482.42"/>
    <n v="0"/>
    <n v="227195.00000000003"/>
    <n v="36578.400000000001"/>
    <n v="263773.40000000002"/>
    <n v="3762.32"/>
    <n v="723.28"/>
    <n v="1635.84"/>
    <n v="6121.4400000000005"/>
    <n v="269894.84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80"/>
    <x v="18"/>
    <m/>
    <m/>
    <n v="8.83"/>
    <n v="35"/>
    <n v="170545.47"/>
    <n v="33.14"/>
    <n v="56518.77"/>
    <n v="10983.13"/>
    <n v="0"/>
    <n v="238047.37"/>
    <n v="38325.629999999997"/>
    <n v="276373"/>
    <n v="8305.32"/>
    <n v="1596.64"/>
    <n v="3611.12"/>
    <n v="13513.079999999998"/>
    <n v="289886.08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60"/>
    <x v="71"/>
    <m/>
    <m/>
    <n v="2.8"/>
    <n v="35"/>
    <n v="54080.1"/>
    <n v="33.14"/>
    <n v="17922.150000000001"/>
    <n v="3482.76"/>
    <n v="0"/>
    <n v="75485.009999999995"/>
    <n v="12153.09"/>
    <n v="87638.099999999991"/>
    <n v="2633.62"/>
    <n v="506.3"/>
    <n v="1145.0899999999999"/>
    <n v="4285.01"/>
    <n v="91923.10999999998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180"/>
    <x v="10"/>
    <m/>
    <m/>
    <n v="24.84"/>
    <n v="28"/>
    <n v="364584.92"/>
    <n v="33.14"/>
    <n v="120823.44"/>
    <n v="23479.27"/>
    <n v="0"/>
    <n v="508887.63"/>
    <n v="81930.91"/>
    <n v="590818.54"/>
    <n v="23364.01"/>
    <n v="4491.57"/>
    <n v="10158.57"/>
    <n v="38014.149999999994"/>
    <n v="628832.69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209"/>
    <x v="51"/>
    <m/>
    <m/>
    <n v="0.83"/>
    <n v="37"/>
    <n v="17339.02"/>
    <n v="33.14"/>
    <n v="5746.15"/>
    <n v="1116.6300000000001"/>
    <n v="0"/>
    <n v="24201.8"/>
    <n v="3896.49"/>
    <n v="28098.29"/>
    <n v="780.68"/>
    <n v="150.08000000000001"/>
    <n v="339.44"/>
    <n v="1270.2"/>
    <n v="29368.4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200"/>
    <x v="3"/>
    <m/>
    <m/>
    <n v="6.31"/>
    <n v="27"/>
    <n v="89051.72"/>
    <n v="33.14"/>
    <n v="29511.74"/>
    <n v="5734.93"/>
    <n v="0"/>
    <n v="124298.39000000001"/>
    <n v="20012.04"/>
    <n v="144310.43000000002"/>
    <n v="5935.06"/>
    <n v="1140.97"/>
    <n v="2580.54"/>
    <n v="9656.57"/>
    <n v="153967.00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s v="Op: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47"/>
    <n v="307"/>
    <s v="E0002"/>
    <m/>
    <s v="Op:"/>
    <x v="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1"/>
    <x v="1"/>
    <s v="sbd"/>
    <x v="1"/>
    <x v="8"/>
    <n v="147"/>
    <n v="307"/>
    <s v="E0002"/>
    <s v="VK13"/>
    <n v="0.7"/>
    <x v="77"/>
    <n v="19292"/>
    <s v="BOD"/>
    <n v="47.61"/>
    <m/>
    <n v="600860.17599999986"/>
    <m/>
    <n v="199125.06599999999"/>
    <n v="38695.397999999994"/>
    <m/>
    <n v="838680.64000000013"/>
    <n v="135027.592"/>
    <n v="973708.23199999996"/>
    <n v="31346.706999999995"/>
    <n v="6026.1880000000001"/>
    <n v="13629.419999999998"/>
    <n v="51002.314999999988"/>
    <n v="1024710.547"/>
    <n v="681211.44699999993"/>
    <n v="27463.436000000002"/>
    <n v="0"/>
    <n v="681211.44699999993"/>
    <n v="27463.436000000002"/>
    <n v="0"/>
    <n v="1733385.43"/>
    <n v="89.85"/>
    <m/>
    <m/>
    <n v="89.85"/>
    <m/>
    <n v="0"/>
    <m/>
    <n v="0"/>
    <n v="0"/>
    <m/>
    <x v="3"/>
    <b v="0"/>
    <n v="3"/>
  </r>
  <r>
    <x v="2"/>
    <x v="1"/>
    <s v="sad"/>
    <x v="0"/>
    <x v="9"/>
    <s v="SPECIALISTIČNA ZUNAJ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42"/>
    <x v="1"/>
    <s v="sad"/>
    <x v="2"/>
    <x v="10"/>
    <n v="201"/>
    <n v="203"/>
    <s v="E0261"/>
    <s v="VK01"/>
    <m/>
    <x v="78"/>
    <n v="800"/>
    <s v="op."/>
    <n v="5.76"/>
    <m/>
    <n v="148569.04999999999"/>
    <m/>
    <n v="3714.22"/>
    <n v="9567.8499999999985"/>
    <n v="0"/>
    <n v="161851.12000000002"/>
    <n v="26058.030000000002"/>
    <n v="187909.15"/>
    <n v="5417.7400000000007"/>
    <n v="1041.52"/>
    <n v="2355.61"/>
    <n v="8814.8700000000008"/>
    <n v="196724.01999999996"/>
    <n v="451101.46"/>
    <n v="18949.34"/>
    <n v="942.5"/>
    <n v="451101.46"/>
    <n v="18949.34"/>
    <n v="942.5"/>
    <n v="667717.31999999995"/>
    <n v="834.65"/>
    <m/>
    <n v="667717.32989958965"/>
    <n v="834.65"/>
    <n v="-9.8995896987617016E-3"/>
    <n v="0"/>
    <n v="-1.4826018818847172E-6"/>
    <n v="0"/>
    <n v="0"/>
    <n v="34"/>
    <x v="1"/>
    <b v="0"/>
    <n v="3"/>
  </r>
  <r>
    <x v="0"/>
    <x v="1"/>
    <s v="sad"/>
    <x v="0"/>
    <x v="0"/>
    <n v="201"/>
    <n v="203"/>
    <s v="E0261"/>
    <m/>
    <n v="1"/>
    <x v="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200"/>
    <x v="3"/>
    <m/>
    <m/>
    <n v="0.76"/>
    <n v="27"/>
    <n v="10725.72"/>
    <n v="2.5"/>
    <n v="268.14"/>
    <n v="690.74"/>
    <n v="0"/>
    <n v="11684.599999999999"/>
    <n v="1881.22"/>
    <n v="13565.819999999998"/>
    <n v="714.84"/>
    <n v="137.41999999999999"/>
    <n v="310.81"/>
    <n v="1163.07"/>
    <n v="14728.889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s v="Rea:"/>
    <x v="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s v="Op: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3"/>
    <x v="1"/>
    <s v="sad"/>
    <x v="2"/>
    <x v="11"/>
    <n v="206"/>
    <n v="209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n v="35"/>
    <x v="1"/>
    <b v="0"/>
    <n v="4"/>
  </r>
  <r>
    <x v="44"/>
    <x v="1"/>
    <s v="sad"/>
    <x v="2"/>
    <x v="12"/>
    <n v="220"/>
    <n v="229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45"/>
    <x v="1"/>
    <s v="sad"/>
    <x v="2"/>
    <x v="13"/>
    <n v="223"/>
    <n v="232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46"/>
    <x v="1"/>
    <s v="sad"/>
    <x v="2"/>
    <x v="10"/>
    <n v="234"/>
    <n v="251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0"/>
    <x v="1"/>
    <s v="sad"/>
    <x v="0"/>
    <x v="0"/>
    <n v="206"/>
    <n v="209"/>
    <s v="E043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433"/>
    <m/>
    <n v="80"/>
    <x v="18"/>
    <m/>
    <m/>
    <n v="0.83"/>
    <n v="37"/>
    <n v="17339.02"/>
    <n v="2.5"/>
    <n v="433.48"/>
    <n v="1116.6300000000001"/>
    <n v="0"/>
    <n v="18889.13"/>
    <n v="3041.15"/>
    <n v="21930.280000000002"/>
    <n v="780.68"/>
    <n v="150.08000000000001"/>
    <n v="339.44"/>
    <n v="1270.2"/>
    <n v="23200.48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67999.482029399995"/>
    <n v="9828.3195379999979"/>
    <m/>
    <n v="67999.482029399995"/>
    <n v="9828.3195379999979"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170"/>
    <x v="88"/>
    <m/>
    <m/>
    <n v="0.7"/>
    <n v="28"/>
    <n v="10274.129999999999"/>
    <n v="2.5"/>
    <n v="256.85000000000002"/>
    <n v="661.65"/>
    <n v="0"/>
    <n v="11192.63"/>
    <n v="1802.01"/>
    <n v="12994.64"/>
    <n v="658.41"/>
    <n v="126.57"/>
    <n v="286.27"/>
    <n v="1071.25"/>
    <n v="14065.89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201"/>
    <x v="89"/>
    <m/>
    <m/>
    <n v="0.11"/>
    <n v="27"/>
    <n v="1552.41"/>
    <n v="2.5"/>
    <n v="38.81"/>
    <n v="99.98"/>
    <n v="0"/>
    <n v="1691.2"/>
    <n v="272.27999999999997"/>
    <n v="1963.48"/>
    <n v="103.46"/>
    <n v="19.89"/>
    <n v="44.99"/>
    <n v="168.34"/>
    <n v="2131.8200000000002"/>
    <n v="656.51415699999995"/>
    <n v="100.48370679999999"/>
    <m/>
    <n v="656.51415699999995"/>
    <n v="100.4837067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6"/>
    <n v="209"/>
    <s v="E0433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7"/>
    <x v="1"/>
    <s v="sad"/>
    <x v="2"/>
    <x v="12"/>
    <n v="220"/>
    <n v="229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n v="36"/>
    <x v="1"/>
    <b v="0"/>
    <n v="4"/>
  </r>
  <r>
    <x v="48"/>
    <x v="1"/>
    <s v="sad"/>
    <x v="2"/>
    <x v="13"/>
    <n v="223"/>
    <n v="232"/>
    <s v="E0434"/>
    <s v="VK01"/>
    <m/>
    <x v="94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49"/>
    <x v="1"/>
    <s v="sad"/>
    <x v="2"/>
    <x v="10"/>
    <n v="234"/>
    <n v="251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50"/>
    <x v="1"/>
    <s v="sad"/>
    <x v="2"/>
    <x v="14"/>
    <n v="215"/>
    <n v="224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0"/>
    <x v="1"/>
    <s v="sad"/>
    <x v="0"/>
    <x v="0"/>
    <n v="220"/>
    <n v="229"/>
    <s v="E0434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80"/>
    <x v="18"/>
    <m/>
    <m/>
    <n v="0.83"/>
    <n v="37"/>
    <n v="17339.02"/>
    <n v="2.5"/>
    <n v="433.48"/>
    <n v="1116.6300000000001"/>
    <n v="0"/>
    <n v="18889.13"/>
    <n v="3041.15"/>
    <n v="21930.280000000002"/>
    <n v="780.68"/>
    <n v="150.08000000000001"/>
    <n v="339.44"/>
    <n v="1270.2"/>
    <n v="23200.48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115516.88892059999"/>
    <n v="10844.184089599999"/>
    <m/>
    <n v="115516.88892059999"/>
    <n v="10844.184089599999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170"/>
    <x v="88"/>
    <m/>
    <m/>
    <n v="0.7"/>
    <n v="28"/>
    <n v="10274.129999999999"/>
    <n v="2.5"/>
    <n v="256.85000000000002"/>
    <n v="661.65"/>
    <n v="0"/>
    <n v="11192.63"/>
    <n v="1802.01"/>
    <n v="12994.64"/>
    <n v="658.41"/>
    <n v="126.57"/>
    <n v="286.27"/>
    <n v="1071.25"/>
    <n v="14065.89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201"/>
    <x v="89"/>
    <m/>
    <m/>
    <n v="0.11"/>
    <n v="27"/>
    <n v="1552.41"/>
    <n v="2.5"/>
    <n v="38.81"/>
    <n v="99.98"/>
    <n v="0"/>
    <n v="1691.2"/>
    <n v="272.27999999999997"/>
    <n v="1963.48"/>
    <n v="103.46"/>
    <n v="19.89"/>
    <n v="44.99"/>
    <n v="168.34"/>
    <n v="2131.8200000000002"/>
    <n v="1087.5332243999999"/>
    <n v="105.86783080000001"/>
    <m/>
    <n v="1087.5332243999999"/>
    <n v="105.8678308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20"/>
    <n v="229"/>
    <s v="E0434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1"/>
    <x v="1"/>
    <s v="sad"/>
    <x v="2"/>
    <x v="15"/>
    <n v="204"/>
    <n v="205"/>
    <s v="Z0030"/>
    <s v="VK17"/>
    <m/>
    <x v="97"/>
    <n v="198105"/>
    <s v="točka"/>
    <n v="14.51"/>
    <m/>
    <n v="301186.26"/>
    <m/>
    <n v="7529.6699999999992"/>
    <n v="19396.41"/>
    <n v="0"/>
    <n v="328112.33999999997"/>
    <n v="52826.090000000011"/>
    <n v="380938.43000000005"/>
    <n v="13647.810000000001"/>
    <n v="2623.6800000000003"/>
    <n v="5934.01"/>
    <n v="22205.499999999996"/>
    <n v="403143.93"/>
    <n v="239947.84"/>
    <n v="29761.57"/>
    <n v="942.5"/>
    <n v="239947.84"/>
    <n v="29761.57"/>
    <n v="942.5"/>
    <n v="673795.84"/>
    <n v="3.4"/>
    <m/>
    <n v="673795.85400000005"/>
    <n v="3.4"/>
    <n v="-1.4000000082887709E-2"/>
    <n v="0"/>
    <n v="-2.0777806808659451E-6"/>
    <n v="0"/>
    <n v="0"/>
    <n v="37"/>
    <x v="1"/>
    <b v="0"/>
    <n v="4"/>
  </r>
  <r>
    <x v="0"/>
    <x v="1"/>
    <s v="sad"/>
    <x v="0"/>
    <x v="0"/>
    <n v="204"/>
    <n v="205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50"/>
    <x v="50"/>
    <m/>
    <m/>
    <n v="0.62"/>
    <n v="49"/>
    <n v="20736.71"/>
    <n v="2.5"/>
    <n v="518.41999999999996"/>
    <n v="1335.44"/>
    <n v="0"/>
    <n v="22590.569999999996"/>
    <n v="3637.08"/>
    <n v="26227.649999999994"/>
    <n v="583.16"/>
    <n v="112.11"/>
    <n v="253.56"/>
    <n v="948.82999999999993"/>
    <n v="27176.4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11"/>
    <x v="28"/>
    <m/>
    <m/>
    <n v="0.5"/>
    <n v="41"/>
    <n v="12219.49"/>
    <n v="2.5"/>
    <n v="305.49"/>
    <n v="786.94"/>
    <n v="0"/>
    <n v="13311.92"/>
    <n v="2143.2199999999998"/>
    <n v="15455.14"/>
    <n v="470.29"/>
    <n v="90.41"/>
    <n v="204.48"/>
    <n v="765.18000000000006"/>
    <n v="16220.3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10"/>
    <x v="29"/>
    <m/>
    <m/>
    <n v="0.31"/>
    <n v="37"/>
    <n v="6476.02"/>
    <n v="2.5"/>
    <n v="161.9"/>
    <n v="417.06"/>
    <n v="0"/>
    <n v="7054.9800000000005"/>
    <n v="1135.8499999999999"/>
    <n v="8190.83"/>
    <n v="291.58"/>
    <n v="56.05"/>
    <n v="126.78"/>
    <n v="474.40999999999997"/>
    <n v="8665.2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3"/>
    <x v="98"/>
    <m/>
    <m/>
    <n v="4.9800000000000004"/>
    <n v="37"/>
    <n v="104034.12"/>
    <n v="2.5"/>
    <n v="2600.85"/>
    <n v="6699.8"/>
    <n v="0"/>
    <n v="113334.77"/>
    <n v="18246.900000000001"/>
    <n v="131581.67000000001"/>
    <n v="4684.09"/>
    <n v="900.48"/>
    <n v="2036.62"/>
    <n v="7621.19"/>
    <n v="139202.86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7"/>
    <x v="64"/>
    <m/>
    <m/>
    <n v="2.15"/>
    <n v="34"/>
    <n v="39928.82"/>
    <n v="2.5"/>
    <n v="998.22"/>
    <n v="2571.42"/>
    <n v="0"/>
    <n v="43498.46"/>
    <n v="7003.25"/>
    <n v="50501.71"/>
    <n v="2022.25"/>
    <n v="388.76"/>
    <n v="879.26"/>
    <n v="3290.2700000000004"/>
    <n v="53791.9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81"/>
    <x v="99"/>
    <m/>
    <m/>
    <n v="0.37"/>
    <n v="37"/>
    <n v="7729.44"/>
    <n v="2.5"/>
    <n v="193.24"/>
    <n v="497.78"/>
    <n v="0"/>
    <n v="8420.4599999999991"/>
    <n v="1355.69"/>
    <n v="9776.15"/>
    <n v="348.01"/>
    <n v="66.900000000000006"/>
    <n v="151.32"/>
    <n v="566.23"/>
    <n v="10342.37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2"/>
    <x v="100"/>
    <m/>
    <m/>
    <n v="0.52"/>
    <n v="37"/>
    <n v="10863"/>
    <n v="2.5"/>
    <n v="271.58"/>
    <n v="699.58"/>
    <n v="0"/>
    <n v="11834.16"/>
    <n v="1905.3"/>
    <n v="13739.46"/>
    <n v="489.1"/>
    <n v="94.03"/>
    <n v="212.66"/>
    <n v="795.79"/>
    <n v="14535.2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80"/>
    <x v="10"/>
    <m/>
    <m/>
    <n v="2.14"/>
    <n v="28"/>
    <n v="31409.49"/>
    <n v="2.5"/>
    <n v="785.24"/>
    <n v="2022.77"/>
    <n v="0"/>
    <n v="34217.5"/>
    <n v="5509.02"/>
    <n v="39726.520000000004"/>
    <n v="2012.84"/>
    <n v="386.95"/>
    <n v="875.17"/>
    <n v="3274.96"/>
    <n v="43001.4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0"/>
    <x v="3"/>
    <m/>
    <m/>
    <n v="1.92"/>
    <n v="27"/>
    <n v="27096.560000000001"/>
    <n v="2.5"/>
    <n v="677.41"/>
    <n v="1745.02"/>
    <n v="0"/>
    <n v="29518.99"/>
    <n v="4752.5600000000004"/>
    <n v="34271.550000000003"/>
    <n v="1805.91"/>
    <n v="347.17"/>
    <n v="785.2"/>
    <n v="2938.2799999999997"/>
    <n v="37209.83"/>
    <m/>
    <m/>
    <m/>
    <m/>
    <m/>
    <m/>
    <m/>
    <m/>
    <m/>
    <m/>
    <m/>
    <m/>
    <m/>
    <m/>
    <m/>
    <m/>
    <m/>
    <x v="0"/>
    <m/>
    <s v=""/>
  </r>
  <r>
    <x v="52"/>
    <x v="1"/>
    <s v="sad"/>
    <x v="2"/>
    <x v="15"/>
    <n v="204"/>
    <n v="205"/>
    <s v="Z0030"/>
    <s v="VK15"/>
    <m/>
    <x v="101"/>
    <n v="172077"/>
    <s v="točka"/>
    <n v="10.370000000000001"/>
    <m/>
    <n v="204705.28"/>
    <m/>
    <n v="5117.63"/>
    <n v="13183.009999999998"/>
    <n v="0"/>
    <n v="223005.92"/>
    <n v="35903.97"/>
    <n v="258909.88999999998"/>
    <n v="9753.81"/>
    <n v="1875.1"/>
    <n v="4240.92"/>
    <n v="15869.830000000002"/>
    <n v="274779.72000000003"/>
    <n v="100042.65"/>
    <n v="16183.29"/>
    <n v="942.5"/>
    <n v="100042.65"/>
    <n v="16183.29"/>
    <n v="942.5"/>
    <n v="391948.16"/>
    <n v="2.2799999999999998"/>
    <m/>
    <n v="391948.158"/>
    <n v="2.2799999999999998"/>
    <n v="1.9999999785795808E-3"/>
    <n v="0"/>
    <n v="5.1027155958201515E-7"/>
    <n v="0"/>
    <n v="0"/>
    <n v="38"/>
    <x v="1"/>
    <b v="0"/>
    <n v="4"/>
  </r>
  <r>
    <x v="0"/>
    <x v="1"/>
    <s v="sad"/>
    <x v="0"/>
    <x v="0"/>
    <n v="204"/>
    <n v="20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2"/>
    <x v="22"/>
    <n v="111618"/>
    <m/>
    <n v="6"/>
    <n v="34"/>
    <n v="111429.27"/>
    <n v="2.5"/>
    <n v="2785.73"/>
    <n v="7176.04"/>
    <n v="0"/>
    <n v="121391.03999999999"/>
    <n v="19543.96"/>
    <n v="140935"/>
    <n v="5643.48"/>
    <n v="1084.92"/>
    <n v="2453.7600000000002"/>
    <n v="9182.16"/>
    <n v="150117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9"/>
    <x v="102"/>
    <n v="22500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53"/>
    <x v="1"/>
    <s v="sad"/>
    <x v="2"/>
    <x v="15"/>
    <n v="204"/>
    <n v="207"/>
    <s v="Z0030"/>
    <s v="VK01"/>
    <m/>
    <x v="103"/>
    <n v="3795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1439.920768399999"/>
    <n v="3716.5610911999997"/>
    <n v="942.5"/>
    <n v="21439.920768399999"/>
    <n v="3716.5610911999997"/>
    <n v="942.5"/>
    <n v="106397.6118596"/>
    <n v="2.8"/>
    <m/>
    <n v="106397.60223069949"/>
    <n v="2.8"/>
    <n v="9.6289005159633234E-3"/>
    <n v="0"/>
    <n v="9.0499224738967327E-6"/>
    <n v="0"/>
    <n v="0"/>
    <n v="39"/>
    <x v="1"/>
    <b v="0"/>
    <n v="4"/>
  </r>
  <r>
    <x v="0"/>
    <x v="1"/>
    <s v="sad"/>
    <x v="0"/>
    <x v="0"/>
    <n v="204"/>
    <n v="20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077.459546599999"/>
    <n v="3657.4354331999998"/>
    <m/>
    <n v="21077.459546599999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54"/>
    <x v="1"/>
    <s v="sad"/>
    <x v="2"/>
    <x v="15"/>
    <n v="204"/>
    <n v="207"/>
    <s v="Z0030"/>
    <s v="VK16"/>
    <m/>
    <x v="104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23498.6203446"/>
    <n v="4076.0411036"/>
    <n v="942.5"/>
    <n v="23498.6203446"/>
    <n v="4076.0411036"/>
    <n v="942.5"/>
    <n v="116674.0314482"/>
    <n v="2.8"/>
    <m/>
    <n v="116674.01402993785"/>
    <n v="2.8"/>
    <n v="1.7418262141291052E-2"/>
    <n v="0"/>
    <n v="1.4928998788729108E-5"/>
    <n v="0"/>
    <n v="0"/>
    <n v="40"/>
    <x v="1"/>
    <b v="0"/>
    <n v="5"/>
  </r>
  <r>
    <x v="0"/>
    <x v="1"/>
    <s v="sad"/>
    <x v="0"/>
    <x v="0"/>
    <n v="204"/>
    <n v="20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8"/>
    <x v="105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3136.1591228"/>
    <n v="4016.9154456000001"/>
    <m/>
    <n v="23136.1591228"/>
    <n v="4016.9154456000001"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55"/>
    <x v="1"/>
    <s v="sad"/>
    <x v="2"/>
    <x v="16"/>
    <n v="205"/>
    <n v="208"/>
    <s v="Z0030"/>
    <s v="VK01"/>
    <m/>
    <x v="106"/>
    <n v="62096"/>
    <s v="točka"/>
    <n v="3.69"/>
    <m/>
    <n v="86111.060000000012"/>
    <m/>
    <n v="2152.7799999999997"/>
    <n v="5545.55"/>
    <n v="0"/>
    <n v="93809.38999999997"/>
    <n v="15103.320000000002"/>
    <n v="108912.71"/>
    <n v="3470.75"/>
    <n v="667.22"/>
    <n v="1509.06"/>
    <n v="5647.03"/>
    <n v="114559.73999999999"/>
    <n v="51147.114085799993"/>
    <n v="18417.9017026"/>
    <n v="942.5"/>
    <n v="51147.114085799993"/>
    <n v="18417.9017026"/>
    <n v="942.5"/>
    <n v="185067.25578839998"/>
    <n v="2.98"/>
    <m/>
    <n v="185067.25098043549"/>
    <n v="2.98"/>
    <n v="4.8079644911922514E-3"/>
    <n v="0"/>
    <n v="2.5979553193344452E-6"/>
    <n v="0"/>
    <n v="0"/>
    <n v="41"/>
    <x v="1"/>
    <b v="0"/>
    <n v="5"/>
  </r>
  <r>
    <x v="0"/>
    <x v="1"/>
    <s v="sad"/>
    <x v="0"/>
    <x v="0"/>
    <n v="205"/>
    <n v="208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49714.927131199991"/>
    <n v="18181.448923600001"/>
    <m/>
    <n v="49714.927131199991"/>
    <n v="18181.448923600001"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1432.1869546"/>
    <n v="236.45277899999999"/>
    <m/>
    <n v="1432.1869546"/>
    <n v="236.4527789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5"/>
    <n v="208"/>
    <s v="Z0030"/>
    <m/>
    <s v="Rea: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6"/>
    <x v="1"/>
    <s v="sad"/>
    <x v="2"/>
    <x v="11"/>
    <n v="206"/>
    <n v="209"/>
    <s v="Z0030"/>
    <s v="VK01"/>
    <m/>
    <x v="108"/>
    <n v="44235.199999999997"/>
    <s v="točka"/>
    <n v="2.71"/>
    <m/>
    <n v="71800.680000000008"/>
    <m/>
    <n v="1795.03"/>
    <n v="4623.95"/>
    <n v="0"/>
    <n v="78219.659999999989"/>
    <n v="12593.380000000001"/>
    <n v="90813.04"/>
    <n v="2548.9800000000005"/>
    <n v="490.02"/>
    <n v="1108.28"/>
    <n v="4147.28"/>
    <n v="94960.319999999992"/>
    <n v="20478.1467218"/>
    <n v="4652.7804900000001"/>
    <n v="942.5"/>
    <n v="20478.1467218"/>
    <n v="4652.7804900000001"/>
    <n v="942.5"/>
    <n v="121033.7472118"/>
    <n v="2.74"/>
    <m/>
    <n v="121033.71464317583"/>
    <n v="2.74"/>
    <n v="3.2568624170380645E-2"/>
    <n v="0"/>
    <n v="2.6908720653908263E-5"/>
    <n v="0"/>
    <n v="0"/>
    <n v="42"/>
    <x v="1"/>
    <b v="0"/>
    <n v="5"/>
  </r>
  <r>
    <x v="0"/>
    <x v="1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180"/>
    <x v="10"/>
    <n v="2545.2000000000003"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200"/>
    <x v="3"/>
    <m/>
    <m/>
    <n v="0.34"/>
    <n v="27"/>
    <n v="4798.3500000000004"/>
    <n v="2.5"/>
    <n v="119.96"/>
    <n v="309.01"/>
    <n v="0"/>
    <n v="5227.3200000000006"/>
    <n v="841.6"/>
    <n v="6068.920000000001"/>
    <n v="319.8"/>
    <n v="61.48"/>
    <n v="139.05000000000001"/>
    <n v="520.33000000000004"/>
    <n v="6589.2500000000009"/>
    <n v="19396.057444999999"/>
    <n v="4475.4433983999998"/>
    <m/>
    <n v="19396.057444999999"/>
    <n v="4475.4433983999998"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2.0892767999999"/>
    <n v="177.33709160000001"/>
    <m/>
    <n v="1082.0892767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06"/>
    <n v="209"/>
    <s v="Z0030"/>
    <m/>
    <s v="Rea:"/>
    <x v="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7"/>
    <x v="1"/>
    <s v="sad"/>
    <x v="2"/>
    <x v="11"/>
    <n v="206"/>
    <n v="209"/>
    <s v="E0301"/>
    <s v="VK01"/>
    <m/>
    <x v="110"/>
    <n v="2497"/>
    <s v="prim."/>
    <n v="3.24"/>
    <m/>
    <n v="79540.14"/>
    <m/>
    <n v="1988.5100000000002"/>
    <n v="5122.38"/>
    <n v="0"/>
    <n v="86651.029999999984"/>
    <n v="13950.810000000001"/>
    <n v="100601.84"/>
    <n v="3047.4799999999996"/>
    <n v="585.85"/>
    <n v="1325.0299999999997"/>
    <n v="4958.3600000000006"/>
    <n v="105560.20000000001"/>
    <n v="253796.15"/>
    <n v="14989.81"/>
    <n v="942.5"/>
    <n v="253796.15"/>
    <n v="14989.81"/>
    <n v="942.5"/>
    <n v="375288.66"/>
    <n v="150.30000000000001"/>
    <m/>
    <n v="375288.67317534512"/>
    <n v="150.30000000000001"/>
    <n v="-1.3175345142371953E-2"/>
    <n v="0"/>
    <n v="-3.5107228339439041E-6"/>
    <n v="0"/>
    <n v="0"/>
    <n v="43"/>
    <x v="1"/>
    <b v="0"/>
    <n v="5"/>
  </r>
  <r>
    <x v="0"/>
    <x v="1"/>
    <s v="sad"/>
    <x v="0"/>
    <x v="0"/>
    <n v="206"/>
    <n v="209"/>
    <s v="E0301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80"/>
    <x v="18"/>
    <m/>
    <m/>
    <n v="0.61"/>
    <n v="37"/>
    <n v="12743.14"/>
    <n v="2.5"/>
    <n v="318.58"/>
    <n v="820.66"/>
    <n v="0"/>
    <n v="13882.38"/>
    <n v="2235.06"/>
    <n v="16117.439999999999"/>
    <n v="573.75"/>
    <n v="110.3"/>
    <n v="249.47"/>
    <n v="933.52"/>
    <n v="17050.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209"/>
    <x v="51"/>
    <m/>
    <m/>
    <n v="0.39"/>
    <n v="37"/>
    <n v="8147.25"/>
    <n v="2.5"/>
    <n v="203.68"/>
    <n v="524.67999999999995"/>
    <n v="0"/>
    <n v="8875.61"/>
    <n v="1428.97"/>
    <n v="10304.58"/>
    <n v="366.83"/>
    <n v="70.52"/>
    <n v="159.49"/>
    <n v="596.83999999999992"/>
    <n v="10901.4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180"/>
    <x v="10"/>
    <m/>
    <m/>
    <n v="0.81"/>
    <n v="28"/>
    <n v="11888.64"/>
    <n v="2.5"/>
    <n v="297.22000000000003"/>
    <n v="765.63"/>
    <n v="0"/>
    <n v="12951.489999999998"/>
    <n v="2085.19"/>
    <n v="15036.679999999998"/>
    <n v="761.87"/>
    <n v="146.46"/>
    <n v="331.26"/>
    <n v="1239.5900000000001"/>
    <n v="16276.26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200"/>
    <x v="3"/>
    <m/>
    <m/>
    <n v="0.43"/>
    <n v="27"/>
    <n v="6068.5"/>
    <n v="2.5"/>
    <n v="151.71"/>
    <n v="390.81"/>
    <n v="0"/>
    <n v="6611.02"/>
    <n v="1064.3699999999999"/>
    <n v="7675.39"/>
    <n v="404.45"/>
    <n v="77.75"/>
    <n v="175.85"/>
    <n v="658.05"/>
    <n v="8333.4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s v="Rea:"/>
    <x v="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8"/>
    <x v="1"/>
    <s v="sad"/>
    <x v="2"/>
    <x v="11"/>
    <n v="206"/>
    <n v="209"/>
    <s v="E0302"/>
    <s v="VK01"/>
    <m/>
    <x v="111"/>
    <n v="4342"/>
    <s v="prim."/>
    <n v="3.17"/>
    <m/>
    <n v="78518.37"/>
    <m/>
    <n v="1962.96"/>
    <n v="5056.58"/>
    <n v="0"/>
    <n v="85537.909999999989"/>
    <n v="13771.61"/>
    <n v="99309.52"/>
    <n v="2981.6400000000003"/>
    <n v="573.20000000000005"/>
    <n v="1296.3999999999999"/>
    <n v="4851.24"/>
    <n v="104160.76000000001"/>
    <n v="748012.32"/>
    <n v="3281.4"/>
    <n v="942.5"/>
    <n v="748012.32"/>
    <n v="3281.4"/>
    <n v="942.5"/>
    <n v="856396.98"/>
    <n v="197.24"/>
    <m/>
    <n v="856396.97130072722"/>
    <n v="197.24"/>
    <n v="8.6992727592587471E-3"/>
    <n v="0"/>
    <n v="1.0157991037784698E-6"/>
    <n v="0"/>
    <n v="0"/>
    <n v="44"/>
    <x v="1"/>
    <b v="0"/>
    <n v="5"/>
  </r>
  <r>
    <x v="0"/>
    <x v="1"/>
    <s v="sad"/>
    <x v="0"/>
    <x v="0"/>
    <n v="206"/>
    <n v="209"/>
    <s v="E0302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180"/>
    <x v="10"/>
    <m/>
    <m/>
    <n v="0.75"/>
    <n v="28"/>
    <n v="11008"/>
    <n v="2.5"/>
    <n v="275.2"/>
    <n v="708.92"/>
    <n v="0"/>
    <n v="11992.12"/>
    <n v="1930.73"/>
    <n v="13922.85"/>
    <n v="705.44"/>
    <n v="135.62"/>
    <n v="306.72000000000003"/>
    <n v="1147.7800000000002"/>
    <n v="15070.63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200"/>
    <x v="3"/>
    <m/>
    <m/>
    <n v="0.42"/>
    <n v="27"/>
    <n v="5927.37"/>
    <n v="2.5"/>
    <n v="148.18"/>
    <n v="381.72"/>
    <n v="0"/>
    <n v="6457.27"/>
    <n v="1039.6199999999999"/>
    <n v="7496.89"/>
    <n v="395.04"/>
    <n v="75.94"/>
    <n v="171.76"/>
    <n v="642.74"/>
    <n v="8139.6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2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2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9"/>
    <x v="1"/>
    <s v="sad"/>
    <x v="2"/>
    <x v="11"/>
    <n v="206"/>
    <n v="209"/>
    <s v="E0303"/>
    <s v="VK01"/>
    <m/>
    <x v="112"/>
    <n v="2141"/>
    <s v="prim."/>
    <n v="2.88"/>
    <m/>
    <n v="74284.53"/>
    <m/>
    <n v="1857.12"/>
    <n v="4783.9199999999992"/>
    <n v="0"/>
    <n v="80925.569999999992"/>
    <n v="13029.02"/>
    <n v="93954.59"/>
    <n v="2708.8700000000003"/>
    <n v="520.76"/>
    <n v="1177.8"/>
    <n v="4407.43"/>
    <n v="98362.02"/>
    <n v="899951.02"/>
    <n v="1618.47"/>
    <n v="942.5"/>
    <n v="899951.02"/>
    <n v="1618.47"/>
    <n v="942.5"/>
    <n v="1000874.01"/>
    <n v="467.48"/>
    <m/>
    <n v="1000874.0049497948"/>
    <n v="467.48"/>
    <n v="5.050205159932375E-3"/>
    <n v="0"/>
    <n v="5.0457951100305579E-7"/>
    <n v="0"/>
    <n v="0"/>
    <n v="45"/>
    <x v="1"/>
    <b v="0"/>
    <n v="5"/>
  </r>
  <r>
    <x v="0"/>
    <x v="1"/>
    <s v="sad"/>
    <x v="0"/>
    <x v="0"/>
    <n v="206"/>
    <n v="209"/>
    <s v="E030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3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0"/>
    <x v="1"/>
    <s v="sad"/>
    <x v="2"/>
    <x v="11"/>
    <n v="206"/>
    <n v="210"/>
    <s v="Z0030"/>
    <s v="VK01"/>
    <m/>
    <x v="113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2285.87"/>
    <n v="3716.57"/>
    <n v="942.5"/>
    <n v="22285.87"/>
    <n v="3716.57"/>
    <n v="942.5"/>
    <n v="113903.28"/>
    <n v="2.73"/>
    <m/>
    <n v="113903.27100778112"/>
    <n v="2.73"/>
    <n v="8.9922188781201839E-3"/>
    <n v="0"/>
    <n v="7.894609872534648E-6"/>
    <n v="0"/>
    <n v="0"/>
    <n v="46"/>
    <x v="1"/>
    <b v="0"/>
    <n v="5"/>
  </r>
  <r>
    <x v="0"/>
    <x v="1"/>
    <s v="sad"/>
    <x v="0"/>
    <x v="0"/>
    <n v="206"/>
    <n v="21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0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0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61"/>
    <x v="1"/>
    <s v="sad"/>
    <x v="2"/>
    <x v="11"/>
    <n v="206"/>
    <n v="212"/>
    <s v="Z0030"/>
    <s v="VK01"/>
    <m/>
    <x v="114"/>
    <n v="71969.600000000006"/>
    <s v="točka"/>
    <n v="4.96"/>
    <m/>
    <n v="112464.63"/>
    <m/>
    <n v="2811.6299999999997"/>
    <n v="7242.72"/>
    <n v="0"/>
    <n v="122518.97999999998"/>
    <n v="19725.560000000001"/>
    <n v="142244.54"/>
    <n v="4665.28"/>
    <n v="896.88"/>
    <n v="2028.45"/>
    <n v="7590.61"/>
    <n v="149835.15"/>
    <n v="42090.499046600002"/>
    <n v="8378.0558855999989"/>
    <n v="942.5"/>
    <n v="42090.499046600002"/>
    <n v="8378.0558855999989"/>
    <n v="942.5"/>
    <n v="201246.20493219997"/>
    <n v="2.8"/>
    <m/>
    <n v="201246.1606710644"/>
    <n v="2.8"/>
    <n v="4.4261135568376631E-2"/>
    <n v="0"/>
    <n v="2.199353042104549E-5"/>
    <n v="0"/>
    <n v="0"/>
    <n v="47"/>
    <x v="1"/>
    <b v="0"/>
    <n v="5"/>
  </r>
  <r>
    <x v="0"/>
    <x v="1"/>
    <s v="sad"/>
    <x v="0"/>
    <x v="0"/>
    <n v="206"/>
    <n v="21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3"/>
    <x v="115"/>
    <n v="17553.600000000002"/>
    <m/>
    <n v="0.8"/>
    <n v="41"/>
    <n v="19551.189999999999"/>
    <n v="2.5"/>
    <n v="488.78"/>
    <n v="1259.0999999999999"/>
    <n v="0"/>
    <n v="21299.069999999996"/>
    <n v="3429.15"/>
    <n v="24728.219999999998"/>
    <n v="752.46"/>
    <n v="144.66"/>
    <n v="327.17"/>
    <n v="1224.29"/>
    <n v="25952.5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0"/>
    <x v="3"/>
    <m/>
    <m/>
    <n v="0.57999999999999996"/>
    <n v="27"/>
    <n v="8185.42"/>
    <n v="2.5"/>
    <n v="204.64"/>
    <n v="527.14"/>
    <n v="0"/>
    <n v="8917.1999999999989"/>
    <n v="1435.67"/>
    <n v="10352.869999999999"/>
    <n v="545.54"/>
    <n v="104.88"/>
    <n v="237.2"/>
    <n v="887.61999999999989"/>
    <n v="11240.489999999998"/>
    <n v="38483.464996399998"/>
    <n v="7786.8790703999994"/>
    <m/>
    <n v="38483.464996399998"/>
    <n v="7786.8790703999994"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170"/>
    <x v="88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1"/>
    <x v="89"/>
    <m/>
    <m/>
    <n v="0.08"/>
    <n v="27"/>
    <n v="1129.02"/>
    <n v="2.5"/>
    <n v="28.23"/>
    <n v="72.709999999999994"/>
    <n v="0"/>
    <n v="1229.96"/>
    <n v="198.02"/>
    <n v="1427.98"/>
    <n v="75.25"/>
    <n v="14.47"/>
    <n v="32.72"/>
    <n v="122.44"/>
    <n v="1550.42"/>
    <n v="3607.0340501999999"/>
    <n v="591.17681519999996"/>
    <m/>
    <n v="3607.0340501999999"/>
    <n v="591.17681519999996"/>
    <m/>
    <s v="evidenčno:"/>
    <n v="1.91"/>
    <m/>
    <m/>
    <m/>
    <m/>
    <m/>
    <m/>
    <m/>
    <m/>
    <m/>
    <x v="0"/>
    <m/>
    <s v=""/>
  </r>
  <r>
    <x v="62"/>
    <x v="1"/>
    <s v="sad"/>
    <x v="2"/>
    <x v="11"/>
    <n v="206"/>
    <n v="263"/>
    <s v="E0299"/>
    <s v="VK01"/>
    <m/>
    <x v="116"/>
    <n v="260"/>
    <s v="poseg"/>
    <n v="0.6"/>
    <m/>
    <n v="17338.63"/>
    <m/>
    <n v="433.48"/>
    <n v="1116.6099999999999"/>
    <n v="0"/>
    <n v="18888.72"/>
    <n v="3041.08"/>
    <n v="21929.8"/>
    <n v="564.36"/>
    <n v="108.5"/>
    <n v="245.38"/>
    <n v="918.24"/>
    <n v="22848.04"/>
    <n v="27267.439999999999"/>
    <n v="5690.3"/>
    <n v="942.5"/>
    <n v="27267.439999999999"/>
    <n v="5690.3"/>
    <n v="942.5"/>
    <n v="56748.28"/>
    <n v="218.26"/>
    <m/>
    <n v="56748.23859004899"/>
    <n v="218.26"/>
    <n v="4.1409951008972712E-2"/>
    <n v="0"/>
    <n v="7.2971341556730005E-5"/>
    <n v="0"/>
    <n v="0"/>
    <n v="48"/>
    <x v="1"/>
    <b v="0"/>
    <n v="5"/>
  </r>
  <r>
    <x v="0"/>
    <x v="1"/>
    <s v="sad"/>
    <x v="0"/>
    <x v="0"/>
    <n v="206"/>
    <n v="263"/>
    <s v="E0299"/>
    <m/>
    <n v="1"/>
    <x v="7"/>
    <m/>
    <m/>
    <n v="0.27"/>
    <n v="54"/>
    <n v="10987.01"/>
    <n v="2.5"/>
    <n v="274.68"/>
    <n v="707.56"/>
    <n v="0"/>
    <n v="11969.25"/>
    <n v="1927.05"/>
    <n v="13896.3"/>
    <n v="253.96"/>
    <n v="48.82"/>
    <n v="110.42"/>
    <n v="413.20000000000005"/>
    <n v="14309.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n v="80"/>
    <x v="18"/>
    <m/>
    <m/>
    <n v="0.25"/>
    <n v="37"/>
    <n v="5222.6000000000004"/>
    <n v="2.5"/>
    <n v="130.57"/>
    <n v="336.34"/>
    <n v="0"/>
    <n v="5689.51"/>
    <n v="916.01"/>
    <n v="6605.52"/>
    <n v="235.15"/>
    <n v="45.21"/>
    <n v="102.24"/>
    <n v="382.6"/>
    <n v="6988.12000000000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n v="200"/>
    <x v="3"/>
    <m/>
    <m/>
    <n v="0.08"/>
    <n v="27"/>
    <n v="1129.02"/>
    <n v="2.5"/>
    <n v="28.23"/>
    <n v="72.709999999999994"/>
    <n v="0"/>
    <n v="1229.96"/>
    <n v="198.02"/>
    <n v="1427.98"/>
    <n v="75.25"/>
    <n v="14.47"/>
    <n v="32.72"/>
    <n v="122.44"/>
    <n v="1550.4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63"/>
    <s v="E0299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3"/>
    <x v="1"/>
    <s v="sad"/>
    <x v="2"/>
    <x v="11"/>
    <n v="206"/>
    <n v="263"/>
    <s v="E0300"/>
    <s v="VK01"/>
    <m/>
    <x v="117"/>
    <n v="1000"/>
    <s v="poseg"/>
    <n v="1.82"/>
    <m/>
    <n v="50255.44"/>
    <m/>
    <n v="1256.3900000000001"/>
    <n v="3236.4500000000003"/>
    <n v="0"/>
    <n v="54748.280000000006"/>
    <n v="8814.4699999999993"/>
    <n v="63562.75"/>
    <n v="1711.86"/>
    <n v="329.09"/>
    <n v="744.3"/>
    <n v="2785.25"/>
    <n v="66348.000000000015"/>
    <n v="38198.04"/>
    <n v="16415.39"/>
    <n v="942.5"/>
    <n v="38198.04"/>
    <n v="16415.39"/>
    <n v="942.5"/>
    <n v="121903.93000000001"/>
    <n v="121.9"/>
    <m/>
    <n v="121903.93352126736"/>
    <n v="121.9"/>
    <n v="-3.5212673537898809E-3"/>
    <n v="0"/>
    <n v="-2.8885592548788102E-6"/>
    <n v="0"/>
    <n v="0"/>
    <n v="49"/>
    <x v="1"/>
    <b v="0"/>
    <n v="5"/>
  </r>
  <r>
    <x v="0"/>
    <x v="1"/>
    <s v="sad"/>
    <x v="0"/>
    <x v="0"/>
    <n v="206"/>
    <n v="263"/>
    <s v="E0300"/>
    <m/>
    <n v="1"/>
    <x v="7"/>
    <m/>
    <m/>
    <n v="0.7"/>
    <n v="54"/>
    <n v="28484.83"/>
    <n v="2.5"/>
    <n v="712.12"/>
    <n v="1834.42"/>
    <n v="0"/>
    <n v="31031.370000000003"/>
    <n v="4996.05"/>
    <n v="36027.420000000006"/>
    <n v="658.41"/>
    <n v="126.57"/>
    <n v="286.27"/>
    <n v="1071.25"/>
    <n v="37098.67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n v="80"/>
    <x v="18"/>
    <m/>
    <m/>
    <n v="0.88"/>
    <n v="37"/>
    <n v="18383.54"/>
    <n v="2.5"/>
    <n v="459.59"/>
    <n v="1183.9000000000001"/>
    <n v="0"/>
    <n v="20027.030000000002"/>
    <n v="3224.35"/>
    <n v="23251.38"/>
    <n v="827.71"/>
    <n v="159.12"/>
    <n v="359.88"/>
    <n v="1346.71"/>
    <n v="2459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n v="200"/>
    <x v="3"/>
    <m/>
    <m/>
    <n v="0.24"/>
    <n v="27"/>
    <n v="3387.07"/>
    <n v="2.5"/>
    <n v="84.68"/>
    <n v="218.13"/>
    <n v="0"/>
    <n v="3689.88"/>
    <n v="594.07000000000005"/>
    <n v="4283.95"/>
    <n v="225.74"/>
    <n v="43.4"/>
    <n v="98.15"/>
    <n v="367.28999999999996"/>
    <n v="4651.2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63"/>
    <s v="E0300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4"/>
    <x v="1"/>
    <s v="sad"/>
    <x v="2"/>
    <x v="17"/>
    <n v="208"/>
    <n v="214"/>
    <s v="Z0030"/>
    <s v="VK01"/>
    <m/>
    <x v="118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206715.99294179998"/>
    <n v="6934.8414473999992"/>
    <n v="942.5"/>
    <n v="206715.99294179998"/>
    <n v="6934.8414473999992"/>
    <n v="942.5"/>
    <n v="322155.81438920001"/>
    <n v="6.7"/>
    <m/>
    <n v="322155.8216073463"/>
    <n v="6.7"/>
    <n v="-7.2181462892331183E-3"/>
    <n v="0"/>
    <n v="-2.2405760830952242E-6"/>
    <n v="0"/>
    <n v="0"/>
    <n v="50"/>
    <x v="1"/>
    <b v="0"/>
    <n v="6"/>
  </r>
  <r>
    <x v="0"/>
    <x v="1"/>
    <s v="sad"/>
    <x v="0"/>
    <x v="0"/>
    <n v="208"/>
    <n v="214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008800002"/>
    <n v="6461.8960069999994"/>
    <m/>
    <n v="39241.769008800002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167474.22393299997"/>
    <n v="472.94544039999994"/>
    <m/>
    <n v="167474.22393299997"/>
    <n v="472.94544039999994"/>
    <m/>
    <s v="evidenčno:"/>
    <n v="1.91"/>
    <m/>
    <m/>
    <m/>
    <m/>
    <m/>
    <m/>
    <m/>
    <m/>
    <m/>
    <x v="0"/>
    <m/>
    <s v=""/>
  </r>
  <r>
    <x v="65"/>
    <x v="1"/>
    <s v="sad"/>
    <x v="2"/>
    <x v="17"/>
    <n v="208"/>
    <n v="214"/>
    <s v="Z0030"/>
    <s v="VK06"/>
    <m/>
    <x v="119"/>
    <n v="48053"/>
    <m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356973.97000000003"/>
    <n v="6934.8499999999995"/>
    <n v="942.5"/>
    <n v="356973.97000000003"/>
    <n v="6934.8499999999995"/>
    <n v="942.5"/>
    <n v="472413.80000000005"/>
    <n v="9.83"/>
    <m/>
    <n v="472413.80160734634"/>
    <n v="9.83"/>
    <n v="-1.6073462902568281E-3"/>
    <n v="0"/>
    <n v="-3.4024117940415248E-7"/>
    <n v="0"/>
    <n v="0"/>
    <n v="51"/>
    <x v="3"/>
    <b v="0"/>
    <n v="6"/>
  </r>
  <r>
    <x v="0"/>
    <x v="1"/>
    <s v="sad"/>
    <x v="0"/>
    <x v="0"/>
    <n v="208"/>
    <n v="214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999999997"/>
    <n v="6461.9"/>
    <m/>
    <n v="39241.769999999997"/>
    <n v="6461.9"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317732.2"/>
    <n v="472.95"/>
    <m/>
    <n v="317732.2"/>
    <n v="472.95"/>
    <m/>
    <s v="evidenčno:"/>
    <n v="1.91"/>
    <m/>
    <m/>
    <m/>
    <m/>
    <m/>
    <m/>
    <m/>
    <m/>
    <m/>
    <x v="0"/>
    <m/>
    <s v=""/>
  </r>
  <r>
    <x v="0"/>
    <x v="1"/>
    <s v="sad"/>
    <x v="0"/>
    <x v="0"/>
    <n v="208"/>
    <n v="214"/>
    <s v="Z0030"/>
    <m/>
    <s v="Op: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6"/>
    <x v="1"/>
    <s v="sad"/>
    <x v="2"/>
    <x v="18"/>
    <n v="209"/>
    <n v="215"/>
    <s v="Z0030"/>
    <s v="VK01"/>
    <m/>
    <x v="121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42145.088081599999"/>
    <n v="6934.8414473999992"/>
    <n v="942.5"/>
    <n v="42145.088081599999"/>
    <n v="6934.8414473999992"/>
    <n v="942.5"/>
    <n v="157584.909529"/>
    <n v="3.28"/>
    <m/>
    <n v="157584.9216073463"/>
    <n v="3.28"/>
    <n v="-1.2078346306225285E-2"/>
    <n v="0"/>
    <n v="-7.6646586380395257E-6"/>
    <n v="0"/>
    <n v="0"/>
    <n v="52"/>
    <x v="1"/>
    <b v="0"/>
    <n v="6"/>
  </r>
  <r>
    <x v="0"/>
    <x v="1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008800002"/>
    <n v="6461.8960069999994"/>
    <m/>
    <n v="39241.769008800002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3190728"/>
    <n v="472.94544039999994"/>
    <m/>
    <n v="2903.3190728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7"/>
    <x v="1"/>
    <s v="sad"/>
    <x v="2"/>
    <x v="18"/>
    <n v="209"/>
    <n v="215"/>
    <s v="Z0030"/>
    <s v="VK06"/>
    <m/>
    <x v="123"/>
    <n v="48053"/>
    <m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76028.12"/>
    <n v="6934.8499999999995"/>
    <n v="942.5"/>
    <n v="76028.12"/>
    <n v="6934.8499999999995"/>
    <n v="942.5"/>
    <n v="191467.95"/>
    <n v="3.98"/>
    <m/>
    <n v="191467.9516073463"/>
    <n v="3.98"/>
    <n v="-1.6073462902568281E-3"/>
    <n v="0"/>
    <n v="-8.3948581303731716E-7"/>
    <n v="0"/>
    <n v="0"/>
    <n v="53"/>
    <x v="3"/>
    <b v="0"/>
    <n v="6"/>
  </r>
  <r>
    <x v="0"/>
    <x v="1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999999997"/>
    <n v="6461.9"/>
    <m/>
    <n v="39241.769999999997"/>
    <n v="6461.9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36786.35"/>
    <n v="472.95"/>
    <m/>
    <n v="36786.35"/>
    <n v="472.95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Op: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8"/>
    <x v="1"/>
    <s v="sad"/>
    <x v="2"/>
    <x v="18"/>
    <n v="209"/>
    <n v="215"/>
    <s v="Z0030"/>
    <s v="VK22"/>
    <m/>
    <x v="124"/>
    <n v="116271.3"/>
    <s v="točka"/>
    <n v="7.84"/>
    <m/>
    <n v="198160.53000000003"/>
    <m/>
    <n v="4954.01"/>
    <n v="12761.539999999999"/>
    <n v="0"/>
    <n v="215876.08000000002"/>
    <n v="34756.050000000003"/>
    <n v="250632.13"/>
    <n v="7374.15"/>
    <n v="1417.6299999999999"/>
    <n v="3206.2400000000007"/>
    <n v="11998.02"/>
    <n v="262630.14999999997"/>
    <n v="203820.6802608"/>
    <n v="57150.462198799993"/>
    <n v="942.5"/>
    <n v="203820.6802608"/>
    <n v="57150.462198799993"/>
    <n v="942.5"/>
    <n v="524543.79245959991"/>
    <n v="4.51"/>
    <m/>
    <n v="524543.79"/>
    <n v="4.51"/>
    <n v="2.459599869325757E-3"/>
    <n v="0"/>
    <n v="4.6890267623333348E-7"/>
    <n v="0"/>
    <n v="0"/>
    <n v="54"/>
    <x v="1"/>
    <b v="0"/>
    <n v="6"/>
  </r>
  <r>
    <x v="0"/>
    <x v="1"/>
    <s v="sad"/>
    <x v="0"/>
    <x v="0"/>
    <n v="209"/>
    <n v="215"/>
    <s v="Z0030"/>
    <m/>
    <n v="1"/>
    <x v="7"/>
    <n v="63082.5"/>
    <m/>
    <n v="2.5"/>
    <n v="54"/>
    <n v="101731.53"/>
    <n v="2.5"/>
    <n v="2543.29"/>
    <n v="6551.51"/>
    <n v="0"/>
    <n v="110826.32999999999"/>
    <n v="17843.04"/>
    <n v="128669.37"/>
    <n v="2351.4499999999998"/>
    <n v="452.05"/>
    <n v="1022.4"/>
    <n v="3825.9"/>
    <n v="132495.26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49371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89"/>
    <n v="27"/>
    <n v="12560.39"/>
    <n v="2.5"/>
    <n v="314.01"/>
    <n v="808.89"/>
    <n v="0"/>
    <n v="13683.289999999999"/>
    <n v="2203.0100000000002"/>
    <n v="15886.3"/>
    <n v="837.12"/>
    <n v="160.93"/>
    <n v="363.97"/>
    <n v="1362.02"/>
    <n v="17248.32"/>
    <n v="197047.4522688"/>
    <n v="55993.703098599995"/>
    <m/>
    <n v="197047.4522688"/>
    <n v="55993.703098599995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n v="6773.2279919999992"/>
    <n v="1156.7591001999999"/>
    <m/>
    <n v="6773.2279919999992"/>
    <n v="1156.7591001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Op: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9"/>
    <x v="1"/>
    <s v="sad"/>
    <x v="2"/>
    <x v="19"/>
    <n v="209"/>
    <n v="215"/>
    <s v="E0421"/>
    <s v="VK01"/>
    <m/>
    <x v="129"/>
    <n v="1000"/>
    <s v="apl."/>
    <n v="2.44"/>
    <m/>
    <n v="58144.100000000006"/>
    <m/>
    <n v="1453.5900000000001"/>
    <n v="3744.48"/>
    <n v="0"/>
    <n v="63342.17"/>
    <n v="10198.09"/>
    <n v="73540.259999999995"/>
    <n v="2295.0199999999995"/>
    <n v="441.19000000000005"/>
    <n v="997.86999999999989"/>
    <n v="3734.08"/>
    <n v="77274.34"/>
    <n v="165514.47"/>
    <n v="2836.42"/>
    <n v="942.5"/>
    <n v="165514.47"/>
    <n v="2836.42"/>
    <n v="942.5"/>
    <n v="246567.73"/>
    <n v="246.57"/>
    <m/>
    <n v="246567.73596151761"/>
    <n v="246.5677359615176"/>
    <n v="-5.9615175996441394E-3"/>
    <n v="2.264038482394426E-3"/>
    <n v="-2.4178011678602455E-6"/>
    <n v="9.1822171038135334E-4"/>
    <n v="0"/>
    <n v="55"/>
    <x v="1"/>
    <b v="0"/>
    <n v="6"/>
  </r>
  <r>
    <x v="70"/>
    <x v="1"/>
    <s v="sad"/>
    <x v="2"/>
    <x v="19"/>
    <n v="210"/>
    <n v="219"/>
    <s v="E0421"/>
    <s v="VK01"/>
    <m/>
    <x v="129"/>
    <n v="1000"/>
    <s v="apl."/>
    <n v="2.44"/>
    <m/>
    <n v="58144.100000000006"/>
    <m/>
    <n v="1453.5900000000001"/>
    <n v="3744.48"/>
    <n v="0"/>
    <n v="63342.17"/>
    <n v="10198.09"/>
    <n v="73540.259999999995"/>
    <n v="2295.0199999999995"/>
    <n v="441.19000000000005"/>
    <n v="997.86999999999989"/>
    <n v="3734.08"/>
    <n v="77274.34"/>
    <n v="165514.47"/>
    <n v="2836.42"/>
    <n v="942.5"/>
    <n v="165514.47"/>
    <n v="2836.42"/>
    <n v="942.5"/>
    <n v="246567.73"/>
    <n v="246.57"/>
    <m/>
    <n v="246567.73596151761"/>
    <n v="246.5677359615176"/>
    <n v="-5.9615175996441394E-3"/>
    <n v="2.264038482394426E-3"/>
    <n v="-2.4178011678602455E-6"/>
    <n v="9.1822171038135334E-4"/>
    <n v="0"/>
    <m/>
    <x v="3"/>
    <b v="0"/>
    <n v="6"/>
  </r>
  <r>
    <x v="0"/>
    <x v="1"/>
    <s v="sad"/>
    <x v="0"/>
    <x v="0"/>
    <n v="209"/>
    <n v="215"/>
    <s v="E0421"/>
    <m/>
    <n v="1"/>
    <x v="7"/>
    <m/>
    <m/>
    <n v="0.52"/>
    <n v="54"/>
    <n v="21160.16"/>
    <n v="2.5"/>
    <n v="529"/>
    <n v="1362.71"/>
    <n v="0"/>
    <n v="23051.87"/>
    <n v="3711.35"/>
    <n v="26763.219999999998"/>
    <n v="489.1"/>
    <n v="94.03"/>
    <n v="212.66"/>
    <n v="795.79"/>
    <n v="27559.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80"/>
    <x v="18"/>
    <m/>
    <m/>
    <n v="0.78"/>
    <n v="37"/>
    <n v="16294.5"/>
    <n v="2.5"/>
    <n v="407.36"/>
    <n v="1049.3699999999999"/>
    <n v="0"/>
    <n v="17751.23"/>
    <n v="2857.95"/>
    <n v="20609.18"/>
    <n v="733.65"/>
    <n v="141.04"/>
    <n v="318.99"/>
    <n v="1193.6799999999998"/>
    <n v="21802.8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180"/>
    <x v="10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90"/>
    <x v="130"/>
    <m/>
    <m/>
    <n v="0.31"/>
    <n v="45"/>
    <n v="8862.91"/>
    <n v="2.5"/>
    <n v="221.57"/>
    <n v="570.77"/>
    <n v="0"/>
    <n v="9655.25"/>
    <n v="1554.5"/>
    <n v="11209.75"/>
    <n v="291.58"/>
    <n v="56.05"/>
    <n v="126.78"/>
    <n v="474.40999999999997"/>
    <n v="11684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91"/>
    <x v="131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m/>
    <m/>
    <m/>
    <m/>
    <m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E0421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E0421"/>
    <m/>
    <s v="Op: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1"/>
    <x v="1"/>
    <s v="sad"/>
    <x v="2"/>
    <x v="19"/>
    <n v="209"/>
    <n v="215"/>
    <s v="E0422"/>
    <s v="VK01"/>
    <m/>
    <x v="133"/>
    <n v="1000"/>
    <s v="apl."/>
    <n v="3.8199999999999994"/>
    <m/>
    <n v="91200.650000000009"/>
    <m/>
    <n v="2280.02"/>
    <n v="5873.33"/>
    <n v="0"/>
    <n v="99353.999999999985"/>
    <n v="15996"/>
    <n v="115350.00000000001"/>
    <n v="3593.0099999999998"/>
    <n v="690.74"/>
    <n v="1562.23"/>
    <n v="5845.98"/>
    <n v="121195.98000000001"/>
    <n v="247328.67"/>
    <n v="2836.42"/>
    <n v="942.5"/>
    <n v="247328.67"/>
    <n v="2836.42"/>
    <n v="942.5"/>
    <n v="372303.57"/>
    <n v="372.3"/>
    <m/>
    <n v="372303.55612871813"/>
    <n v="372.30355612871813"/>
    <n v="1.3871281873434782E-2"/>
    <n v="-3.5561287181167245E-3"/>
    <n v="3.7257989200186431E-6"/>
    <n v="-9.5516915151013188E-4"/>
    <n v="0"/>
    <n v="56"/>
    <x v="1"/>
    <b v="0"/>
    <n v="6"/>
  </r>
  <r>
    <x v="72"/>
    <x v="1"/>
    <s v="sad"/>
    <x v="1"/>
    <x v="6"/>
    <n v="210"/>
    <n v="219"/>
    <s v="E0422"/>
    <s v="VK01"/>
    <m/>
    <x v="133"/>
    <n v="1000"/>
    <s v="apl."/>
    <n v="3.8199999999999994"/>
    <m/>
    <n v="91200.650000000009"/>
    <m/>
    <n v="2280.02"/>
    <n v="5873.33"/>
    <n v="0"/>
    <n v="99353.999999999985"/>
    <n v="15996"/>
    <n v="115350.00000000001"/>
    <n v="3593.0099999999998"/>
    <n v="690.74"/>
    <n v="1562.23"/>
    <n v="5845.98"/>
    <n v="121195.98000000001"/>
    <n v="247328.67"/>
    <n v="2836.42"/>
    <n v="942.5"/>
    <n v="247328.67"/>
    <n v="2836.42"/>
    <n v="942.5"/>
    <n v="372303.57"/>
    <n v="372.3"/>
    <m/>
    <n v="372303.55612871813"/>
    <n v="372.30355612871813"/>
    <n v="1.3871281873434782E-2"/>
    <n v="-3.5561287181167245E-3"/>
    <n v="3.7257989200186431E-6"/>
    <n v="-9.5516915151013188E-4"/>
    <n v="0"/>
    <m/>
    <x v="3"/>
    <b v="0"/>
    <n v="6"/>
  </r>
  <r>
    <x v="0"/>
    <x v="1"/>
    <s v="sad"/>
    <x v="0"/>
    <x v="0"/>
    <n v="209"/>
    <n v="215"/>
    <s v="E0422"/>
    <m/>
    <n v="1"/>
    <x v="7"/>
    <m/>
    <m/>
    <n v="0.88"/>
    <n v="54"/>
    <n v="35809.5"/>
    <n v="2.5"/>
    <n v="895.24"/>
    <n v="2306.13"/>
    <n v="0"/>
    <n v="39010.869999999995"/>
    <n v="6280.75"/>
    <n v="45291.619999999995"/>
    <n v="827.71"/>
    <n v="159.12"/>
    <n v="359.88"/>
    <n v="1346.71"/>
    <n v="46638.3299999999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80"/>
    <x v="18"/>
    <m/>
    <m/>
    <n v="1.4"/>
    <n v="37"/>
    <n v="29246.54"/>
    <n v="2.5"/>
    <n v="731.16"/>
    <n v="1883.48"/>
    <n v="0"/>
    <n v="31861.18"/>
    <n v="5129.6499999999996"/>
    <n v="36990.83"/>
    <n v="1316.81"/>
    <n v="253.15"/>
    <n v="572.54"/>
    <n v="2142.5"/>
    <n v="39133.3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180"/>
    <x v="10"/>
    <m/>
    <m/>
    <n v="0.12"/>
    <n v="28"/>
    <n v="1761.28"/>
    <n v="2.5"/>
    <n v="44.03"/>
    <n v="113.43"/>
    <n v="0"/>
    <n v="1918.74"/>
    <n v="308.92"/>
    <n v="2227.66"/>
    <n v="112.87"/>
    <n v="21.7"/>
    <n v="49.08"/>
    <n v="183.64999999999998"/>
    <n v="2411.3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90"/>
    <x v="130"/>
    <m/>
    <m/>
    <n v="0.3"/>
    <n v="45"/>
    <n v="8577.01"/>
    <n v="2.5"/>
    <n v="214.43"/>
    <n v="552.36"/>
    <n v="0"/>
    <n v="9343.8000000000011"/>
    <n v="1504.35"/>
    <n v="10848.150000000001"/>
    <n v="282.17"/>
    <n v="54.25"/>
    <n v="122.69"/>
    <n v="459.11"/>
    <n v="11307.260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91"/>
    <x v="131"/>
    <m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200"/>
    <x v="3"/>
    <m/>
    <m/>
    <n v="0.51"/>
    <n v="27"/>
    <n v="7197.52"/>
    <n v="2.5"/>
    <n v="179.94"/>
    <n v="463.52"/>
    <n v="0"/>
    <n v="7840.98"/>
    <n v="1262.4000000000001"/>
    <n v="9103.3799999999992"/>
    <n v="479.7"/>
    <n v="92.22"/>
    <n v="208.57"/>
    <n v="780.49"/>
    <n v="9883.869999999999"/>
    <m/>
    <m/>
    <m/>
    <m/>
    <m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E0422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E0422"/>
    <m/>
    <s v="Op: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3"/>
    <x v="1"/>
    <s v="sad"/>
    <x v="2"/>
    <x v="20"/>
    <n v="209"/>
    <n v="240"/>
    <s v="Z0030"/>
    <s v="VK01"/>
    <m/>
    <x v="134"/>
    <n v="37959"/>
    <s v="točka"/>
    <n v="2.69"/>
    <m/>
    <n v="65294.070000000007"/>
    <m/>
    <n v="1632.35"/>
    <n v="4204.9299999999994"/>
    <n v="0"/>
    <n v="71131.349999999991"/>
    <n v="11452.150000000001"/>
    <n v="82583.5"/>
    <n v="2530.1600000000003"/>
    <n v="486.40000000000003"/>
    <n v="1100.1099999999999"/>
    <n v="4116.67"/>
    <n v="86700.170000000013"/>
    <n v="72467.916096000001"/>
    <n v="4310.8188217999996"/>
    <n v="942.5"/>
    <n v="72467.916096000001"/>
    <n v="4310.8188217999996"/>
    <n v="942.5"/>
    <n v="164421.40491780001"/>
    <n v="4.33"/>
    <m/>
    <n v="164421.40513901526"/>
    <n v="4.33"/>
    <n v="-2.2121524671092629E-4"/>
    <n v="0"/>
    <n v="-1.3454163496771779E-7"/>
    <n v="0"/>
    <n v="0"/>
    <n v="57"/>
    <x v="1"/>
    <b v="0"/>
    <n v="7"/>
  </r>
  <r>
    <x v="0"/>
    <x v="1"/>
    <s v="sad"/>
    <x v="0"/>
    <x v="0"/>
    <n v="209"/>
    <n v="24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70095.142619799997"/>
    <n v="3920.6393319999997"/>
    <m/>
    <n v="70095.1426197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2372.7734762"/>
    <n v="390.17948979999994"/>
    <m/>
    <n v="2372.7734762"/>
    <n v="390.1794897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40"/>
    <s v="Z0030"/>
    <m/>
    <s v="Rea: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4"/>
    <x v="1"/>
    <s v="sad"/>
    <x v="2"/>
    <x v="21"/>
    <n v="210"/>
    <n v="219"/>
    <s v="Z0030"/>
    <s v="VK01"/>
    <m/>
    <x v="136"/>
    <n v="37959"/>
    <s v="točka"/>
    <n v="2.54"/>
    <m/>
    <n v="63103.76"/>
    <m/>
    <n v="1577.59"/>
    <n v="4063.8799999999997"/>
    <n v="0"/>
    <n v="68745.229999999981"/>
    <n v="11067.990000000002"/>
    <n v="79813.22"/>
    <n v="2389.08"/>
    <n v="459.27000000000004"/>
    <n v="1038.76"/>
    <n v="3887.11"/>
    <n v="83700.33"/>
    <n v="19965.538234600001"/>
    <n v="3721.3768909999999"/>
    <n v="942.5"/>
    <n v="19965.538234600001"/>
    <n v="3721.3768909999999"/>
    <n v="942.5"/>
    <n v="108329.74512559999"/>
    <n v="2.85"/>
    <m/>
    <n v="108329.74253731848"/>
    <n v="2.85"/>
    <n v="2.5882815098157153E-3"/>
    <n v="0"/>
    <n v="2.3892621261645469E-6"/>
    <n v="0"/>
    <n v="0"/>
    <n v="58"/>
    <x v="1"/>
    <b v="0"/>
    <n v="7"/>
  </r>
  <r>
    <x v="0"/>
    <x v="1"/>
    <s v="sad"/>
    <x v="0"/>
    <x v="0"/>
    <n v="210"/>
    <n v="21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8533.361250599999"/>
    <n v="3484.9241119999997"/>
    <m/>
    <n v="18533.361250599999"/>
    <n v="3484.9241119999997"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1432.1769839999999"/>
    <n v="236.45277899999999"/>
    <m/>
    <n v="1432.1769839999999"/>
    <n v="236.45277899999999"/>
    <m/>
    <s v="evidenčno:"/>
    <n v="1.91"/>
    <m/>
    <m/>
    <m/>
    <m/>
    <m/>
    <m/>
    <m/>
    <m/>
    <m/>
    <x v="0"/>
    <m/>
    <s v=""/>
  </r>
  <r>
    <x v="75"/>
    <x v="1"/>
    <s v="sad"/>
    <x v="2"/>
    <x v="21"/>
    <n v="210"/>
    <n v="219"/>
    <s v="Z0030"/>
    <s v="VK26"/>
    <m/>
    <x v="137"/>
    <n v="100000"/>
    <s v="točka"/>
    <n v="17.34"/>
    <m/>
    <n v="385886.3"/>
    <m/>
    <n v="9647.16"/>
    <n v="24851.079999999998"/>
    <n v="0"/>
    <n v="420384.54"/>
    <n v="67681.91"/>
    <n v="488066.44999999995"/>
    <n v="16309.65"/>
    <n v="3135.42"/>
    <n v="7091.37"/>
    <n v="26536.440000000002"/>
    <n v="514602.88999999996"/>
    <n v="1452078.82"/>
    <n v="22296.61"/>
    <n v="3705.53"/>
    <n v="1452078.82"/>
    <n v="22296.61"/>
    <n v="3705.53"/>
    <n v="1992683.85"/>
    <n v="19.93"/>
    <m/>
    <n v="1992683.8493450531"/>
    <n v="19.93"/>
    <n v="6.5494701266288757E-4"/>
    <n v="0"/>
    <n v="3.2867582726590215E-8"/>
    <n v="0"/>
    <n v="0"/>
    <n v="59"/>
    <x v="3"/>
    <b v="0"/>
    <n v="7"/>
  </r>
  <r>
    <x v="0"/>
    <x v="1"/>
    <s v="sad"/>
    <x v="0"/>
    <x v="0"/>
    <n v="210"/>
    <n v="219"/>
    <s v="Z0030"/>
    <m/>
    <n v="222"/>
    <x v="2"/>
    <m/>
    <m/>
    <n v="15.04"/>
    <n v="40"/>
    <n v="353426.88"/>
    <n v="2.5"/>
    <n v="8835.67"/>
    <n v="22760.69"/>
    <n v="0"/>
    <n v="385023.24"/>
    <n v="61988.74"/>
    <n v="447011.98"/>
    <n v="14146.32"/>
    <n v="2719.53"/>
    <n v="6150.76"/>
    <n v="23016.61"/>
    <n v="470028.58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0"/>
    <x v="3"/>
    <m/>
    <m/>
    <n v="2.2999999999999998"/>
    <n v="27"/>
    <n v="32459.42"/>
    <n v="2.5"/>
    <n v="811.49"/>
    <n v="2090.39"/>
    <n v="0"/>
    <n v="35361.299999999996"/>
    <n v="5693.17"/>
    <n v="41054.469999999994"/>
    <n v="2163.33"/>
    <n v="415.89"/>
    <n v="940.61"/>
    <n v="3519.83"/>
    <n v="44574.299999999996"/>
    <m/>
    <m/>
    <m/>
    <m/>
    <m/>
    <m/>
    <m/>
    <m/>
    <m/>
    <m/>
    <m/>
    <m/>
    <m/>
    <m/>
    <m/>
    <m/>
    <m/>
    <x v="0"/>
    <m/>
    <s v=""/>
  </r>
  <r>
    <x v="76"/>
    <x v="1"/>
    <s v="sad"/>
    <x v="2"/>
    <x v="22"/>
    <n v="211"/>
    <n v="220"/>
    <s v="Z0030"/>
    <s v="VK01"/>
    <m/>
    <x v="138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46042.974504400001"/>
    <n v="7171.9921684000001"/>
    <n v="942.5"/>
    <n v="46042.974504400001"/>
    <n v="7171.9921684000001"/>
    <n v="942.5"/>
    <n v="161719.94667280003"/>
    <n v="3.37"/>
    <m/>
    <n v="161719.96160734625"/>
    <n v="3.37"/>
    <n v="-1.4934546226868406E-2"/>
    <n v="0"/>
    <n v="-9.234819300247715E-6"/>
    <n v="0"/>
    <n v="0"/>
    <n v="60"/>
    <x v="1"/>
    <b v="0"/>
    <n v="7"/>
  </r>
  <r>
    <x v="0"/>
    <x v="1"/>
    <s v="sad"/>
    <x v="0"/>
    <x v="0"/>
    <n v="211"/>
    <n v="22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3139.2765488"/>
    <n v="6699.0467280000003"/>
    <m/>
    <n v="43139.2765488"/>
    <n v="6699.0467280000003"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6979555999997"/>
    <n v="472.94544039999994"/>
    <m/>
    <n v="2903.6979555999997"/>
    <n v="472.94544039999994"/>
    <m/>
    <s v="evidenčno:"/>
    <n v="1.91"/>
    <m/>
    <m/>
    <m/>
    <m/>
    <m/>
    <m/>
    <m/>
    <m/>
    <m/>
    <x v="0"/>
    <m/>
    <s v=""/>
  </r>
  <r>
    <x v="77"/>
    <x v="1"/>
    <s v="sad"/>
    <x v="2"/>
    <x v="22"/>
    <n v="211"/>
    <n v="276"/>
    <s v="Z0030"/>
    <s v="VK01"/>
    <m/>
    <x v="139"/>
    <n v="82870.100000000006"/>
    <s v="točka"/>
    <n v="5.3"/>
    <m/>
    <n v="123773.93000000001"/>
    <m/>
    <n v="3094.34"/>
    <n v="7971.04"/>
    <n v="0"/>
    <n v="134839.31"/>
    <n v="21709.129999999997"/>
    <n v="156548.44"/>
    <n v="4985.07"/>
    <n v="958.34000000000015"/>
    <n v="2167.48"/>
    <n v="8110.89"/>
    <n v="164659.32999999999"/>
    <n v="37415.115206399998"/>
    <n v="7171.9921684000001"/>
    <n v="942.5"/>
    <n v="37415.115206399998"/>
    <n v="7171.9921684000001"/>
    <n v="942.5"/>
    <n v="210188.93737479998"/>
    <n v="2.54"/>
    <m/>
    <n v="210188.96716980098"/>
    <n v="2.54"/>
    <n v="-2.9795000999001786E-2"/>
    <n v="0"/>
    <n v="-1.4175340123790571E-5"/>
    <n v="0"/>
    <n v="0"/>
    <n v="61"/>
    <x v="1"/>
    <b v="0"/>
    <n v="7"/>
  </r>
  <r>
    <x v="0"/>
    <x v="1"/>
    <s v="sad"/>
    <x v="0"/>
    <x v="0"/>
    <n v="211"/>
    <n v="276"/>
    <s v="Z0030"/>
    <m/>
    <n v="1"/>
    <x v="7"/>
    <n v="30279.599999999999"/>
    <m/>
    <n v="1.2"/>
    <n v="54"/>
    <n v="48831.14"/>
    <n v="2.5"/>
    <n v="1220.78"/>
    <n v="3144.73"/>
    <n v="0"/>
    <n v="53196.65"/>
    <n v="8564.66"/>
    <n v="61761.31"/>
    <n v="1128.7"/>
    <n v="216.98"/>
    <n v="490.75"/>
    <n v="1836.43"/>
    <n v="63597.7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80"/>
    <x v="18"/>
    <n v="24685.5"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61"/>
    <x v="27"/>
    <n v="27905"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200"/>
    <x v="3"/>
    <m/>
    <m/>
    <n v="0.64"/>
    <n v="27"/>
    <n v="9032.19"/>
    <n v="2.5"/>
    <n v="225.8"/>
    <n v="581.66999999999996"/>
    <n v="0"/>
    <n v="9839.66"/>
    <n v="1584.19"/>
    <n v="11423.85"/>
    <n v="601.97"/>
    <n v="115.72"/>
    <n v="261.73"/>
    <n v="979.42000000000007"/>
    <n v="12403.27"/>
    <n v="34511.427221400001"/>
    <n v="6699.0467280000003"/>
    <m/>
    <n v="34511.427221400001"/>
    <n v="6699.0467280000003"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687985"/>
    <n v="472.94544039999994"/>
    <m/>
    <n v="2903.687985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11"/>
    <n v="276"/>
    <s v="Z0030"/>
    <m/>
    <s v="Op: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1"/>
    <n v="276"/>
    <s v="Z0030"/>
    <m/>
    <s v="Op: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78"/>
    <x v="1"/>
    <s v="sad"/>
    <x v="2"/>
    <x v="23"/>
    <n v="212"/>
    <n v="221"/>
    <s v="E0220"/>
    <s v="VK01"/>
    <m/>
    <x v="142"/>
    <n v="600"/>
    <s v="op."/>
    <n v="3.5700000000000003"/>
    <m/>
    <n v="86962.6"/>
    <m/>
    <n v="2174.0700000000002"/>
    <n v="5600.39"/>
    <n v="0"/>
    <n v="94737.06"/>
    <n v="15252.679999999998"/>
    <n v="109989.73999999999"/>
    <n v="3357.8700000000003"/>
    <n v="645.53"/>
    <n v="1459.99"/>
    <n v="5463.3900000000012"/>
    <n v="115453.12999999999"/>
    <n v="343698.93"/>
    <n v="23105.71"/>
    <n v="942.5"/>
    <n v="343698.93"/>
    <n v="23105.71"/>
    <n v="942.5"/>
    <n v="483200.27"/>
    <n v="805.33"/>
    <m/>
    <n v="483200.25965221546"/>
    <n v="805.33"/>
    <n v="1.0347784555051476E-2"/>
    <n v="0"/>
    <n v="2.1415105535123921E-6"/>
    <n v="0"/>
    <n v="0"/>
    <n v="62"/>
    <x v="1"/>
    <b v="0"/>
    <n v="7"/>
  </r>
  <r>
    <x v="0"/>
    <x v="1"/>
    <s v="sad"/>
    <x v="0"/>
    <x v="0"/>
    <n v="212"/>
    <n v="221"/>
    <s v="E0220"/>
    <m/>
    <n v="1"/>
    <x v="7"/>
    <m/>
    <m/>
    <n v="1.1000000000000001"/>
    <n v="54"/>
    <n v="44761.87"/>
    <n v="2.5"/>
    <n v="1119.05"/>
    <n v="2882.66"/>
    <n v="0"/>
    <n v="48763.58"/>
    <n v="7850.94"/>
    <n v="56614.520000000004"/>
    <n v="1034.6400000000001"/>
    <n v="198.9"/>
    <n v="449.86"/>
    <n v="1683.4"/>
    <n v="58297.92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200"/>
    <x v="3"/>
    <m/>
    <m/>
    <n v="0.47"/>
    <n v="27"/>
    <n v="6633.01"/>
    <n v="2.5"/>
    <n v="165.83"/>
    <n v="427.17"/>
    <n v="0"/>
    <n v="7226.01"/>
    <n v="1163.3900000000001"/>
    <n v="8389.4"/>
    <n v="442.07"/>
    <n v="84.99"/>
    <n v="192.21"/>
    <n v="719.27"/>
    <n v="9108.6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s v="Rea: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s v="Op: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9"/>
    <x v="1"/>
    <s v="sad"/>
    <x v="2"/>
    <x v="14"/>
    <n v="215"/>
    <n v="224"/>
    <s v="Z0030"/>
    <s v="VK01"/>
    <m/>
    <x v="149"/>
    <n v="63301.5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7.231158599985"/>
    <n v="9681.9810417999997"/>
    <n v="942.5"/>
    <n v="82267.231158599985"/>
    <n v="9681.9810417999997"/>
    <n v="942.5"/>
    <n v="226250.37220039996"/>
    <n v="3.57"/>
    <m/>
    <n v="226250.36368152124"/>
    <n v="3.57"/>
    <n v="8.5188787197694182E-3"/>
    <n v="0"/>
    <n v="3.7652442105069594E-6"/>
    <n v="0"/>
    <n v="0"/>
    <n v="63"/>
    <x v="1"/>
    <b v="0"/>
    <n v="7"/>
  </r>
  <r>
    <x v="0"/>
    <x v="1"/>
    <s v="sad"/>
    <x v="0"/>
    <x v="0"/>
    <n v="215"/>
    <n v="224"/>
    <s v="Z0030"/>
    <m/>
    <n v="1"/>
    <x v="7"/>
    <n v="37849.5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013410799991"/>
    <n v="9504.6439501999994"/>
    <m/>
    <n v="81110.013410799991"/>
    <n v="9504.6439501999994"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2177477999999"/>
    <n v="177.33709160000001"/>
    <m/>
    <n v="1157.2177477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15"/>
    <n v="224"/>
    <s v="Z0030"/>
    <m/>
    <s v="Rea: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5"/>
    <n v="224"/>
    <s v="Z0030"/>
    <m/>
    <s v="Op: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0"/>
    <x v="1"/>
    <s v="sad"/>
    <x v="2"/>
    <x v="24"/>
    <n v="216"/>
    <n v="225"/>
    <s v="E0154"/>
    <s v="VK01"/>
    <m/>
    <x v="152"/>
    <n v="1000"/>
    <s v="dializa"/>
    <n v="1.46"/>
    <m/>
    <n v="23402.86"/>
    <m/>
    <n v="5265.6399999999994"/>
    <n v="1507.14"/>
    <n v="0"/>
    <n v="30175.64"/>
    <n v="4858.28"/>
    <n v="35033.920000000006"/>
    <n v="1373.25"/>
    <n v="264.01"/>
    <n v="597.08000000000004"/>
    <n v="2234.34"/>
    <n v="37268.26"/>
    <n v="119318.1"/>
    <n v="19120.810000000001"/>
    <n v="942.5"/>
    <n v="119318.1"/>
    <n v="19120.810000000001"/>
    <n v="942.5"/>
    <n v="176649.67"/>
    <n v="176.65"/>
    <m/>
    <n v="176649.66735173564"/>
    <n v="176.65"/>
    <n v="2.6482643734198064E-3"/>
    <n v="0"/>
    <n v="1.4991618230147696E-6"/>
    <n v="0"/>
    <n v="0"/>
    <n v="64"/>
    <x v="1"/>
    <b v="0"/>
    <n v="7"/>
  </r>
  <r>
    <x v="0"/>
    <x v="1"/>
    <s v="sad"/>
    <x v="0"/>
    <x v="0"/>
    <n v="216"/>
    <n v="225"/>
    <s v="E0154"/>
    <m/>
    <n v="1"/>
    <x v="7"/>
    <m/>
    <m/>
    <n v="0.08"/>
    <n v="54"/>
    <n v="3255.41"/>
    <n v="22.5"/>
    <n v="732.47"/>
    <n v="209.65"/>
    <n v="0"/>
    <n v="4197.53"/>
    <n v="675.8"/>
    <n v="4873.33"/>
    <n v="75.25"/>
    <n v="14.47"/>
    <n v="32.72"/>
    <n v="122.44"/>
    <n v="4995.769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n v="180"/>
    <x v="10"/>
    <m/>
    <m/>
    <n v="1.19"/>
    <n v="28"/>
    <n v="17466.02"/>
    <n v="22.5"/>
    <n v="3929.85"/>
    <n v="1124.81"/>
    <n v="0"/>
    <n v="22520.68"/>
    <n v="3625.83"/>
    <n v="26146.510000000002"/>
    <n v="1119.29"/>
    <n v="215.18"/>
    <n v="486.66"/>
    <n v="1821.13"/>
    <n v="27967.64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n v="200"/>
    <x v="3"/>
    <m/>
    <m/>
    <n v="0.19"/>
    <n v="27"/>
    <n v="2681.43"/>
    <n v="22.5"/>
    <n v="603.32000000000005"/>
    <n v="172.68"/>
    <n v="0"/>
    <n v="3457.43"/>
    <n v="556.65"/>
    <n v="4014.08"/>
    <n v="178.71"/>
    <n v="34.36"/>
    <n v="77.7"/>
    <n v="290.77"/>
    <n v="4304.850000000000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1"/>
    <x v="1"/>
    <s v="sad"/>
    <x v="2"/>
    <x v="24"/>
    <n v="216"/>
    <n v="225"/>
    <s v="E0155"/>
    <s v="VK01"/>
    <m/>
    <x v="154"/>
    <n v="1000"/>
    <s v="dializa"/>
    <n v="3.3099999999999996"/>
    <m/>
    <n v="73293.840000000011"/>
    <m/>
    <n v="16491.120000000003"/>
    <n v="4720.1299999999992"/>
    <n v="0"/>
    <n v="94505.09"/>
    <n v="15215.32"/>
    <n v="109720.41"/>
    <n v="3113.3300000000004"/>
    <n v="598.52"/>
    <n v="1353.66"/>
    <n v="5065.5099999999993"/>
    <n v="114785.92"/>
    <n v="167242.16"/>
    <n v="19495.64"/>
    <n v="942.5"/>
    <n v="167242.16"/>
    <n v="19495.64"/>
    <n v="942.5"/>
    <n v="302466.22000000003"/>
    <n v="302.47000000000003"/>
    <m/>
    <n v="302466.19045306684"/>
    <n v="302.47000000000003"/>
    <n v="2.9546933190431446E-2"/>
    <n v="0"/>
    <n v="9.768673036207065E-6"/>
    <n v="0"/>
    <n v="0"/>
    <n v="65"/>
    <x v="1"/>
    <b v="0"/>
    <n v="7"/>
  </r>
  <r>
    <x v="0"/>
    <x v="1"/>
    <s v="sad"/>
    <x v="0"/>
    <x v="0"/>
    <n v="216"/>
    <n v="225"/>
    <s v="E0155"/>
    <m/>
    <n v="1"/>
    <x v="7"/>
    <m/>
    <m/>
    <n v="0.36"/>
    <n v="54"/>
    <n v="14649.34"/>
    <n v="22.5"/>
    <n v="3296.1"/>
    <n v="943.42"/>
    <n v="0"/>
    <n v="18888.859999999997"/>
    <n v="3041.11"/>
    <n v="21929.969999999998"/>
    <n v="338.61"/>
    <n v="65.099999999999994"/>
    <n v="147.22999999999999"/>
    <n v="550.94000000000005"/>
    <n v="22480.90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n v="80"/>
    <x v="18"/>
    <m/>
    <m/>
    <n v="2.5099999999999998"/>
    <n v="37"/>
    <n v="52434.87"/>
    <n v="22.5"/>
    <n v="11797.85"/>
    <n v="3376.81"/>
    <n v="0"/>
    <n v="67609.53"/>
    <n v="10885.13"/>
    <n v="78494.66"/>
    <n v="2360.86"/>
    <n v="453.86"/>
    <n v="1026.49"/>
    <n v="3841.21"/>
    <n v="82335.87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n v="200"/>
    <x v="3"/>
    <m/>
    <m/>
    <n v="0.44"/>
    <n v="27"/>
    <n v="6209.63"/>
    <n v="22.5"/>
    <n v="1397.17"/>
    <n v="399.9"/>
    <n v="0"/>
    <n v="8006.7"/>
    <n v="1289.08"/>
    <n v="9295.7799999999988"/>
    <n v="413.86"/>
    <n v="79.56"/>
    <n v="179.94"/>
    <n v="673.36"/>
    <n v="9969.1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2"/>
    <x v="1"/>
    <s v="sad"/>
    <x v="2"/>
    <x v="24"/>
    <n v="216"/>
    <n v="225"/>
    <s v="E0156"/>
    <s v="VK01"/>
    <m/>
    <x v="155"/>
    <n v="1000"/>
    <s v="dializa"/>
    <n v="1.7999999999999998"/>
    <m/>
    <n v="39342.449999999997"/>
    <m/>
    <n v="8852.0499999999993"/>
    <n v="2533.65"/>
    <n v="0"/>
    <n v="50728.15"/>
    <n v="8167.2300000000005"/>
    <n v="58895.37999999999"/>
    <n v="1693.0500000000002"/>
    <n v="325.47999999999996"/>
    <n v="736.12"/>
    <n v="2754.6499999999996"/>
    <n v="61650.029999999992"/>
    <n v="150757.74"/>
    <n v="19375.3"/>
    <n v="942.5"/>
    <n v="150757.74"/>
    <n v="19375.3"/>
    <n v="942.5"/>
    <n v="232725.56999999998"/>
    <n v="232.73"/>
    <m/>
    <n v="232725.57705235004"/>
    <n v="232.73"/>
    <n v="-7.0523500617127866E-3"/>
    <n v="0"/>
    <n v="-3.0303287464301393E-6"/>
    <n v="0"/>
    <n v="0"/>
    <n v="66"/>
    <x v="1"/>
    <b v="0"/>
    <n v="7"/>
  </r>
  <r>
    <x v="0"/>
    <x v="1"/>
    <s v="sad"/>
    <x v="0"/>
    <x v="0"/>
    <n v="216"/>
    <n v="225"/>
    <s v="E0156"/>
    <m/>
    <n v="1"/>
    <x v="7"/>
    <m/>
    <m/>
    <n v="0.17"/>
    <n v="54"/>
    <n v="6917.74"/>
    <n v="22.5"/>
    <n v="1556.49"/>
    <n v="445.5"/>
    <n v="0"/>
    <n v="8919.73"/>
    <n v="1436.08"/>
    <n v="10355.81"/>
    <n v="159.9"/>
    <n v="30.74"/>
    <n v="69.52"/>
    <n v="260.16000000000003"/>
    <n v="10615.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n v="80"/>
    <x v="18"/>
    <m/>
    <m/>
    <n v="1.39"/>
    <n v="37"/>
    <n v="29037.64"/>
    <n v="22.5"/>
    <n v="6533.47"/>
    <n v="1870.02"/>
    <n v="0"/>
    <n v="37441.129999999997"/>
    <n v="6028.02"/>
    <n v="43469.149999999994"/>
    <n v="1307.4100000000001"/>
    <n v="251.34"/>
    <n v="568.45000000000005"/>
    <n v="2127.1999999999998"/>
    <n v="45596.34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n v="200"/>
    <x v="3"/>
    <m/>
    <m/>
    <n v="0.24"/>
    <n v="27"/>
    <n v="3387.07"/>
    <n v="22.5"/>
    <n v="762.09"/>
    <n v="218.13"/>
    <n v="0"/>
    <n v="4367.29"/>
    <n v="703.13"/>
    <n v="5070.42"/>
    <n v="225.74"/>
    <n v="43.4"/>
    <n v="98.15"/>
    <n v="367.28999999999996"/>
    <n v="5437.7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3"/>
    <x v="1"/>
    <s v="sad"/>
    <x v="2"/>
    <x v="24"/>
    <n v="216"/>
    <n v="225"/>
    <s v="E0157"/>
    <s v="VK01"/>
    <m/>
    <x v="156"/>
    <n v="365"/>
    <s v="dan"/>
    <n v="0.82000000000000006"/>
    <m/>
    <n v="17615.260000000002"/>
    <m/>
    <n v="3963.4300000000003"/>
    <n v="1134.43"/>
    <n v="0"/>
    <n v="22713.120000000003"/>
    <n v="3656.8199999999997"/>
    <n v="26369.940000000002"/>
    <n v="771.2700000000001"/>
    <n v="148.26999999999998"/>
    <n v="335.35"/>
    <n v="1254.8899999999999"/>
    <n v="27624.83"/>
    <n v="3426.83"/>
    <n v="0"/>
    <n v="942.5"/>
    <n v="3426.83"/>
    <n v="0"/>
    <n v="942.5"/>
    <n v="31994.160000000003"/>
    <n v="87.66"/>
    <m/>
    <n v="31994.154500872333"/>
    <n v="87.66"/>
    <n v="5.4991276701912284E-3"/>
    <n v="0"/>
    <n v="1.7187913717305119E-5"/>
    <n v="0"/>
    <n v="0"/>
    <n v="67"/>
    <x v="1"/>
    <b v="0"/>
    <n v="7"/>
  </r>
  <r>
    <x v="0"/>
    <x v="1"/>
    <s v="sad"/>
    <x v="0"/>
    <x v="0"/>
    <n v="216"/>
    <n v="225"/>
    <s v="E0157"/>
    <m/>
    <n v="1"/>
    <x v="7"/>
    <m/>
    <m/>
    <n v="0.15"/>
    <n v="54"/>
    <n v="6103.89"/>
    <n v="22.5"/>
    <n v="1373.38"/>
    <n v="393.09"/>
    <n v="0"/>
    <n v="7870.3600000000006"/>
    <n v="1267.1300000000001"/>
    <n v="9137.4900000000016"/>
    <n v="141.09"/>
    <n v="27.12"/>
    <n v="61.34"/>
    <n v="229.55"/>
    <n v="9367.040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80"/>
    <x v="18"/>
    <m/>
    <m/>
    <n v="0.28000000000000003"/>
    <n v="37"/>
    <n v="5849.31"/>
    <n v="22.5"/>
    <n v="1316.09"/>
    <n v="376.7"/>
    <n v="0"/>
    <n v="7542.1"/>
    <n v="1214.28"/>
    <n v="8756.380000000001"/>
    <n v="263.36"/>
    <n v="50.63"/>
    <n v="114.51"/>
    <n v="428.5"/>
    <n v="9184.88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180"/>
    <x v="10"/>
    <m/>
    <m/>
    <n v="0.28000000000000003"/>
    <n v="28"/>
    <n v="4109.6499999999996"/>
    <n v="22.5"/>
    <n v="924.67"/>
    <n v="264.66000000000003"/>
    <n v="0"/>
    <n v="5298.98"/>
    <n v="853.14"/>
    <n v="6152.12"/>
    <n v="263.36"/>
    <n v="50.63"/>
    <n v="114.51"/>
    <n v="428.5"/>
    <n v="6580.6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200"/>
    <x v="3"/>
    <m/>
    <m/>
    <n v="0.11"/>
    <n v="27"/>
    <n v="1552.41"/>
    <n v="22.5"/>
    <n v="349.29"/>
    <n v="99.98"/>
    <n v="0"/>
    <n v="2001.68"/>
    <n v="322.27"/>
    <n v="2323.9499999999998"/>
    <n v="103.46"/>
    <n v="19.89"/>
    <n v="44.99"/>
    <n v="168.34"/>
    <n v="2492.2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4"/>
    <x v="1"/>
    <s v="sad"/>
    <x v="2"/>
    <x v="24"/>
    <n v="216"/>
    <n v="225"/>
    <s v="E0158"/>
    <s v="VK01"/>
    <m/>
    <x v="157"/>
    <n v="365"/>
    <s v="dan"/>
    <n v="1.1299999999999999"/>
    <m/>
    <n v="26417.72"/>
    <m/>
    <n v="5943.99"/>
    <n v="1701.2999999999997"/>
    <n v="0"/>
    <n v="34063.01"/>
    <n v="5484.14"/>
    <n v="39547.149999999994"/>
    <n v="1062.8599999999999"/>
    <n v="204.32999999999998"/>
    <n v="462.13"/>
    <n v="1729.32"/>
    <n v="41276.47"/>
    <n v="1477.42"/>
    <n v="0"/>
    <n v="942.5"/>
    <n v="1477.42"/>
    <n v="0"/>
    <n v="942.5"/>
    <n v="43696.39"/>
    <n v="119.72"/>
    <m/>
    <n v="43696.3890815696"/>
    <n v="119.72"/>
    <n v="9.1843039990635589E-4"/>
    <n v="0"/>
    <n v="2.1018450705203338E-6"/>
    <n v="0"/>
    <n v="0"/>
    <n v="68"/>
    <x v="1"/>
    <b v="0"/>
    <n v="8"/>
  </r>
  <r>
    <x v="0"/>
    <x v="1"/>
    <s v="sad"/>
    <x v="0"/>
    <x v="0"/>
    <n v="216"/>
    <n v="225"/>
    <s v="E0158"/>
    <m/>
    <n v="1"/>
    <x v="7"/>
    <m/>
    <m/>
    <n v="0.3"/>
    <n v="54"/>
    <n v="12207.78"/>
    <n v="22.5"/>
    <n v="2746.75"/>
    <n v="786.18"/>
    <n v="0"/>
    <n v="15740.710000000001"/>
    <n v="2534.25"/>
    <n v="18274.96"/>
    <n v="282.17"/>
    <n v="54.25"/>
    <n v="122.69"/>
    <n v="459.11"/>
    <n v="18734.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80"/>
    <x v="18"/>
    <m/>
    <m/>
    <n v="0.34"/>
    <n v="37"/>
    <n v="7102.73"/>
    <n v="22.5"/>
    <n v="1598.11"/>
    <n v="457.42"/>
    <n v="0"/>
    <n v="9158.26"/>
    <n v="1474.48"/>
    <n v="10632.74"/>
    <n v="319.8"/>
    <n v="61.48"/>
    <n v="139.05000000000001"/>
    <n v="520.33000000000004"/>
    <n v="11153.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180"/>
    <x v="10"/>
    <m/>
    <m/>
    <n v="0.34"/>
    <n v="28"/>
    <n v="4990.29"/>
    <n v="22.5"/>
    <n v="1122.82"/>
    <n v="321.37"/>
    <n v="0"/>
    <n v="6434.48"/>
    <n v="1035.95"/>
    <n v="7470.4299999999994"/>
    <n v="319.8"/>
    <n v="61.48"/>
    <n v="139.05000000000001"/>
    <n v="520.33000000000004"/>
    <n v="7990.759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200"/>
    <x v="3"/>
    <m/>
    <m/>
    <n v="0.15"/>
    <n v="27"/>
    <n v="2116.92"/>
    <n v="22.5"/>
    <n v="476.31"/>
    <n v="136.33000000000001"/>
    <n v="0"/>
    <n v="2729.56"/>
    <n v="439.46"/>
    <n v="3169.02"/>
    <n v="141.09"/>
    <n v="27.12"/>
    <n v="61.34"/>
    <n v="229.55"/>
    <n v="3398.5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6"/>
    <n v="225"/>
    <s v="E0158"/>
    <m/>
    <s v="Op: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5"/>
    <x v="1"/>
    <s v="sad"/>
    <x v="2"/>
    <x v="25"/>
    <n v="218"/>
    <n v="227"/>
    <s v="Z0030"/>
    <s v="VK01"/>
    <m/>
    <x v="159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21940.2654176"/>
    <n v="3716.5610911999997"/>
    <n v="942.5"/>
    <n v="21940.2654176"/>
    <n v="3716.5610911999997"/>
    <n v="942.5"/>
    <n v="114756.19650879999"/>
    <n v="2.75"/>
    <m/>
    <n v="114756.17402993786"/>
    <n v="2.75"/>
    <n v="2.2478862127172761E-2"/>
    <n v="0"/>
    <n v="1.958836839690074E-5"/>
    <n v="0"/>
    <n v="0"/>
    <n v="69"/>
    <x v="1"/>
    <b v="0"/>
    <n v="8"/>
  </r>
  <r>
    <x v="0"/>
    <x v="1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577.804195799999"/>
    <n v="3657.4354331999998"/>
    <m/>
    <n v="21577.804195799999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86"/>
    <x v="1"/>
    <s v="sad"/>
    <x v="2"/>
    <x v="25"/>
    <n v="218"/>
    <n v="227"/>
    <s v="Z0030"/>
    <s v="VK02"/>
    <m/>
    <x v="160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40297.525930999996"/>
    <n v="5570.2751019999996"/>
    <n v="942.5"/>
    <n v="40297.525930999996"/>
    <n v="5570.2751019999996"/>
    <n v="942.5"/>
    <n v="134967.17103299999"/>
    <n v="3.24"/>
    <m/>
    <n v="134967.14402993786"/>
    <n v="3.24"/>
    <n v="2.700306213228032E-2"/>
    <n v="0"/>
    <n v="2.0007137534369557E-5"/>
    <n v="0"/>
    <n v="0"/>
    <n v="70"/>
    <x v="1"/>
    <b v="0"/>
    <n v="8"/>
  </r>
  <r>
    <x v="0"/>
    <x v="1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39935.0647092"/>
    <n v="5511.1594145999998"/>
    <m/>
    <n v="39935.0647092"/>
    <n v="5511.1594145999998"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87"/>
    <x v="1"/>
    <s v="sad"/>
    <x v="2"/>
    <x v="12"/>
    <n v="220"/>
    <n v="229"/>
    <s v="Z0030"/>
    <s v="VK01"/>
    <m/>
    <x v="161"/>
    <n v="52221.8"/>
    <s v="točka"/>
    <n v="2.8299999999999996"/>
    <m/>
    <n v="69822.820000000007"/>
    <m/>
    <n v="1745.57"/>
    <n v="4496.59"/>
    <n v="0"/>
    <n v="76064.98"/>
    <n v="12246.47"/>
    <n v="88311.45"/>
    <n v="2661.8399999999997"/>
    <n v="511.72"/>
    <n v="1157.3599999999999"/>
    <n v="4330.920000000001"/>
    <n v="92642.37000000001"/>
    <n v="27742.725881799997"/>
    <n v="5151.1709016000004"/>
    <n v="942.5"/>
    <n v="27742.725881799997"/>
    <n v="5151.1709016000004"/>
    <n v="942.5"/>
    <n v="126478.7667834"/>
    <n v="2.42"/>
    <m/>
    <n v="126478.76960794632"/>
    <n v="2.42"/>
    <n v="-2.8245463181519881E-3"/>
    <n v="0"/>
    <n v="-2.2332177383662099E-6"/>
    <n v="0"/>
    <n v="0"/>
    <n v="71"/>
    <x v="1"/>
    <b v="0"/>
    <n v="8"/>
  </r>
  <r>
    <x v="0"/>
    <x v="1"/>
    <s v="sad"/>
    <x v="0"/>
    <x v="0"/>
    <n v="220"/>
    <n v="229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80"/>
    <x v="18"/>
    <n v="6582.8"/>
    <m/>
    <n v="0.4"/>
    <n v="37"/>
    <n v="8356.15"/>
    <n v="2.5"/>
    <n v="208.9"/>
    <n v="538.14"/>
    <n v="0"/>
    <n v="9103.1899999999987"/>
    <n v="1465.61"/>
    <n v="10568.8"/>
    <n v="376.23"/>
    <n v="72.33"/>
    <n v="163.58000000000001"/>
    <n v="612.14"/>
    <n v="11180.93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200"/>
    <x v="3"/>
    <m/>
    <m/>
    <n v="0.37"/>
    <n v="27"/>
    <n v="5221.7299999999996"/>
    <n v="2.5"/>
    <n v="130.54"/>
    <n v="336.28"/>
    <n v="0"/>
    <n v="5688.5499999999993"/>
    <n v="915.86"/>
    <n v="6604.4099999999989"/>
    <n v="348.01"/>
    <n v="66.900000000000006"/>
    <n v="151.32"/>
    <n v="566.23"/>
    <n v="7170.6399999999994"/>
    <n v="27380.264659999997"/>
    <n v="5092.0452436000005"/>
    <m/>
    <n v="27380.264659999997"/>
    <n v="5092.0452436000005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88"/>
    <x v="1"/>
    <s v="sad"/>
    <x v="2"/>
    <x v="12"/>
    <n v="220"/>
    <n v="229"/>
    <s v="E0088"/>
    <s v="VK01"/>
    <m/>
    <x v="162"/>
    <n v="1440"/>
    <s v="op."/>
    <n v="3.5700000000000003"/>
    <m/>
    <n v="86962.6"/>
    <m/>
    <n v="2174.0700000000002"/>
    <n v="5600.39"/>
    <n v="0"/>
    <n v="94737.06"/>
    <n v="15252.679999999998"/>
    <n v="109989.73999999999"/>
    <n v="3357.8700000000003"/>
    <n v="645.53"/>
    <n v="1459.99"/>
    <n v="5463.3900000000012"/>
    <n v="115453.12999999999"/>
    <n v="727901.8"/>
    <n v="8707.58"/>
    <n v="942.5"/>
    <n v="727901.8"/>
    <n v="8707.58"/>
    <n v="942.5"/>
    <n v="853005.01"/>
    <n v="592.36"/>
    <m/>
    <n v="853004.99800000002"/>
    <n v="592.36458194444447"/>
    <n v="1.1999999987892807E-2"/>
    <n v="-4.5819444444532564E-3"/>
    <n v="1.4067912868070682E-6"/>
    <n v="-7.7350074331131744E-4"/>
    <n v="0"/>
    <n v="72"/>
    <x v="1"/>
    <b v="0"/>
    <n v="8"/>
  </r>
  <r>
    <x v="0"/>
    <x v="1"/>
    <s v="sad"/>
    <x v="0"/>
    <x v="0"/>
    <n v="220"/>
    <n v="229"/>
    <s v="E0088"/>
    <m/>
    <n v="1"/>
    <x v="7"/>
    <m/>
    <m/>
    <n v="1.1000000000000001"/>
    <n v="54"/>
    <n v="44761.87"/>
    <n v="2.5"/>
    <n v="1119.05"/>
    <n v="2882.66"/>
    <n v="0"/>
    <n v="48763.58"/>
    <n v="7850.94"/>
    <n v="56614.520000000004"/>
    <n v="1034.6400000000001"/>
    <n v="198.9"/>
    <n v="449.86"/>
    <n v="1683.4"/>
    <n v="58297.92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200"/>
    <x v="3"/>
    <m/>
    <m/>
    <n v="0.47"/>
    <n v="27"/>
    <n v="6633.01"/>
    <n v="2.5"/>
    <n v="165.83"/>
    <n v="427.17"/>
    <n v="0"/>
    <n v="7226.01"/>
    <n v="1163.3900000000001"/>
    <n v="8389.4"/>
    <n v="442.07"/>
    <n v="84.99"/>
    <n v="192.21"/>
    <n v="719.27"/>
    <n v="9108.6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s v="Op: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088"/>
    <m/>
    <s v="Op: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9"/>
    <x v="1"/>
    <s v="sad"/>
    <x v="2"/>
    <x v="12"/>
    <n v="220"/>
    <n v="229"/>
    <s v="E0304"/>
    <s v="VK01"/>
    <m/>
    <x v="165"/>
    <n v="748"/>
    <s v="prim."/>
    <n v="2.71"/>
    <m/>
    <n v="72049.19"/>
    <m/>
    <n v="1801.24"/>
    <n v="4639.96"/>
    <n v="0"/>
    <n v="78490.390000000014"/>
    <n v="12636.970000000001"/>
    <n v="91127.359999999986"/>
    <n v="2548.9700000000003"/>
    <n v="490.02"/>
    <n v="1108.29"/>
    <n v="4147.2800000000007"/>
    <n v="95274.64"/>
    <n v="65624.899999999994"/>
    <n v="18521.18"/>
    <n v="942.5"/>
    <n v="65624.899999999994"/>
    <n v="18521.18"/>
    <n v="942.5"/>
    <n v="180363.21999999997"/>
    <n v="241.13"/>
    <m/>
    <n v="180363.19471514536"/>
    <n v="241.13"/>
    <n v="2.5284854607889429E-2"/>
    <n v="0"/>
    <n v="1.4018854926484744E-5"/>
    <n v="0"/>
    <n v="0"/>
    <n v="73"/>
    <x v="1"/>
    <b v="0"/>
    <n v="8"/>
  </r>
  <r>
    <x v="0"/>
    <x v="1"/>
    <s v="sad"/>
    <x v="0"/>
    <x v="0"/>
    <n v="220"/>
    <n v="229"/>
    <s v="E0304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80"/>
    <x v="18"/>
    <m/>
    <m/>
    <n v="1.04"/>
    <n v="37"/>
    <n v="21726"/>
    <n v="2.5"/>
    <n v="543.15"/>
    <n v="1399.15"/>
    <n v="0"/>
    <n v="23668.300000000003"/>
    <n v="3810.6"/>
    <n v="27478.9"/>
    <n v="978.2"/>
    <n v="188.05"/>
    <n v="425.32"/>
    <n v="1591.57"/>
    <n v="29070.4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180"/>
    <x v="10"/>
    <m/>
    <m/>
    <n v="0.31"/>
    <n v="28"/>
    <n v="4549.97"/>
    <n v="2.5"/>
    <n v="113.75"/>
    <n v="293.02"/>
    <n v="0"/>
    <n v="4956.74"/>
    <n v="798.04"/>
    <n v="5754.78"/>
    <n v="291.58"/>
    <n v="56.05"/>
    <n v="126.78"/>
    <n v="474.40999999999997"/>
    <n v="6229.1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0"/>
    <x v="1"/>
    <s v="sad"/>
    <x v="2"/>
    <x v="12"/>
    <n v="220"/>
    <n v="229"/>
    <s v="E0338"/>
    <s v="VK01"/>
    <m/>
    <x v="177"/>
    <n v="435"/>
    <s v="op."/>
    <n v="5.8199999999999994"/>
    <m/>
    <n v="149444.04999999999"/>
    <m/>
    <n v="3736.1"/>
    <n v="9624.1999999999989"/>
    <n v="0"/>
    <n v="162804.35000000003"/>
    <n v="26211.500000000004"/>
    <n v="189015.85"/>
    <n v="5474.18"/>
    <n v="1052.3699999999999"/>
    <n v="2380.15"/>
    <n v="8906.7000000000007"/>
    <n v="197922.54999999996"/>
    <n v="798840.28434799996"/>
    <n v="26766.245200199999"/>
    <n v="942.5"/>
    <n v="798840.28434799996"/>
    <n v="26766.245200199999"/>
    <n v="942.5"/>
    <n v="1024471.5795481999"/>
    <n v="2355.11"/>
    <m/>
    <n v="1024471.5770221567"/>
    <n v="2355.11"/>
    <n v="2.5260432157665491E-3"/>
    <n v="0"/>
    <n v="2.4657035611559161E-7"/>
    <n v="0"/>
    <n v="0"/>
    <n v="74"/>
    <x v="1"/>
    <b v="0"/>
    <n v="8"/>
  </r>
  <r>
    <x v="0"/>
    <x v="1"/>
    <s v="sad"/>
    <x v="0"/>
    <x v="0"/>
    <n v="220"/>
    <n v="229"/>
    <s v="E0338"/>
    <m/>
    <n v="1"/>
    <x v="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200"/>
    <x v="3"/>
    <m/>
    <m/>
    <n v="0.76"/>
    <n v="27"/>
    <n v="10725.72"/>
    <n v="2.5"/>
    <n v="268.14"/>
    <n v="690.74"/>
    <n v="0"/>
    <n v="11684.599999999999"/>
    <n v="1881.22"/>
    <n v="13565.819999999998"/>
    <n v="714.84"/>
    <n v="137.41999999999999"/>
    <n v="310.81"/>
    <n v="1163.07"/>
    <n v="14728.889999999998"/>
    <n v="798477.8231262"/>
    <n v="26707.129512799998"/>
    <m/>
    <n v="798477.8231262"/>
    <n v="26707.129512799998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m/>
    <m/>
    <m/>
    <m/>
    <m/>
    <m/>
    <m/>
    <m/>
    <m/>
    <m/>
    <m/>
    <x v="0"/>
    <m/>
    <s v=""/>
  </r>
  <r>
    <x v="91"/>
    <x v="1"/>
    <s v="sad"/>
    <x v="2"/>
    <x v="12"/>
    <n v="220"/>
    <n v="278"/>
    <s v="Z0030"/>
    <s v="VK01"/>
    <m/>
    <x v="178"/>
    <n v="143923"/>
    <s v="točka"/>
    <n v="9.51"/>
    <m/>
    <n v="220972.6"/>
    <m/>
    <n v="5524.31"/>
    <n v="14230.63"/>
    <n v="0"/>
    <n v="240727.53999999995"/>
    <n v="38757.15"/>
    <n v="279484.69"/>
    <n v="8944.93"/>
    <n v="1719.5899999999997"/>
    <n v="3889.2"/>
    <n v="14553.720000000001"/>
    <n v="294038.40999999997"/>
    <n v="565.79"/>
    <n v="4502.45"/>
    <n v="942.5"/>
    <n v="565.79"/>
    <n v="4502.45"/>
    <n v="942.5"/>
    <n v="300049.14999999997"/>
    <n v="2.08"/>
    <m/>
    <n v="300049.16000000003"/>
    <n v="2.08"/>
    <n v="-1.0000000067520887E-2"/>
    <n v="0"/>
    <n v="-3.3327872231073352E-6"/>
    <n v="0"/>
    <n v="0"/>
    <n v="75"/>
    <x v="1"/>
    <b v="0"/>
    <n v="8"/>
  </r>
  <r>
    <x v="0"/>
    <x v="1"/>
    <s v="sad"/>
    <x v="0"/>
    <x v="0"/>
    <n v="220"/>
    <n v="278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80"/>
    <x v="18"/>
    <n v="30940"/>
    <m/>
    <n v="1.88"/>
    <n v="37"/>
    <n v="39273.93"/>
    <n v="2.5"/>
    <n v="981.85"/>
    <n v="2529.2399999999998"/>
    <n v="0"/>
    <n v="42785.02"/>
    <n v="6888.39"/>
    <n v="49673.409999999996"/>
    <n v="1768.29"/>
    <n v="339.94"/>
    <n v="768.84"/>
    <n v="2877.07"/>
    <n v="52550.4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80"/>
    <x v="10"/>
    <n v="1909"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9"/>
    <x v="51"/>
    <n v="6887"/>
    <m/>
    <n v="0.32"/>
    <n v="37"/>
    <n v="6684.92"/>
    <n v="2.5"/>
    <n v="167.12"/>
    <n v="430.51"/>
    <n v="0"/>
    <n v="7282.55"/>
    <n v="1172.49"/>
    <n v="8455.0400000000009"/>
    <n v="300.99"/>
    <n v="57.86"/>
    <n v="130.87"/>
    <n v="489.72"/>
    <n v="8944.7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50"/>
    <x v="50"/>
    <n v="21737"/>
    <m/>
    <n v="1.01"/>
    <n v="49"/>
    <n v="33780.769999999997"/>
    <n v="2.5"/>
    <n v="844.52"/>
    <n v="2175.48"/>
    <n v="0"/>
    <n v="36800.769999999997"/>
    <n v="5924.92"/>
    <n v="42725.689999999995"/>
    <n v="949.99"/>
    <n v="182.63"/>
    <n v="413.05"/>
    <n v="1545.6699999999998"/>
    <n v="44271.35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32"/>
    <x v="179"/>
    <n v="49537"/>
    <m/>
    <n v="3.01"/>
    <n v="37"/>
    <n v="62880.06"/>
    <n v="2.5"/>
    <n v="1572"/>
    <n v="4049.48"/>
    <n v="0"/>
    <n v="68501.539999999994"/>
    <n v="11028.75"/>
    <n v="79530.289999999994"/>
    <n v="2831.15"/>
    <n v="544.27"/>
    <n v="1230.97"/>
    <n v="4606.3900000000003"/>
    <n v="84136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6"/>
    <x v="13"/>
    <m/>
    <m/>
    <n v="0.88"/>
    <n v="36"/>
    <n v="17676.59"/>
    <n v="2.5"/>
    <n v="441.91"/>
    <n v="1138.3699999999999"/>
    <n v="0"/>
    <n v="19256.87"/>
    <n v="3100.36"/>
    <n v="22357.23"/>
    <n v="827.71"/>
    <n v="159.12"/>
    <n v="359.88"/>
    <n v="1346.71"/>
    <n v="23703.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0"/>
    <x v="3"/>
    <m/>
    <m/>
    <n v="1.26"/>
    <n v="27"/>
    <n v="17782.12"/>
    <n v="2.5"/>
    <n v="444.55"/>
    <n v="1145.17"/>
    <n v="0"/>
    <n v="19371.839999999997"/>
    <n v="3118.87"/>
    <n v="22490.709999999995"/>
    <n v="1185.1300000000001"/>
    <n v="227.83"/>
    <n v="515.29"/>
    <n v="1928.25"/>
    <n v="24418.959999999995"/>
    <m/>
    <m/>
    <m/>
    <m/>
    <m/>
    <m/>
    <m/>
    <m/>
    <m/>
    <m/>
    <m/>
    <m/>
    <m/>
    <m/>
    <m/>
    <m/>
    <m/>
    <x v="0"/>
    <m/>
    <s v=""/>
  </r>
  <r>
    <x v="92"/>
    <x v="1"/>
    <s v="sad"/>
    <x v="2"/>
    <x v="26"/>
    <n v="222"/>
    <n v="231"/>
    <s v="Z0030"/>
    <s v="VK01"/>
    <m/>
    <x v="180"/>
    <n v="44322"/>
    <s v="točka"/>
    <n v="3.05"/>
    <m/>
    <n v="70555.33"/>
    <m/>
    <n v="1763.8899999999999"/>
    <n v="4543.76"/>
    <n v="0"/>
    <n v="76862.98000000001"/>
    <n v="12374.95"/>
    <n v="89237.930000000008"/>
    <n v="2868.77"/>
    <n v="551.5"/>
    <n v="1247.3200000000002"/>
    <n v="4667.59"/>
    <n v="93905.51999999999"/>
    <n v="41076.4092618"/>
    <n v="5500.7002552000004"/>
    <n v="942.5"/>
    <n v="41076.4092618"/>
    <n v="5500.7002552000004"/>
    <n v="942.5"/>
    <n v="141425.12951699999"/>
    <n v="3.19"/>
    <m/>
    <n v="141425.11345717544"/>
    <n v="3.19"/>
    <n v="1.6059824556577951E-2"/>
    <n v="0"/>
    <n v="1.1355709155178428E-5"/>
    <n v="0"/>
    <n v="0"/>
    <n v="76"/>
    <x v="1"/>
    <b v="0"/>
    <n v="8"/>
  </r>
  <r>
    <x v="0"/>
    <x v="1"/>
    <s v="sad"/>
    <x v="0"/>
    <x v="0"/>
    <n v="222"/>
    <n v="23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990.780421999996"/>
    <n v="5323.3631636"/>
    <m/>
    <n v="39990.780421999996"/>
    <n v="5323.3631636"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5.6288397999999"/>
    <n v="177.33709160000001"/>
    <m/>
    <n v="1085.6288397999999"/>
    <n v="177.33709160000001"/>
    <m/>
    <s v="evidenčno:"/>
    <n v="1.91"/>
    <m/>
    <m/>
    <m/>
    <m/>
    <m/>
    <m/>
    <m/>
    <m/>
    <m/>
    <x v="0"/>
    <m/>
    <s v=""/>
  </r>
  <r>
    <x v="93"/>
    <x v="1"/>
    <s v="sad"/>
    <x v="2"/>
    <x v="13"/>
    <n v="223"/>
    <n v="232"/>
    <s v="Z0030"/>
    <s v="VK01"/>
    <m/>
    <x v="181"/>
    <n v="3795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0495.405830399999"/>
    <n v="4215.7890331999997"/>
    <n v="942.5"/>
    <n v="20495.405830399999"/>
    <n v="4215.7890331999997"/>
    <n v="942.5"/>
    <n v="105952.32486360001"/>
    <n v="2.79"/>
    <m/>
    <n v="105952.30223069948"/>
    <n v="2.79"/>
    <n v="2.2632900523603894E-2"/>
    <n v="0"/>
    <n v="2.1361405129567871E-5"/>
    <n v="0"/>
    <n v="0"/>
    <n v="77"/>
    <x v="1"/>
    <b v="0"/>
    <n v="9"/>
  </r>
  <r>
    <x v="0"/>
    <x v="1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0132.944608599999"/>
    <n v="4156.6733457999999"/>
    <m/>
    <n v="20132.944608599999"/>
    <n v="4156.6733457999999"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94"/>
    <x v="1"/>
    <s v="sad"/>
    <x v="2"/>
    <x v="6"/>
    <n v="224"/>
    <n v="242"/>
    <s v="Z0030"/>
    <s v="VK01"/>
    <m/>
    <x v="182"/>
    <n v="33000"/>
    <s v="točka"/>
    <n v="2.34"/>
    <m/>
    <n v="66398.290000000008"/>
    <m/>
    <n v="1659.9599999999998"/>
    <n v="4276.0499999999993"/>
    <n v="0"/>
    <n v="72334.299999999988"/>
    <n v="11645.83"/>
    <n v="83980.12999999999"/>
    <n v="2200.96"/>
    <n v="423.11"/>
    <n v="956.96999999999991"/>
    <n v="3581.04"/>
    <n v="87561.17"/>
    <n v="16595.8343762"/>
    <n v="3508.9731992000002"/>
    <n v="942.5"/>
    <n v="16595.8343762"/>
    <n v="3508.9731992000002"/>
    <n v="942.5"/>
    <n v="108608.4775754"/>
    <n v="3.29"/>
    <m/>
    <n v="108608.45756516444"/>
    <n v="3.29"/>
    <n v="2.0010235559311695E-2"/>
    <n v="0"/>
    <n v="1.8424196428078052E-5"/>
    <n v="0"/>
    <n v="0"/>
    <n v="78"/>
    <x v="1"/>
    <b v="0"/>
    <n v="9"/>
  </r>
  <r>
    <x v="0"/>
    <x v="1"/>
    <s v="sad"/>
    <x v="0"/>
    <x v="0"/>
    <n v="224"/>
    <n v="242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6595.8343762"/>
    <n v="3508.9731992000002"/>
    <m/>
    <n v="16595.8343762"/>
    <n v="3508.9731992000002"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n v="0"/>
    <n v="0"/>
    <m/>
    <n v="0"/>
    <n v="0"/>
    <m/>
    <s v="evidenčno:"/>
    <n v="1.91"/>
    <m/>
    <m/>
    <m/>
    <m/>
    <m/>
    <m/>
    <m/>
    <m/>
    <m/>
    <x v="0"/>
    <m/>
    <s v=""/>
  </r>
  <r>
    <x v="95"/>
    <x v="1"/>
    <s v="sad"/>
    <x v="2"/>
    <x v="6"/>
    <n v="224"/>
    <n v="282"/>
    <s v="E0010"/>
    <s v="VK01"/>
    <m/>
    <x v="183"/>
    <n v="12"/>
    <s v="pavšal"/>
    <n v="6.1099999999999994"/>
    <m/>
    <n v="167064.47999999998"/>
    <m/>
    <n v="4176.619999999999"/>
    <n v="10758.94"/>
    <n v="0"/>
    <n v="182000.04"/>
    <n v="29302.010000000002"/>
    <n v="211302.05000000002"/>
    <n v="5746.9400000000005"/>
    <n v="1104.81"/>
    <n v="2498.75"/>
    <n v="9350.5"/>
    <n v="220652.55000000005"/>
    <n v="21906.61"/>
    <n v="3411.21"/>
    <n v="942.5"/>
    <n v="21906.61"/>
    <n v="3411.21"/>
    <n v="942.5"/>
    <n v="246912.87000000002"/>
    <n v="20576.07"/>
    <m/>
    <n v="246912.85"/>
    <n v="20576.07"/>
    <n v="2.0000000018626451E-2"/>
    <n v="0"/>
    <n v="8.1000239633645843E-6"/>
    <n v="0"/>
    <n v="0"/>
    <n v="79"/>
    <x v="1"/>
    <b v="0"/>
    <n v="9"/>
  </r>
  <r>
    <x v="0"/>
    <x v="1"/>
    <s v="sad"/>
    <x v="0"/>
    <x v="0"/>
    <n v="224"/>
    <n v="282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150"/>
    <x v="50"/>
    <m/>
    <m/>
    <n v="2"/>
    <n v="49"/>
    <n v="66892.61"/>
    <n v="2.5"/>
    <n v="1672.32"/>
    <n v="4307.88"/>
    <n v="0"/>
    <n v="72872.810000000012"/>
    <n v="11732.52"/>
    <n v="84605.330000000016"/>
    <n v="1881.16"/>
    <n v="361.64"/>
    <n v="817.92"/>
    <n v="3060.7200000000003"/>
    <n v="87666.05000000001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131"/>
    <x v="184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209"/>
    <x v="51"/>
    <m/>
    <m/>
    <n v="0.3"/>
    <n v="37"/>
    <n v="6267.12"/>
    <n v="2.5"/>
    <n v="156.68"/>
    <n v="403.6"/>
    <n v="0"/>
    <n v="6827.4000000000005"/>
    <n v="1099.21"/>
    <n v="7926.6100000000006"/>
    <n v="282.17"/>
    <n v="54.25"/>
    <n v="122.69"/>
    <n v="459.11"/>
    <n v="8385.720000000001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200"/>
    <x v="3"/>
    <m/>
    <m/>
    <n v="0.81"/>
    <n v="27"/>
    <n v="11431.36"/>
    <n v="2.5"/>
    <n v="285.77999999999997"/>
    <n v="736.18"/>
    <n v="0"/>
    <n v="12453.320000000002"/>
    <n v="2004.98"/>
    <n v="14458.300000000001"/>
    <n v="761.87"/>
    <n v="146.46"/>
    <n v="331.26"/>
    <n v="1239.5900000000001"/>
    <n v="15697.89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s v="Op: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s v="Op: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0"/>
    <m/>
    <m/>
    <m/>
    <m/>
    <m/>
    <s v=" * socialni delavec (0,3)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1"/>
    <m/>
    <m/>
    <m/>
    <m/>
    <m/>
    <s v=" * diplomirana medicinska sestra (DMS) (1)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2"/>
    <m/>
    <m/>
    <m/>
    <m/>
    <m/>
    <s v=" * administrator (15,27 % kadra).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6"/>
    <x v="1"/>
    <s v="sad"/>
    <x v="2"/>
    <x v="6"/>
    <n v="224"/>
    <n v="288"/>
    <s v="E0010"/>
    <s v="VK01"/>
    <m/>
    <x v="194"/>
    <n v="12"/>
    <s v="pavšal"/>
    <n v="1.73"/>
    <m/>
    <n v="60661.700000000004"/>
    <m/>
    <n v="1516.5500000000002"/>
    <n v="3906.6099999999997"/>
    <n v="0"/>
    <n v="66084.86"/>
    <n v="10639.67"/>
    <n v="76724.53"/>
    <n v="1627.2"/>
    <n v="312.82000000000005"/>
    <n v="707.5"/>
    <n v="2647.52"/>
    <n v="79372.050000000017"/>
    <n v="16595.830000000002"/>
    <n v="3508.97"/>
    <n v="942.5"/>
    <n v="16595.830000000002"/>
    <n v="3508.97"/>
    <n v="942.5"/>
    <n v="100419.35000000002"/>
    <n v="8368.2800000000007"/>
    <m/>
    <n v="100419.34000000001"/>
    <n v="8368.2800000000007"/>
    <n v="1.0000000009313226E-2"/>
    <n v="0"/>
    <n v="9.9582411209964384E-6"/>
    <n v="0"/>
    <n v="0"/>
    <n v="80"/>
    <x v="1"/>
    <b v="0"/>
    <n v="9"/>
  </r>
  <r>
    <x v="0"/>
    <x v="1"/>
    <s v="sad"/>
    <x v="0"/>
    <x v="0"/>
    <n v="224"/>
    <n v="288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8"/>
    <s v="E0010"/>
    <m/>
    <n v="150"/>
    <x v="50"/>
    <m/>
    <m/>
    <n v="0.5"/>
    <n v="49"/>
    <n v="16723.150000000001"/>
    <n v="2.5"/>
    <n v="418.08"/>
    <n v="1076.97"/>
    <n v="0"/>
    <n v="18218.200000000004"/>
    <n v="2933.13"/>
    <n v="21151.330000000005"/>
    <n v="470.29"/>
    <n v="90.41"/>
    <n v="204.48"/>
    <n v="765.18000000000006"/>
    <n v="21916.51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8"/>
    <s v="E0010"/>
    <m/>
    <n v="200"/>
    <x v="3"/>
    <m/>
    <m/>
    <n v="0.23"/>
    <n v="27"/>
    <n v="3245.94"/>
    <n v="2.5"/>
    <n v="81.150000000000006"/>
    <n v="209.04"/>
    <n v="0"/>
    <n v="3536.13"/>
    <n v="569.32000000000005"/>
    <n v="4105.45"/>
    <n v="216.33"/>
    <n v="41.59"/>
    <n v="94.06"/>
    <n v="351.98"/>
    <n v="4457.43"/>
    <m/>
    <m/>
    <m/>
    <m/>
    <m/>
    <m/>
    <m/>
    <m/>
    <m/>
    <m/>
    <m/>
    <m/>
    <m/>
    <m/>
    <m/>
    <m/>
    <m/>
    <x v="0"/>
    <m/>
    <s v=""/>
  </r>
  <r>
    <x v="97"/>
    <x v="1"/>
    <s v="sad"/>
    <x v="2"/>
    <x v="7"/>
    <n v="227"/>
    <n v="237"/>
    <s v="Z0030"/>
    <s v="VK01"/>
    <m/>
    <x v="195"/>
    <n v="48053"/>
    <s v="točka"/>
    <n v="3.26"/>
    <m/>
    <n v="79833.69"/>
    <m/>
    <n v="1995.85"/>
    <n v="5141.2799999999988"/>
    <n v="0"/>
    <n v="86970.819999999992"/>
    <n v="14002.300000000001"/>
    <n v="100973.12"/>
    <n v="3066.2900000000004"/>
    <n v="589.46999999999991"/>
    <n v="1333.21"/>
    <n v="4988.9700000000012"/>
    <n v="105962.09000000001"/>
    <n v="24370.369843799996"/>
    <n v="4310.8088511999995"/>
    <n v="942.5"/>
    <n v="24370.369843799996"/>
    <n v="4310.8088511999995"/>
    <n v="942.5"/>
    <n v="135585.76869500001"/>
    <n v="2.82"/>
    <m/>
    <n v="135585.77088026734"/>
    <n v="2.82"/>
    <n v="-2.1852673380635679E-3"/>
    <n v="0"/>
    <n v="-1.6117232095050201E-6"/>
    <n v="0"/>
    <n v="0"/>
    <n v="81"/>
    <x v="1"/>
    <b v="0"/>
    <n v="9"/>
  </r>
  <r>
    <x v="0"/>
    <x v="1"/>
    <s v="sad"/>
    <x v="0"/>
    <x v="0"/>
    <n v="227"/>
    <n v="23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22001.066136399997"/>
    <n v="3920.6393319999997"/>
    <m/>
    <n v="22001.0661363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2369.3037073999999"/>
    <n v="390.16951919999997"/>
    <m/>
    <n v="2369.3037073999999"/>
    <n v="390.16951919999997"/>
    <m/>
    <s v="evidenčno:"/>
    <n v="1.91"/>
    <m/>
    <m/>
    <m/>
    <m/>
    <m/>
    <m/>
    <m/>
    <m/>
    <m/>
    <x v="0"/>
    <m/>
    <s v=""/>
  </r>
  <r>
    <x v="0"/>
    <x v="1"/>
    <s v="sad"/>
    <x v="0"/>
    <x v="0"/>
    <n v="227"/>
    <n v="237"/>
    <s v="Z0030"/>
    <m/>
    <s v="Rea:"/>
    <x v="1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8"/>
    <x v="1"/>
    <s v="sad"/>
    <x v="2"/>
    <x v="7"/>
    <n v="227"/>
    <n v="259"/>
    <s v="Z0030"/>
    <s v="VK024"/>
    <m/>
    <x v="197"/>
    <n v="27775.5"/>
    <s v="točka"/>
    <n v="1.4999999999999998"/>
    <m/>
    <n v="32950.400000000001"/>
    <m/>
    <n v="823.76"/>
    <n v="2122"/>
    <n v="0"/>
    <n v="35896.159999999996"/>
    <n v="5779.29"/>
    <n v="41675.449999999997"/>
    <n v="1410.88"/>
    <n v="271.22000000000003"/>
    <n v="613.42999999999995"/>
    <n v="2295.5300000000002"/>
    <n v="43970.979999999996"/>
    <n v="11330.06"/>
    <n v="1949.87"/>
    <n v="942.5"/>
    <n v="11330.06"/>
    <n v="1949.87"/>
    <n v="942.5"/>
    <n v="58193.409999999996"/>
    <n v="2.1"/>
    <m/>
    <n v="58193.410160232073"/>
    <n v="2.1"/>
    <n v="-1.6023207717807963E-4"/>
    <n v="0"/>
    <n v="-2.7534402389701891E-7"/>
    <n v="0"/>
    <n v="0"/>
    <n v="82"/>
    <x v="1"/>
    <b v="0"/>
    <n v="9"/>
  </r>
  <r>
    <x v="0"/>
    <x v="1"/>
    <s v="sad"/>
    <x v="0"/>
    <x v="0"/>
    <n v="227"/>
    <n v="259"/>
    <s v="Z0030"/>
    <m/>
    <n v="148"/>
    <x v="19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1"/>
    <x v="7"/>
    <n v="3784.95"/>
    <m/>
    <n v="0.15"/>
    <n v="54"/>
    <n v="6103.89"/>
    <n v="2.5"/>
    <n v="152.6"/>
    <n v="393.09"/>
    <n v="0"/>
    <n v="6649.5800000000008"/>
    <n v="1070.58"/>
    <n v="7720.1600000000008"/>
    <n v="141.09"/>
    <n v="27.12"/>
    <n v="61.34"/>
    <n v="229.55"/>
    <n v="7949.710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80"/>
    <x v="18"/>
    <n v="2468.5499999999997"/>
    <m/>
    <n v="0.15"/>
    <n v="37"/>
    <n v="3133.56"/>
    <n v="2.5"/>
    <n v="78.34"/>
    <n v="201.8"/>
    <n v="0"/>
    <n v="3413.7000000000003"/>
    <n v="549.61"/>
    <n v="3963.3100000000004"/>
    <n v="141.09"/>
    <n v="27.12"/>
    <n v="61.34"/>
    <n v="229.55"/>
    <n v="4192.860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99"/>
    <x v="1"/>
    <s v="sad"/>
    <x v="2"/>
    <x v="27"/>
    <n v="229"/>
    <n v="239"/>
    <s v="Z0030"/>
    <s v="VK01"/>
    <m/>
    <x v="199"/>
    <n v="45507.8"/>
    <s v="točka"/>
    <n v="2.94"/>
    <m/>
    <n v="75159.51999999999"/>
    <m/>
    <n v="1878.9899999999998"/>
    <n v="4840.26"/>
    <n v="0"/>
    <n v="81878.77"/>
    <n v="13182.48"/>
    <n v="95061.249999999985"/>
    <n v="2765.2999999999997"/>
    <n v="531.62"/>
    <n v="1202.3499999999999"/>
    <n v="4499.2700000000004"/>
    <n v="99560.52"/>
    <n v="38798.356485600001"/>
    <n v="6185.6306222000003"/>
    <n v="942.5"/>
    <n v="38798.356485600001"/>
    <n v="6185.6306222000003"/>
    <n v="942.5"/>
    <n v="145487.00710780002"/>
    <n v="3.2"/>
    <m/>
    <n v="145487.01797195157"/>
    <n v="3.2"/>
    <n v="-1.0864151554415002E-2"/>
    <n v="0"/>
    <n v="-7.4674370991022037E-6"/>
    <n v="0"/>
    <n v="0"/>
    <n v="83"/>
    <x v="1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36987.755349200001"/>
    <n v="5890.0521852000002"/>
    <m/>
    <n v="36987.755349200001"/>
    <n v="5890.0521852000002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1810.6011363999999"/>
    <n v="295.57843699999995"/>
    <m/>
    <n v="1810.6011363999999"/>
    <n v="295.57843699999995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9"/>
    <n v="239"/>
    <s v="Z0030"/>
    <m/>
    <s v="Op:"/>
    <x v="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0"/>
    <x v="1"/>
    <s v="sad"/>
    <x v="2"/>
    <x v="27"/>
    <n v="229"/>
    <n v="239"/>
    <s v="Z0030"/>
    <s v="VK03"/>
    <m/>
    <x v="202"/>
    <n v="61964.800000000003"/>
    <s v="točka"/>
    <n v="4.09"/>
    <m/>
    <n v="98166.819999999992"/>
    <m/>
    <n v="2454.17"/>
    <n v="6321.93"/>
    <n v="0"/>
    <n v="106942.92000000001"/>
    <n v="17217.810000000001"/>
    <n v="124160.73"/>
    <n v="3846.9700000000003"/>
    <n v="739.56000000000006"/>
    <n v="1672.6499999999999"/>
    <n v="6259.18"/>
    <n v="130419.91"/>
    <n v="57784.891476799996"/>
    <n v="17700.327591199999"/>
    <n v="942.5"/>
    <n v="57784.891476799996"/>
    <n v="17700.327591199999"/>
    <n v="942.5"/>
    <n v="206847.62906800001"/>
    <n v="3.34"/>
    <m/>
    <n v="206847.65641506854"/>
    <n v="3.34"/>
    <n v="-2.7347068535163999E-2"/>
    <n v="0"/>
    <n v="-1.3220874245869292E-5"/>
    <n v="0"/>
    <n v="0"/>
    <n v="84"/>
    <x v="1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n v="55974.290340399995"/>
    <n v="17404.749154199999"/>
    <m/>
    <n v="55974.290340399995"/>
    <n v="17404.749154199999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1810.6011363999999"/>
    <n v="295.57843699999995"/>
    <m/>
    <n v="1810.6011363999999"/>
    <n v="295.57843699999995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9"/>
    <n v="239"/>
    <s v="Z0030"/>
    <m/>
    <s v="Op:"/>
    <x v="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1"/>
    <x v="1"/>
    <s v="sad"/>
    <x v="2"/>
    <x v="27"/>
    <n v="229"/>
    <n v="239"/>
    <s v="Z0030"/>
    <s v="VK06"/>
    <m/>
    <x v="204"/>
    <n v="61964.800000000003"/>
    <s v="točka"/>
    <n v="4.09"/>
    <m/>
    <n v="98166.819999999992"/>
    <m/>
    <n v="2454.17"/>
    <n v="6321.93"/>
    <n v="0"/>
    <n v="106942.92000000001"/>
    <n v="17217.810000000001"/>
    <n v="124160.73"/>
    <n v="3846.9700000000003"/>
    <n v="739.56000000000006"/>
    <n v="1672.6499999999999"/>
    <n v="6259.18"/>
    <n v="130419.91"/>
    <n v="89605.530340400001"/>
    <n v="17700.327591199999"/>
    <n v="942.5"/>
    <n v="89605.53"/>
    <n v="17700.330000000002"/>
    <n v="942.5"/>
    <n v="238668.27000000002"/>
    <n v="3.85"/>
    <m/>
    <n v="238668.29641506856"/>
    <n v="3.85"/>
    <n v="-2.6415068539790809E-2"/>
    <n v="0"/>
    <n v="-1.1067690571625946E-5"/>
    <n v="0"/>
    <n v="0"/>
    <n v="85"/>
    <x v="3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n v="55974.290340399995"/>
    <n v="17404.749154199999"/>
    <m/>
    <n v="55974.29"/>
    <n v="17404.75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33631.24"/>
    <n v="295.57843699999995"/>
    <m/>
    <n v="33631.24"/>
    <n v="295.58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02"/>
    <x v="1"/>
    <s v="sad"/>
    <x v="2"/>
    <x v="6"/>
    <n v="230"/>
    <n v="241"/>
    <s v="Z0030"/>
    <s v="VK05"/>
    <m/>
    <x v="206"/>
    <n v="38284"/>
    <s v="točka"/>
    <n v="3.0399999999999996"/>
    <m/>
    <n v="78547.66"/>
    <m/>
    <n v="1963.6899999999998"/>
    <n v="5058.4799999999996"/>
    <n v="0"/>
    <n v="85569.83"/>
    <n v="13776.750000000002"/>
    <n v="99346.58"/>
    <n v="2859.36"/>
    <n v="549.69000000000005"/>
    <n v="1243.2299999999998"/>
    <n v="4652.28"/>
    <n v="103998.86"/>
    <n v="34176.269999999997"/>
    <n v="5612.29"/>
    <n v="942.5"/>
    <n v="34176.269999999997"/>
    <n v="5612.29"/>
    <n v="942.5"/>
    <n v="144729.92000000001"/>
    <n v="3.78"/>
    <m/>
    <n v="144729.91196171663"/>
    <n v="3.78"/>
    <n v="8.0382833839394152E-3"/>
    <n v="0"/>
    <n v="5.5539889957686626E-6"/>
    <n v="0"/>
    <n v="0"/>
    <n v="86"/>
    <x v="1"/>
    <b v="0"/>
    <n v="10"/>
  </r>
  <r>
    <x v="0"/>
    <x v="1"/>
    <s v="sad"/>
    <x v="0"/>
    <x v="0"/>
    <n v="230"/>
    <n v="241"/>
    <s v="Z0030"/>
    <m/>
    <n v="1"/>
    <x v="7"/>
    <n v="18527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40"/>
    <x v="207"/>
    <n v="2962"/>
    <m/>
    <n v="0.2"/>
    <n v="37"/>
    <n v="4178.08"/>
    <n v="2.5"/>
    <n v="104.45"/>
    <n v="269.07"/>
    <n v="0"/>
    <n v="4551.5999999999995"/>
    <n v="732.81"/>
    <n v="5284.41"/>
    <n v="188.12"/>
    <n v="36.159999999999997"/>
    <n v="81.790000000000006"/>
    <n v="306.07"/>
    <n v="5590.4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80"/>
    <x v="18"/>
    <n v="11391"/>
    <m/>
    <n v="0.9"/>
    <n v="37"/>
    <n v="18801.349999999999"/>
    <n v="2.5"/>
    <n v="470.03"/>
    <n v="1210.81"/>
    <n v="0"/>
    <n v="20482.189999999999"/>
    <n v="3297.63"/>
    <n v="23779.82"/>
    <n v="846.52"/>
    <n v="162.74"/>
    <n v="368.06"/>
    <n v="1377.32"/>
    <n v="25157.1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33"/>
    <x v="208"/>
    <n v="2389"/>
    <m/>
    <n v="0.21"/>
    <n v="37"/>
    <n v="4386.9799999999996"/>
    <n v="2.5"/>
    <n v="109.67"/>
    <n v="282.52"/>
    <n v="0"/>
    <n v="4779.17"/>
    <n v="769.45"/>
    <n v="5548.62"/>
    <n v="197.52"/>
    <n v="37.97"/>
    <n v="85.88"/>
    <n v="321.37"/>
    <n v="5869.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80"/>
    <x v="10"/>
    <n v="3015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0"/>
    <x v="3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x v="0"/>
    <m/>
    <s v=""/>
  </r>
  <r>
    <x v="103"/>
    <x v="1"/>
    <s v="sad"/>
    <x v="2"/>
    <x v="6"/>
    <n v="230"/>
    <n v="241"/>
    <s v="Z0030"/>
    <s v="VK01"/>
    <m/>
    <x v="209"/>
    <n v="37959"/>
    <s v="točka"/>
    <n v="2.34"/>
    <m/>
    <n v="60185.23"/>
    <m/>
    <n v="1504.6299999999999"/>
    <n v="3875.93"/>
    <n v="0"/>
    <n v="65565.789999999994"/>
    <n v="10556.1"/>
    <n v="76121.89"/>
    <n v="2200.96"/>
    <n v="423.11"/>
    <n v="956.96999999999991"/>
    <n v="3581.04"/>
    <n v="79702.930000000008"/>
    <n v="16523.04"/>
    <n v="3508.97"/>
    <n v="942.5"/>
    <n v="16523.04"/>
    <n v="3508.97"/>
    <n v="942.5"/>
    <n v="100677.44"/>
    <n v="2.65"/>
    <m/>
    <n v="100677.43576592609"/>
    <n v="2.65"/>
    <n v="4.2340739164501429E-3"/>
    <n v="0"/>
    <n v="4.2055837877062321E-6"/>
    <n v="0"/>
    <n v="0"/>
    <n v="87"/>
    <x v="1"/>
    <b v="0"/>
    <n v="10"/>
  </r>
  <r>
    <x v="0"/>
    <x v="1"/>
    <s v="sad"/>
    <x v="0"/>
    <x v="0"/>
    <n v="230"/>
    <n v="24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m/>
    <m/>
    <m/>
    <m/>
    <m/>
    <m/>
    <s v="evidenčno:"/>
    <n v="1.91"/>
    <m/>
    <m/>
    <m/>
    <m/>
    <m/>
    <m/>
    <m/>
    <m/>
    <m/>
    <x v="0"/>
    <m/>
    <s v=""/>
  </r>
  <r>
    <x v="104"/>
    <x v="1"/>
    <s v="sad"/>
    <x v="2"/>
    <x v="6"/>
    <n v="230"/>
    <n v="269"/>
    <s v="Z0030"/>
    <s v="VK01"/>
    <m/>
    <x v="210"/>
    <n v="64186"/>
    <s v="točka"/>
    <n v="4.18"/>
    <m/>
    <n v="91454.74"/>
    <m/>
    <n v="2286.37"/>
    <n v="5889.6799999999994"/>
    <n v="0"/>
    <n v="99630.789999999979"/>
    <n v="16040.560000000001"/>
    <n v="115671.35"/>
    <n v="3931.6200000000003"/>
    <n v="755.83"/>
    <n v="1709.4499999999998"/>
    <n v="6396.9000000000005"/>
    <n v="122068.25"/>
    <n v="47416.42"/>
    <n v="2241.94"/>
    <n v="942.5"/>
    <n v="47416.42"/>
    <n v="2241.94"/>
    <n v="942.5"/>
    <n v="172669.11"/>
    <n v="2.69"/>
    <m/>
    <n v="172669.1196285417"/>
    <n v="2.6901367841669788"/>
    <n v="-9.6285417093895376E-3"/>
    <n v="-1.3678416697882056E-4"/>
    <n v="-5.5762962885912387E-6"/>
    <n v="-5.0846547203054889E-3"/>
    <n v="0"/>
    <n v="88"/>
    <x v="1"/>
    <b v="0"/>
    <n v="10"/>
  </r>
  <r>
    <x v="0"/>
    <x v="1"/>
    <s v="sad"/>
    <x v="0"/>
    <x v="0"/>
    <n v="230"/>
    <n v="269"/>
    <s v="Z0030"/>
    <m/>
    <n v="1"/>
    <x v="7"/>
    <n v="12617"/>
    <m/>
    <n v="0.5"/>
    <n v="54"/>
    <n v="20346.310000000001"/>
    <n v="2.5"/>
    <n v="508.66"/>
    <n v="1310.3"/>
    <n v="0"/>
    <n v="22165.27"/>
    <n v="3568.61"/>
    <n v="25733.88"/>
    <n v="470.29"/>
    <n v="90.41"/>
    <n v="204.48"/>
    <n v="765.18000000000006"/>
    <n v="26499.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140"/>
    <x v="207"/>
    <n v="7405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66"/>
    <x v="24"/>
    <n v="11250"/>
    <m/>
    <n v="0.5"/>
    <n v="34"/>
    <n v="9285.77"/>
    <n v="2.5"/>
    <n v="232.14"/>
    <n v="598"/>
    <n v="0"/>
    <n v="10115.91"/>
    <n v="1628.66"/>
    <n v="11744.57"/>
    <n v="470.29"/>
    <n v="90.41"/>
    <n v="204.48"/>
    <n v="765.18000000000006"/>
    <n v="12509.7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200"/>
    <x v="3"/>
    <m/>
    <m/>
    <n v="0.68"/>
    <n v="27"/>
    <n v="9596.7000000000007"/>
    <n v="2.5"/>
    <n v="239.92"/>
    <n v="618.03"/>
    <n v="0"/>
    <n v="10454.650000000001"/>
    <n v="1683.2"/>
    <n v="12137.850000000002"/>
    <n v="639.59"/>
    <n v="122.96"/>
    <n v="278.08999999999997"/>
    <n v="1040.6400000000001"/>
    <n v="13178.490000000002"/>
    <m/>
    <m/>
    <m/>
    <m/>
    <m/>
    <m/>
    <m/>
    <m/>
    <m/>
    <m/>
    <m/>
    <m/>
    <m/>
    <m/>
    <m/>
    <m/>
    <m/>
    <x v="0"/>
    <m/>
    <s v=""/>
  </r>
  <r>
    <x v="105"/>
    <x v="1"/>
    <s v="sad"/>
    <x v="2"/>
    <x v="6"/>
    <n v="230"/>
    <n v="283"/>
    <s v="E0010"/>
    <s v="VK01"/>
    <m/>
    <x v="211"/>
    <n v="12"/>
    <s v="pavšal"/>
    <n v="10.370000000000001"/>
    <m/>
    <n v="237387.30000000002"/>
    <m/>
    <n v="5934.69"/>
    <n v="15287.73"/>
    <n v="0"/>
    <n v="258609.72"/>
    <n v="41636.18"/>
    <n v="300245.89999999997"/>
    <n v="9753.81"/>
    <n v="1875.1000000000001"/>
    <n v="4240.92"/>
    <n v="15869.830000000002"/>
    <n v="316115.73"/>
    <n v="25686.67"/>
    <n v="3411.21"/>
    <n v="942.5"/>
    <n v="25686.67"/>
    <n v="3411.21"/>
    <n v="942.5"/>
    <n v="346156.11"/>
    <n v="28846.34"/>
    <m/>
    <n v="346156.12"/>
    <n v="28846.34"/>
    <n v="-1.0000000009313226E-2"/>
    <n v="0"/>
    <n v="-2.8888699149138909E-6"/>
    <n v="0"/>
    <n v="0"/>
    <n v="89"/>
    <x v="1"/>
    <b v="0"/>
    <n v="10"/>
  </r>
  <r>
    <x v="0"/>
    <x v="1"/>
    <s v="sad"/>
    <x v="0"/>
    <x v="0"/>
    <n v="230"/>
    <n v="283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69"/>
    <x v="102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209"/>
    <x v="51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80"/>
    <x v="18"/>
    <m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106"/>
    <x v="1"/>
    <s v="sad"/>
    <x v="2"/>
    <x v="28"/>
    <n v="231"/>
    <n v="211"/>
    <s v="Z0030"/>
    <s v="VK01"/>
    <m/>
    <x v="212"/>
    <n v="54416"/>
    <s v="točka"/>
    <n v="3.46"/>
    <m/>
    <n v="82752.210000000006"/>
    <m/>
    <n v="2068.81"/>
    <n v="5329.24"/>
    <n v="0"/>
    <n v="90150.25999999998"/>
    <n v="14514.2"/>
    <n v="104664.46"/>
    <n v="3254.4100000000003"/>
    <n v="625.6400000000001"/>
    <n v="1415"/>
    <n v="5295.05"/>
    <n v="109959.51"/>
    <n v="55268.22"/>
    <n v="6011.8"/>
    <n v="942.5"/>
    <n v="55268.22"/>
    <n v="6011.8"/>
    <n v="942.5"/>
    <n v="172182.02999999997"/>
    <n v="3.16"/>
    <m/>
    <n v="172182.01765165973"/>
    <n v="3.16"/>
    <n v="1.2348340242169797E-2"/>
    <n v="0"/>
    <n v="7.1716782104108235E-6"/>
    <n v="0"/>
    <n v="0"/>
    <n v="90"/>
    <x v="1"/>
    <b v="0"/>
    <n v="10"/>
  </r>
  <r>
    <x v="0"/>
    <x v="1"/>
    <s v="sad"/>
    <x v="0"/>
    <x v="0"/>
    <n v="231"/>
    <n v="21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s v="evidenčno:"/>
    <n v="1.91"/>
    <m/>
    <m/>
    <m/>
    <m/>
    <m/>
    <m/>
    <m/>
    <m/>
    <m/>
    <x v="0"/>
    <m/>
    <s v=""/>
  </r>
  <r>
    <x v="107"/>
    <x v="1"/>
    <s v="sad"/>
    <x v="2"/>
    <x v="28"/>
    <n v="231"/>
    <n v="246"/>
    <s v="Z0030"/>
    <s v="VK01"/>
    <m/>
    <x v="213"/>
    <n v="4937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18427.86"/>
    <n v="19144.38"/>
    <n v="942.5"/>
    <n v="18427.86"/>
    <n v="19144.38"/>
    <n v="942.5"/>
    <n v="125473.08"/>
    <n v="2.54"/>
    <m/>
    <n v="125473.07100778112"/>
    <n v="2.54"/>
    <n v="8.9922188781201839E-3"/>
    <n v="0"/>
    <n v="7.1666524186393247E-6"/>
    <n v="0"/>
    <n v="0"/>
    <n v="91"/>
    <x v="1"/>
    <b v="0"/>
    <n v="10"/>
  </r>
  <r>
    <x v="0"/>
    <x v="1"/>
    <s v="sad"/>
    <x v="0"/>
    <x v="0"/>
    <n v="231"/>
    <n v="246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6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6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108"/>
    <x v="1"/>
    <s v="sad"/>
    <x v="2"/>
    <x v="28"/>
    <n v="231"/>
    <n v="247"/>
    <s v="Z0030"/>
    <s v="VK06"/>
    <m/>
    <x v="214"/>
    <n v="80115.799999999988"/>
    <s v="točka"/>
    <n v="5.07"/>
    <m/>
    <n v="121175.48999999999"/>
    <m/>
    <n v="3029.39"/>
    <n v="7803.7000000000007"/>
    <n v="0"/>
    <n v="132008.57999999999"/>
    <n v="21253.379999999997"/>
    <n v="153261.96"/>
    <n v="4768.74"/>
    <n v="916.75999999999988"/>
    <n v="2073.42"/>
    <n v="7758.92"/>
    <n v="161020.88"/>
    <n v="153237.54"/>
    <n v="20020.759999999998"/>
    <n v="942.5"/>
    <n v="153237.54"/>
    <n v="20020.759999999998"/>
    <n v="942.5"/>
    <n v="335221.68000000005"/>
    <n v="4.18"/>
    <m/>
    <n v="335221.69527126185"/>
    <n v="4.18"/>
    <n v="-1.5271261800080538E-2"/>
    <n v="0"/>
    <n v="-4.5555708402831777E-6"/>
    <n v="0"/>
    <n v="0"/>
    <n v="92"/>
    <x v="1"/>
    <b v="0"/>
    <n v="10"/>
  </r>
  <r>
    <x v="0"/>
    <x v="1"/>
    <s v="sad"/>
    <x v="0"/>
    <x v="0"/>
    <n v="231"/>
    <n v="24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161"/>
    <x v="215"/>
    <n v="54882.799999999996"/>
    <m/>
    <n v="3.4"/>
    <n v="37"/>
    <n v="71027.31"/>
    <n v="2.5"/>
    <n v="1775.68"/>
    <n v="4574.16"/>
    <n v="0"/>
    <n v="77377.149999999994"/>
    <n v="12457.72"/>
    <n v="89834.87"/>
    <n v="3197.97"/>
    <n v="614.79"/>
    <n v="1390.46"/>
    <n v="5203.2199999999993"/>
    <n v="9503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200"/>
    <x v="3"/>
    <m/>
    <m/>
    <n v="0.67"/>
    <n v="27"/>
    <n v="9455.57"/>
    <n v="2.5"/>
    <n v="236.39"/>
    <n v="608.94000000000005"/>
    <n v="0"/>
    <n v="10300.9"/>
    <n v="1658.44"/>
    <n v="11959.34"/>
    <n v="630.19000000000005"/>
    <n v="121.15"/>
    <n v="274"/>
    <n v="1025.3400000000001"/>
    <n v="12984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s v="Op: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9"/>
    <x v="1"/>
    <s v="sad"/>
    <x v="2"/>
    <x v="28"/>
    <n v="231"/>
    <n v="247"/>
    <s v="Z0030"/>
    <s v="VK07"/>
    <m/>
    <x v="217"/>
    <n v="86685"/>
    <s v="točka"/>
    <n v="5.07"/>
    <m/>
    <n v="121175.48999999999"/>
    <m/>
    <n v="3029.39"/>
    <n v="7803.7000000000007"/>
    <n v="0"/>
    <n v="132008.57999999999"/>
    <n v="21253.379999999997"/>
    <n v="153261.96"/>
    <n v="4768.74"/>
    <n v="916.75999999999988"/>
    <n v="2073.42"/>
    <n v="7758.92"/>
    <n v="161020.88"/>
    <n v="153102.06"/>
    <n v="20020.759999999998"/>
    <n v="942.5"/>
    <n v="153102.06"/>
    <n v="20020.759999999998"/>
    <n v="942.5"/>
    <n v="335086.2"/>
    <n v="3.87"/>
    <m/>
    <n v="335086.21527126187"/>
    <n v="3.87"/>
    <n v="-1.5271261858288199E-2"/>
    <n v="0"/>
    <n v="-4.5574127380697168E-6"/>
    <n v="0"/>
    <n v="0"/>
    <n v="93"/>
    <x v="1"/>
    <b v="0"/>
    <n v="10"/>
  </r>
  <r>
    <x v="0"/>
    <x v="1"/>
    <s v="sad"/>
    <x v="0"/>
    <x v="0"/>
    <n v="231"/>
    <n v="247"/>
    <s v="Z0030"/>
    <m/>
    <n v="1"/>
    <x v="7"/>
    <n v="27302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161"/>
    <x v="215"/>
    <n v="59383"/>
    <m/>
    <n v="3.4"/>
    <n v="37"/>
    <n v="71027.31"/>
    <n v="2.5"/>
    <n v="1775.68"/>
    <n v="4574.16"/>
    <n v="0"/>
    <n v="77377.149999999994"/>
    <n v="12457.72"/>
    <n v="89834.87"/>
    <n v="3197.97"/>
    <n v="614.79"/>
    <n v="1390.46"/>
    <n v="5203.2199999999993"/>
    <n v="9503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200"/>
    <x v="3"/>
    <m/>
    <m/>
    <n v="0.67"/>
    <n v="27"/>
    <n v="9455.57"/>
    <n v="2.5"/>
    <n v="236.39"/>
    <n v="608.94000000000005"/>
    <n v="0"/>
    <n v="10300.9"/>
    <n v="1658.44"/>
    <n v="11959.34"/>
    <n v="630.19000000000005"/>
    <n v="121.15"/>
    <n v="274"/>
    <n v="1025.3400000000001"/>
    <n v="12984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s v="Op: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0"/>
    <x v="1"/>
    <s v="sad"/>
    <x v="2"/>
    <x v="28"/>
    <n v="231"/>
    <n v="248"/>
    <s v="E0525"/>
    <s v="VK01"/>
    <m/>
    <x v="219"/>
    <n v="2500"/>
    <s v="preisk."/>
    <n v="8.89"/>
    <m/>
    <n v="248114.55000000002"/>
    <m/>
    <n v="6202.87"/>
    <n v="15978.570000000003"/>
    <n v="0"/>
    <n v="270295.99"/>
    <n v="43517.650000000009"/>
    <n v="313813.64"/>
    <n v="8361.75"/>
    <n v="1607.5"/>
    <n v="3635.65"/>
    <n v="13604.900000000001"/>
    <n v="327418.53999999998"/>
    <n v="1689022.77"/>
    <n v="239284.04"/>
    <n v="942.5"/>
    <n v="1689022.77"/>
    <n v="239284.04"/>
    <n v="942.5"/>
    <n v="2256667.85"/>
    <n v="902.67"/>
    <m/>
    <n v="2256667.8695504349"/>
    <n v="902.67"/>
    <n v="-1.9550434779375792E-2"/>
    <n v="0"/>
    <n v="-8.6634081351415514E-7"/>
    <n v="0"/>
    <n v="0"/>
    <n v="94"/>
    <x v="1"/>
    <b v="0"/>
    <n v="10"/>
  </r>
  <r>
    <x v="0"/>
    <x v="1"/>
    <s v="sad"/>
    <x v="0"/>
    <x v="0"/>
    <n v="231"/>
    <n v="248"/>
    <s v="E0525"/>
    <m/>
    <n v="1"/>
    <x v="7"/>
    <m/>
    <m/>
    <n v="3.45"/>
    <n v="54"/>
    <n v="140389.51"/>
    <n v="2.5"/>
    <n v="3509.74"/>
    <n v="9041.08"/>
    <n v="0"/>
    <n v="152940.32999999999"/>
    <n v="24623.39"/>
    <n v="177563.71999999997"/>
    <n v="3245"/>
    <n v="623.83000000000004"/>
    <n v="1410.91"/>
    <n v="5279.74"/>
    <n v="182843.45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161"/>
    <x v="215"/>
    <m/>
    <m/>
    <n v="3.19"/>
    <n v="37"/>
    <n v="66640.33"/>
    <n v="2.5"/>
    <n v="1666.01"/>
    <n v="4291.6400000000003"/>
    <n v="0"/>
    <n v="72597.98"/>
    <n v="11688.27"/>
    <n v="84286.25"/>
    <n v="3000.45"/>
    <n v="576.82000000000005"/>
    <n v="1304.58"/>
    <n v="4881.8500000000004"/>
    <n v="89168.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90"/>
    <x v="130"/>
    <m/>
    <m/>
    <n v="0.27"/>
    <n v="45"/>
    <n v="7719.31"/>
    <n v="2.5"/>
    <n v="192.98"/>
    <n v="497.12"/>
    <n v="0"/>
    <n v="8409.41"/>
    <n v="1353.92"/>
    <n v="9763.33"/>
    <n v="253.96"/>
    <n v="48.82"/>
    <n v="110.42"/>
    <n v="413.20000000000005"/>
    <n v="10176.53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80"/>
    <x v="18"/>
    <m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200"/>
    <x v="3"/>
    <m/>
    <m/>
    <n v="1.18"/>
    <n v="27"/>
    <n v="16653.09"/>
    <n v="2.5"/>
    <n v="416.33"/>
    <n v="1072.46"/>
    <n v="0"/>
    <n v="18141.88"/>
    <n v="2920.84"/>
    <n v="21062.720000000001"/>
    <n v="1109.8800000000001"/>
    <n v="213.37"/>
    <n v="482.57"/>
    <n v="1805.82"/>
    <n v="22868.54"/>
    <m/>
    <m/>
    <m/>
    <m/>
    <m/>
    <m/>
    <m/>
    <m/>
    <m/>
    <m/>
    <m/>
    <m/>
    <m/>
    <m/>
    <m/>
    <m/>
    <m/>
    <x v="0"/>
    <m/>
    <s v=""/>
  </r>
  <r>
    <x v="111"/>
    <x v="1"/>
    <s v="sad"/>
    <x v="2"/>
    <x v="10"/>
    <n v="234"/>
    <n v="251"/>
    <s v="Z0030"/>
    <s v="VK08"/>
    <m/>
    <x v="220"/>
    <n v="63301.5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7.430570600001"/>
    <n v="9681.9810417999997"/>
    <n v="942.5"/>
    <n v="82267.430570600001"/>
    <n v="9681.9810417999997"/>
    <n v="942.5"/>
    <n v="226250.57161239997"/>
    <n v="3.57"/>
    <m/>
    <n v="226250.56368152125"/>
    <n v="3.57"/>
    <n v="7.930878724437207E-3"/>
    <n v="0"/>
    <n v="3.5053520289129571E-6"/>
    <n v="0"/>
    <n v="0"/>
    <n v="95"/>
    <x v="1"/>
    <b v="0"/>
    <n v="10"/>
  </r>
  <r>
    <x v="0"/>
    <x v="1"/>
    <s v="sad"/>
    <x v="0"/>
    <x v="0"/>
    <n v="234"/>
    <n v="251"/>
    <s v="Z0030"/>
    <m/>
    <n v="1"/>
    <x v="7"/>
    <n v="37849.5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023381399995"/>
    <n v="9504.6439501999994"/>
    <m/>
    <n v="81110.023381399995"/>
    <n v="9504.6439501999994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4071891999999"/>
    <n v="177.33709160000001"/>
    <m/>
    <n v="1157.4071891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Rea: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Op: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2"/>
    <x v="1"/>
    <s v="sad"/>
    <x v="2"/>
    <x v="10"/>
    <n v="234"/>
    <n v="251"/>
    <s v="Z0030"/>
    <s v="VK01"/>
    <m/>
    <x v="224"/>
    <n v="44322"/>
    <s v="točka"/>
    <n v="3.05"/>
    <m/>
    <n v="70555.33"/>
    <m/>
    <n v="1763.8899999999999"/>
    <n v="4543.76"/>
    <n v="0"/>
    <n v="76862.98000000001"/>
    <n v="12374.95"/>
    <n v="89237.930000000008"/>
    <n v="2868.77"/>
    <n v="551.5"/>
    <n v="1247.3200000000002"/>
    <n v="4667.59"/>
    <n v="93905.51999999999"/>
    <n v="44892.905676799994"/>
    <n v="5502.3952571999998"/>
    <n v="942.5"/>
    <n v="44892.905676799994"/>
    <n v="5502.3952571999998"/>
    <n v="942.5"/>
    <n v="145243.32093399999"/>
    <n v="3.28"/>
    <m/>
    <n v="145243.31345717545"/>
    <n v="3.28"/>
    <n v="7.4768245394807309E-3"/>
    <n v="0"/>
    <n v="5.1477925981668347E-6"/>
    <n v="0"/>
    <n v="0"/>
    <n v="96"/>
    <x v="1"/>
    <b v="0"/>
    <n v="10"/>
  </r>
  <r>
    <x v="0"/>
    <x v="1"/>
    <s v="sad"/>
    <x v="0"/>
    <x v="0"/>
    <n v="234"/>
    <n v="25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3735.498487599994"/>
    <n v="5325.0581655999995"/>
    <m/>
    <n v="43735.498487599994"/>
    <n v="5325.0581655999995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4071891999999"/>
    <n v="177.33709160000001"/>
    <m/>
    <n v="1157.4071891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Rea: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3"/>
    <x v="1"/>
    <s v="sad"/>
    <x v="2"/>
    <x v="10"/>
    <n v="234"/>
    <n v="251"/>
    <s v="Z0030"/>
    <s v="VK09"/>
    <m/>
    <x v="225"/>
    <n v="4563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2131.072789799997"/>
    <n v="3716.5511205999996"/>
    <n v="942.5"/>
    <n v="22131.072789799997"/>
    <n v="3716.5511205999996"/>
    <n v="942.5"/>
    <n v="107088.7539104"/>
    <n v="2.35"/>
    <m/>
    <n v="107088.74223069948"/>
    <n v="2.35"/>
    <n v="1.1679700517561287E-2"/>
    <n v="0"/>
    <n v="1.0906562421285986E-5"/>
    <n v="0"/>
    <n v="0"/>
    <n v="97"/>
    <x v="1"/>
    <b v="0"/>
    <n v="11"/>
  </r>
  <r>
    <x v="0"/>
    <x v="1"/>
    <s v="sad"/>
    <x v="0"/>
    <x v="0"/>
    <n v="234"/>
    <n v="251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768.611567999997"/>
    <n v="3657.4354331999998"/>
    <m/>
    <n v="21768.611567999997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4"/>
    <x v="1"/>
    <s v="sad"/>
    <x v="2"/>
    <x v="10"/>
    <n v="234"/>
    <n v="251"/>
    <s v="E0263"/>
    <s v="VK01"/>
    <m/>
    <x v="227"/>
    <n v="1018"/>
    <s v="op.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28140.72"/>
    <n v="692.73"/>
    <n v="942.5"/>
    <n v="228140.72"/>
    <n v="692.73"/>
    <n v="942.5"/>
    <n v="316734.28999999998"/>
    <n v="311.13"/>
    <m/>
    <n v="316734.2810077811"/>
    <n v="311.13"/>
    <n v="8.9922188781201839E-3"/>
    <n v="0"/>
    <n v="2.8390418774718215E-6"/>
    <n v="0"/>
    <n v="0"/>
    <n v="98"/>
    <x v="1"/>
    <b v="0"/>
    <n v="11"/>
  </r>
  <r>
    <x v="0"/>
    <x v="1"/>
    <s v="sad"/>
    <x v="0"/>
    <x v="0"/>
    <n v="234"/>
    <n v="251"/>
    <s v="E026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5"/>
    <x v="1"/>
    <s v="sad"/>
    <x v="2"/>
    <x v="10"/>
    <n v="234"/>
    <n v="251"/>
    <s v="E0392"/>
    <s v="VK01"/>
    <m/>
    <x v="228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n v="99"/>
    <x v="1"/>
    <b v="0"/>
    <n v="11"/>
  </r>
  <r>
    <x v="116"/>
    <x v="1"/>
    <s v="sad"/>
    <x v="2"/>
    <x v="29"/>
    <n v="239"/>
    <n v="257"/>
    <s v="E0392"/>
    <s v="VK01"/>
    <m/>
    <x v="228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117"/>
    <x v="1"/>
    <s v="sad"/>
    <x v="2"/>
    <x v="10"/>
    <n v="234"/>
    <n v="251"/>
    <s v="E0396"/>
    <s v="VK01"/>
    <m/>
    <x v="229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118"/>
    <x v="1"/>
    <s v="sad"/>
    <x v="2"/>
    <x v="29"/>
    <n v="239"/>
    <n v="257"/>
    <s v="E0396"/>
    <s v="VK01"/>
    <m/>
    <x v="229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0"/>
    <x v="1"/>
    <s v="sad"/>
    <x v="0"/>
    <x v="0"/>
    <n v="234"/>
    <n v="251"/>
    <s v="E0392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s v="Rea:"/>
    <x v="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9"/>
    <x v="1"/>
    <s v="sad"/>
    <x v="2"/>
    <x v="10"/>
    <n v="234"/>
    <n v="251"/>
    <s v="E0393"/>
    <s v="VK01"/>
    <m/>
    <x v="234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n v="100"/>
    <x v="1"/>
    <b v="0"/>
    <n v="11"/>
  </r>
  <r>
    <x v="120"/>
    <x v="1"/>
    <s v="sad"/>
    <x v="2"/>
    <x v="29"/>
    <n v="239"/>
    <n v="257"/>
    <s v="E0393"/>
    <s v="VK01"/>
    <m/>
    <x v="234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121"/>
    <x v="1"/>
    <s v="sad"/>
    <x v="2"/>
    <x v="10"/>
    <n v="234"/>
    <n v="251"/>
    <s v="E0397"/>
    <s v="VK01"/>
    <m/>
    <x v="235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122"/>
    <x v="1"/>
    <s v="sad"/>
    <x v="2"/>
    <x v="29"/>
    <n v="239"/>
    <n v="257"/>
    <s v="E0397"/>
    <s v="VK01"/>
    <m/>
    <x v="235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0"/>
    <x v="1"/>
    <s v="sad"/>
    <x v="0"/>
    <x v="0"/>
    <n v="234"/>
    <n v="251"/>
    <s v="E039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s v="Rea:"/>
    <x v="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3"/>
    <x v="1"/>
    <s v="sad"/>
    <x v="2"/>
    <x v="10"/>
    <n v="234"/>
    <n v="251"/>
    <s v="E0438"/>
    <s v="VK01"/>
    <m/>
    <x v="236"/>
    <n v="867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936258.21"/>
    <n v="63475.15"/>
    <n v="942.5"/>
    <n v="936258.21"/>
    <n v="63475.15"/>
    <n v="942.5"/>
    <n v="1261357.0399999998"/>
    <n v="1454.85"/>
    <m/>
    <n v="1261357.0442634921"/>
    <n v="1454.85"/>
    <n v="-4.2634923011064529E-3"/>
    <n v="0"/>
    <n v="-3.3800836333346929E-7"/>
    <n v="0"/>
    <n v="0"/>
    <n v="101"/>
    <x v="1"/>
    <b v="0"/>
    <n v="11"/>
  </r>
  <r>
    <x v="124"/>
    <x v="1"/>
    <s v="sad"/>
    <x v="2"/>
    <x v="26"/>
    <n v="222"/>
    <n v="231"/>
    <s v="E0438"/>
    <s v="VK01"/>
    <m/>
    <x v="236"/>
    <n v="867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936258.21"/>
    <n v="63475.15"/>
    <n v="942.5"/>
    <n v="936258.21"/>
    <n v="63475.15"/>
    <n v="942.5"/>
    <n v="1261357.0399999998"/>
    <n v="1454.85"/>
    <m/>
    <n v="1261357.0442634921"/>
    <n v="1454.85"/>
    <n v="-4.2634923011064529E-3"/>
    <n v="0"/>
    <n v="-3.3800836333346929E-7"/>
    <n v="0"/>
    <n v="0"/>
    <m/>
    <x v="3"/>
    <b v="0"/>
    <n v="11"/>
  </r>
  <r>
    <x v="0"/>
    <x v="1"/>
    <s v="sad"/>
    <x v="0"/>
    <x v="0"/>
    <n v="234"/>
    <n v="251"/>
    <s v="E0438"/>
    <m/>
    <n v="1"/>
    <x v="7"/>
    <m/>
    <m/>
    <n v="3"/>
    <n v="54"/>
    <n v="122077.84"/>
    <n v="2.5"/>
    <n v="3051.95"/>
    <n v="7861.81"/>
    <n v="0"/>
    <n v="132991.6"/>
    <n v="21411.65"/>
    <n v="154403.25"/>
    <n v="2821.74"/>
    <n v="542.46"/>
    <n v="1226.8800000000001"/>
    <n v="4591.08"/>
    <n v="158994.32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5"/>
    <x v="1"/>
    <s v="sad"/>
    <x v="2"/>
    <x v="10"/>
    <n v="234"/>
    <n v="251"/>
    <s v="E0439"/>
    <s v="VK01"/>
    <m/>
    <x v="238"/>
    <n v="1418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851992.65"/>
    <n v="91882.78"/>
    <n v="942.5"/>
    <n v="851992.65"/>
    <n v="91882.78"/>
    <n v="942.5"/>
    <n v="1205499.1100000001"/>
    <n v="850.14"/>
    <m/>
    <n v="1205499.1142634922"/>
    <n v="850.14"/>
    <n v="-4.2634920682758093E-3"/>
    <n v="0"/>
    <n v="-3.5367027796454407E-7"/>
    <n v="0"/>
    <n v="0"/>
    <n v="102"/>
    <x v="1"/>
    <b v="0"/>
    <n v="11"/>
  </r>
  <r>
    <x v="126"/>
    <x v="1"/>
    <s v="sad"/>
    <x v="2"/>
    <x v="26"/>
    <n v="222"/>
    <n v="231"/>
    <s v="E0439"/>
    <s v="VK01"/>
    <m/>
    <x v="238"/>
    <n v="1418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851992.65"/>
    <n v="91882.78"/>
    <n v="942.5"/>
    <n v="851992.65"/>
    <n v="91882.78"/>
    <n v="942.5"/>
    <n v="1205499.1100000001"/>
    <n v="850.14"/>
    <m/>
    <n v="1205499.1142634922"/>
    <n v="850.14"/>
    <n v="-4.2634920682758093E-3"/>
    <n v="0"/>
    <n v="-3.5367027796454407E-7"/>
    <n v="0"/>
    <n v="0"/>
    <m/>
    <x v="3"/>
    <b v="0"/>
    <n v="11"/>
  </r>
  <r>
    <x v="0"/>
    <x v="1"/>
    <s v="sad"/>
    <x v="0"/>
    <x v="0"/>
    <n v="234"/>
    <n v="251"/>
    <s v="E0439"/>
    <m/>
    <n v="1"/>
    <x v="7"/>
    <m/>
    <m/>
    <n v="3"/>
    <n v="54"/>
    <n v="122077.84"/>
    <n v="2.5"/>
    <n v="3051.95"/>
    <n v="7861.81"/>
    <n v="0"/>
    <n v="132991.6"/>
    <n v="21411.65"/>
    <n v="154403.25"/>
    <n v="2821.74"/>
    <n v="542.46"/>
    <n v="1226.8800000000001"/>
    <n v="4591.08"/>
    <n v="158994.32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7"/>
    <x v="1"/>
    <s v="sad"/>
    <x v="2"/>
    <x v="30"/>
    <n v="238"/>
    <n v="255"/>
    <s v="Z0030"/>
    <s v="VK01"/>
    <m/>
    <x v="239"/>
    <n v="18554"/>
    <s v="točka"/>
    <n v="4.3400000000000007"/>
    <m/>
    <n v="95606.169999999984"/>
    <m/>
    <n v="2390.17"/>
    <n v="6157.03"/>
    <n v="0"/>
    <n v="104153.36999999998"/>
    <n v="16768.7"/>
    <n v="120922.06999999999"/>
    <n v="4082.1200000000003"/>
    <n v="784.76"/>
    <n v="1774.8799999999999"/>
    <n v="6641.76"/>
    <n v="127563.83"/>
    <n v="59198.204085599995"/>
    <n v="9748.0462373999999"/>
    <n v="942.5"/>
    <n v="59198.204085599995"/>
    <n v="9748.0462373999999"/>
    <n v="942.5"/>
    <n v="197452.580323"/>
    <n v="10.64"/>
    <m/>
    <n v="197452.57564952812"/>
    <n v="10.64"/>
    <n v="4.6734718780498952E-3"/>
    <n v="0"/>
    <n v="2.3668832187558571E-6"/>
    <n v="0"/>
    <n v="0"/>
    <n v="103"/>
    <x v="1"/>
    <b v="0"/>
    <n v="11"/>
  </r>
  <r>
    <x v="0"/>
    <x v="1"/>
    <s v="sad"/>
    <x v="0"/>
    <x v="0"/>
    <n v="238"/>
    <n v="255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2.277509399995"/>
    <n v="6461.9358893999997"/>
    <m/>
    <n v="39242.277509399995"/>
    <n v="6461.9358893999997"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170"/>
    <x v="88"/>
    <m/>
    <m/>
    <n v="1.27"/>
    <n v="28"/>
    <n v="18640.21"/>
    <n v="2.5"/>
    <n v="466.01"/>
    <n v="1200.43"/>
    <n v="0"/>
    <n v="20306.649999999998"/>
    <n v="3269.37"/>
    <n v="23576.019999999997"/>
    <n v="1194.54"/>
    <n v="229.64"/>
    <n v="519.38"/>
    <n v="1943.56"/>
    <n v="25519.57999999999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201"/>
    <x v="89"/>
    <m/>
    <m/>
    <n v="0.19"/>
    <n v="27"/>
    <n v="2681.43"/>
    <n v="2.5"/>
    <n v="67.040000000000006"/>
    <n v="172.68"/>
    <n v="0"/>
    <n v="2921.1499999999996"/>
    <n v="470.31"/>
    <n v="3391.4599999999996"/>
    <n v="178.71"/>
    <n v="34.36"/>
    <n v="77.7"/>
    <n v="290.77"/>
    <n v="3682.2299999999996"/>
    <n v="19955.9265762"/>
    <n v="3286.1103480000002"/>
    <m/>
    <n v="19955.9265762"/>
    <n v="3286.1103480000002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55"/>
    <s v="Z0030"/>
    <m/>
    <s v="Op:"/>
    <x v="2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8"/>
    <x v="1"/>
    <s v="sad"/>
    <x v="2"/>
    <x v="30"/>
    <n v="238"/>
    <n v="256"/>
    <s v="Z0030"/>
    <s v="VK01"/>
    <m/>
    <x v="241"/>
    <n v="30092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9.773661599989"/>
    <n v="9682.0508359999985"/>
    <n v="942.5"/>
    <n v="82269.773661599989"/>
    <n v="9682.0508359999985"/>
    <n v="942.5"/>
    <n v="226252.98449759997"/>
    <n v="7.52"/>
    <m/>
    <n v="226252.97368152125"/>
    <n v="7.52"/>
    <n v="1.0816078720381483E-2"/>
    <n v="0"/>
    <n v="4.7805244476505481E-6"/>
    <n v="0"/>
    <n v="0"/>
    <n v="104"/>
    <x v="1"/>
    <b v="0"/>
    <n v="12"/>
  </r>
  <r>
    <x v="0"/>
    <x v="1"/>
    <s v="sad"/>
    <x v="0"/>
    <x v="0"/>
    <n v="238"/>
    <n v="256"/>
    <s v="Z0030"/>
    <m/>
    <n v="1"/>
    <x v="7"/>
    <n v="30092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180"/>
    <x v="10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601676199993"/>
    <n v="9504.693803199998"/>
    <m/>
    <n v="81110.601676199993"/>
    <n v="9504.693803199998"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9.1719853999998"/>
    <n v="177.35703279999998"/>
    <m/>
    <n v="1159.1719853999998"/>
    <n v="177.35703279999998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56"/>
    <s v="Z0030"/>
    <m/>
    <s v="Op:"/>
    <x v="2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s v="Op: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29"/>
    <x v="1"/>
    <s v="sad"/>
    <x v="2"/>
    <x v="30"/>
    <n v="238"/>
    <n v="261"/>
    <s v="Z0030"/>
    <s v="VK01"/>
    <m/>
    <x v="244"/>
    <n v="18554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220267.91281459996"/>
    <n v="6934.8414473999992"/>
    <n v="942.5"/>
    <n v="220267.91281459996"/>
    <n v="6934.8414473999992"/>
    <n v="942.5"/>
    <n v="335707.73426199995"/>
    <n v="18.09"/>
    <m/>
    <n v="335707.74160734634"/>
    <n v="18.09"/>
    <n v="-7.3453463846817613E-3"/>
    <n v="0"/>
    <n v="-2.1880181700644525E-6"/>
    <n v="0"/>
    <n v="0"/>
    <n v="105"/>
    <x v="1"/>
    <b v="0"/>
    <n v="12"/>
  </r>
  <r>
    <x v="0"/>
    <x v="1"/>
    <s v="sad"/>
    <x v="0"/>
    <x v="0"/>
    <n v="238"/>
    <n v="261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217368.13330479997"/>
    <n v="6461.8960069999994"/>
    <m/>
    <n v="217368.13330479997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899.7795097999997"/>
    <n v="472.94544039999994"/>
    <m/>
    <n v="2899.7795097999997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61"/>
    <s v="Z0030"/>
    <m/>
    <s v="Op:"/>
    <x v="2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0"/>
    <x v="1"/>
    <s v="sad"/>
    <x v="2"/>
    <x v="30"/>
    <n v="238"/>
    <n v="262"/>
    <s v="Z0030"/>
    <s v="VK01"/>
    <m/>
    <x v="246"/>
    <n v="18554"/>
    <s v="točka"/>
    <n v="3.11"/>
    <m/>
    <n v="77643.38"/>
    <m/>
    <n v="1941.09"/>
    <n v="5000.2299999999996"/>
    <n v="0"/>
    <n v="84584.699999999983"/>
    <n v="13618.140000000001"/>
    <n v="98202.84"/>
    <n v="2925.21"/>
    <n v="562.33999999999992"/>
    <n v="1271.8599999999999"/>
    <n v="4759.41"/>
    <n v="102962.25"/>
    <n v="40583.1736504"/>
    <n v="7074.4996415999994"/>
    <n v="942.5"/>
    <n v="40583.1736504"/>
    <n v="7074.4996415999994"/>
    <n v="942.5"/>
    <n v="151562.42329200002"/>
    <n v="8.17"/>
    <m/>
    <n v="151562.42827857059"/>
    <n v="8.17"/>
    <n v="-4.9865705659613013E-3"/>
    <n v="0"/>
    <n v="-3.2901099715795153E-6"/>
    <n v="0"/>
    <n v="0"/>
    <n v="106"/>
    <x v="1"/>
    <b v="0"/>
    <n v="12"/>
  </r>
  <r>
    <x v="0"/>
    <x v="1"/>
    <s v="sad"/>
    <x v="0"/>
    <x v="0"/>
    <n v="238"/>
    <n v="262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3677.187119399998"/>
    <n v="6461.1482119999991"/>
    <m/>
    <n v="33677.187119399998"/>
    <n v="6461.1482119999991"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6905.9865309999996"/>
    <n v="613.35142959999996"/>
    <m/>
    <n v="6905.9865309999996"/>
    <n v="613.35142959999996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62"/>
    <s v="Z0030"/>
    <m/>
    <s v="Op:"/>
    <x v="2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1"/>
    <x v="1"/>
    <s v="sad"/>
    <x v="2"/>
    <x v="30"/>
    <n v="238"/>
    <n v="271"/>
    <s v="E0010"/>
    <s v="VK01"/>
    <m/>
    <x v="247"/>
    <n v="12"/>
    <s v="pavšal"/>
    <n v="5.92"/>
    <m/>
    <n v="118384.56999999999"/>
    <m/>
    <n v="11364.92"/>
    <n v="7623.96"/>
    <n v="0"/>
    <n v="137373.44999999998"/>
    <n v="22117.13"/>
    <n v="159490.57999999999"/>
    <n v="5568.23"/>
    <n v="1070.45"/>
    <n v="2421.04"/>
    <n v="9059.7199999999993"/>
    <n v="168550.3"/>
    <n v="22772.92"/>
    <n v="7795.86"/>
    <n v="942.5"/>
    <n v="22772.92"/>
    <n v="7795.86"/>
    <n v="942.5"/>
    <n v="200061.57999999996"/>
    <n v="16671.8"/>
    <m/>
    <n v="200061.58676849451"/>
    <n v="16671.8"/>
    <n v="-6.7684945533983409E-3"/>
    <n v="0"/>
    <n v="-3.3832054732379221E-6"/>
    <n v="0"/>
    <n v="0"/>
    <n v="107"/>
    <x v="1"/>
    <b v="0"/>
    <n v="12"/>
  </r>
  <r>
    <x v="0"/>
    <x v="1"/>
    <s v="sad"/>
    <x v="0"/>
    <x v="0"/>
    <n v="238"/>
    <n v="271"/>
    <s v="E0010"/>
    <m/>
    <n v="80"/>
    <x v="18"/>
    <m/>
    <m/>
    <n v="5.14"/>
    <n v="37"/>
    <n v="107376.59"/>
    <n v="9.6"/>
    <n v="10308.15"/>
    <n v="6915.05"/>
    <n v="0"/>
    <n v="124599.79"/>
    <n v="20060.57"/>
    <n v="144660.35999999999"/>
    <n v="4834.58"/>
    <n v="929.41"/>
    <n v="2102.0500000000002"/>
    <n v="7866.04"/>
    <n v="152526.3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1"/>
    <s v="E0010"/>
    <m/>
    <n v="200"/>
    <x v="3"/>
    <m/>
    <m/>
    <n v="0.78"/>
    <n v="27"/>
    <n v="11007.98"/>
    <n v="9.6"/>
    <n v="1056.77"/>
    <n v="708.91"/>
    <n v="0"/>
    <n v="12773.66"/>
    <n v="2056.56"/>
    <n v="14830.22"/>
    <n v="733.65"/>
    <n v="141.04"/>
    <n v="318.99"/>
    <n v="1193.6799999999998"/>
    <n v="16023.9"/>
    <m/>
    <m/>
    <m/>
    <m/>
    <m/>
    <m/>
    <m/>
    <m/>
    <m/>
    <m/>
    <m/>
    <m/>
    <m/>
    <m/>
    <m/>
    <m/>
    <m/>
    <x v="0"/>
    <m/>
    <s v=""/>
  </r>
  <r>
    <x v="132"/>
    <x v="1"/>
    <s v="sad"/>
    <x v="2"/>
    <x v="30"/>
    <n v="238"/>
    <n v="272"/>
    <s v="E0010"/>
    <s v="VK01"/>
    <m/>
    <x v="248"/>
    <n v="12"/>
    <s v="pavšal"/>
    <n v="18.349999999999998"/>
    <m/>
    <n v="322771.67"/>
    <m/>
    <n v="30986.079999999994"/>
    <n v="20786.5"/>
    <n v="0"/>
    <n v="374544.25"/>
    <n v="60301.619999999995"/>
    <n v="434845.87"/>
    <n v="17259.640000000003"/>
    <n v="3318.0599999999995"/>
    <n v="7504.4299999999994"/>
    <n v="28082.129999999994"/>
    <n v="462928"/>
    <n v="97477.80022379999"/>
    <n v="37355.171959199994"/>
    <n v="942.5"/>
    <n v="97477.80022379999"/>
    <n v="37355.171959199994"/>
    <n v="942.5"/>
    <n v="598703.47218299995"/>
    <n v="49891.96"/>
    <m/>
    <n v="598703.45145017118"/>
    <n v="49891.95"/>
    <n v="2.0732828765176237E-2"/>
    <n v="1.0000000002037268E-2"/>
    <n v="3.4629546088230266E-6"/>
    <n v="2.0043313604774454E-5"/>
    <n v="0"/>
    <n v="108"/>
    <x v="1"/>
    <b v="0"/>
    <n v="12"/>
  </r>
  <r>
    <x v="0"/>
    <x v="1"/>
    <s v="sad"/>
    <x v="0"/>
    <x v="0"/>
    <n v="238"/>
    <n v="272"/>
    <s v="E0010"/>
    <m/>
    <n v="80"/>
    <x v="18"/>
    <m/>
    <m/>
    <n v="10.28"/>
    <n v="37"/>
    <n v="214753.17"/>
    <n v="9.6"/>
    <n v="20616.3"/>
    <n v="13830.1"/>
    <n v="0"/>
    <n v="249199.57"/>
    <n v="40121.129999999997"/>
    <n v="289320.7"/>
    <n v="9669.16"/>
    <n v="1858.83"/>
    <n v="4204.1099999999997"/>
    <n v="15732.099999999999"/>
    <n v="305052.7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80"/>
    <x v="10"/>
    <m/>
    <m/>
    <n v="2.57"/>
    <n v="28"/>
    <n v="37720.74"/>
    <n v="9.6"/>
    <n v="3621.19"/>
    <n v="2429.2199999999998"/>
    <n v="0"/>
    <n v="43771.15"/>
    <n v="7047.16"/>
    <n v="50818.31"/>
    <n v="2417.29"/>
    <n v="464.71"/>
    <n v="1051.03"/>
    <n v="3933.0299999999997"/>
    <n v="54751.3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82"/>
    <x v="25"/>
    <m/>
    <m/>
    <n v="2.57"/>
    <n v="21"/>
    <n v="28665.01"/>
    <n v="9.6"/>
    <n v="2751.84"/>
    <n v="1846.03"/>
    <n v="0"/>
    <n v="33262.879999999997"/>
    <n v="5355.32"/>
    <n v="38618.199999999997"/>
    <n v="2417.29"/>
    <n v="464.71"/>
    <n v="1051.03"/>
    <n v="3933.0299999999997"/>
    <n v="42551.22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200"/>
    <x v="3"/>
    <m/>
    <m/>
    <n v="2.35"/>
    <n v="27"/>
    <n v="33165.06"/>
    <n v="9.6"/>
    <n v="3183.85"/>
    <n v="2135.83"/>
    <n v="0"/>
    <n v="38484.74"/>
    <n v="6196.04"/>
    <n v="44680.78"/>
    <n v="2210.36"/>
    <n v="424.93"/>
    <n v="961.06"/>
    <n v="3596.35"/>
    <n v="48277.13"/>
    <n v="79070.906063599992"/>
    <n v="36813.788320399995"/>
    <m/>
    <n v="79070.906063599992"/>
    <n v="36813.788320399995"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70"/>
    <x v="88"/>
    <m/>
    <m/>
    <n v="0.5"/>
    <n v="28"/>
    <n v="7338.67"/>
    <n v="9.6"/>
    <n v="704.51"/>
    <n v="472.61"/>
    <n v="0"/>
    <n v="8515.7900000000009"/>
    <n v="1371.04"/>
    <n v="9886.8300000000017"/>
    <n v="470.29"/>
    <n v="90.41"/>
    <n v="204.48"/>
    <n v="765.18000000000006"/>
    <n v="10652.010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201"/>
    <x v="89"/>
    <m/>
    <m/>
    <n v="0.08"/>
    <n v="27"/>
    <n v="1129.02"/>
    <n v="9.6"/>
    <n v="108.39"/>
    <n v="72.709999999999994"/>
    <n v="0"/>
    <n v="1310.1200000000001"/>
    <n v="210.93"/>
    <n v="1521.0500000000002"/>
    <n v="75.25"/>
    <n v="14.47"/>
    <n v="32.72"/>
    <n v="122.44"/>
    <n v="1643.4900000000002"/>
    <n v="18406.894160199998"/>
    <n v="541.38363879999997"/>
    <m/>
    <n v="18406.894160199998"/>
    <n v="541.38363879999997"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s v="Op:"/>
    <x v="2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s v="Op:"/>
    <x v="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2"/>
    <s v="E0010"/>
    <m/>
    <s v="Op: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2"/>
    <s v="E0010"/>
    <m/>
    <s v="Op:"/>
    <x v="2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3"/>
    <x v="1"/>
    <s v="sad"/>
    <x v="2"/>
    <x v="30"/>
    <n v="238"/>
    <n v="273"/>
    <s v="E0010"/>
    <s v="VK01"/>
    <m/>
    <x v="253"/>
    <n v="12"/>
    <s v="pavšal"/>
    <n v="5.92"/>
    <m/>
    <n v="118384.56999999999"/>
    <m/>
    <n v="46442.27"/>
    <n v="7623.96"/>
    <n v="0"/>
    <n v="172450.8"/>
    <n v="27764.579999999998"/>
    <n v="200215.38"/>
    <n v="5568.23"/>
    <n v="1070.45"/>
    <n v="2421.04"/>
    <n v="9059.7199999999993"/>
    <n v="209275.1"/>
    <n v="25220.36"/>
    <n v="20290.900000000001"/>
    <n v="942.5"/>
    <n v="25220.36"/>
    <n v="20290.900000000001"/>
    <n v="942.5"/>
    <n v="255728.86000000002"/>
    <n v="21310.74"/>
    <m/>
    <n v="255728.86326117368"/>
    <n v="21310.74"/>
    <n v="-3.2611736678518355E-3"/>
    <n v="0"/>
    <n v="-1.2752466132542993E-6"/>
    <n v="0"/>
    <n v="0"/>
    <n v="109"/>
    <x v="1"/>
    <b v="0"/>
    <n v="12"/>
  </r>
  <r>
    <x v="0"/>
    <x v="1"/>
    <s v="sad"/>
    <x v="0"/>
    <x v="0"/>
    <n v="238"/>
    <n v="273"/>
    <s v="E0010"/>
    <m/>
    <n v="83"/>
    <x v="254"/>
    <m/>
    <m/>
    <n v="5.14"/>
    <n v="37"/>
    <n v="107376.59"/>
    <n v="39.229999999999997"/>
    <n v="42123.839999999997"/>
    <n v="6915.05"/>
    <n v="0"/>
    <n v="156415.47999999998"/>
    <n v="25182.89"/>
    <n v="181598.37"/>
    <n v="4834.58"/>
    <n v="929.41"/>
    <n v="2102.0500000000002"/>
    <n v="7866.04"/>
    <n v="189464.4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3"/>
    <s v="E0010"/>
    <m/>
    <n v="200"/>
    <x v="3"/>
    <m/>
    <m/>
    <n v="0.78"/>
    <n v="27"/>
    <n v="11007.98"/>
    <n v="39.229999999999997"/>
    <n v="4318.43"/>
    <n v="708.91"/>
    <n v="0"/>
    <n v="16035.32"/>
    <n v="2581.69"/>
    <n v="18617.009999999998"/>
    <n v="733.65"/>
    <n v="141.04"/>
    <n v="318.99"/>
    <n v="1193.6799999999998"/>
    <n v="19810.689999999999"/>
    <m/>
    <m/>
    <m/>
    <m/>
    <m/>
    <m/>
    <m/>
    <m/>
    <m/>
    <m/>
    <m/>
    <m/>
    <m/>
    <m/>
    <m/>
    <m/>
    <m/>
    <x v="0"/>
    <m/>
    <s v=""/>
  </r>
  <r>
    <x v="134"/>
    <x v="1"/>
    <s v="sad"/>
    <x v="2"/>
    <x v="30"/>
    <n v="238"/>
    <n v="274"/>
    <s v="E0010"/>
    <s v="VK01"/>
    <m/>
    <x v="255"/>
    <n v="12"/>
    <s v="pavšal"/>
    <n v="5.92"/>
    <m/>
    <n v="86449.47"/>
    <m/>
    <n v="33914.130000000005"/>
    <n v="5567.34"/>
    <n v="0"/>
    <n v="125930.94"/>
    <n v="20274.879999999997"/>
    <n v="146205.82"/>
    <n v="5568.23"/>
    <n v="1070.45"/>
    <n v="2421.04"/>
    <n v="9059.7199999999993"/>
    <n v="155265.54"/>
    <n v="9887.5300000000007"/>
    <n v="1640.8"/>
    <n v="942.5"/>
    <n v="9887.5300000000007"/>
    <n v="1640.8"/>
    <n v="942.5"/>
    <n v="167736.37"/>
    <n v="13978.03"/>
    <m/>
    <n v="167736.3713420571"/>
    <n v="13978.03"/>
    <n v="-1.3420571049209684E-3"/>
    <n v="0"/>
    <n v="-8.000990448184747E-7"/>
    <n v="0"/>
    <n v="0"/>
    <n v="110"/>
    <x v="1"/>
    <b v="0"/>
    <n v="12"/>
  </r>
  <r>
    <x v="0"/>
    <x v="1"/>
    <s v="sad"/>
    <x v="0"/>
    <x v="0"/>
    <n v="238"/>
    <n v="274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4"/>
    <s v="E0010"/>
    <m/>
    <n v="200"/>
    <x v="3"/>
    <m/>
    <m/>
    <n v="0.78"/>
    <n v="27"/>
    <n v="11007.98"/>
    <n v="39.229999999999997"/>
    <n v="4318.43"/>
    <n v="708.91"/>
    <n v="0"/>
    <n v="16035.32"/>
    <n v="2581.69"/>
    <n v="18617.009999999998"/>
    <n v="733.65"/>
    <n v="141.04"/>
    <n v="318.99"/>
    <n v="1193.6799999999998"/>
    <n v="19810.689999999999"/>
    <m/>
    <m/>
    <m/>
    <m/>
    <m/>
    <m/>
    <m/>
    <m/>
    <m/>
    <m/>
    <m/>
    <m/>
    <m/>
    <m/>
    <m/>
    <m/>
    <m/>
    <x v="0"/>
    <m/>
    <s v=""/>
  </r>
  <r>
    <x v="135"/>
    <x v="1"/>
    <s v="sad"/>
    <x v="2"/>
    <x v="30"/>
    <n v="238"/>
    <n v="275"/>
    <s v="E0010"/>
    <s v="VK01"/>
    <m/>
    <x v="256"/>
    <n v="12"/>
    <s v="pavšal"/>
    <n v="6.35"/>
    <m/>
    <n v="236071.05"/>
    <m/>
    <n v="92610.67"/>
    <n v="15202.980000000001"/>
    <n v="0"/>
    <n v="343884.7"/>
    <n v="55365.440000000002"/>
    <n v="399250.14"/>
    <n v="5972.6900000000005"/>
    <n v="1148.21"/>
    <n v="2596.8999999999996"/>
    <n v="9717.8000000000011"/>
    <n v="408967.94"/>
    <m/>
    <m/>
    <m/>
    <m/>
    <m/>
    <m/>
    <n v="408967.94"/>
    <n v="34080.660000000003"/>
    <m/>
    <n v="408967.90719632542"/>
    <n v="34080.660000000003"/>
    <n v="3.2803674577735364E-2"/>
    <n v="0"/>
    <n v="8.0210877187456006E-6"/>
    <n v="0"/>
    <n v="0"/>
    <n v="111"/>
    <x v="1"/>
    <b v="0"/>
    <n v="12"/>
  </r>
  <r>
    <x v="0"/>
    <x v="1"/>
    <s v="sad"/>
    <x v="0"/>
    <x v="0"/>
    <n v="238"/>
    <n v="275"/>
    <s v="E0010"/>
    <m/>
    <n v="1"/>
    <x v="7"/>
    <m/>
    <m/>
    <n v="5.51"/>
    <n v="54"/>
    <n v="224216.3"/>
    <n v="39.229999999999997"/>
    <n v="87960.05"/>
    <n v="14439.53"/>
    <n v="0"/>
    <n v="326615.88"/>
    <n v="52585.16"/>
    <n v="379201.04000000004"/>
    <n v="5182.6000000000004"/>
    <n v="996.32"/>
    <n v="2253.37"/>
    <n v="8432.2900000000009"/>
    <n v="387633.3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5"/>
    <s v="E0010"/>
    <m/>
    <n v="200"/>
    <x v="3"/>
    <m/>
    <m/>
    <n v="0.84"/>
    <n v="27"/>
    <n v="11854.75"/>
    <n v="39.229999999999997"/>
    <n v="4650.62"/>
    <n v="763.45"/>
    <n v="0"/>
    <n v="17268.82"/>
    <n v="2780.28"/>
    <n v="20049.099999999999"/>
    <n v="790.09"/>
    <n v="151.88999999999999"/>
    <n v="343.53"/>
    <n v="1285.51"/>
    <n v="21334.609999999997"/>
    <m/>
    <m/>
    <m/>
    <m/>
    <m/>
    <m/>
    <m/>
    <m/>
    <m/>
    <m/>
    <m/>
    <m/>
    <m/>
    <m/>
    <m/>
    <m/>
    <m/>
    <x v="0"/>
    <m/>
    <s v=""/>
  </r>
  <r>
    <x v="136"/>
    <x v="1"/>
    <s v="sad"/>
    <x v="2"/>
    <x v="30"/>
    <n v="238"/>
    <n v="277"/>
    <s v="E0010"/>
    <s v="VK01"/>
    <m/>
    <x v="257"/>
    <n v="12"/>
    <s v="pavšal"/>
    <n v="20.369999999999997"/>
    <m/>
    <n v="474033.07000000007"/>
    <m/>
    <n v="162101.88"/>
    <n v="30527.72"/>
    <n v="0"/>
    <n v="666662.66999999993"/>
    <n v="107332.68"/>
    <n v="773995.35"/>
    <n v="19159.599999999999"/>
    <n v="3683.29"/>
    <n v="8330.510000000002"/>
    <n v="31173.4"/>
    <n v="805168.75"/>
    <n v="24370.369843799996"/>
    <n v="4310.8088511999995"/>
    <n v="942.5"/>
    <n v="24370.369843799996"/>
    <n v="4310.8088511999995"/>
    <n v="942.5"/>
    <n v="834792.42869500001"/>
    <n v="69566.039999999994"/>
    <m/>
    <n v="834792.45233869448"/>
    <n v="69566.039999999994"/>
    <n v="-2.3643694468773901E-2"/>
    <n v="0"/>
    <n v="-2.8322841686619742E-6"/>
    <n v="0"/>
    <n v="0"/>
    <n v="112"/>
    <x v="1"/>
    <b v="0"/>
    <n v="12"/>
  </r>
  <r>
    <x v="0"/>
    <x v="1"/>
    <s v="sad"/>
    <x v="0"/>
    <x v="0"/>
    <n v="238"/>
    <n v="277"/>
    <s v="E0010"/>
    <m/>
    <n v="1"/>
    <x v="7"/>
    <m/>
    <m/>
    <n v="5.56"/>
    <n v="54"/>
    <n v="226250.93"/>
    <n v="39.229999999999997"/>
    <n v="88758.24"/>
    <n v="14570.56"/>
    <n v="0"/>
    <n v="329579.73"/>
    <n v="53062.34"/>
    <n v="382642.06999999995"/>
    <n v="5229.62"/>
    <n v="1005.36"/>
    <n v="2273.8200000000002"/>
    <n v="8508.7999999999993"/>
    <n v="391150.869999999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80"/>
    <x v="18"/>
    <m/>
    <m/>
    <n v="5.14"/>
    <n v="37"/>
    <n v="107376.59"/>
    <n v="39.229999999999997"/>
    <n v="42123.839999999997"/>
    <n v="6915.05"/>
    <n v="0"/>
    <n v="156415.47999999998"/>
    <n v="25182.89"/>
    <n v="181598.37"/>
    <n v="4834.58"/>
    <n v="929.41"/>
    <n v="2102.0500000000002"/>
    <n v="7866.04"/>
    <n v="189464.4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200"/>
    <x v="3"/>
    <m/>
    <m/>
    <n v="2.42"/>
    <n v="27"/>
    <n v="34152.959999999999"/>
    <n v="2.5"/>
    <n v="853.82"/>
    <n v="2199.4499999999998"/>
    <n v="0"/>
    <n v="37206.229999999996"/>
    <n v="5990.2"/>
    <n v="43196.429999999993"/>
    <n v="2276.1999999999998"/>
    <n v="437.58"/>
    <n v="989.68"/>
    <n v="3703.4599999999996"/>
    <n v="46899.889999999992"/>
    <n v="22001.066136399997"/>
    <n v="3920.6393319999997"/>
    <m/>
    <n v="22001.0661363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170"/>
    <x v="88"/>
    <m/>
    <m/>
    <n v="1.83"/>
    <n v="28"/>
    <n v="26859.52"/>
    <n v="2.5"/>
    <n v="671.49"/>
    <n v="1729.75"/>
    <n v="0"/>
    <n v="29260.760000000002"/>
    <n v="4710.9799999999996"/>
    <n v="33971.740000000005"/>
    <n v="1721.26"/>
    <n v="330.9"/>
    <n v="748.4"/>
    <n v="2800.56"/>
    <n v="36772.30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201"/>
    <x v="89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2369.3037073999999"/>
    <n v="390.16951919999997"/>
    <m/>
    <n v="2369.3037073999999"/>
    <n v="390.16951919999997"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s v="Op:"/>
    <x v="2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7"/>
    <s v="E0010"/>
    <m/>
    <s v="Op:"/>
    <x v="2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7"/>
    <x v="1"/>
    <s v="sad"/>
    <x v="2"/>
    <x v="30"/>
    <n v="238"/>
    <n v="280"/>
    <s v="Z0030"/>
    <s v="VK01"/>
    <m/>
    <x v="260"/>
    <n v="111790.91"/>
    <s v="točka"/>
    <n v="27.91"/>
    <m/>
    <n v="719870.15999999992"/>
    <m/>
    <n v="263225.64"/>
    <n v="46359.64"/>
    <n v="0"/>
    <n v="1029455.4400000001"/>
    <n v="165742.32999999999"/>
    <n v="1195197.7699999998"/>
    <n v="26251.590000000004"/>
    <n v="5046.6799999999994"/>
    <n v="11414.07"/>
    <n v="42712.34"/>
    <n v="1237910.1099999999"/>
    <n v="253507.68"/>
    <n v="57455.03"/>
    <n v="942.5"/>
    <n v="253507.68"/>
    <n v="57455.03"/>
    <n v="942.5"/>
    <n v="2159854.3199999998"/>
    <n v="19.32"/>
    <m/>
    <n v="2159854.3231284115"/>
    <n v="19.32"/>
    <n v="-3.1284117139875889E-3"/>
    <n v="0"/>
    <n v="-1.4484364433691453E-7"/>
    <n v="0"/>
    <n v="0"/>
    <n v="113"/>
    <x v="1"/>
    <b v="0"/>
    <n v="12"/>
  </r>
  <r>
    <x v="0"/>
    <x v="1"/>
    <s v="sad"/>
    <x v="0"/>
    <x v="0"/>
    <n v="238"/>
    <n v="280"/>
    <s v="Z0030"/>
    <m/>
    <n v="1"/>
    <x v="7"/>
    <m/>
    <m/>
    <n v="10.35"/>
    <n v="54"/>
    <n v="421168.54"/>
    <n v="39.229999999999997"/>
    <n v="165224.42000000001"/>
    <n v="27123.25"/>
    <n v="0"/>
    <n v="613516.21"/>
    <n v="98776.11"/>
    <n v="712292.32"/>
    <n v="9735"/>
    <n v="1871.49"/>
    <n v="4232.74"/>
    <n v="15839.23"/>
    <n v="728131.54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42"/>
    <x v="261"/>
    <m/>
    <m/>
    <n v="6.93"/>
    <n v="37"/>
    <n v="144770.38"/>
    <n v="39.229999999999997"/>
    <n v="56793.42"/>
    <n v="9323.2099999999991"/>
    <n v="0"/>
    <n v="210887.00999999998"/>
    <n v="33952.81"/>
    <n v="244839.81999999998"/>
    <n v="6518.22"/>
    <n v="1253.08"/>
    <n v="2834.09"/>
    <n v="10605.39"/>
    <n v="255445.20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180"/>
    <x v="10"/>
    <m/>
    <m/>
    <n v="6.93"/>
    <n v="28"/>
    <n v="101713.91"/>
    <n v="39.229999999999997"/>
    <n v="39902.370000000003"/>
    <n v="6550.38"/>
    <n v="0"/>
    <n v="148166.66"/>
    <n v="23854.83"/>
    <n v="172021.49"/>
    <n v="6518.22"/>
    <n v="1253.08"/>
    <n v="2834.09"/>
    <n v="10605.39"/>
    <n v="182626.88"/>
    <s v="Laboratorij"/>
    <m/>
    <m/>
    <s v="Laboratorij"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200"/>
    <x v="3"/>
    <m/>
    <m/>
    <n v="3.7"/>
    <n v="27"/>
    <n v="52217.33"/>
    <n v="2.5"/>
    <n v="1305.43"/>
    <n v="3362.8"/>
    <n v="0"/>
    <n v="56885.560000000005"/>
    <n v="9158.58"/>
    <n v="66044.14"/>
    <n v="3480.15"/>
    <n v="669.03"/>
    <n v="1513.15"/>
    <n v="5662.33"/>
    <n v="71706.47"/>
    <n v="610039"/>
    <m/>
    <m/>
    <n v="610039"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s v="Op:"/>
    <x v="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0"/>
    <s v="Z0030"/>
    <m/>
    <s v="Op:"/>
    <x v="2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8"/>
    <x v="1"/>
    <s v="sad"/>
    <x v="2"/>
    <x v="30"/>
    <n v="238"/>
    <n v="281"/>
    <s v="Z0030"/>
    <s v="VK01"/>
    <m/>
    <x v="264"/>
    <n v="196328.42"/>
    <s v="točka"/>
    <n v="38.21"/>
    <m/>
    <n v="933399.33"/>
    <m/>
    <n v="339943.4"/>
    <n v="60110.920000000006"/>
    <n v="0"/>
    <n v="1333453.6499999999"/>
    <n v="214686.03000000003"/>
    <n v="1548139.6800000002"/>
    <n v="35939.550000000003"/>
    <n v="6909.12"/>
    <n v="15626.36"/>
    <n v="58475.03"/>
    <n v="1606614.7100000002"/>
    <n v="433699.57"/>
    <n v="95871.47"/>
    <n v="942.5"/>
    <n v="433699.57"/>
    <n v="95871.47"/>
    <n v="942.5"/>
    <n v="2200831.2500000005"/>
    <n v="11.21"/>
    <m/>
    <n v="2200831.2496534614"/>
    <n v="11.21"/>
    <n v="3.4653907641768456E-4"/>
    <n v="0"/>
    <n v="1.5745826785776959E-8"/>
    <n v="0"/>
    <n v="0"/>
    <n v="114"/>
    <x v="1"/>
    <b v="0"/>
    <n v="12"/>
  </r>
  <r>
    <x v="0"/>
    <x v="1"/>
    <s v="sad"/>
    <x v="0"/>
    <x v="0"/>
    <n v="238"/>
    <n v="281"/>
    <s v="Z0030"/>
    <m/>
    <n v="1"/>
    <x v="7"/>
    <m/>
    <m/>
    <n v="12.59"/>
    <n v="54"/>
    <n v="512320"/>
    <n v="39.229999999999997"/>
    <n v="200983.14"/>
    <n v="32993.410000000003"/>
    <n v="0"/>
    <n v="746296.55"/>
    <n v="120153.74"/>
    <n v="866450.29"/>
    <n v="11841.9"/>
    <n v="2276.52"/>
    <n v="5148.8100000000004"/>
    <n v="19267.23"/>
    <n v="885717.5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42"/>
    <x v="261"/>
    <m/>
    <m/>
    <n v="7.71"/>
    <n v="37"/>
    <n v="161064.88"/>
    <n v="39.229999999999997"/>
    <n v="63185.75"/>
    <n v="10372.58"/>
    <n v="0"/>
    <n v="234623.21"/>
    <n v="37774.339999999997"/>
    <n v="272397.55"/>
    <n v="7251.87"/>
    <n v="1394.12"/>
    <n v="3153.08"/>
    <n v="11799.07"/>
    <n v="284196.6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180"/>
    <x v="10"/>
    <m/>
    <m/>
    <n v="7.71"/>
    <n v="28"/>
    <n v="113162.23"/>
    <n v="39.229999999999997"/>
    <n v="44393.54"/>
    <n v="7287.65"/>
    <n v="0"/>
    <n v="164843.41999999998"/>
    <n v="26539.79"/>
    <n v="191383.21"/>
    <n v="7251.87"/>
    <n v="1394.12"/>
    <n v="3153.08"/>
    <n v="11799.07"/>
    <n v="203182.2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207"/>
    <x v="265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s v="Laboratorij"/>
    <m/>
    <m/>
    <s v="Laboratorij"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200"/>
    <x v="3"/>
    <m/>
    <m/>
    <n v="5.0599999999999996"/>
    <n v="27"/>
    <n v="71410.73"/>
    <n v="2.5"/>
    <n v="1785.27"/>
    <n v="4598.8500000000004"/>
    <n v="0"/>
    <n v="77794.850000000006"/>
    <n v="12524.97"/>
    <n v="90319.82"/>
    <n v="4759.33"/>
    <n v="914.95"/>
    <n v="2069.34"/>
    <n v="7743.62"/>
    <n v="98063.44"/>
    <n v="63703"/>
    <m/>
    <m/>
    <n v="63703"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s v="Op: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1"/>
    <s v="Z0030"/>
    <m/>
    <s v="Op: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1"/>
    <s v="Z0030"/>
    <m/>
    <s v="Op:"/>
    <x v="2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9"/>
    <x v="1"/>
    <s v="sad"/>
    <x v="2"/>
    <x v="29"/>
    <n v="239"/>
    <n v="257"/>
    <s v="Z0030"/>
    <s v="VK01"/>
    <m/>
    <x v="269"/>
    <n v="44761.599999999999"/>
    <s v="točka"/>
    <n v="2.82"/>
    <m/>
    <n v="72166.929999999993"/>
    <m/>
    <n v="1804.19"/>
    <n v="4647.54"/>
    <n v="0"/>
    <n v="78618.659999999989"/>
    <n v="12657.61"/>
    <n v="91276.26999999999"/>
    <n v="2652.43"/>
    <n v="509.92"/>
    <n v="1153.27"/>
    <n v="4315.62"/>
    <n v="95591.89"/>
    <n v="42113.271897000006"/>
    <n v="5500.6902846000003"/>
    <n v="942.5"/>
    <n v="42113.271897000006"/>
    <n v="5500.6902846000003"/>
    <n v="942.5"/>
    <n v="144148.3521816"/>
    <n v="3.22"/>
    <m/>
    <n v="144148.31156779043"/>
    <n v="3.22"/>
    <n v="4.061380957136862E-2"/>
    <n v="0"/>
    <n v="2.817501580812388E-5"/>
    <n v="0"/>
    <n v="0"/>
    <n v="115"/>
    <x v="1"/>
    <b v="0"/>
    <n v="13"/>
  </r>
  <r>
    <x v="0"/>
    <x v="1"/>
    <s v="sad"/>
    <x v="0"/>
    <x v="0"/>
    <n v="239"/>
    <n v="2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80"/>
    <x v="18"/>
    <n v="13165.6"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41027.643057200003"/>
    <n v="5323.3531929999999"/>
    <m/>
    <n v="41027.643057200003"/>
    <n v="5323.3531929999999"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5.6288397999999"/>
    <n v="177.33709160000001"/>
    <m/>
    <n v="1085.6288397999999"/>
    <n v="177.33709160000001"/>
    <m/>
    <s v="evidenčno:"/>
    <n v="1.91"/>
    <m/>
    <m/>
    <m/>
    <m/>
    <m/>
    <m/>
    <m/>
    <m/>
    <m/>
    <x v="0"/>
    <m/>
    <s v=""/>
  </r>
  <r>
    <x v="140"/>
    <x v="1"/>
    <s v="sad"/>
    <x v="2"/>
    <x v="29"/>
    <n v="239"/>
    <n v="257"/>
    <s v="Z0030"/>
    <s v="VK06"/>
    <m/>
    <x v="270"/>
    <n v="44761.599999999999"/>
    <s v="točka"/>
    <n v="2.82"/>
    <m/>
    <n v="72166.929999999993"/>
    <m/>
    <n v="1804.19"/>
    <n v="4647.54"/>
    <n v="0"/>
    <n v="78618.659999999989"/>
    <n v="12657.61"/>
    <n v="91276.26999999999"/>
    <n v="2652.43"/>
    <n v="509.92"/>
    <n v="1153.27"/>
    <n v="4315.62"/>
    <n v="95591.89"/>
    <n v="50222.943057199998"/>
    <n v="5500.6902846000003"/>
    <n v="942.5"/>
    <n v="50222.94"/>
    <n v="5500.6900000000005"/>
    <n v="942.5"/>
    <n v="152258.02000000002"/>
    <n v="3.4"/>
    <m/>
    <n v="152257.98156779044"/>
    <n v="3.4"/>
    <n v="3.8432209577877074E-2"/>
    <n v="0"/>
    <n v="2.5241507329956129E-5"/>
    <n v="0"/>
    <n v="0"/>
    <n v="116"/>
    <x v="3"/>
    <b v="0"/>
    <n v="13"/>
  </r>
  <r>
    <x v="0"/>
    <x v="1"/>
    <s v="sad"/>
    <x v="0"/>
    <x v="0"/>
    <n v="239"/>
    <n v="2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80"/>
    <x v="18"/>
    <n v="13165.6"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41027.643057200003"/>
    <n v="5323.3531929999999"/>
    <m/>
    <n v="41027.64"/>
    <n v="5323.35"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9195.2999999999993"/>
    <n v="177.33709160000001"/>
    <m/>
    <n v="9195.2999999999993"/>
    <n v="177.34"/>
    <m/>
    <s v="evidenčno:"/>
    <n v="1.91"/>
    <m/>
    <m/>
    <m/>
    <m/>
    <m/>
    <m/>
    <m/>
    <m/>
    <m/>
    <x v="0"/>
    <m/>
    <s v=""/>
  </r>
  <r>
    <x v="0"/>
    <x v="1"/>
    <s v="sad"/>
    <x v="0"/>
    <x v="0"/>
    <n v="239"/>
    <n v="257"/>
    <s v="Z0030"/>
    <m/>
    <s v="Op: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1"/>
    <x v="1"/>
    <s v="sad"/>
    <x v="2"/>
    <x v="31"/>
    <n v="241"/>
    <n v="279"/>
    <s v="Z0030"/>
    <s v="VK01"/>
    <m/>
    <x v="271"/>
    <n v="35000"/>
    <s v="točka"/>
    <n v="6.57"/>
    <m/>
    <n v="194720.45"/>
    <m/>
    <n v="64530.36"/>
    <n v="12539.990000000002"/>
    <n v="0"/>
    <n v="271790.8"/>
    <n v="43758.31"/>
    <n v="315549.11"/>
    <n v="6179.6100000000006"/>
    <n v="1187.98"/>
    <n v="2686.8700000000003"/>
    <n v="10054.459999999999"/>
    <n v="325603.56999999995"/>
    <n v="36887.56"/>
    <n v="3119.16"/>
    <m/>
    <n v="36887.56"/>
    <n v="3119.16"/>
    <m/>
    <n v="365610.28999999992"/>
    <n v="10.45"/>
    <m/>
    <n v="365610.32132603496"/>
    <n v="10.45"/>
    <n v="-3.1326035037636757E-2"/>
    <n v="0"/>
    <n v="-8.5681484384850279E-6"/>
    <n v="0"/>
    <n v="0"/>
    <n v="117"/>
    <x v="1"/>
    <b v="0"/>
    <n v="13"/>
  </r>
  <r>
    <x v="0"/>
    <x v="1"/>
    <s v="sad"/>
    <x v="0"/>
    <x v="0"/>
    <n v="241"/>
    <n v="279"/>
    <s v="Z0030"/>
    <m/>
    <n v="1"/>
    <x v="7"/>
    <m/>
    <m/>
    <n v="3.2"/>
    <n v="54"/>
    <n v="130216.36"/>
    <n v="33.14"/>
    <n v="43153.7"/>
    <n v="8385.93"/>
    <n v="0"/>
    <n v="181755.99"/>
    <n v="29262.71"/>
    <n v="211018.69999999998"/>
    <n v="3009.86"/>
    <n v="578.62"/>
    <n v="1308.67"/>
    <n v="4897.1499999999996"/>
    <n v="215915.84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80"/>
    <x v="18"/>
    <m/>
    <m/>
    <n v="2"/>
    <n v="37"/>
    <n v="41780.769999999997"/>
    <n v="33.14"/>
    <n v="13846.15"/>
    <n v="2690.68"/>
    <n v="0"/>
    <n v="58317.599999999999"/>
    <n v="9389.1299999999992"/>
    <n v="67706.73"/>
    <n v="1881.16"/>
    <n v="361.64"/>
    <n v="817.92"/>
    <n v="3060.7200000000003"/>
    <n v="70767.4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209"/>
    <x v="51"/>
    <m/>
    <m/>
    <n v="0.5"/>
    <n v="37"/>
    <n v="10445.19"/>
    <n v="33.14"/>
    <n v="3461.54"/>
    <n v="672.67"/>
    <n v="0"/>
    <n v="14579.4"/>
    <n v="2347.2800000000002"/>
    <n v="16926.68"/>
    <n v="470.29"/>
    <n v="90.41"/>
    <n v="204.48"/>
    <n v="765.18000000000006"/>
    <n v="17691.8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200"/>
    <x v="3"/>
    <m/>
    <m/>
    <n v="0.87"/>
    <n v="27"/>
    <n v="12278.13"/>
    <n v="33.14"/>
    <n v="4068.97"/>
    <n v="790.71"/>
    <n v="0"/>
    <n v="17137.809999999998"/>
    <n v="2759.19"/>
    <n v="19896.999999999996"/>
    <n v="818.3"/>
    <n v="157.31"/>
    <n v="355.8"/>
    <n v="1331.4099999999999"/>
    <n v="21228.40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s v="Op: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2"/>
    <x v="1"/>
    <s v="sad"/>
    <x v="2"/>
    <x v="32"/>
    <n v="246"/>
    <n v="820"/>
    <s v="E0519"/>
    <s v="VK01"/>
    <m/>
    <x v="273"/>
    <n v="12"/>
    <s v="pavšal"/>
    <n v="2.6999999999999997"/>
    <m/>
    <n v="69428.66"/>
    <m/>
    <n v="1735.73"/>
    <n v="4471.2"/>
    <n v="0"/>
    <n v="75635.59"/>
    <n v="12177.340000000002"/>
    <n v="87812.93"/>
    <n v="2539.5700000000002"/>
    <n v="488.22"/>
    <n v="1104.2"/>
    <n v="4131.99"/>
    <n v="91944.92"/>
    <n v="16875.63"/>
    <n v="3489.98"/>
    <n v="942.5"/>
    <n v="16875.63"/>
    <n v="3489.98"/>
    <n v="942.5"/>
    <n v="113253.03"/>
    <n v="9437.75"/>
    <m/>
    <n v="113252.98665772058"/>
    <n v="9437.75"/>
    <n v="4.3342279415810481E-2"/>
    <n v="0"/>
    <n v="3.8270319127920139E-5"/>
    <n v="0"/>
    <n v="0"/>
    <n v="118"/>
    <x v="1"/>
    <b v="0"/>
    <n v="13"/>
  </r>
  <r>
    <x v="0"/>
    <x v="1"/>
    <s v="sad"/>
    <x v="0"/>
    <x v="0"/>
    <n v="246"/>
    <n v="820"/>
    <s v="E0519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80"/>
    <x v="18"/>
    <m/>
    <m/>
    <n v="0.86"/>
    <n v="35"/>
    <n v="16610.32"/>
    <n v="2.5"/>
    <n v="415.26"/>
    <n v="1069.7"/>
    <n v="0"/>
    <n v="18095.28"/>
    <n v="2913.34"/>
    <n v="21008.62"/>
    <n v="808.9"/>
    <n v="155.51"/>
    <n v="351.71"/>
    <n v="1316.12"/>
    <n v="22324.739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180"/>
    <x v="10"/>
    <m/>
    <m/>
    <n v="0.48"/>
    <n v="28"/>
    <n v="7045.12"/>
    <n v="2.5"/>
    <n v="176.13"/>
    <n v="453.71"/>
    <n v="0"/>
    <n v="7674.96"/>
    <n v="1235.67"/>
    <n v="8910.630000000001"/>
    <n v="451.48"/>
    <n v="86.79"/>
    <n v="196.3"/>
    <n v="734.56999999999994"/>
    <n v="9645.20000000000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m/>
    <m/>
    <m/>
    <m/>
    <m/>
    <m/>
    <m/>
    <m/>
    <m/>
    <m/>
    <m/>
    <m/>
    <m/>
    <m/>
    <m/>
    <m/>
    <m/>
    <x v="0"/>
    <m/>
    <s v=""/>
  </r>
  <r>
    <x v="143"/>
    <x v="1"/>
    <s v="sad"/>
    <x v="2"/>
    <x v="33"/>
    <n v="249"/>
    <n v="216"/>
    <s v="Z0030"/>
    <s v="VK01"/>
    <m/>
    <x v="274"/>
    <n v="54416"/>
    <s v="točka"/>
    <n v="4.6100000000000003"/>
    <m/>
    <n v="99546.46"/>
    <m/>
    <n v="2488.66"/>
    <n v="6410.79"/>
    <n v="0"/>
    <n v="108445.90999999997"/>
    <n v="17459.800000000003"/>
    <n v="125905.71"/>
    <n v="4336.0800000000008"/>
    <n v="833.58"/>
    <n v="1885.3"/>
    <n v="7054.96"/>
    <n v="132960.67000000001"/>
    <n v="31605.1468804"/>
    <n v="7644.2396667999992"/>
    <n v="942.5"/>
    <n v="31605.1468804"/>
    <n v="7644.2396667999992"/>
    <n v="942.5"/>
    <n v="173152.55654719999"/>
    <n v="3.18"/>
    <m/>
    <n v="173152.54429553839"/>
    <n v="3.18"/>
    <n v="1.2251661595655605E-2"/>
    <n v="0"/>
    <n v="7.0756463010698554E-6"/>
    <n v="0"/>
    <n v="0"/>
    <n v="119"/>
    <x v="1"/>
    <b v="0"/>
    <n v="13"/>
  </r>
  <r>
    <x v="0"/>
    <x v="1"/>
    <s v="sad"/>
    <x v="0"/>
    <x v="0"/>
    <n v="249"/>
    <n v="216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4355.673179400001"/>
    <n v="6461.9159481999995"/>
    <m/>
    <n v="24355.673179400001"/>
    <n v="6461.9159481999995"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170"/>
    <x v="88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201"/>
    <x v="89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n v="7249.4737009999999"/>
    <n v="1182.3237185999999"/>
    <m/>
    <n v="7249.4737009999999"/>
    <n v="1182.3237185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49"/>
    <n v="216"/>
    <s v="Z0030"/>
    <m/>
    <s v="Rea:"/>
    <x v="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4"/>
    <x v="1"/>
    <s v="sad"/>
    <x v="2"/>
    <x v="34"/>
    <n v="249"/>
    <n v="217"/>
    <s v="Z0030"/>
    <s v="VK01"/>
    <m/>
    <x v="276"/>
    <n v="41690"/>
    <s v="točka"/>
    <n v="4.62"/>
    <m/>
    <n v="99687.6"/>
    <m/>
    <n v="2492.1899999999996"/>
    <n v="6419.8799999999992"/>
    <n v="0"/>
    <n v="108599.66999999998"/>
    <n v="17484.55"/>
    <n v="126084.21999999997"/>
    <n v="4345.4800000000005"/>
    <n v="835.37999999999988"/>
    <n v="1889.3999999999999"/>
    <n v="7070.26"/>
    <n v="133154.47999999998"/>
    <n v="38932.082172800001"/>
    <n v="18632.439102799999"/>
    <n v="942.5"/>
    <n v="38932.082172800001"/>
    <n v="18632.439102799999"/>
    <n v="942.5"/>
    <n v="191661.50127559999"/>
    <n v="4.5999999999999996"/>
    <m/>
    <n v="191661.49305538955"/>
    <n v="4.5999999999999996"/>
    <n v="8.2202104385942221E-3"/>
    <n v="0"/>
    <n v="4.28892121602048E-6"/>
    <n v="0"/>
    <n v="0"/>
    <n v="120"/>
    <x v="1"/>
    <b v="0"/>
    <n v="13"/>
  </r>
  <r>
    <x v="0"/>
    <x v="1"/>
    <s v="sad"/>
    <x v="0"/>
    <x v="0"/>
    <n v="249"/>
    <n v="21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5763.003428200002"/>
    <n v="14777.635642599998"/>
    <m/>
    <n v="25763.003428200002"/>
    <n v="14777.635642599998"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170"/>
    <x v="88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201"/>
    <x v="89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3169.078744599999"/>
    <n v="3854.8034601999998"/>
    <m/>
    <n v="13169.078744599999"/>
    <n v="3854.8034601999998"/>
    <m/>
    <s v="evidenčno:"/>
    <n v="1.91"/>
    <m/>
    <m/>
    <m/>
    <m/>
    <m/>
    <m/>
    <m/>
    <m/>
    <m/>
    <x v="0"/>
    <m/>
    <s v=""/>
  </r>
  <r>
    <x v="0"/>
    <x v="1"/>
    <s v="sad"/>
    <x v="0"/>
    <x v="0"/>
    <n v="249"/>
    <n v="217"/>
    <s v="Z0030"/>
    <m/>
    <s v="Rea: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5"/>
    <x v="1"/>
    <s v="sad"/>
    <x v="2"/>
    <x v="33"/>
    <n v="249"/>
    <n v="218"/>
    <s v="E0010"/>
    <s v="VK01"/>
    <m/>
    <x v="278"/>
    <n v="12"/>
    <s v="pavšal"/>
    <n v="3.54"/>
    <m/>
    <n v="79117.72"/>
    <m/>
    <n v="1977.95"/>
    <n v="5095.1900000000005"/>
    <n v="0"/>
    <n v="86190.860000000015"/>
    <n v="13876.73"/>
    <n v="100067.59000000001"/>
    <n v="3329.65"/>
    <n v="640.11"/>
    <n v="1447.72"/>
    <n v="5417.4800000000005"/>
    <n v="105485.06999999999"/>
    <n v="60035.086396599996"/>
    <n v="6282.7442661999994"/>
    <n v="1121.8599999999999"/>
    <n v="60035.086396599996"/>
    <n v="6282.7442661999994"/>
    <n v="1121.8599999999999"/>
    <n v="172924.76066279996"/>
    <n v="14410.4"/>
    <m/>
    <n v="172924.74062357907"/>
    <n v="14410.4"/>
    <n v="2.0039220893522725E-2"/>
    <n v="0"/>
    <n v="1.1588405928070125E-5"/>
    <n v="0"/>
    <n v="0"/>
    <n v="121"/>
    <x v="1"/>
    <b v="0"/>
    <n v="13"/>
  </r>
  <r>
    <x v="0"/>
    <x v="1"/>
    <s v="sad"/>
    <x v="0"/>
    <x v="0"/>
    <n v="249"/>
    <n v="218"/>
    <s v="E0010"/>
    <m/>
    <n v="1"/>
    <x v="7"/>
    <m/>
    <m/>
    <n v="0.77"/>
    <n v="54"/>
    <n v="31333.31"/>
    <n v="2.5"/>
    <n v="783.33"/>
    <n v="2017.87"/>
    <n v="0"/>
    <n v="34134.51"/>
    <n v="5495.66"/>
    <n v="39630.17"/>
    <n v="724.25"/>
    <n v="139.22999999999999"/>
    <n v="314.89999999999998"/>
    <n v="1178.3800000000001"/>
    <n v="40808.54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80"/>
    <x v="18"/>
    <m/>
    <m/>
    <n v="1.19"/>
    <n v="37"/>
    <n v="24859.56"/>
    <n v="2.5"/>
    <n v="621.49"/>
    <n v="1600.96"/>
    <n v="0"/>
    <n v="27082.010000000002"/>
    <n v="4360.2"/>
    <n v="31442.210000000003"/>
    <n v="1119.29"/>
    <n v="215.18"/>
    <n v="486.66"/>
    <n v="1821.13"/>
    <n v="33263.34000000000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200"/>
    <x v="3"/>
    <m/>
    <m/>
    <n v="0.3"/>
    <n v="27"/>
    <n v="4233.84"/>
    <n v="2.5"/>
    <n v="105.85"/>
    <n v="272.66000000000003"/>
    <n v="0"/>
    <n v="4612.3500000000004"/>
    <n v="742.59"/>
    <n v="5354.9400000000005"/>
    <n v="282.17"/>
    <n v="54.25"/>
    <n v="122.69"/>
    <n v="459.11"/>
    <n v="5814.05"/>
    <n v="51867.639494799994"/>
    <n v="4973.5446625999994"/>
    <m/>
    <n v="51867.639494799994"/>
    <n v="4973.5446625999994"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170"/>
    <x v="88"/>
    <m/>
    <m/>
    <n v="1.1100000000000001"/>
    <n v="28"/>
    <n v="16291.84"/>
    <n v="2.5"/>
    <n v="407.3"/>
    <n v="1049.19"/>
    <n v="0"/>
    <n v="17748.329999999998"/>
    <n v="2857.48"/>
    <n v="20605.809999999998"/>
    <n v="1044.04"/>
    <n v="200.71"/>
    <n v="453.95"/>
    <n v="1698.7"/>
    <n v="22304.5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201"/>
    <x v="89"/>
    <m/>
    <m/>
    <n v="0.17"/>
    <n v="27"/>
    <n v="2399.17"/>
    <n v="2.5"/>
    <n v="59.98"/>
    <n v="154.51"/>
    <n v="0"/>
    <n v="2613.66"/>
    <n v="420.8"/>
    <n v="3034.46"/>
    <n v="159.9"/>
    <n v="30.74"/>
    <n v="69.52"/>
    <n v="260.16000000000003"/>
    <n v="3294.62"/>
    <n v="8167.4469017999991"/>
    <n v="1309.1996035999998"/>
    <m/>
    <n v="8167.4469017999991"/>
    <n v="1309.1996035999998"/>
    <m/>
    <m/>
    <m/>
    <m/>
    <m/>
    <m/>
    <m/>
    <m/>
    <m/>
    <m/>
    <m/>
    <m/>
    <x v="0"/>
    <m/>
    <s v=""/>
  </r>
  <r>
    <x v="2"/>
    <x v="1"/>
    <s v="spl"/>
    <x v="0"/>
    <x v="9"/>
    <s v="SPLOŠNA ZUNAJ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146"/>
    <x v="1"/>
    <s v="spl"/>
    <x v="3"/>
    <x v="35"/>
    <n v="301"/>
    <n v="258"/>
    <s v="Z0030"/>
    <s v="VK01"/>
    <m/>
    <x v="279"/>
    <n v="48053"/>
    <s v="točka"/>
    <n v="2.88"/>
    <m/>
    <n v="74284.53"/>
    <m/>
    <n v="1857.12"/>
    <n v="4783.9199999999992"/>
    <n v="0"/>
    <n v="80925.569999999992"/>
    <n v="13029.02"/>
    <n v="93954.59"/>
    <n v="2708.8700000000003"/>
    <n v="520.76"/>
    <n v="1177.8"/>
    <n v="4407.43"/>
    <n v="98362.02"/>
    <n v="39240.120000000003"/>
    <n v="6461.92"/>
    <n v="942.5"/>
    <n v="39240.120000000003"/>
    <n v="6461.92"/>
    <n v="942.5"/>
    <n v="145006.56000000003"/>
    <n v="3.02"/>
    <m/>
    <n v="145006.55494979487"/>
    <n v="3.02"/>
    <n v="5.050205159932375E-3"/>
    <n v="0"/>
    <n v="3.4827426675165753E-6"/>
    <n v="0"/>
    <n v="0"/>
    <n v="122"/>
    <x v="1"/>
    <b v="0"/>
    <n v="13"/>
  </r>
  <r>
    <x v="0"/>
    <x v="1"/>
    <s v="spl"/>
    <x v="0"/>
    <x v="0"/>
    <n v="301"/>
    <n v="258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s v="Op: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7"/>
    <x v="1"/>
    <s v="spl"/>
    <x v="3"/>
    <x v="36"/>
    <n v="302"/>
    <s v="001"/>
    <s v="Z0031"/>
    <s v="VK01"/>
    <m/>
    <x v="281"/>
    <n v="56056.800000000003"/>
    <s v="količ."/>
    <n v="2.8"/>
    <m/>
    <n v="66902.92"/>
    <m/>
    <n v="1672.5800000000002"/>
    <n v="4308.54"/>
    <n v="0"/>
    <n v="72884.039999999994"/>
    <n v="11734.33"/>
    <n v="84618.37"/>
    <n v="2633.63"/>
    <n v="506.29000000000008"/>
    <n v="1145.0999999999999"/>
    <n v="4285.0200000000004"/>
    <n v="88903.39"/>
    <n v="38576.949342"/>
    <n v="3741.2283555999998"/>
    <n v="942.5"/>
    <n v="38576.949342"/>
    <n v="3741.2283555999998"/>
    <n v="942.5"/>
    <n v="132164.0676976"/>
    <n v="2.36"/>
    <n v="4.8099999999999996"/>
    <n v="132164.07593047252"/>
    <n v="2.36"/>
    <n v="-8.2328725256957114E-3"/>
    <n v="0"/>
    <n v="-6.2292816468726154E-6"/>
    <n v="0"/>
    <n v="0"/>
    <n v="123"/>
    <x v="1"/>
    <b v="0"/>
    <n v="13"/>
  </r>
  <r>
    <x v="0"/>
    <x v="1"/>
    <s v="spl"/>
    <x v="0"/>
    <x v="0"/>
    <n v="302"/>
    <s v="001"/>
    <s v="Z0031"/>
    <m/>
    <n v="1"/>
    <x v="7"/>
    <n v="27488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m/>
    <m/>
    <x v="0"/>
    <m/>
    <s v=""/>
  </r>
  <r>
    <x v="0"/>
    <x v="1"/>
    <s v="spl"/>
    <x v="0"/>
    <x v="0"/>
    <n v="302"/>
    <s v="001"/>
    <s v="Z0031"/>
    <m/>
    <n v="180"/>
    <x v="10"/>
    <n v="28568.799999999999"/>
    <s v="glav."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n v="4.8099999999999996"/>
    <m/>
    <m/>
    <n v="4.8099999999999996"/>
    <m/>
    <n v="0"/>
    <m/>
    <m/>
    <n v="0"/>
    <m/>
    <x v="0"/>
    <m/>
    <s v=""/>
  </r>
  <r>
    <x v="0"/>
    <x v="1"/>
    <s v="spl"/>
    <x v="0"/>
    <x v="0"/>
    <n v="302"/>
    <s v="001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0649.823811999999"/>
    <n v="3351.0787775999997"/>
    <m/>
    <n v="30649.823811999999"/>
    <n v="3351.0787775999997"/>
    <m/>
    <m/>
    <s v="VISOKA"/>
    <m/>
    <m/>
    <m/>
    <m/>
    <m/>
    <m/>
    <m/>
    <m/>
    <m/>
    <x v="0"/>
    <m/>
    <s v=""/>
  </r>
  <r>
    <x v="0"/>
    <x v="1"/>
    <s v="spl"/>
    <x v="0"/>
    <x v="0"/>
    <n v="302"/>
    <s v="00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255299999993"/>
    <n v="390.14957799999996"/>
    <m/>
    <n v="7927.1255299999993"/>
    <n v="390.14957799999996"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31"/>
    <m/>
    <s v="Op:"/>
    <x v="2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pl"/>
    <x v="0"/>
    <x v="0"/>
    <n v="302"/>
    <s v="001"/>
    <s v="Z0031"/>
    <m/>
    <s v="Op:"/>
    <x v="2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8"/>
    <x v="1"/>
    <s v="spl"/>
    <x v="3"/>
    <x v="36"/>
    <n v="302"/>
    <s v="001"/>
    <s v="E0279"/>
    <s v="VK01"/>
    <m/>
    <x v="284"/>
    <n v="12"/>
    <s v="pavšal"/>
    <n v="0.62"/>
    <m/>
    <n v="12138.73"/>
    <m/>
    <n v="303.47000000000003"/>
    <n v="781.73"/>
    <n v="0"/>
    <n v="13223.93"/>
    <n v="2129.06"/>
    <n v="15352.99"/>
    <n v="583.16000000000008"/>
    <n v="112.11"/>
    <n v="253.56"/>
    <n v="948.83"/>
    <n v="16301.82"/>
    <n v="19127.150000000001"/>
    <n v="3403.51"/>
    <m/>
    <n v="19127.150000000001"/>
    <n v="3403.51"/>
    <m/>
    <n v="38832.480000000003"/>
    <n v="3236.04"/>
    <m/>
    <n v="38832.46864088891"/>
    <n v="3236.04"/>
    <n v="1.1359111093042884E-2"/>
    <n v="0"/>
    <n v="2.9251581191215415E-5"/>
    <n v="0"/>
    <n v="0"/>
    <n v="124"/>
    <x v="1"/>
    <b v="0"/>
    <n v="13"/>
  </r>
  <r>
    <x v="0"/>
    <x v="1"/>
    <s v="spl"/>
    <x v="0"/>
    <x v="0"/>
    <n v="302"/>
    <s v="001"/>
    <s v="E0279"/>
    <m/>
    <n v="80"/>
    <x v="18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n v="8029.98"/>
    <m/>
    <m/>
    <n v="8029.98"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E0279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n v="1"/>
    <s v="E0279"/>
    <m/>
    <n v="1"/>
    <x v="0"/>
    <m/>
    <m/>
    <m/>
    <m/>
    <m/>
    <m/>
    <m/>
    <m/>
    <m/>
    <m/>
    <m/>
    <m/>
    <m/>
    <m/>
    <m/>
    <m/>
    <s v="Laboratorij:"/>
    <n v="11097.17"/>
    <m/>
    <m/>
    <n v="11097.17"/>
    <m/>
    <m/>
    <m/>
    <m/>
    <m/>
    <m/>
    <m/>
    <m/>
    <m/>
    <m/>
    <m/>
    <m/>
    <m/>
    <x v="0"/>
    <m/>
    <s v=""/>
  </r>
  <r>
    <x v="149"/>
    <x v="1"/>
    <s v="spl"/>
    <x v="3"/>
    <x v="36"/>
    <n v="302"/>
    <s v="001"/>
    <s v="Z0045"/>
    <s v="VK01"/>
    <m/>
    <x v="285"/>
    <n v="1200"/>
    <s v="storitev"/>
    <n v="0.62"/>
    <m/>
    <n v="12138.73"/>
    <m/>
    <n v="303.47000000000003"/>
    <n v="781.73"/>
    <n v="0"/>
    <n v="13223.93"/>
    <n v="2129.06"/>
    <n v="15352.99"/>
    <n v="583.16000000000008"/>
    <n v="112.11"/>
    <n v="253.56"/>
    <n v="948.83"/>
    <n v="16301.82"/>
    <n v="8029.98"/>
    <n v="3403.51"/>
    <m/>
    <n v="8029.98"/>
    <n v="3403.51"/>
    <m/>
    <n v="27735.309999999998"/>
    <n v="23.11"/>
    <m/>
    <n v="27735.298640888912"/>
    <n v="23.11"/>
    <n v="1.1359111085766926E-2"/>
    <n v="0"/>
    <n v="4.095543095764866E-5"/>
    <n v="0"/>
    <n v="0"/>
    <n v="125"/>
    <x v="1"/>
    <b v="0"/>
    <n v="13"/>
  </r>
  <r>
    <x v="0"/>
    <x v="1"/>
    <s v="spl"/>
    <x v="0"/>
    <x v="0"/>
    <n v="302"/>
    <s v="001"/>
    <s v="Z0045"/>
    <m/>
    <n v="80"/>
    <x v="18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n v="8029.98"/>
    <m/>
    <m/>
    <n v="8029.98"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45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n v="1"/>
    <s v="E0279"/>
    <m/>
    <s v="Op: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0"/>
    <x v="1"/>
    <s v="spl"/>
    <x v="3"/>
    <x v="36"/>
    <n v="302"/>
    <s v="001"/>
    <s v="E0718"/>
    <s v="VK01"/>
    <m/>
    <x v="287"/>
    <n v="12"/>
    <s v="pavšal"/>
    <m/>
    <m/>
    <m/>
    <m/>
    <m/>
    <m/>
    <m/>
    <m/>
    <m/>
    <m/>
    <m/>
    <m/>
    <m/>
    <m/>
    <m/>
    <n v="11097.168123399999"/>
    <m/>
    <m/>
    <n v="11097.168123399999"/>
    <m/>
    <m/>
    <n v="11097.168123399999"/>
    <n v="924.76401028333328"/>
    <m/>
    <n v="11097.17"/>
    <n v="924.76"/>
    <n v="-1.8766000011964934E-3"/>
    <n v="4.0102833332866794E-3"/>
    <n v="-1.6910617762875521E-5"/>
    <n v="4.3365666046181489E-4"/>
    <n v="0"/>
    <m/>
    <x v="3"/>
    <b v="0"/>
    <n v="14"/>
  </r>
  <r>
    <x v="151"/>
    <x v="1"/>
    <s v="spl"/>
    <x v="3"/>
    <x v="36"/>
    <n v="302"/>
    <s v="001"/>
    <s v="E0618"/>
    <s v="VK01"/>
    <m/>
    <x v="288"/>
    <n v="12"/>
    <s v="pavšal"/>
    <n v="1.1499999999999999"/>
    <m/>
    <n v="34276.83"/>
    <m/>
    <n v="994.03"/>
    <n v="2207.4299999999998"/>
    <n v="0"/>
    <n v="37478.29"/>
    <n v="6034.01"/>
    <n v="43512.3"/>
    <n v="1081.67"/>
    <n v="207.94"/>
    <n v="470.29999999999995"/>
    <n v="1759.91"/>
    <n v="45272.21"/>
    <n v="1101.18"/>
    <n v="1428.86"/>
    <m/>
    <n v="1101.18"/>
    <n v="1428.86"/>
    <m/>
    <n v="47802.25"/>
    <n v="3983.52"/>
    <m/>
    <n v="47802.23"/>
    <n v="3983.52"/>
    <n v="1.9999999996798579E-2"/>
    <n v="0"/>
    <n v="4.1839052271826181E-5"/>
    <n v="0"/>
    <n v="0"/>
    <n v="126"/>
    <x v="1"/>
    <b v="0"/>
    <n v="14"/>
  </r>
  <r>
    <x v="0"/>
    <x v="1"/>
    <s v="spl"/>
    <x v="0"/>
    <x v="0"/>
    <n v="302"/>
    <s v="001"/>
    <s v="E0618"/>
    <m/>
    <n v="94"/>
    <x v="289"/>
    <m/>
    <m/>
    <n v="1"/>
    <n v="48"/>
    <n v="32159.91"/>
    <n v="2.9"/>
    <n v="932.64"/>
    <n v="2071.1"/>
    <n v="0"/>
    <n v="35163.65"/>
    <n v="5661.35"/>
    <n v="40825"/>
    <n v="940.58"/>
    <n v="180.82"/>
    <n v="408.96"/>
    <n v="1530.3600000000001"/>
    <n v="42355.36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E0618"/>
    <m/>
    <n v="200"/>
    <x v="3"/>
    <m/>
    <m/>
    <n v="0.15"/>
    <n v="27"/>
    <n v="2116.92"/>
    <n v="2.9"/>
    <n v="61.39"/>
    <n v="136.33000000000001"/>
    <n v="0"/>
    <n v="2314.64"/>
    <n v="372.66"/>
    <n v="2687.2999999999997"/>
    <n v="141.09"/>
    <n v="27.12"/>
    <n v="61.34"/>
    <n v="229.55"/>
    <n v="2916.85"/>
    <m/>
    <m/>
    <m/>
    <m/>
    <m/>
    <m/>
    <m/>
    <m/>
    <m/>
    <m/>
    <m/>
    <m/>
    <m/>
    <m/>
    <m/>
    <m/>
    <m/>
    <x v="0"/>
    <m/>
    <s v=""/>
  </r>
  <r>
    <x v="152"/>
    <x v="1"/>
    <s v="spl"/>
    <x v="3"/>
    <x v="36"/>
    <n v="302"/>
    <s v="002"/>
    <s v="Z0031"/>
    <s v="VK01"/>
    <m/>
    <x v="290"/>
    <n v="27488"/>
    <s v="K obiski"/>
    <n v="2.8"/>
    <m/>
    <n v="66902.92"/>
    <m/>
    <n v="1672.5800000000002"/>
    <n v="4308.54"/>
    <n v="0"/>
    <n v="72884.039999999994"/>
    <n v="11734.33"/>
    <n v="84618.37"/>
    <n v="2633.63"/>
    <n v="506.29000000000008"/>
    <n v="1145.0999999999999"/>
    <n v="4285.0200000000004"/>
    <n v="88903.39"/>
    <n v="45060.461609799997"/>
    <n v="3741.2482967999995"/>
    <n v="942.5"/>
    <n v="45060.461609799997"/>
    <n v="3741.2482967999995"/>
    <n v="942.5"/>
    <n v="138647.59990660002"/>
    <n v="5.04"/>
    <m/>
    <n v="138647.61393047252"/>
    <n v="5.04"/>
    <n v="-1.4023872499819845E-2"/>
    <n v="0"/>
    <n v="-1.0114759354497352E-5"/>
    <n v="0"/>
    <n v="0"/>
    <n v="127"/>
    <x v="1"/>
    <b v="0"/>
    <n v="14"/>
  </r>
  <r>
    <x v="0"/>
    <x v="1"/>
    <s v="spl"/>
    <x v="0"/>
    <x v="0"/>
    <n v="302"/>
    <s v="002"/>
    <s v="Z0031"/>
    <m/>
    <n v="1"/>
    <x v="7"/>
    <n v="27488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180"/>
    <x v="10"/>
    <m/>
    <m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7133.346050399996"/>
    <n v="3351.0787775999997"/>
    <m/>
    <n v="37133.346050399996"/>
    <n v="3351.0787775999997"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155593999993"/>
    <n v="390.16951919999997"/>
    <m/>
    <n v="7927.1155593999993"/>
    <n v="390.16951919999997"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s v="Op:"/>
    <x v="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3"/>
    <x v="1"/>
    <s v="spl"/>
    <x v="3"/>
    <x v="37"/>
    <n v="302"/>
    <s v="003"/>
    <s v="E0010"/>
    <s v="VK01"/>
    <m/>
    <x v="292"/>
    <n v="12"/>
    <s v="pavšal"/>
    <n v="3.76"/>
    <m/>
    <n v="98836.040000000008"/>
    <m/>
    <n v="2470.9"/>
    <n v="6365.04"/>
    <n v="0"/>
    <n v="107671.98"/>
    <n v="17335.18"/>
    <n v="125007.16"/>
    <n v="3536.58"/>
    <n v="679.89"/>
    <n v="1537.69"/>
    <n v="5754.1600000000008"/>
    <n v="130761.31999999999"/>
    <n v="15571.0162258"/>
    <n v="5987.4549766"/>
    <n v="942.5"/>
    <n v="15571.0162258"/>
    <n v="5987.4549766"/>
    <n v="942.5"/>
    <n v="153262.2912024"/>
    <n v="12771.86"/>
    <m/>
    <n v="153262.28971742064"/>
    <n v="12771.86"/>
    <n v="1.484979351516813E-3"/>
    <n v="0"/>
    <n v="9.6891371925524751E-7"/>
    <n v="0"/>
    <n v="0"/>
    <n v="128"/>
    <x v="1"/>
    <b v="0"/>
    <n v="14"/>
  </r>
  <r>
    <x v="0"/>
    <x v="1"/>
    <s v="spl"/>
    <x v="0"/>
    <x v="0"/>
    <n v="302"/>
    <s v="003"/>
    <s v="E0010"/>
    <m/>
    <n v="1"/>
    <x v="7"/>
    <m/>
    <m/>
    <n v="1.34"/>
    <n v="54"/>
    <n v="54528.1"/>
    <n v="2.5"/>
    <n v="1363.2"/>
    <n v="3511.61"/>
    <n v="0"/>
    <n v="59402.909999999996"/>
    <n v="9563.8700000000008"/>
    <n v="68966.78"/>
    <n v="1260.3800000000001"/>
    <n v="242.3"/>
    <n v="548.01"/>
    <n v="2050.69"/>
    <n v="71017.4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147"/>
    <x v="293"/>
    <m/>
    <m/>
    <n v="0.3"/>
    <n v="37"/>
    <n v="6267.12"/>
    <n v="2.5"/>
    <n v="156.68"/>
    <n v="403.6"/>
    <n v="0"/>
    <n v="6827.4000000000005"/>
    <n v="1099.21"/>
    <n v="7926.6100000000006"/>
    <n v="282.17"/>
    <n v="54.25"/>
    <n v="122.69"/>
    <n v="459.11"/>
    <n v="8385.720000000001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80"/>
    <x v="18"/>
    <n v="19090.12"/>
    <m/>
    <n v="1.1599999999999999"/>
    <n v="37"/>
    <n v="24232.85"/>
    <n v="2.5"/>
    <n v="605.82000000000005"/>
    <n v="1560.6"/>
    <n v="0"/>
    <n v="26399.269999999997"/>
    <n v="4250.28"/>
    <n v="30649.549999999996"/>
    <n v="1091.07"/>
    <n v="209.75"/>
    <n v="474.39"/>
    <n v="1775.21"/>
    <n v="3242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200"/>
    <x v="3"/>
    <m/>
    <m/>
    <n v="0.43"/>
    <n v="27"/>
    <n v="6068.5"/>
    <n v="2.5"/>
    <n v="151.71"/>
    <n v="390.81"/>
    <n v="0"/>
    <n v="6611.02"/>
    <n v="1064.3699999999999"/>
    <n v="7675.39"/>
    <n v="404.45"/>
    <n v="77.75"/>
    <n v="175.85"/>
    <n v="658.05"/>
    <n v="8333.44"/>
    <n v="12975.4995456"/>
    <n v="5424.5248712000002"/>
    <m/>
    <n v="12975.4995456"/>
    <n v="5424.5248712000002"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170"/>
    <x v="88"/>
    <m/>
    <m/>
    <n v="0.46"/>
    <n v="28"/>
    <n v="6751.57"/>
    <n v="2.5"/>
    <n v="168.79"/>
    <n v="434.8"/>
    <n v="0"/>
    <n v="7355.16"/>
    <n v="1184.18"/>
    <n v="8539.34"/>
    <n v="432.67"/>
    <n v="83.18"/>
    <n v="188.12"/>
    <n v="703.97"/>
    <n v="9243.3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201"/>
    <x v="89"/>
    <m/>
    <m/>
    <n v="7.0000000000000007E-2"/>
    <n v="27"/>
    <n v="987.9"/>
    <n v="2.5"/>
    <n v="24.7"/>
    <n v="63.62"/>
    <n v="0"/>
    <n v="1076.22"/>
    <n v="173.27"/>
    <n v="1249.49"/>
    <n v="65.84"/>
    <n v="12.66"/>
    <n v="28.63"/>
    <n v="107.13"/>
    <n v="1356.62"/>
    <n v="2595.5166801999999"/>
    <n v="562.9301054"/>
    <m/>
    <n v="2595.5166801999999"/>
    <n v="562.9301054"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s v="Op:"/>
    <x v="2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4"/>
    <x v="1"/>
    <s v="spl"/>
    <x v="3"/>
    <x v="38"/>
    <n v="302"/>
    <s v="004"/>
    <s v="Z0030"/>
    <s v="VK01"/>
    <m/>
    <x v="295"/>
    <n v="52045"/>
    <s v="točka"/>
    <n v="3.62"/>
    <m/>
    <n v="78876.240000000005"/>
    <m/>
    <n v="1971.8999999999999"/>
    <n v="5079.63"/>
    <n v="0"/>
    <n v="85927.76999999999"/>
    <n v="13834.380000000001"/>
    <n v="99762.150000000009"/>
    <n v="3404.9"/>
    <n v="654.55999999999995"/>
    <n v="1480.4299999999998"/>
    <n v="5539.8899999999994"/>
    <n v="105302.04"/>
    <n v="93449.019764199998"/>
    <n v="2015.6963784"/>
    <n v="942.5"/>
    <n v="93449.019764199998"/>
    <n v="2015.6963784"/>
    <n v="942.5"/>
    <n v="201709.2561426"/>
    <n v="3.88"/>
    <m/>
    <n v="201709.27799999999"/>
    <n v="3.88"/>
    <n v="-2.1857399988221005E-2"/>
    <n v="0"/>
    <n v="-1.0836090538294924E-5"/>
    <n v="0"/>
    <n v="0"/>
    <n v="129"/>
    <x v="1"/>
    <b v="0"/>
    <n v="14"/>
  </r>
  <r>
    <x v="0"/>
    <x v="1"/>
    <s v="spl"/>
    <x v="0"/>
    <x v="0"/>
    <n v="302"/>
    <s v="004"/>
    <s v="Z0030"/>
    <m/>
    <n v="1"/>
    <x v="7"/>
    <n v="20735"/>
    <s v="obisk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6253.0119369999993"/>
    <n v="1005.3156567999999"/>
    <m/>
    <n v="6253.0119369999993"/>
    <n v="1005.3156567999999"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170"/>
    <x v="88"/>
    <m/>
    <m/>
    <n v="1.1399999999999999"/>
    <n v="28"/>
    <n v="16732.16"/>
    <n v="2.5"/>
    <n v="418.3"/>
    <n v="1077.55"/>
    <n v="0"/>
    <n v="18228.009999999998"/>
    <n v="2934.71"/>
    <n v="21162.719999999998"/>
    <n v="1072.26"/>
    <n v="206.13"/>
    <n v="466.21"/>
    <n v="1744.6"/>
    <n v="22907.31999999999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201"/>
    <x v="89"/>
    <m/>
    <m/>
    <n v="0.17"/>
    <n v="27"/>
    <n v="2399.17"/>
    <n v="2.5"/>
    <n v="59.98"/>
    <n v="154.51"/>
    <n v="0"/>
    <n v="2613.66"/>
    <n v="420.8"/>
    <n v="3034.46"/>
    <n v="159.9"/>
    <n v="30.74"/>
    <n v="69.52"/>
    <n v="260.16000000000003"/>
    <n v="3294.62"/>
    <n v="87196.007827199996"/>
    <n v="1010.3807216"/>
    <m/>
    <n v="87196.007827199996"/>
    <n v="1010.3807216"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s v="Op:"/>
    <x v="2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5"/>
    <x v="1"/>
    <s v="spl"/>
    <x v="3"/>
    <x v="39"/>
    <n v="306"/>
    <s v="007"/>
    <s v="Z0031"/>
    <s v="VK01"/>
    <m/>
    <x v="297"/>
    <n v="53810.29"/>
    <s v="količ."/>
    <n v="3.05"/>
    <m/>
    <n v="73661.850000000006"/>
    <m/>
    <n v="1841.55"/>
    <n v="4743.82"/>
    <n v="0"/>
    <n v="80247.22"/>
    <n v="12919.82"/>
    <n v="93167.040000000008"/>
    <n v="2868.7700000000004"/>
    <n v="551.5"/>
    <n v="1247.32"/>
    <n v="4667.59"/>
    <n v="97834.63"/>
    <n v="45415.215557799995"/>
    <n v="5939.2570962"/>
    <n v="942.5"/>
    <n v="45415.215557799995"/>
    <n v="5939.2570962"/>
    <n v="942.5"/>
    <n v="150131.60265399999"/>
    <n v="2.79"/>
    <n v="5.14"/>
    <n v="150131.59205017568"/>
    <n v="2.79"/>
    <n v="1.0603824310237542E-2"/>
    <n v="0"/>
    <n v="7.0630199583133858E-6"/>
    <n v="0"/>
    <n v="0"/>
    <n v="130"/>
    <x v="1"/>
    <b v="0"/>
    <n v="14"/>
  </r>
  <r>
    <x v="0"/>
    <x v="1"/>
    <s v="spl"/>
    <x v="0"/>
    <x v="0"/>
    <n v="306"/>
    <s v="007"/>
    <s v="Z0031"/>
    <m/>
    <n v="1"/>
    <x v="7"/>
    <n v="29194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n v="0"/>
    <m/>
    <x v="0"/>
    <m/>
    <s v=""/>
  </r>
  <r>
    <x v="0"/>
    <x v="1"/>
    <s v="spl"/>
    <x v="0"/>
    <x v="0"/>
    <n v="306"/>
    <s v="007"/>
    <s v="Z0031"/>
    <m/>
    <n v="80"/>
    <x v="18"/>
    <n v="24616.29"/>
    <s v="glav."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n v="5.14"/>
    <m/>
    <m/>
    <n v="5.14"/>
    <m/>
    <n v="0"/>
    <m/>
    <m/>
    <m/>
    <m/>
    <x v="0"/>
    <m/>
    <s v=""/>
  </r>
  <r>
    <x v="0"/>
    <x v="1"/>
    <s v="spl"/>
    <x v="0"/>
    <x v="0"/>
    <n v="306"/>
    <s v="007"/>
    <s v="Z003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0636.057712799993"/>
    <n v="5761.9200045999996"/>
    <m/>
    <n v="40636.057712799993"/>
    <n v="5761.9200045999996"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4779.1578449999997"/>
    <n v="177.33709160000001"/>
    <m/>
    <n v="4779.1578449999997"/>
    <n v="177.33709160000001"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s v="Op:"/>
    <x v="2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6"/>
    <x v="1"/>
    <s v="spl"/>
    <x v="3"/>
    <x v="40"/>
    <n v="327"/>
    <s v="009"/>
    <s v="Z0031"/>
    <s v="VK01"/>
    <m/>
    <x v="299"/>
    <n v="56273.8"/>
    <s v="količ."/>
    <n v="3.09"/>
    <m/>
    <n v="75485.920000000013"/>
    <m/>
    <n v="1887.16"/>
    <n v="4861.28"/>
    <n v="0"/>
    <n v="82234.359999999986"/>
    <n v="13239.730000000001"/>
    <n v="95474.09"/>
    <n v="2906.4"/>
    <n v="558.7299999999999"/>
    <n v="1263.69"/>
    <n v="4728.8200000000015"/>
    <n v="100202.91"/>
    <n v="27058.682211599997"/>
    <n v="4755.9824392"/>
    <n v="942.5"/>
    <n v="27058.682211599997"/>
    <n v="4755.9824392"/>
    <n v="942.5"/>
    <n v="132960.0746508"/>
    <n v="2.37"/>
    <n v="4.8"/>
    <n v="132960.06003387686"/>
    <n v="2.37"/>
    <n v="1.4616923144785687E-2"/>
    <n v="0"/>
    <n v="1.0993469122277355E-5"/>
    <n v="0"/>
    <n v="0"/>
    <n v="131"/>
    <x v="1"/>
    <b v="0"/>
    <n v="14"/>
  </r>
  <r>
    <x v="0"/>
    <x v="1"/>
    <s v="spl"/>
    <x v="0"/>
    <x v="0"/>
    <n v="327"/>
    <s v="009"/>
    <s v="Z0031"/>
    <m/>
    <n v="1"/>
    <x v="7"/>
    <n v="27705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m/>
    <m/>
    <x v="0"/>
    <m/>
    <s v=""/>
  </r>
  <r>
    <x v="0"/>
    <x v="1"/>
    <s v="spl"/>
    <x v="0"/>
    <x v="0"/>
    <n v="327"/>
    <s v="009"/>
    <s v="Z0031"/>
    <m/>
    <n v="80"/>
    <x v="18"/>
    <n v="28568.799999999999"/>
    <s v="glav."/>
    <n v="0.7"/>
    <n v="37"/>
    <n v="14623.27"/>
    <n v="2.5"/>
    <n v="365.58"/>
    <n v="941.74"/>
    <n v="0"/>
    <n v="15930.59"/>
    <n v="2564.8200000000002"/>
    <n v="18495.41"/>
    <n v="658.41"/>
    <n v="126.57"/>
    <n v="286.27"/>
    <n v="1071.25"/>
    <n v="19566.66"/>
    <m/>
    <m/>
    <m/>
    <m/>
    <m/>
    <m/>
    <m/>
    <n v="4.8"/>
    <m/>
    <m/>
    <n v="4.8"/>
    <m/>
    <n v="0"/>
    <m/>
    <m/>
    <n v="0"/>
    <m/>
    <x v="0"/>
    <m/>
    <s v=""/>
  </r>
  <r>
    <x v="0"/>
    <x v="1"/>
    <s v="spl"/>
    <x v="0"/>
    <x v="0"/>
    <n v="327"/>
    <s v="009"/>
    <s v="Z0031"/>
    <m/>
    <n v="180"/>
    <x v="10"/>
    <m/>
    <m/>
    <n v="0.65"/>
    <n v="28"/>
    <n v="9540.27"/>
    <n v="2.5"/>
    <n v="238.51"/>
    <n v="614.39"/>
    <n v="0"/>
    <n v="10393.17"/>
    <n v="1673.3"/>
    <n v="12066.47"/>
    <n v="611.38"/>
    <n v="117.53"/>
    <n v="265.82"/>
    <n v="994.73"/>
    <n v="13061.199999999999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n v="21491.298583599997"/>
    <n v="4365.8129200000003"/>
    <m/>
    <n v="21491.298583599997"/>
    <n v="4365.8129200000003"/>
    <m/>
    <m/>
    <m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5567.3836279999996"/>
    <n v="390.16951919999997"/>
    <m/>
    <n v="5567.3836279999996"/>
    <n v="390.16951919999997"/>
    <m/>
    <m/>
    <m/>
    <m/>
    <m/>
    <m/>
    <m/>
    <m/>
    <m/>
    <m/>
    <m/>
    <m/>
    <x v="0"/>
    <m/>
    <s v=""/>
  </r>
  <r>
    <x v="157"/>
    <x v="1"/>
    <s v="spl"/>
    <x v="3"/>
    <x v="40"/>
    <n v="327"/>
    <s v="011"/>
    <s v="Z0031"/>
    <s v="VK01"/>
    <m/>
    <x v="300"/>
    <n v="47706"/>
    <s v="K obiski"/>
    <n v="3.84"/>
    <m/>
    <n v="94514.420000000013"/>
    <m/>
    <n v="2362.8700000000003"/>
    <n v="6086.7199999999993"/>
    <n v="0"/>
    <n v="102964.01"/>
    <n v="16577.2"/>
    <n v="119541.20999999999"/>
    <n v="3611.8300000000004"/>
    <n v="694.35"/>
    <n v="1570.41"/>
    <n v="5876.59"/>
    <n v="125417.8"/>
    <n v="27394.672176999997"/>
    <n v="4901.0783417999992"/>
    <n v="942.5"/>
    <n v="27394.672176999997"/>
    <n v="4901.0783417999992"/>
    <n v="942.5"/>
    <n v="158656.05051879998"/>
    <n v="3.33"/>
    <m/>
    <n v="158656.05538137062"/>
    <n v="3.33"/>
    <n v="-4.8625706403981894E-3"/>
    <n v="0"/>
    <n v="-3.0648503321917025E-6"/>
    <n v="0"/>
    <n v="0"/>
    <n v="132"/>
    <x v="1"/>
    <b v="0"/>
    <n v="14"/>
  </r>
  <r>
    <x v="0"/>
    <x v="1"/>
    <s v="spl"/>
    <x v="0"/>
    <x v="0"/>
    <n v="327"/>
    <s v="011"/>
    <s v="Z0031"/>
    <m/>
    <n v="1"/>
    <x v="7"/>
    <n v="47706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0842.362769199997"/>
    <n v="4510.9088225999994"/>
    <m/>
    <n v="20842.362769199997"/>
    <n v="4510.9088225999994"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6552.3094077999995"/>
    <n v="390.16951919999997"/>
    <m/>
    <n v="6552.3094077999995"/>
    <n v="390.16951919999997"/>
    <m/>
    <m/>
    <m/>
    <m/>
    <m/>
    <m/>
    <m/>
    <m/>
    <m/>
    <m/>
    <m/>
    <m/>
    <x v="0"/>
    <m/>
    <s v=""/>
  </r>
  <r>
    <x v="158"/>
    <x v="1"/>
    <s v="spl"/>
    <x v="3"/>
    <x v="41"/>
    <n v="327"/>
    <s v="014"/>
    <s v="E0010"/>
    <s v="VK28"/>
    <m/>
    <x v="301"/>
    <n v="12"/>
    <s v="pavšal"/>
    <n v="6.92"/>
    <m/>
    <n v="156968.88999999998"/>
    <m/>
    <n v="3924.2200000000003"/>
    <n v="10108.779999999999"/>
    <n v="0"/>
    <n v="171001.89"/>
    <n v="27531.320000000003"/>
    <n v="198533.21000000002"/>
    <n v="6508.8099999999995"/>
    <n v="1251.2699999999998"/>
    <n v="2830"/>
    <n v="10590.080000000002"/>
    <n v="209123.29000000004"/>
    <n v="20918.66"/>
    <n v="3411.21"/>
    <n v="942.5"/>
    <n v="20918.66"/>
    <n v="3411.21"/>
    <n v="942.5"/>
    <n v="234395.66000000003"/>
    <n v="19532.97"/>
    <m/>
    <n v="234395.68"/>
    <n v="19532.97"/>
    <n v="-1.9999999960418791E-2"/>
    <n v="0"/>
    <n v="-8.5325804470537986E-6"/>
    <n v="0"/>
    <n v="0"/>
    <n v="133"/>
    <x v="1"/>
    <b v="0"/>
    <n v="14"/>
  </r>
  <r>
    <x v="0"/>
    <x v="1"/>
    <s v="spl"/>
    <x v="0"/>
    <x v="0"/>
    <n v="327"/>
    <s v="014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65"/>
    <x v="302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113"/>
    <x v="303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69"/>
    <x v="102"/>
    <m/>
    <m/>
    <n v="0.5"/>
    <n v="34"/>
    <n v="9285.77"/>
    <n v="2.5"/>
    <n v="232.14"/>
    <n v="598"/>
    <n v="0"/>
    <n v="10115.91"/>
    <n v="1628.66"/>
    <n v="11744.57"/>
    <n v="470.29"/>
    <n v="90.41"/>
    <n v="204.48"/>
    <n v="765.18000000000006"/>
    <n v="12509.7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9"/>
    <x v="1"/>
    <s v="spl"/>
    <x v="3"/>
    <x v="41"/>
    <n v="327"/>
    <s v="061"/>
    <s v="E0010"/>
    <m/>
    <m/>
    <x v="307"/>
    <n v="245053"/>
    <s v="točka"/>
    <n v="14.41"/>
    <m/>
    <n v="316689.86"/>
    <m/>
    <n v="7917.2600000000011"/>
    <n v="20394.809999999998"/>
    <n v="0"/>
    <n v="345001.93"/>
    <n v="55545.329999999994"/>
    <n v="400547.26000000007"/>
    <n v="13553.76"/>
    <n v="2605.6199999999994"/>
    <n v="5893.11"/>
    <n v="22052.490000000005"/>
    <n v="422599.75000000006"/>
    <n v="33134.639999999999"/>
    <n v="3411.21"/>
    <n v="942.5"/>
    <n v="33134.639999999999"/>
    <n v="3411.21"/>
    <n v="942.5"/>
    <n v="460088.10000000009"/>
    <n v="1.88"/>
    <m/>
    <n v="460088.08"/>
    <n v="1.88"/>
    <n v="2.0000000076834112E-2"/>
    <n v="0"/>
    <n v="4.3469937488565475E-6"/>
    <n v="0"/>
    <n v="0"/>
    <n v="134"/>
    <x v="3"/>
    <b v="0"/>
    <n v="14"/>
  </r>
  <r>
    <x v="0"/>
    <x v="1"/>
    <s v="spl"/>
    <x v="0"/>
    <x v="0"/>
    <n v="327"/>
    <s v="061"/>
    <s v="E001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12"/>
    <x v="308"/>
    <n v="43044"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5"/>
    <x v="302"/>
    <n v="55809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9"/>
    <x v="102"/>
    <n v="43044"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30"/>
    <x v="309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9"/>
    <x v="51"/>
    <n v="10761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0"/>
    <x v="3"/>
    <m/>
    <m/>
    <n v="1.91"/>
    <n v="27"/>
    <n v="26955.43"/>
    <n v="2.5"/>
    <n v="673.89"/>
    <n v="1735.93"/>
    <n v="0"/>
    <n v="29365.25"/>
    <n v="4727.8100000000004"/>
    <n v="34093.06"/>
    <n v="1796.51"/>
    <n v="345.37"/>
    <n v="781.11"/>
    <n v="2922.9900000000002"/>
    <n v="37016.04999999999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0"/>
    <x v="1"/>
    <s v="spl"/>
    <x v="3"/>
    <x v="41"/>
    <n v="327"/>
    <s v="061"/>
    <s v="E0010"/>
    <s v="VK28"/>
    <m/>
    <x v="313"/>
    <n v="255814"/>
    <s v="točka"/>
    <n v="14.99"/>
    <m/>
    <n v="328264.09000000003"/>
    <m/>
    <n v="8206.61"/>
    <n v="21140.19"/>
    <n v="0"/>
    <n v="357610.89"/>
    <n v="57575.37"/>
    <n v="415186.26000000007"/>
    <n v="14099.289999999999"/>
    <n v="2710.49"/>
    <n v="6130.31"/>
    <n v="22940.090000000004"/>
    <n v="438126.35000000009"/>
    <n v="33134.639999999999"/>
    <n v="3411.21"/>
    <n v="942.5"/>
    <n v="33134.639999999999"/>
    <n v="3411.21"/>
    <n v="942.5"/>
    <n v="475614.70000000013"/>
    <n v="1.86"/>
    <m/>
    <n v="475614.69"/>
    <n v="1.86"/>
    <n v="1.0000000125728548E-2"/>
    <n v="0"/>
    <n v="2.1025423175488014E-6"/>
    <n v="0"/>
    <n v="0"/>
    <n v="135"/>
    <x v="1"/>
    <b v="0"/>
    <n v="15"/>
  </r>
  <r>
    <x v="0"/>
    <x v="1"/>
    <s v="spl"/>
    <x v="0"/>
    <x v="0"/>
    <n v="327"/>
    <s v="061"/>
    <s v="E001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12"/>
    <x v="308"/>
    <n v="43044"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5"/>
    <x v="302"/>
    <n v="55809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9"/>
    <x v="102"/>
    <n v="43044"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30"/>
    <x v="309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0"/>
    <x v="3"/>
    <m/>
    <m/>
    <n v="1.99"/>
    <n v="27"/>
    <n v="28084.46"/>
    <n v="2.5"/>
    <n v="702.11"/>
    <n v="1808.64"/>
    <n v="0"/>
    <n v="30595.21"/>
    <n v="4925.83"/>
    <n v="35521.040000000001"/>
    <n v="1871.75"/>
    <n v="359.83"/>
    <n v="813.83"/>
    <n v="3045.41"/>
    <n v="38566.44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pl"/>
    <x v="0"/>
    <x v="0"/>
    <n v="327"/>
    <s v="061"/>
    <s v="E0010"/>
    <m/>
    <s v="Op:"/>
    <x v="3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1"/>
    <x v="1"/>
    <s v="spl"/>
    <x v="3"/>
    <x v="42"/>
    <n v="338"/>
    <s v="024"/>
    <s v="E0010"/>
    <s v="VK01"/>
    <m/>
    <x v="317"/>
    <n v="12"/>
    <s v="pavšal"/>
    <n v="6.25"/>
    <m/>
    <n v="174088.82"/>
    <m/>
    <n v="36827.259999999995"/>
    <n v="11211.32"/>
    <n v="0"/>
    <n v="222127.4"/>
    <n v="35762.51"/>
    <n v="257889.90999999997"/>
    <n v="5878.6200000000008"/>
    <n v="1130.1199999999999"/>
    <n v="2556.0100000000002"/>
    <n v="9564.75"/>
    <n v="267454.65999999997"/>
    <n v="50738.42"/>
    <n v="34241.17"/>
    <n v="942.5"/>
    <n v="50738.42"/>
    <n v="34241.17"/>
    <n v="942.5"/>
    <n v="353376.74999999994"/>
    <n v="29448.06"/>
    <m/>
    <n v="353376.7565049727"/>
    <n v="29448.06"/>
    <n v="-6.5049727563746274E-3"/>
    <n v="0"/>
    <n v="-1.8408037983910493E-6"/>
    <n v="0"/>
    <n v="0"/>
    <n v="136"/>
    <x v="1"/>
    <b v="0"/>
    <n v="15"/>
  </r>
  <r>
    <x v="0"/>
    <x v="1"/>
    <s v="spl"/>
    <x v="0"/>
    <x v="0"/>
    <n v="338"/>
    <s v="024"/>
    <s v="E0010"/>
    <m/>
    <n v="34"/>
    <x v="318"/>
    <m/>
    <m/>
    <n v="2.81"/>
    <n v="53"/>
    <n v="109948.03"/>
    <n v="22.5"/>
    <n v="24738.31"/>
    <n v="7080.65"/>
    <n v="0"/>
    <n v="141766.99"/>
    <n v="22824.49"/>
    <n v="164591.47999999998"/>
    <n v="2643.03"/>
    <n v="508.1"/>
    <n v="1149.18"/>
    <n v="4300.3100000000004"/>
    <n v="168891.78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n v="45"/>
    <x v="319"/>
    <m/>
    <m/>
    <n v="2.61"/>
    <n v="36"/>
    <n v="52427.17"/>
    <n v="22.5"/>
    <n v="11796.11"/>
    <n v="3376.31"/>
    <n v="0"/>
    <n v="67599.59"/>
    <n v="10883.53"/>
    <n v="78483.12"/>
    <n v="2454.91"/>
    <n v="471.94"/>
    <n v="1067.3900000000001"/>
    <n v="3994.24"/>
    <n v="82477.3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n v="200"/>
    <x v="3"/>
    <m/>
    <m/>
    <n v="0.83"/>
    <n v="27"/>
    <n v="11713.62"/>
    <n v="2.5"/>
    <n v="292.83999999999997"/>
    <n v="754.36"/>
    <n v="0"/>
    <n v="12760.820000000002"/>
    <n v="2054.4899999999998"/>
    <n v="14815.310000000001"/>
    <n v="780.68"/>
    <n v="150.08000000000001"/>
    <n v="339.44"/>
    <n v="1270.2"/>
    <n v="16085.51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s v="Op:"/>
    <x v="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s v="Op:"/>
    <x v="3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2"/>
    <x v="1"/>
    <s v="spl"/>
    <x v="3"/>
    <x v="42"/>
    <n v="338"/>
    <s v="038"/>
    <s v="E0010"/>
    <s v="VK01"/>
    <m/>
    <x v="322"/>
    <n v="12"/>
    <s v="pavšal"/>
    <n v="5.92"/>
    <m/>
    <n v="86449.47"/>
    <m/>
    <n v="31819.31"/>
    <n v="5567.34"/>
    <n v="0"/>
    <n v="123836.12"/>
    <n v="19937.61"/>
    <n v="143773.73000000001"/>
    <n v="5568.23"/>
    <n v="1070.45"/>
    <n v="2421.04"/>
    <n v="9059.7199999999993"/>
    <n v="152833.45000000001"/>
    <n v="11286.75"/>
    <n v="2046.88"/>
    <n v="942.5"/>
    <n v="11286.75"/>
    <n v="2046.88"/>
    <n v="942.5"/>
    <n v="167109.58000000002"/>
    <n v="13925.8"/>
    <m/>
    <n v="167109.598"/>
    <n v="13925.8"/>
    <n v="-1.799999998183921E-2"/>
    <n v="0"/>
    <n v="-1.0771374114513285E-5"/>
    <n v="0"/>
    <n v="0"/>
    <n v="137"/>
    <x v="1"/>
    <b v="0"/>
    <n v="15"/>
  </r>
  <r>
    <x v="0"/>
    <x v="1"/>
    <s v="spl"/>
    <x v="0"/>
    <x v="0"/>
    <n v="338"/>
    <s v="038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38"/>
    <s v="E0010"/>
    <m/>
    <n v="200"/>
    <x v="3"/>
    <m/>
    <m/>
    <n v="0.78"/>
    <n v="27"/>
    <n v="11007.98"/>
    <n v="20.2"/>
    <n v="2223.61"/>
    <n v="708.91"/>
    <n v="0"/>
    <n v="13940.5"/>
    <n v="2244.42"/>
    <n v="16184.92"/>
    <n v="733.65"/>
    <n v="141.04"/>
    <n v="318.99"/>
    <n v="1193.6799999999998"/>
    <n v="17378.599999999999"/>
    <m/>
    <m/>
    <m/>
    <m/>
    <m/>
    <m/>
    <m/>
    <m/>
    <m/>
    <m/>
    <m/>
    <m/>
    <m/>
    <m/>
    <m/>
    <m/>
    <m/>
    <x v="0"/>
    <m/>
    <s v=""/>
  </r>
  <r>
    <x v="163"/>
    <x v="1"/>
    <s v="spl"/>
    <x v="3"/>
    <x v="42"/>
    <n v="338"/>
    <s v="040"/>
    <s v="E0010"/>
    <s v="VK01"/>
    <m/>
    <x v="323"/>
    <n v="12"/>
    <s v="pavšal"/>
    <n v="6.1099999999999994"/>
    <m/>
    <n v="170478.52999999997"/>
    <m/>
    <n v="131324.74"/>
    <n v="10978.81"/>
    <n v="0"/>
    <n v="312782.08000000002"/>
    <n v="50357.91"/>
    <n v="363139.99"/>
    <n v="761.87"/>
    <n v="146.46"/>
    <n v="331.26"/>
    <n v="1239.5900000000001"/>
    <n v="364379.58"/>
    <n v="25369.21"/>
    <n v="7808.13"/>
    <m/>
    <n v="25369.21"/>
    <n v="7808.13"/>
    <m/>
    <n v="397556.92000000004"/>
    <n v="33129.74"/>
    <m/>
    <n v="397556.95573339879"/>
    <n v="33129.75"/>
    <n v="-3.573339874856174E-2"/>
    <n v="-1.0000000002037268E-2"/>
    <n v="-8.9882463967061145E-6"/>
    <n v="-3.0184350929413195E-5"/>
    <n v="0"/>
    <n v="138"/>
    <x v="1"/>
    <b v="0"/>
    <n v="15"/>
  </r>
  <r>
    <x v="0"/>
    <x v="1"/>
    <s v="spl"/>
    <x v="0"/>
    <x v="0"/>
    <n v="338"/>
    <s v="040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m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m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n v="200"/>
    <x v="3"/>
    <m/>
    <m/>
    <n v="0.81"/>
    <n v="27"/>
    <n v="11431.36"/>
    <n v="2.5"/>
    <n v="285.77999999999997"/>
    <n v="736.18"/>
    <n v="0"/>
    <n v="12453.320000000002"/>
    <n v="2004.98"/>
    <n v="14458.300000000001"/>
    <n v="761.87"/>
    <n v="146.46"/>
    <n v="331.26"/>
    <n v="1239.5900000000001"/>
    <n v="15697.89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4"/>
    <x v="1"/>
    <s v="spl"/>
    <x v="3"/>
    <x v="42"/>
    <n v="338"/>
    <s v="041"/>
    <s v="E0010"/>
    <s v="VK01"/>
    <m/>
    <x v="327"/>
    <n v="12"/>
    <s v="pavšal"/>
    <n v="5.2700000000000005"/>
    <m/>
    <n v="188691.24"/>
    <m/>
    <n v="89979.86"/>
    <n v="12151.71"/>
    <n v="0"/>
    <n v="290822.81"/>
    <n v="46822.47"/>
    <n v="337645.28"/>
    <n v="2464.3200000000002"/>
    <n v="473.74"/>
    <n v="1071.47"/>
    <n v="4009.5299999999997"/>
    <n v="341654.81"/>
    <n v="25368.23"/>
    <n v="15065.28"/>
    <n v="942.5"/>
    <n v="25368.23"/>
    <n v="15065.28"/>
    <n v="942.5"/>
    <n v="383030.82"/>
    <n v="31919.24"/>
    <m/>
    <n v="383030.85188394639"/>
    <n v="31919.24"/>
    <n v="-3.1883946387097239E-2"/>
    <n v="0"/>
    <n v="-8.3241196447427896E-6"/>
    <n v="0"/>
    <n v="0"/>
    <n v="139"/>
    <x v="1"/>
    <b v="0"/>
    <n v="15"/>
  </r>
  <r>
    <x v="0"/>
    <x v="1"/>
    <s v="spl"/>
    <x v="0"/>
    <x v="0"/>
    <n v="338"/>
    <s v="041"/>
    <s v="E0010"/>
    <m/>
    <n v="30"/>
    <x v="328"/>
    <m/>
    <m/>
    <n v="1.92"/>
    <n v="53"/>
    <n v="75124.639999999999"/>
    <n v="5.73"/>
    <n v="4304.6400000000003"/>
    <n v="4838.03"/>
    <n v="0"/>
    <n v="84267.31"/>
    <n v="13567.04"/>
    <n v="97834.35"/>
    <n v="1805.91"/>
    <n v="347.17"/>
    <n v="785.2"/>
    <n v="2938.2799999999997"/>
    <n v="100772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n v="200"/>
    <x v="3"/>
    <m/>
    <m/>
    <n v="0.7"/>
    <n v="27"/>
    <n v="9878.9500000000007"/>
    <n v="2.5"/>
    <n v="246.97"/>
    <n v="636.20000000000005"/>
    <n v="0"/>
    <n v="10762.12"/>
    <n v="1732.7"/>
    <n v="12494.820000000002"/>
    <n v="658.41"/>
    <n v="126.57"/>
    <n v="286.27"/>
    <n v="1071.25"/>
    <n v="13566.07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s v="Op: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5"/>
    <x v="1"/>
    <s v="spl"/>
    <x v="3"/>
    <x v="42"/>
    <n v="338"/>
    <s v="042"/>
    <s v="E0010"/>
    <s v="VK01"/>
    <m/>
    <x v="330"/>
    <n v="12"/>
    <s v="pavšal"/>
    <n v="4.84"/>
    <m/>
    <n v="173367.33"/>
    <m/>
    <n v="89129.150000000009"/>
    <n v="11164.85"/>
    <n v="0"/>
    <n v="273661.32999999996"/>
    <n v="44059.47"/>
    <n v="317720.8"/>
    <n v="2059.87"/>
    <n v="395.99"/>
    <n v="895.62"/>
    <n v="3351.48"/>
    <n v="321072.28000000003"/>
    <n v="7609.34"/>
    <n v="0"/>
    <n v="942.5"/>
    <n v="7609.34"/>
    <n v="0"/>
    <n v="942.5"/>
    <n v="329624.12000000005"/>
    <n v="27468.68"/>
    <m/>
    <n v="329624.14960352209"/>
    <n v="27468.68"/>
    <n v="-2.9603522038087249E-2"/>
    <n v="0"/>
    <n v="-8.9809930715619293E-6"/>
    <n v="0"/>
    <n v="0"/>
    <n v="140"/>
    <x v="1"/>
    <b v="0"/>
    <n v="15"/>
  </r>
  <r>
    <x v="0"/>
    <x v="1"/>
    <s v="spl"/>
    <x v="0"/>
    <x v="0"/>
    <n v="338"/>
    <s v="042"/>
    <s v="E0010"/>
    <m/>
    <n v="30"/>
    <x v="328"/>
    <m/>
    <m/>
    <n v="1.55"/>
    <n v="53"/>
    <n v="60647.49"/>
    <n v="5.73"/>
    <n v="3475.1"/>
    <n v="3905.7"/>
    <n v="0"/>
    <n v="68028.289999999994"/>
    <n v="10952.55"/>
    <n v="78980.84"/>
    <n v="1457.9"/>
    <n v="280.27"/>
    <n v="633.89"/>
    <n v="2372.06"/>
    <n v="81352.8999999999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n v="200"/>
    <x v="3"/>
    <m/>
    <m/>
    <n v="0.64"/>
    <n v="27"/>
    <n v="9032.19"/>
    <n v="2.5"/>
    <n v="225.8"/>
    <n v="581.66999999999996"/>
    <n v="0"/>
    <n v="9839.66"/>
    <n v="1584.19"/>
    <n v="11423.85"/>
    <n v="601.97"/>
    <n v="115.72"/>
    <n v="261.73"/>
    <n v="979.42000000000007"/>
    <n v="12403.2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s v="Op: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6"/>
    <x v="1"/>
    <s v="spl"/>
    <x v="3"/>
    <x v="42"/>
    <n v="338"/>
    <s v="043"/>
    <s v="E0010"/>
    <s v="VK01"/>
    <m/>
    <x v="331"/>
    <n v="12"/>
    <s v="pavšal"/>
    <n v="9.68"/>
    <m/>
    <n v="268893.94"/>
    <m/>
    <n v="136749.69999999998"/>
    <n v="17316.77"/>
    <n v="0"/>
    <n v="422960.41"/>
    <n v="68096.62"/>
    <n v="491057.02999999997"/>
    <n v="4119.74"/>
    <n v="791.99"/>
    <n v="1791.25"/>
    <n v="6702.98"/>
    <n v="497760.00999999995"/>
    <n v="32979.519999999997"/>
    <n v="7808.13"/>
    <n v="942.5"/>
    <n v="32979.519999999997"/>
    <n v="7808.13"/>
    <n v="942.5"/>
    <n v="539490.15999999992"/>
    <n v="44957.51"/>
    <m/>
    <n v="539490.1788722811"/>
    <n v="44957.51"/>
    <n v="-1.8872281187213957E-2"/>
    <n v="0"/>
    <n v="-3.4981695545715911E-6"/>
    <n v="0"/>
    <n v="0"/>
    <n v="141"/>
    <x v="1"/>
    <b v="0"/>
    <n v="15"/>
  </r>
  <r>
    <x v="0"/>
    <x v="1"/>
    <s v="spl"/>
    <x v="0"/>
    <x v="0"/>
    <n v="338"/>
    <s v="043"/>
    <s v="E0010"/>
    <m/>
    <n v="30"/>
    <x v="328"/>
    <m/>
    <m/>
    <n v="1.55"/>
    <n v="53"/>
    <n v="60647.49"/>
    <n v="5.73"/>
    <n v="3475.1"/>
    <n v="3905.7"/>
    <n v="0"/>
    <n v="68028.289999999994"/>
    <n v="10952.55"/>
    <n v="78980.84"/>
    <n v="1457.9"/>
    <n v="280.27"/>
    <n v="633.89"/>
    <n v="2372.06"/>
    <n v="81352.8999999999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43"/>
    <x v="332"/>
    <m/>
    <m/>
    <n v="1.55"/>
    <n v="36"/>
    <n v="31134.91"/>
    <n v="5.73"/>
    <n v="1784.03"/>
    <n v="2005.09"/>
    <n v="0"/>
    <n v="34924.03"/>
    <n v="5622.77"/>
    <n v="40546.800000000003"/>
    <n v="1457.9"/>
    <n v="280.27"/>
    <n v="633.89"/>
    <n v="2372.06"/>
    <n v="42918.8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n v="0"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200"/>
    <x v="3"/>
    <m/>
    <m/>
    <n v="1.28"/>
    <n v="27"/>
    <n v="18064.37"/>
    <n v="2.5"/>
    <n v="451.61"/>
    <n v="1163.3499999999999"/>
    <n v="0"/>
    <n v="19679.329999999998"/>
    <n v="3168.37"/>
    <n v="22847.699999999997"/>
    <n v="1203.94"/>
    <n v="231.45"/>
    <n v="523.47"/>
    <n v="1958.8600000000001"/>
    <n v="24806.55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s v="Op:"/>
    <x v="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7"/>
    <x v="1"/>
    <s v="spl"/>
    <x v="3"/>
    <x v="42"/>
    <n v="338"/>
    <s v="044"/>
    <s v="E0010"/>
    <s v="VK01"/>
    <m/>
    <x v="334"/>
    <n v="12"/>
    <s v="pavšal"/>
    <n v="8.7800000000000011"/>
    <m/>
    <n v="75886.819999999992"/>
    <m/>
    <n v="26037.52"/>
    <n v="345.37"/>
    <n v="0"/>
    <n v="102269.71"/>
    <n v="16465.420000000002"/>
    <n v="118735.13000000002"/>
    <n v="357.42"/>
    <n v="68.709999999999994"/>
    <n v="155.4"/>
    <n v="581.53"/>
    <n v="119316.66000000002"/>
    <n v="17758.89"/>
    <n v="15065.66"/>
    <n v="942.5"/>
    <n v="17758.89"/>
    <n v="15065.66"/>
    <n v="942.5"/>
    <n v="153083.71000000002"/>
    <n v="12756.98"/>
    <m/>
    <n v="153083.71892974703"/>
    <n v="12756.98"/>
    <n v="-8.9297470112796873E-3"/>
    <n v="0"/>
    <n v="-5.8332441057155884E-6"/>
    <n v="0"/>
    <n v="0"/>
    <n v="142"/>
    <x v="1"/>
    <b v="0"/>
    <n v="15"/>
  </r>
  <r>
    <x v="0"/>
    <x v="1"/>
    <s v="spl"/>
    <x v="0"/>
    <x v="0"/>
    <n v="338"/>
    <s v="044"/>
    <s v="E0010"/>
    <m/>
    <n v="32"/>
    <x v="335"/>
    <m/>
    <m/>
    <n v="4.2"/>
    <n v="53"/>
    <n v="49300.54"/>
    <n v="36.729999999999997"/>
    <n v="18108.09"/>
    <m/>
    <n v="0"/>
    <n v="67408.63"/>
    <n v="10852.79"/>
    <n v="78261.420000000013"/>
    <m/>
    <m/>
    <m/>
    <m/>
    <n v="78261.42000000001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n v="48"/>
    <x v="336"/>
    <m/>
    <m/>
    <n v="4.2"/>
    <n v="28"/>
    <n v="21223.42"/>
    <n v="36.729999999999997"/>
    <n v="7795.36"/>
    <m/>
    <n v="0"/>
    <n v="29018.78"/>
    <n v="4672.0200000000004"/>
    <n v="33690.800000000003"/>
    <m/>
    <m/>
    <m/>
    <m/>
    <n v="33690.800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8"/>
    <x v="1"/>
    <s v="spl"/>
    <x v="3"/>
    <x v="42"/>
    <n v="338"/>
    <s v="045"/>
    <s v="E0010"/>
    <s v="VK01"/>
    <m/>
    <x v="337"/>
    <n v="12"/>
    <s v="pavšal"/>
    <n v="2.37"/>
    <m/>
    <n v="28057.05"/>
    <m/>
    <n v="5364.4299999999994"/>
    <n v="90.89"/>
    <n v="0"/>
    <n v="33512.369999999995"/>
    <n v="5395.49"/>
    <n v="38907.86"/>
    <n v="94.06"/>
    <n v="18.079999999999998"/>
    <n v="40.9"/>
    <n v="153.04"/>
    <n v="39060.899999999994"/>
    <n v="15133.23"/>
    <n v="2221.79"/>
    <n v="942.5"/>
    <n v="15133.23"/>
    <n v="2221.79"/>
    <n v="942.5"/>
    <n v="57358.419999999991"/>
    <n v="4779.87"/>
    <m/>
    <n v="57358.420745232601"/>
    <n v="4779.87"/>
    <n v="-7.4523260991554707E-4"/>
    <n v="0"/>
    <n v="-1.2992558027802533E-6"/>
    <n v="0"/>
    <n v="0"/>
    <n v="143"/>
    <x v="1"/>
    <b v="0"/>
    <n v="15"/>
  </r>
  <r>
    <x v="0"/>
    <x v="1"/>
    <s v="spl"/>
    <x v="0"/>
    <x v="0"/>
    <n v="338"/>
    <s v="045"/>
    <s v="E0010"/>
    <m/>
    <n v="33"/>
    <x v="338"/>
    <m/>
    <m/>
    <n v="2.27"/>
    <n v="53"/>
    <n v="26645.77"/>
    <n v="20"/>
    <n v="5329.15"/>
    <m/>
    <n v="0"/>
    <n v="31974.92"/>
    <n v="5147.96"/>
    <n v="37122.879999999997"/>
    <m/>
    <m/>
    <m/>
    <n v="0"/>
    <n v="37122.87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5"/>
    <s v="E0010"/>
    <m/>
    <n v="200"/>
    <x v="3"/>
    <m/>
    <m/>
    <n v="0.1"/>
    <n v="27"/>
    <n v="1411.28"/>
    <n v="2.5"/>
    <n v="35.28"/>
    <n v="90.89"/>
    <n v="0"/>
    <n v="1537.45"/>
    <n v="247.53"/>
    <n v="1784.98"/>
    <n v="94.06"/>
    <n v="18.079999999999998"/>
    <n v="40.9"/>
    <n v="153.04"/>
    <n v="1938.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5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9"/>
    <x v="1"/>
    <s v="spl"/>
    <x v="3"/>
    <x v="42"/>
    <n v="338"/>
    <s v="046"/>
    <s v="E0010"/>
    <s v="VK01"/>
    <m/>
    <x v="339"/>
    <n v="12"/>
    <s v="pavšal"/>
    <n v="3.05"/>
    <m/>
    <n v="61004.639999999999"/>
    <m/>
    <n v="45751.839999999997"/>
    <n v="3928.7000000000003"/>
    <n v="0"/>
    <n v="110685.18"/>
    <n v="17820.32"/>
    <n v="128505.49999999999"/>
    <n v="376.23"/>
    <n v="72.33"/>
    <n v="163.58000000000001"/>
    <n v="612.14"/>
    <n v="129117.63999999998"/>
    <n v="25369.21"/>
    <n v="7808.13"/>
    <n v="942.5"/>
    <n v="25369.21"/>
    <n v="7808.13"/>
    <n v="942.5"/>
    <n v="163237.47999999998"/>
    <n v="13603.12"/>
    <m/>
    <n v="163237.46995251224"/>
    <n v="13603.12"/>
    <n v="1.0047487739939243E-2"/>
    <n v="0"/>
    <n v="6.1551356700530697E-6"/>
    <n v="0"/>
    <n v="0"/>
    <n v="144"/>
    <x v="1"/>
    <b v="0"/>
    <n v="15"/>
  </r>
  <r>
    <x v="0"/>
    <x v="1"/>
    <s v="spl"/>
    <x v="0"/>
    <x v="0"/>
    <n v="338"/>
    <s v="046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n v="0"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6"/>
    <s v="E0010"/>
    <m/>
    <n v="200"/>
    <x v="3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6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0"/>
    <x v="1"/>
    <s v="spl"/>
    <x v="3"/>
    <x v="42"/>
    <n v="338"/>
    <s v="047"/>
    <s v="E0010"/>
    <s v="VK01"/>
    <m/>
    <x v="340"/>
    <n v="12"/>
    <s v="pavšal"/>
    <n v="18.259999999999998"/>
    <m/>
    <n v="430390.25000000006"/>
    <m/>
    <n v="156297.72"/>
    <n v="27717.13"/>
    <n v="0"/>
    <n v="614405.10000000009"/>
    <n v="98919.21"/>
    <n v="713324.31"/>
    <n v="17174.98"/>
    <n v="3301.7599999999998"/>
    <n v="7467.6000000000013"/>
    <n v="27944.34"/>
    <n v="741268.65"/>
    <n v="101476.87"/>
    <n v="34241.17"/>
    <n v="942.5"/>
    <n v="101476.87"/>
    <n v="34241.17"/>
    <n v="942.5"/>
    <n v="877929.19000000006"/>
    <n v="73160.77"/>
    <m/>
    <n v="877929.22717889817"/>
    <n v="73160.77"/>
    <n v="-3.7178898113779724E-2"/>
    <n v="0"/>
    <n v="-4.2348400033621015E-6"/>
    <n v="0"/>
    <n v="0"/>
    <n v="145"/>
    <x v="1"/>
    <b v="0"/>
    <n v="15"/>
  </r>
  <r>
    <x v="0"/>
    <x v="1"/>
    <s v="spl"/>
    <x v="0"/>
    <x v="0"/>
    <n v="338"/>
    <s v="047"/>
    <s v="E0010"/>
    <m/>
    <n v="1"/>
    <x v="7"/>
    <m/>
    <m/>
    <n v="5.56"/>
    <n v="53"/>
    <n v="217548.42"/>
    <n v="39.229999999999997"/>
    <n v="85344.25"/>
    <n v="14010.12"/>
    <n v="0"/>
    <n v="316902.79000000004"/>
    <n v="51021.35"/>
    <n v="367924.14"/>
    <n v="5229.62"/>
    <n v="1005.36"/>
    <n v="2273.8200000000002"/>
    <n v="8508.7999999999993"/>
    <n v="376432.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42"/>
    <x v="261"/>
    <m/>
    <m/>
    <n v="5.14"/>
    <n v="36"/>
    <n v="103247.38"/>
    <n v="39.229999999999997"/>
    <n v="40503.949999999997"/>
    <n v="6649.13"/>
    <n v="0"/>
    <n v="150400.46000000002"/>
    <n v="24214.47"/>
    <n v="174614.93000000002"/>
    <n v="4834.58"/>
    <n v="929.41"/>
    <n v="2102.0500000000002"/>
    <n v="7866.04"/>
    <n v="182480.97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49"/>
    <x v="341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200"/>
    <x v="3"/>
    <m/>
    <m/>
    <n v="2.42"/>
    <n v="27"/>
    <n v="34152.959999999999"/>
    <n v="2.5"/>
    <n v="853.82"/>
    <n v="2199.4499999999998"/>
    <n v="0"/>
    <n v="37206.229999999996"/>
    <n v="5990.2"/>
    <n v="43196.429999999993"/>
    <n v="2276.1999999999998"/>
    <n v="437.58"/>
    <n v="989.68"/>
    <n v="3703.4599999999996"/>
    <n v="46899.889999999992"/>
    <m/>
    <m/>
    <m/>
    <m/>
    <m/>
    <m/>
    <m/>
    <m/>
    <m/>
    <m/>
    <m/>
    <m/>
    <m/>
    <m/>
    <m/>
    <m/>
    <m/>
    <x v="0"/>
    <m/>
    <s v=""/>
  </r>
  <r>
    <x v="171"/>
    <x v="1"/>
    <s v="spl"/>
    <x v="3"/>
    <x v="42"/>
    <n v="338"/>
    <s v="048"/>
    <s v="E0010"/>
    <s v="VK01"/>
    <m/>
    <x v="342"/>
    <n v="12"/>
    <s v="pavšal"/>
    <n v="11.85"/>
    <m/>
    <n v="200845.95"/>
    <m/>
    <n v="70653.579999999987"/>
    <n v="12934.480000000001"/>
    <n v="0"/>
    <n v="284434.01"/>
    <n v="45793.87"/>
    <n v="330227.88"/>
    <n v="11145.869999999999"/>
    <n v="2142.71"/>
    <n v="4846.17"/>
    <n v="18134.75"/>
    <n v="348362.63000000006"/>
    <n v="25370.18"/>
    <n v="19175.88"/>
    <n v="942.5"/>
    <n v="25370.18"/>
    <n v="19175.88"/>
    <n v="942.5"/>
    <n v="393851.19000000006"/>
    <n v="32820.93"/>
    <m/>
    <n v="393851.19827592815"/>
    <n v="32820.93"/>
    <n v="-8.2759280921891332E-3"/>
    <n v="0"/>
    <n v="-2.1012829536679744E-6"/>
    <n v="0"/>
    <n v="0"/>
    <n v="146"/>
    <x v="1"/>
    <b v="0"/>
    <n v="15"/>
  </r>
  <r>
    <x v="0"/>
    <x v="1"/>
    <s v="spl"/>
    <x v="0"/>
    <x v="0"/>
    <n v="338"/>
    <s v="048"/>
    <s v="E0010"/>
    <m/>
    <n v="42"/>
    <x v="261"/>
    <m/>
    <m/>
    <n v="5.14"/>
    <n v="36"/>
    <n v="103247.38"/>
    <n v="39.229999999999997"/>
    <n v="40503.949999999997"/>
    <n v="6649.13"/>
    <n v="0"/>
    <n v="150400.46000000002"/>
    <n v="24214.47"/>
    <n v="174614.93000000002"/>
    <n v="4834.58"/>
    <n v="929.41"/>
    <n v="2102.0500000000002"/>
    <n v="7866.04"/>
    <n v="182480.97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8"/>
    <s v="E0010"/>
    <m/>
    <n v="47"/>
    <x v="343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8"/>
    <s v="E0010"/>
    <m/>
    <n v="200"/>
    <x v="3"/>
    <m/>
    <m/>
    <n v="1.57"/>
    <n v="27"/>
    <n v="22157.08"/>
    <n v="2.5"/>
    <n v="553.92999999999995"/>
    <n v="1426.92"/>
    <n v="0"/>
    <n v="24137.93"/>
    <n v="3886.21"/>
    <n v="28024.14"/>
    <n v="1476.71"/>
    <n v="283.89"/>
    <n v="642.07000000000005"/>
    <n v="2402.67"/>
    <n v="30426.809999999998"/>
    <m/>
    <m/>
    <m/>
    <m/>
    <m/>
    <m/>
    <m/>
    <m/>
    <m/>
    <m/>
    <m/>
    <m/>
    <m/>
    <m/>
    <m/>
    <m/>
    <m/>
    <x v="0"/>
    <m/>
    <s v=""/>
  </r>
  <r>
    <x v="172"/>
    <x v="1"/>
    <s v="spl"/>
    <x v="3"/>
    <x v="42"/>
    <n v="338"/>
    <s v="049"/>
    <s v="E0010"/>
    <s v="VK01"/>
    <m/>
    <x v="344"/>
    <n v="12"/>
    <s v="pavšal"/>
    <n v="1.51"/>
    <m/>
    <n v="29136.58"/>
    <m/>
    <n v="5991.21"/>
    <n v="1876.3899999999999"/>
    <n v="0"/>
    <n v="37004.18"/>
    <n v="5957.68"/>
    <n v="42961.86"/>
    <n v="1420.2800000000002"/>
    <n v="273.02999999999997"/>
    <n v="617.53"/>
    <n v="2310.84"/>
    <n v="45272.7"/>
    <n v="3233.36"/>
    <n v="5932.08"/>
    <m/>
    <n v="3233.36"/>
    <n v="5932.08"/>
    <m/>
    <n v="54438.14"/>
    <n v="4536.51"/>
    <m/>
    <n v="54438.144"/>
    <n v="4536.51"/>
    <n v="-4.0000000008149073E-3"/>
    <n v="0"/>
    <n v="-7.3477890811540294E-6"/>
    <n v="0"/>
    <n v="0"/>
    <n v="147"/>
    <x v="1"/>
    <b v="0"/>
    <n v="16"/>
  </r>
  <r>
    <x v="0"/>
    <x v="1"/>
    <s v="spl"/>
    <x v="0"/>
    <x v="0"/>
    <n v="338"/>
    <s v="049"/>
    <s v="E0010"/>
    <m/>
    <n v="45"/>
    <x v="319"/>
    <m/>
    <m/>
    <n v="1.31"/>
    <n v="36"/>
    <n v="26314.02"/>
    <n v="22.5"/>
    <n v="5920.65"/>
    <n v="1694.62"/>
    <n v="0"/>
    <n v="33929.29"/>
    <n v="5462.62"/>
    <n v="39391.910000000003"/>
    <n v="1232.1600000000001"/>
    <n v="236.87"/>
    <n v="535.74"/>
    <n v="2004.7700000000002"/>
    <n v="41396.6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3"/>
    <x v="1"/>
    <s v="spl"/>
    <x v="3"/>
    <x v="42"/>
    <n v="338"/>
    <s v="051"/>
    <s v="Z0031"/>
    <s v="VK01"/>
    <m/>
    <x v="353"/>
    <n v="27488"/>
    <s v="K obiski"/>
    <n v="2.8"/>
    <m/>
    <n v="65337.72"/>
    <m/>
    <n v="1633.4500000000003"/>
    <n v="4207.75"/>
    <n v="0"/>
    <n v="71178.920000000013"/>
    <n v="11459.800000000001"/>
    <n v="82638.720000000001"/>
    <n v="2633.63"/>
    <n v="506.29000000000008"/>
    <n v="1145.0999999999999"/>
    <n v="4285.0200000000004"/>
    <n v="86923.74"/>
    <n v="38576.949342"/>
    <n v="3741.2283555999998"/>
    <n v="942.5"/>
    <n v="38576.949342"/>
    <n v="3741.2283555999998"/>
    <n v="942.5"/>
    <n v="130184.4176976"/>
    <n v="4.74"/>
    <m/>
    <n v="130184.41393047251"/>
    <n v="4.74"/>
    <n v="3.7671274913009256E-3"/>
    <n v="0"/>
    <n v="2.8936854862770535E-6"/>
    <n v="0"/>
    <n v="0"/>
    <n v="148"/>
    <x v="1"/>
    <b v="0"/>
    <n v="16"/>
  </r>
  <r>
    <x v="0"/>
    <x v="1"/>
    <s v="spl"/>
    <x v="0"/>
    <x v="0"/>
    <n v="338"/>
    <s v="051"/>
    <s v="Z0031"/>
    <m/>
    <n v="1"/>
    <x v="7"/>
    <n v="27488"/>
    <m/>
    <n v="1"/>
    <n v="53"/>
    <n v="39127.410000000003"/>
    <n v="2.5"/>
    <n v="978.19"/>
    <n v="2519.81"/>
    <n v="0"/>
    <n v="42625.41"/>
    <n v="6862.69"/>
    <n v="49488.100000000006"/>
    <n v="940.58"/>
    <n v="180.82"/>
    <n v="408.96"/>
    <n v="1530.3600000000001"/>
    <n v="51018.460000000006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180"/>
    <x v="10"/>
    <m/>
    <m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0649.823811999999"/>
    <n v="3351.0787775999997"/>
    <m/>
    <n v="30649.823811999999"/>
    <n v="3351.0787775999997"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255299999993"/>
    <n v="390.14957799999996"/>
    <m/>
    <n v="7927.1255299999993"/>
    <n v="390.14957799999996"/>
    <m/>
    <m/>
    <m/>
    <m/>
    <m/>
    <m/>
    <m/>
    <m/>
    <m/>
    <m/>
    <m/>
    <m/>
    <x v="0"/>
    <m/>
    <s v=""/>
  </r>
  <r>
    <x v="174"/>
    <x v="1"/>
    <s v="spl"/>
    <x v="3"/>
    <x v="43"/>
    <n v="346"/>
    <s v="025"/>
    <s v="E0010"/>
    <s v="VK01"/>
    <m/>
    <x v="354"/>
    <n v="12"/>
    <s v="pavšal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4254.92"/>
    <n v="646.95000000000005"/>
    <n v="942.5"/>
    <n v="4254.92"/>
    <n v="646.95000000000005"/>
    <n v="942.5"/>
    <n v="36703.769999999997"/>
    <n v="3058.65"/>
    <m/>
    <n v="36703.768443116984"/>
    <n v="3058.65"/>
    <n v="1.5568830131087452E-3"/>
    <n v="0"/>
    <n v="4.24175249340291E-6"/>
    <n v="0"/>
    <n v="0"/>
    <n v="149"/>
    <x v="1"/>
    <b v="0"/>
    <n v="16"/>
  </r>
  <r>
    <x v="0"/>
    <x v="1"/>
    <s v="spl"/>
    <x v="0"/>
    <x v="0"/>
    <n v="346"/>
    <s v="025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01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175"/>
    <x v="1"/>
    <s v="spl"/>
    <x v="3"/>
    <x v="43"/>
    <n v="346"/>
    <s v="025"/>
    <s v="E0710"/>
    <s v="VK01"/>
    <m/>
    <x v="355"/>
    <n v="12"/>
    <s v="pavšal"/>
    <n v="9.8000000000000007"/>
    <m/>
    <n v="191277.23"/>
    <m/>
    <n v="4781.9400000000005"/>
    <n v="12318.240000000002"/>
    <n v="0"/>
    <n v="208377.41"/>
    <n v="33548.759999999995"/>
    <n v="241926.16999999998"/>
    <n v="9217.68"/>
    <n v="1772.0399999999997"/>
    <n v="4007.81"/>
    <n v="14997.53"/>
    <n v="256923.70000000004"/>
    <n v="59002.67"/>
    <n v="6698.43"/>
    <n v="942.5"/>
    <n v="59002.67"/>
    <n v="6698.43"/>
    <n v="942.5"/>
    <n v="323567.30000000005"/>
    <n v="26963.94"/>
    <m/>
    <n v="323567.30514248478"/>
    <n v="26963.94"/>
    <n v="-5.1424847333692014E-3"/>
    <n v="0"/>
    <n v="-1.5893091334134264E-6"/>
    <n v="0"/>
    <n v="0"/>
    <n v="150"/>
    <x v="1"/>
    <b v="0"/>
    <n v="16"/>
  </r>
  <r>
    <x v="0"/>
    <x v="1"/>
    <s v="spl"/>
    <x v="0"/>
    <x v="0"/>
    <n v="346"/>
    <s v="025"/>
    <s v="E0710"/>
    <m/>
    <n v="80"/>
    <x v="18"/>
    <m/>
    <m/>
    <n v="4.5"/>
    <n v="37"/>
    <n v="94006.74"/>
    <n v="2.5"/>
    <n v="2350.17"/>
    <n v="6054.03"/>
    <n v="0"/>
    <n v="102410.94"/>
    <n v="16488.16"/>
    <n v="118899.1"/>
    <n v="4232.6099999999997"/>
    <n v="813.69"/>
    <n v="1840.32"/>
    <n v="6886.619999999999"/>
    <n v="125785.7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61"/>
    <x v="27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141"/>
    <x v="356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200"/>
    <x v="3"/>
    <m/>
    <m/>
    <n v="1.3"/>
    <n v="27"/>
    <n v="18346.63"/>
    <n v="2.5"/>
    <n v="458.67"/>
    <n v="1181.52"/>
    <n v="0"/>
    <n v="19986.82"/>
    <n v="3217.88"/>
    <n v="23204.7"/>
    <n v="1222.75"/>
    <n v="235.07"/>
    <n v="531.65"/>
    <n v="1989.4699999999998"/>
    <n v="25194.17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s v="Op: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s v="Op:"/>
    <x v="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6"/>
    <x v="1"/>
    <s v="spl"/>
    <x v="3"/>
    <x v="43"/>
    <n v="346"/>
    <s v="025"/>
    <s v="E0711"/>
    <s v="VK01"/>
    <m/>
    <x v="359"/>
    <n v="12"/>
    <s v="pavšal"/>
    <n v="6.34"/>
    <m/>
    <n v="123273.62000000001"/>
    <m/>
    <n v="3081.84"/>
    <n v="7938.82"/>
    <n v="0"/>
    <n v="134294.28"/>
    <n v="21621.39"/>
    <n v="155915.67000000001"/>
    <n v="5963.28"/>
    <n v="1146.4000000000001"/>
    <n v="2592.8100000000004"/>
    <n v="9702.49"/>
    <n v="165618.16000000003"/>
    <n v="38553.480000000003"/>
    <n v="3746.23"/>
    <n v="942.5"/>
    <n v="38553.480000000003"/>
    <n v="3746.23"/>
    <n v="942.5"/>
    <n v="208860.37000000005"/>
    <n v="17405.03"/>
    <m/>
    <n v="208860.34443419208"/>
    <n v="17405.03"/>
    <n v="2.556580796954222E-2"/>
    <n v="0"/>
    <n v="1.2240623292468773E-5"/>
    <n v="0"/>
    <n v="0"/>
    <n v="151"/>
    <x v="1"/>
    <b v="0"/>
    <n v="16"/>
  </r>
  <r>
    <x v="0"/>
    <x v="1"/>
    <s v="spl"/>
    <x v="0"/>
    <x v="0"/>
    <n v="346"/>
    <s v="025"/>
    <s v="E0711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61"/>
    <x v="27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141"/>
    <x v="356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200"/>
    <x v="3"/>
    <m/>
    <m/>
    <n v="0.84"/>
    <n v="27"/>
    <n v="11854.75"/>
    <n v="2.5"/>
    <n v="296.37"/>
    <n v="763.45"/>
    <n v="0"/>
    <n v="12914.570000000002"/>
    <n v="2079.25"/>
    <n v="14993.820000000002"/>
    <n v="790.09"/>
    <n v="151.88999999999999"/>
    <n v="343.53"/>
    <n v="1285.51"/>
    <n v="16279.33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s v="Op:"/>
    <x v="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s v="Op: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7"/>
    <x v="1"/>
    <s v="spl"/>
    <x v="3"/>
    <x v="43"/>
    <n v="346"/>
    <s v="025"/>
    <s v="E0712"/>
    <s v="VK01"/>
    <m/>
    <x v="362"/>
    <n v="12"/>
    <s v="pavšal"/>
    <n v="5.1870000000000003"/>
    <m/>
    <n v="101383.39000000001"/>
    <m/>
    <n v="2534.5899999999997"/>
    <n v="6529.09"/>
    <n v="0"/>
    <n v="110447.06999999999"/>
    <n v="17781.989999999998"/>
    <n v="128229.06"/>
    <n v="4878.79"/>
    <n v="937.91000000000008"/>
    <n v="2121.2799999999997"/>
    <n v="7937.9800000000005"/>
    <n v="136167.03999999998"/>
    <n v="33097.53"/>
    <n v="3562.99"/>
    <n v="942.5"/>
    <n v="33097.53"/>
    <n v="3562.99"/>
    <n v="942.5"/>
    <n v="173770.05999999997"/>
    <n v="14480.84"/>
    <m/>
    <n v="173770.04174402906"/>
    <n v="14480.84"/>
    <n v="1.8255970906466246E-2"/>
    <n v="0"/>
    <n v="1.0505821787945529E-5"/>
    <n v="0"/>
    <n v="0"/>
    <n v="152"/>
    <x v="1"/>
    <b v="0"/>
    <n v="16"/>
  </r>
  <r>
    <x v="0"/>
    <x v="1"/>
    <s v="spl"/>
    <x v="0"/>
    <x v="0"/>
    <n v="346"/>
    <s v="025"/>
    <s v="E0712"/>
    <m/>
    <n v="80"/>
    <x v="18"/>
    <m/>
    <m/>
    <n v="2.5"/>
    <n v="37"/>
    <n v="52225.97"/>
    <n v="2.5"/>
    <n v="1305.6500000000001"/>
    <n v="3363.35"/>
    <n v="0"/>
    <n v="56894.97"/>
    <n v="9160.09"/>
    <n v="66055.06"/>
    <n v="2351.4499999999998"/>
    <n v="452.05"/>
    <n v="1022.4"/>
    <n v="3825.9"/>
    <n v="69880.95999999999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61"/>
    <x v="27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141"/>
    <x v="356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200"/>
    <x v="3"/>
    <m/>
    <m/>
    <n v="0.68700000000000006"/>
    <n v="27"/>
    <n v="9695.49"/>
    <n v="2.5"/>
    <n v="242.39"/>
    <n v="624.39"/>
    <n v="0"/>
    <n v="10562.269999999999"/>
    <n v="1700.53"/>
    <n v="12262.8"/>
    <n v="646.17999999999995"/>
    <n v="124.22"/>
    <n v="280.95999999999998"/>
    <n v="1051.3599999999999"/>
    <n v="13314.1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s v="Op:"/>
    <x v="3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s v="Op: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8"/>
    <x v="1"/>
    <s v="spl"/>
    <x v="3"/>
    <x v="43"/>
    <n v="346"/>
    <s v="025"/>
    <s v="E0713"/>
    <s v="VK01"/>
    <m/>
    <x v="365"/>
    <n v="12"/>
    <s v="pavšal"/>
    <n v="0.41"/>
    <m/>
    <n v="15354.98"/>
    <m/>
    <n v="383.87"/>
    <n v="988.8599999999999"/>
    <n v="0"/>
    <n v="16727.71"/>
    <n v="2693.1600000000003"/>
    <n v="19420.87"/>
    <n v="385.64"/>
    <n v="74.139999999999986"/>
    <n v="167.67999999999998"/>
    <n v="627.46"/>
    <n v="20048.329999999998"/>
    <n v="1348.23"/>
    <n v="0"/>
    <m/>
    <n v="1348.23"/>
    <n v="0"/>
    <m/>
    <n v="21396.559999999998"/>
    <n v="1783.05"/>
    <m/>
    <n v="21396.549465792174"/>
    <n v="1783.05"/>
    <n v="1.0534207824093755E-2"/>
    <n v="0"/>
    <n v="4.9233208564471413E-5"/>
    <n v="0"/>
    <n v="0"/>
    <n v="153"/>
    <x v="1"/>
    <b v="0"/>
    <n v="16"/>
  </r>
  <r>
    <x v="0"/>
    <x v="1"/>
    <s v="spl"/>
    <x v="0"/>
    <x v="0"/>
    <n v="346"/>
    <s v="025"/>
    <s v="E0713"/>
    <m/>
    <n v="1"/>
    <x v="7"/>
    <m/>
    <m/>
    <n v="0.36"/>
    <n v="54"/>
    <n v="14649.34"/>
    <n v="2.5"/>
    <n v="366.23"/>
    <n v="943.42"/>
    <n v="0"/>
    <n v="15958.99"/>
    <n v="2569.4"/>
    <n v="18528.39"/>
    <n v="338.61"/>
    <n v="65.099999999999994"/>
    <n v="147.22999999999999"/>
    <n v="550.94000000000005"/>
    <n v="19079.32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3"/>
    <m/>
    <n v="200"/>
    <x v="3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m/>
    <m/>
    <m/>
    <m/>
    <m/>
    <m/>
    <m/>
    <m/>
    <m/>
    <m/>
    <m/>
    <m/>
    <m/>
    <m/>
    <m/>
    <m/>
    <m/>
    <x v="0"/>
    <m/>
    <s v=""/>
  </r>
  <r>
    <x v="179"/>
    <x v="1"/>
    <s v="spl"/>
    <x v="3"/>
    <x v="43"/>
    <n v="346"/>
    <s v="025"/>
    <s v="E0714"/>
    <s v="VK01"/>
    <m/>
    <x v="366"/>
    <n v="12"/>
    <s v="pavšal"/>
    <n v="0.21"/>
    <m/>
    <n v="7748.05"/>
    <m/>
    <n v="193.70000000000002"/>
    <n v="498.97999999999996"/>
    <n v="0"/>
    <n v="8440.73"/>
    <n v="1358.96"/>
    <n v="9799.69"/>
    <n v="197.52"/>
    <n v="37.97"/>
    <n v="85.88"/>
    <n v="321.37"/>
    <n v="10121.06"/>
    <n v="749.04"/>
    <n v="0"/>
    <m/>
    <n v="749.04"/>
    <n v="0"/>
    <m/>
    <n v="10870.099999999999"/>
    <n v="905.84"/>
    <m/>
    <n v="10870.104112821689"/>
    <n v="905.84"/>
    <n v="-4.1128216907964088E-3"/>
    <n v="0"/>
    <n v="-3.7836083703606703E-5"/>
    <n v="0"/>
    <n v="0"/>
    <n v="154"/>
    <x v="1"/>
    <b v="0"/>
    <n v="16"/>
  </r>
  <r>
    <x v="0"/>
    <x v="1"/>
    <s v="spl"/>
    <x v="0"/>
    <x v="0"/>
    <n v="346"/>
    <s v="025"/>
    <s v="E0714"/>
    <m/>
    <n v="1"/>
    <x v="7"/>
    <m/>
    <m/>
    <n v="0.18"/>
    <n v="54"/>
    <n v="7324.67"/>
    <n v="2.5"/>
    <n v="183.12"/>
    <n v="471.71"/>
    <n v="0"/>
    <n v="7979.5"/>
    <n v="1284.7"/>
    <n v="9264.2000000000007"/>
    <n v="169.3"/>
    <n v="32.549999999999997"/>
    <n v="73.61"/>
    <n v="275.46000000000004"/>
    <n v="9539.6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4"/>
    <m/>
    <n v="200"/>
    <x v="3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m/>
    <m/>
    <m/>
    <m/>
    <m/>
    <m/>
    <m/>
    <m/>
    <m/>
    <m/>
    <m/>
    <m/>
    <m/>
    <m/>
    <m/>
    <m/>
    <m/>
    <x v="0"/>
    <m/>
    <s v=""/>
  </r>
  <r>
    <x v="180"/>
    <x v="1"/>
    <s v="spl"/>
    <x v="3"/>
    <x v="43"/>
    <n v="346"/>
    <s v="025"/>
    <s v="E0731"/>
    <s v="VK01"/>
    <m/>
    <x v="367"/>
    <n v="12"/>
    <s v="pavšal"/>
    <n v="17.87"/>
    <m/>
    <n v="343335.25"/>
    <m/>
    <n v="8583.3799999999992"/>
    <n v="22110.800000000003"/>
    <n v="0"/>
    <n v="374029.43"/>
    <n v="60218.74"/>
    <n v="434248.17000000004"/>
    <n v="16808.160000000003"/>
    <n v="3231.25"/>
    <n v="7308.119999999999"/>
    <n v="27347.530000000002"/>
    <n v="461595.70000000007"/>
    <n v="141323.6"/>
    <n v="10112.620000000001"/>
    <n v="942.5"/>
    <n v="141323.6"/>
    <n v="10112.620000000001"/>
    <n v="942.5"/>
    <n v="613974.42000000004"/>
    <n v="51164.54"/>
    <m/>
    <n v="613974.42471673095"/>
    <n v="51164.54"/>
    <n v="-4.71673090942204E-3"/>
    <n v="0"/>
    <n v="-7.6822921599677302E-7"/>
    <n v="0"/>
    <n v="0"/>
    <n v="155"/>
    <x v="1"/>
    <b v="0"/>
    <n v="16"/>
  </r>
  <r>
    <x v="0"/>
    <x v="1"/>
    <s v="spl"/>
    <x v="0"/>
    <x v="0"/>
    <n v="346"/>
    <s v="025"/>
    <s v="E0731"/>
    <m/>
    <n v="80"/>
    <x v="18"/>
    <m/>
    <m/>
    <n v="6.5"/>
    <n v="37"/>
    <n v="135787.51"/>
    <n v="2.5"/>
    <n v="3394.69"/>
    <n v="8744.7199999999993"/>
    <n v="0"/>
    <n v="147926.92000000001"/>
    <n v="23816.23"/>
    <n v="171743.15000000002"/>
    <n v="6113.77"/>
    <n v="1175.33"/>
    <n v="2658.24"/>
    <n v="9947.34"/>
    <n v="181690.49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61"/>
    <x v="27"/>
    <m/>
    <m/>
    <n v="3.5"/>
    <n v="34"/>
    <n v="65000.4"/>
    <n v="2.5"/>
    <n v="1625.01"/>
    <n v="4186.03"/>
    <n v="0"/>
    <n v="70811.44"/>
    <n v="11400.64"/>
    <n v="82212.08"/>
    <n v="3292.03"/>
    <n v="632.87"/>
    <n v="1431.36"/>
    <n v="5356.26"/>
    <n v="87568.3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141"/>
    <x v="356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205"/>
    <x v="368"/>
    <m/>
    <m/>
    <n v="2.5"/>
    <n v="34"/>
    <n v="46428.86"/>
    <n v="2.5"/>
    <n v="1160.72"/>
    <n v="2990.02"/>
    <n v="0"/>
    <n v="50579.6"/>
    <n v="8143.32"/>
    <n v="58722.92"/>
    <n v="2351.4499999999998"/>
    <n v="452.05"/>
    <n v="1022.4"/>
    <n v="3825.9"/>
    <n v="62548.8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200"/>
    <x v="3"/>
    <m/>
    <m/>
    <n v="2.37"/>
    <n v="27"/>
    <n v="33447.32"/>
    <n v="2.5"/>
    <n v="836.18"/>
    <n v="2154.0100000000002"/>
    <n v="0"/>
    <n v="36437.51"/>
    <n v="5866.44"/>
    <n v="42303.950000000004"/>
    <n v="2229.17"/>
    <n v="428.54"/>
    <n v="969.24"/>
    <n v="3626.95"/>
    <n v="45930.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1"/>
    <x v="1"/>
    <s v="spl"/>
    <x v="3"/>
    <x v="43"/>
    <n v="346"/>
    <s v="025"/>
    <s v="E0732"/>
    <s v="VK01"/>
    <m/>
    <x v="370"/>
    <n v="12"/>
    <s v="pavšal"/>
    <n v="12.1"/>
    <m/>
    <n v="233813.59000000003"/>
    <m/>
    <n v="5845.34"/>
    <n v="15057.580000000002"/>
    <n v="0"/>
    <n v="254716.51"/>
    <n v="41009.35"/>
    <n v="295725.86"/>
    <n v="11381.02"/>
    <n v="2187.92"/>
    <n v="4948.42"/>
    <n v="18517.36"/>
    <n v="314243.22000000003"/>
    <n v="78638.080000000002"/>
    <n v="6698.43"/>
    <n v="942.5"/>
    <n v="78638.080000000002"/>
    <n v="6698.43"/>
    <n v="942.5"/>
    <n v="400522.23000000004"/>
    <n v="33376.85"/>
    <m/>
    <n v="400522.2418859906"/>
    <n v="33376.85"/>
    <n v="-1.1885990563314408E-2"/>
    <n v="0"/>
    <n v="-2.9676230981194243E-6"/>
    <n v="0"/>
    <n v="0"/>
    <n v="156"/>
    <x v="1"/>
    <b v="0"/>
    <n v="16"/>
  </r>
  <r>
    <x v="0"/>
    <x v="1"/>
    <s v="spl"/>
    <x v="0"/>
    <x v="0"/>
    <n v="346"/>
    <s v="025"/>
    <s v="E0732"/>
    <m/>
    <n v="80"/>
    <x v="18"/>
    <m/>
    <m/>
    <n v="4.5"/>
    <n v="37"/>
    <n v="94006.74"/>
    <n v="2.5"/>
    <n v="2350.17"/>
    <n v="6054.03"/>
    <n v="0"/>
    <n v="102410.94"/>
    <n v="16488.16"/>
    <n v="118899.1"/>
    <n v="4232.6099999999997"/>
    <n v="813.69"/>
    <n v="1840.32"/>
    <n v="6886.619999999999"/>
    <n v="125785.7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61"/>
    <x v="27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141"/>
    <x v="356"/>
    <m/>
    <m/>
    <n v="2.5"/>
    <n v="37"/>
    <n v="52225.97"/>
    <n v="2.5"/>
    <n v="1305.6500000000001"/>
    <n v="3363.35"/>
    <n v="0"/>
    <n v="56894.97"/>
    <n v="9160.09"/>
    <n v="66055.06"/>
    <n v="2351.4499999999998"/>
    <n v="452.05"/>
    <n v="1022.4"/>
    <n v="3825.9"/>
    <n v="69880.95999999999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205"/>
    <x v="368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200"/>
    <x v="3"/>
    <m/>
    <m/>
    <n v="1.6"/>
    <n v="27"/>
    <n v="22580.47"/>
    <n v="2.5"/>
    <n v="564.51"/>
    <n v="1454.18"/>
    <n v="0"/>
    <n v="24599.16"/>
    <n v="3960.46"/>
    <n v="28559.62"/>
    <n v="1504.93"/>
    <n v="289.31"/>
    <n v="654.34"/>
    <n v="2448.58"/>
    <n v="31008.1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2"/>
    <x v="1"/>
    <s v="spl"/>
    <x v="3"/>
    <x v="43"/>
    <n v="346"/>
    <s v="025"/>
    <s v="E0733"/>
    <s v="VK01"/>
    <m/>
    <x v="371"/>
    <n v="12"/>
    <s v="pavšal"/>
    <n v="8.07"/>
    <m/>
    <n v="155536.29"/>
    <m/>
    <n v="3888.41"/>
    <n v="10016.529999999999"/>
    <n v="0"/>
    <n v="169441.23"/>
    <n v="27280.040000000005"/>
    <n v="196721.27000000002"/>
    <n v="7590.48"/>
    <n v="1459.22"/>
    <n v="3300.3100000000004"/>
    <n v="12350.01"/>
    <n v="209071.28000000003"/>
    <n v="46590.27"/>
    <n v="3746.23"/>
    <n v="942.5"/>
    <n v="46590.27"/>
    <n v="3746.23"/>
    <n v="942.5"/>
    <n v="260350.28000000003"/>
    <n v="21695.86"/>
    <m/>
    <n v="260350.27971697439"/>
    <n v="21695.86"/>
    <n v="2.8302564169280231E-4"/>
    <n v="0"/>
    <n v="1.0870955929084393E-7"/>
    <n v="0"/>
    <n v="0"/>
    <n v="157"/>
    <x v="1"/>
    <b v="0"/>
    <n v="16"/>
  </r>
  <r>
    <x v="0"/>
    <x v="1"/>
    <s v="spl"/>
    <x v="0"/>
    <x v="0"/>
    <n v="346"/>
    <s v="025"/>
    <s v="E0733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61"/>
    <x v="27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141"/>
    <x v="356"/>
    <m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205"/>
    <x v="368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3"/>
    <x v="1"/>
    <s v="spl"/>
    <x v="3"/>
    <x v="43"/>
    <n v="346"/>
    <s v="025"/>
    <s v="E0734"/>
    <s v="VK01"/>
    <m/>
    <x v="372"/>
    <n v="12"/>
    <s v="pavšal"/>
    <n v="6.34"/>
    <m/>
    <n v="122114.18"/>
    <m/>
    <n v="3052.8599999999997"/>
    <n v="7864.16"/>
    <n v="0"/>
    <n v="133031.20000000001"/>
    <n v="21418.03"/>
    <n v="154449.22999999998"/>
    <n v="5963.2800000000007"/>
    <n v="1146.4000000000001"/>
    <n v="2592.8099999999995"/>
    <n v="9702.49"/>
    <n v="164151.72000000003"/>
    <n v="40060.379999999997"/>
    <n v="3562.99"/>
    <n v="942.5"/>
    <n v="40060.379999999997"/>
    <n v="3562.99"/>
    <n v="942.5"/>
    <n v="208717.59000000003"/>
    <n v="17393.13"/>
    <m/>
    <n v="208717.57105328265"/>
    <n v="17393.13"/>
    <n v="1.8946717376820743E-2"/>
    <n v="0"/>
    <n v="9.077681999271596E-6"/>
    <n v="0"/>
    <n v="0"/>
    <n v="158"/>
    <x v="1"/>
    <b v="0"/>
    <n v="17"/>
  </r>
  <r>
    <x v="0"/>
    <x v="1"/>
    <s v="spl"/>
    <x v="0"/>
    <x v="0"/>
    <n v="346"/>
    <s v="025"/>
    <s v="E0734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61"/>
    <x v="27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141"/>
    <x v="356"/>
    <m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205"/>
    <x v="368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200"/>
    <x v="3"/>
    <m/>
    <m/>
    <n v="0.84"/>
    <n v="27"/>
    <n v="11854.75"/>
    <n v="2.5"/>
    <n v="296.37"/>
    <n v="763.45"/>
    <n v="0"/>
    <n v="12914.570000000002"/>
    <n v="2079.25"/>
    <n v="14993.820000000002"/>
    <n v="790.09"/>
    <n v="151.88999999999999"/>
    <n v="343.53"/>
    <n v="1285.51"/>
    <n v="16279.33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4"/>
    <x v="1"/>
    <s v="spl"/>
    <x v="3"/>
    <x v="43"/>
    <n v="346"/>
    <s v="025"/>
    <s v="E0735"/>
    <s v="VK01"/>
    <m/>
    <x v="373"/>
    <n v="12"/>
    <s v="pavšal"/>
    <n v="0.23"/>
    <m/>
    <n v="8561.9"/>
    <m/>
    <n v="214.04000000000002"/>
    <n v="551.39"/>
    <n v="0"/>
    <n v="9327.33"/>
    <n v="1501.7"/>
    <n v="10829.03"/>
    <n v="216.34"/>
    <n v="41.58"/>
    <n v="94.06"/>
    <n v="351.98"/>
    <n v="11181.01"/>
    <n v="1348.23"/>
    <m/>
    <m/>
    <n v="1348.23"/>
    <m/>
    <m/>
    <n v="12529.24"/>
    <n v="1044.0999999999999"/>
    <m/>
    <n v="12529.25276096259"/>
    <n v="1044.0999999999999"/>
    <n v="-1.2760962590618874E-2"/>
    <n v="0"/>
    <n v="-1.0184935074802083E-4"/>
    <n v="0"/>
    <n v="0"/>
    <n v="159"/>
    <x v="1"/>
    <b v="0"/>
    <n v="17"/>
  </r>
  <r>
    <x v="0"/>
    <x v="1"/>
    <s v="spl"/>
    <x v="0"/>
    <x v="0"/>
    <n v="346"/>
    <s v="025"/>
    <s v="E0735"/>
    <m/>
    <n v="1"/>
    <x v="7"/>
    <m/>
    <m/>
    <n v="0.2"/>
    <n v="54"/>
    <n v="8138.52"/>
    <n v="2.5"/>
    <n v="203.46"/>
    <n v="524.12"/>
    <n v="0"/>
    <n v="8866.1"/>
    <n v="1427.44"/>
    <n v="10293.540000000001"/>
    <n v="188.12"/>
    <n v="36.159999999999997"/>
    <n v="81.790000000000006"/>
    <n v="306.07"/>
    <n v="10599.6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5"/>
    <m/>
    <n v="200"/>
    <x v="3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5"/>
    <m/>
    <s v="Op:"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5"/>
    <x v="1"/>
    <s v="spl"/>
    <x v="3"/>
    <x v="43"/>
    <n v="346"/>
    <s v="025"/>
    <s v="E0629"/>
    <s v="VK01"/>
    <m/>
    <x v="375"/>
    <n v="1"/>
    <s v="delav."/>
    <n v="0.1066"/>
    <m/>
    <n v="2123.27"/>
    <m/>
    <n v="53.08"/>
    <n v="136.73000000000002"/>
    <n v="0"/>
    <n v="2313.0800000000004"/>
    <n v="372.40999999999997"/>
    <n v="2685.4900000000002"/>
    <n v="100.25999999999999"/>
    <n v="19.27"/>
    <n v="43.6"/>
    <n v="163.13"/>
    <n v="2848.6200000000003"/>
    <n v="564.16999999999996"/>
    <m/>
    <m/>
    <n v="564.16999999999996"/>
    <m/>
    <m/>
    <n v="3412.7900000000004"/>
    <n v="3412.79"/>
    <m/>
    <n v="3412.8"/>
    <n v="3412.8"/>
    <n v="-9.9999999997635314E-3"/>
    <n v="-1.0000000000218279E-2"/>
    <n v="-2.9301453351393374E-4"/>
    <n v="-2.9301453352725848E-4"/>
    <n v="0"/>
    <n v="160"/>
    <x v="1"/>
    <b v="0"/>
    <n v="17"/>
  </r>
  <r>
    <x v="0"/>
    <x v="1"/>
    <s v="spl"/>
    <x v="0"/>
    <x v="0"/>
    <n v="346"/>
    <s v="025"/>
    <s v="E0629"/>
    <m/>
    <n v="80"/>
    <x v="18"/>
    <m/>
    <m/>
    <n v="5.21E-2"/>
    <n v="37"/>
    <n v="1088.3900000000001"/>
    <n v="2.5"/>
    <n v="27.21"/>
    <n v="70.09"/>
    <n v="0"/>
    <n v="1185.69"/>
    <n v="190.9"/>
    <n v="1376.5900000000001"/>
    <n v="49"/>
    <n v="9.42"/>
    <n v="21.31"/>
    <n v="79.73"/>
    <n v="1456.320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n v="62"/>
    <x v="22"/>
    <m/>
    <m/>
    <n v="4.4699999999999997E-2"/>
    <n v="34"/>
    <n v="830.15"/>
    <n v="2.5"/>
    <n v="20.75"/>
    <n v="53.46"/>
    <n v="0"/>
    <n v="904.36"/>
    <n v="145.6"/>
    <n v="1049.96"/>
    <n v="42.04"/>
    <n v="8.08"/>
    <n v="18.28"/>
    <n v="68.400000000000006"/>
    <n v="1118.360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n v="141"/>
    <x v="356"/>
    <m/>
    <m/>
    <n v="9.7999999999999997E-3"/>
    <n v="37"/>
    <n v="204.73"/>
    <n v="2.5"/>
    <n v="5.12"/>
    <n v="13.18"/>
    <n v="0"/>
    <n v="223.03"/>
    <n v="35.909999999999997"/>
    <n v="258.94"/>
    <n v="9.2200000000000006"/>
    <n v="1.77"/>
    <n v="4.01"/>
    <n v="15"/>
    <n v="273.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6"/>
    <x v="1"/>
    <s v="spl"/>
    <x v="3"/>
    <x v="43"/>
    <n v="346"/>
    <s v="025"/>
    <s v="E0231"/>
    <s v="VK01"/>
    <m/>
    <x v="385"/>
    <n v="1"/>
    <s v="delav."/>
    <n v="2.0899999999999998E-2"/>
    <m/>
    <n v="436.61"/>
    <m/>
    <n v="10.92"/>
    <n v="28.12"/>
    <n v="0"/>
    <n v="475.65000000000003"/>
    <n v="76.58"/>
    <n v="552.23"/>
    <n v="19.66"/>
    <n v="3.78"/>
    <n v="8.5500000000000007"/>
    <n v="31.990000000000002"/>
    <n v="584.22"/>
    <n v="46.38"/>
    <m/>
    <m/>
    <n v="46.38"/>
    <m/>
    <m/>
    <n v="630.6"/>
    <n v="630.6"/>
    <m/>
    <n v="630.59"/>
    <n v="630.59"/>
    <n v="9.9999999999909051E-3"/>
    <n v="9.9999999999909051E-3"/>
    <n v="1.5858164576017548E-3"/>
    <n v="1.5858164576017548E-3"/>
    <n v="0"/>
    <n v="161"/>
    <x v="1"/>
    <b v="0"/>
    <n v="17"/>
  </r>
  <r>
    <x v="0"/>
    <x v="1"/>
    <s v="spl"/>
    <x v="0"/>
    <x v="0"/>
    <n v="346"/>
    <s v="025"/>
    <s v="E0231"/>
    <m/>
    <n v="80"/>
    <x v="18"/>
    <m/>
    <m/>
    <n v="2.0899999999999998E-2"/>
    <n v="37"/>
    <n v="436.61"/>
    <n v="2.5"/>
    <n v="10.92"/>
    <n v="28.12"/>
    <n v="0"/>
    <n v="475.65000000000003"/>
    <n v="76.58"/>
    <n v="552.23"/>
    <n v="19.66"/>
    <n v="3.78"/>
    <n v="8.5500000000000007"/>
    <n v="31.990000000000002"/>
    <n v="584.2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1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1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7"/>
    <x v="1"/>
    <s v="spl"/>
    <x v="3"/>
    <x v="43"/>
    <n v="346"/>
    <s v="025"/>
    <s v="E0687"/>
    <s v="VK01"/>
    <m/>
    <x v="387"/>
    <n v="1"/>
    <s v="delav."/>
    <n v="2.7900000000000001E-2"/>
    <m/>
    <n v="518.15"/>
    <m/>
    <n v="12.95"/>
    <n v="33.369999999999997"/>
    <n v="0"/>
    <n v="564.47"/>
    <n v="90.88"/>
    <n v="655.35"/>
    <n v="26.24"/>
    <n v="5.04"/>
    <n v="11.41"/>
    <n v="42.69"/>
    <n v="698.04"/>
    <n v="520.76"/>
    <m/>
    <m/>
    <n v="520.76"/>
    <m/>
    <m/>
    <n v="1218.8"/>
    <n v="1218.8"/>
    <m/>
    <n v="1218.81"/>
    <n v="1218.81"/>
    <n v="-9.9999999999909051E-3"/>
    <n v="-9.9999999999909051E-3"/>
    <n v="-8.2047242802331009E-4"/>
    <n v="-8.2047242802331009E-4"/>
    <n v="0"/>
    <n v="162"/>
    <x v="1"/>
    <b v="0"/>
    <n v="17"/>
  </r>
  <r>
    <x v="0"/>
    <x v="1"/>
    <s v="spl"/>
    <x v="0"/>
    <x v="0"/>
    <n v="346"/>
    <s v="025"/>
    <s v="E0687"/>
    <m/>
    <n v="62"/>
    <x v="22"/>
    <m/>
    <m/>
    <n v="2.7900000000000001E-2"/>
    <n v="34"/>
    <n v="518.15"/>
    <n v="2.5"/>
    <n v="12.95"/>
    <n v="33.369999999999997"/>
    <n v="0"/>
    <n v="564.47"/>
    <n v="90.88"/>
    <n v="655.35"/>
    <n v="26.24"/>
    <n v="5.04"/>
    <n v="11.41"/>
    <n v="42.69"/>
    <n v="698.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7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7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8"/>
    <x v="1"/>
    <s v="spl"/>
    <x v="3"/>
    <x v="43"/>
    <n v="346"/>
    <s v="025"/>
    <s v="E0233"/>
    <s v="VK01"/>
    <m/>
    <x v="388"/>
    <n v="1"/>
    <s v="delav."/>
    <n v="8.6999999999999994E-3"/>
    <m/>
    <n v="181.75"/>
    <m/>
    <n v="4.54"/>
    <n v="11.7"/>
    <n v="0"/>
    <n v="197.98999999999998"/>
    <n v="31.88"/>
    <n v="229.86999999999998"/>
    <n v="8.18"/>
    <n v="1.57"/>
    <n v="3.56"/>
    <n v="13.31"/>
    <n v="243.17999999999998"/>
    <n v="87.81"/>
    <m/>
    <m/>
    <n v="87.81"/>
    <m/>
    <m/>
    <n v="330.99"/>
    <n v="330.99"/>
    <m/>
    <n v="331"/>
    <n v="331"/>
    <n v="-9.9999999999909051E-3"/>
    <n v="-9.9999999999909051E-3"/>
    <n v="-3.0211480362510286E-3"/>
    <n v="-3.0211480362510286E-3"/>
    <n v="0"/>
    <n v="163"/>
    <x v="1"/>
    <b v="0"/>
    <n v="17"/>
  </r>
  <r>
    <x v="0"/>
    <x v="1"/>
    <s v="spl"/>
    <x v="0"/>
    <x v="0"/>
    <n v="346"/>
    <s v="025"/>
    <s v="E0233"/>
    <m/>
    <n v="80"/>
    <x v="18"/>
    <m/>
    <m/>
    <n v="8.6999999999999994E-3"/>
    <n v="37"/>
    <n v="181.75"/>
    <n v="2.5"/>
    <n v="4.54"/>
    <n v="11.7"/>
    <n v="0"/>
    <n v="197.98999999999998"/>
    <n v="31.88"/>
    <n v="229.86999999999998"/>
    <n v="8.18"/>
    <n v="1.57"/>
    <n v="3.56"/>
    <n v="13.31"/>
    <n v="243.1799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3"/>
    <m/>
    <s v="Op:"/>
    <x v="3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3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9"/>
    <x v="1"/>
    <s v="spl"/>
    <x v="3"/>
    <x v="43"/>
    <n v="346"/>
    <s v="025"/>
    <s v="E0235"/>
    <s v="VK01"/>
    <m/>
    <x v="390"/>
    <n v="1"/>
    <s v="delav."/>
    <n v="3.3E-3"/>
    <m/>
    <n v="68.94"/>
    <m/>
    <n v="1.72"/>
    <n v="4.4400000000000004"/>
    <n v="0"/>
    <n v="75.099999999999994"/>
    <n v="12.09"/>
    <n v="87.19"/>
    <n v="3.1"/>
    <n v="0.6"/>
    <n v="1.35"/>
    <n v="5.0500000000000007"/>
    <n v="92.24"/>
    <n v="8.5500000000000007"/>
    <m/>
    <m/>
    <n v="8.5500000000000007"/>
    <m/>
    <m/>
    <n v="100.78999999999999"/>
    <n v="100.79"/>
    <m/>
    <n v="100.79"/>
    <n v="100.79"/>
    <n v="0"/>
    <n v="0"/>
    <n v="0"/>
    <n v="0"/>
    <n v="0"/>
    <n v="164"/>
    <x v="1"/>
    <b v="0"/>
    <n v="17"/>
  </r>
  <r>
    <x v="0"/>
    <x v="1"/>
    <s v="spl"/>
    <x v="0"/>
    <x v="0"/>
    <n v="346"/>
    <s v="025"/>
    <s v="E0235"/>
    <m/>
    <n v="80"/>
    <x v="18"/>
    <m/>
    <m/>
    <n v="3.3E-3"/>
    <n v="37"/>
    <n v="68.94"/>
    <n v="2.5"/>
    <n v="1.72"/>
    <n v="4.4400000000000004"/>
    <n v="0"/>
    <n v="75.099999999999994"/>
    <n v="12.09"/>
    <n v="87.19"/>
    <n v="3.1"/>
    <n v="0.6"/>
    <n v="1.35"/>
    <n v="5.0500000000000007"/>
    <n v="92.2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5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0"/>
    <x v="1"/>
    <s v="spl"/>
    <x v="3"/>
    <x v="43"/>
    <n v="346"/>
    <s v="025"/>
    <s v="E0236"/>
    <s v="VK01"/>
    <m/>
    <x v="391"/>
    <n v="1"/>
    <s v="delav."/>
    <n v="1.1000000000000001E-3"/>
    <m/>
    <n v="44.76"/>
    <m/>
    <n v="1.1200000000000001"/>
    <n v="2.88"/>
    <n v="0"/>
    <n v="48.76"/>
    <n v="7.85"/>
    <n v="56.61"/>
    <n v="1.03"/>
    <n v="0.2"/>
    <n v="0.45"/>
    <n v="1.68"/>
    <n v="58.29"/>
    <n v="10.62"/>
    <m/>
    <m/>
    <n v="10.62"/>
    <m/>
    <m/>
    <n v="68.91"/>
    <n v="68.91"/>
    <m/>
    <n v="68.92"/>
    <n v="68.92"/>
    <n v="-1.0000000000005116E-2"/>
    <n v="-1.0000000000005116E-2"/>
    <n v="-1.4509576320378867E-2"/>
    <n v="-1.4509576320378867E-2"/>
    <n v="0"/>
    <n v="165"/>
    <x v="1"/>
    <b v="0"/>
    <n v="17"/>
  </r>
  <r>
    <x v="0"/>
    <x v="1"/>
    <s v="spl"/>
    <x v="0"/>
    <x v="0"/>
    <n v="346"/>
    <s v="025"/>
    <s v="E0236"/>
    <m/>
    <n v="1"/>
    <x v="7"/>
    <m/>
    <m/>
    <n v="1.1000000000000001E-3"/>
    <n v="54"/>
    <n v="44.76"/>
    <n v="2.5"/>
    <n v="1.1200000000000001"/>
    <n v="2.88"/>
    <n v="0"/>
    <n v="48.76"/>
    <n v="7.85"/>
    <n v="56.61"/>
    <n v="1.03"/>
    <n v="0.2"/>
    <n v="0.45"/>
    <n v="1.68"/>
    <n v="58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6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1"/>
    <x v="1"/>
    <s v="spl"/>
    <x v="3"/>
    <x v="43"/>
    <n v="346"/>
    <s v="025"/>
    <s v="E0237"/>
    <s v="VK01"/>
    <m/>
    <x v="392"/>
    <n v="1"/>
    <s v="delav."/>
    <n v="3.0999999999999999E-3"/>
    <m/>
    <n v="64.760000000000005"/>
    <m/>
    <n v="1.62"/>
    <n v="4.17"/>
    <n v="0"/>
    <n v="70.550000000000011"/>
    <n v="11.36"/>
    <n v="81.910000000000011"/>
    <n v="2.92"/>
    <n v="0.56000000000000005"/>
    <n v="1.27"/>
    <n v="4.75"/>
    <n v="86.660000000000011"/>
    <n v="38.9"/>
    <m/>
    <m/>
    <n v="38.9"/>
    <m/>
    <m/>
    <n v="125.56"/>
    <n v="125.56"/>
    <m/>
    <n v="125.56"/>
    <n v="125.56"/>
    <n v="0"/>
    <n v="0"/>
    <n v="0"/>
    <n v="0"/>
    <n v="0"/>
    <n v="166"/>
    <x v="1"/>
    <b v="0"/>
    <n v="17"/>
  </r>
  <r>
    <x v="0"/>
    <x v="1"/>
    <s v="spl"/>
    <x v="0"/>
    <x v="0"/>
    <n v="346"/>
    <s v="025"/>
    <s v="E0237"/>
    <m/>
    <n v="80"/>
    <x v="18"/>
    <m/>
    <m/>
    <n v="3.0999999999999999E-3"/>
    <n v="37"/>
    <n v="64.760000000000005"/>
    <n v="2.5"/>
    <n v="1.62"/>
    <n v="4.17"/>
    <n v="0"/>
    <n v="70.550000000000011"/>
    <n v="11.36"/>
    <n v="81.910000000000011"/>
    <n v="2.92"/>
    <n v="0.56000000000000005"/>
    <n v="1.27"/>
    <n v="4.75"/>
    <n v="86.66000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7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7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2"/>
    <x v="1"/>
    <s v="spl"/>
    <x v="3"/>
    <x v="43"/>
    <n v="346"/>
    <s v="025"/>
    <s v="E0686"/>
    <s v="VK01"/>
    <m/>
    <x v="393"/>
    <n v="1"/>
    <s v="delav."/>
    <n v="7.7999999999999996E-3"/>
    <m/>
    <n v="149.49"/>
    <m/>
    <n v="3.73"/>
    <n v="9.6300000000000008"/>
    <n v="0"/>
    <n v="162.85"/>
    <n v="26.22"/>
    <n v="189.07"/>
    <n v="7.34"/>
    <n v="1.4100000000000001"/>
    <n v="3.19"/>
    <n v="11.939999999999998"/>
    <n v="201.01"/>
    <n v="41.3"/>
    <m/>
    <m/>
    <n v="41.3"/>
    <m/>
    <m/>
    <n v="242.31"/>
    <n v="242.31"/>
    <m/>
    <n v="242.32"/>
    <n v="242.32"/>
    <n v="-9.9999999999909051E-3"/>
    <n v="-9.9999999999909051E-3"/>
    <n v="-4.126774513036854E-3"/>
    <n v="-4.126774513036854E-3"/>
    <n v="0"/>
    <n v="167"/>
    <x v="1"/>
    <b v="0"/>
    <n v="17"/>
  </r>
  <r>
    <x v="0"/>
    <x v="1"/>
    <s v="spl"/>
    <x v="0"/>
    <x v="0"/>
    <n v="346"/>
    <s v="025"/>
    <s v="E0686"/>
    <m/>
    <n v="80"/>
    <x v="18"/>
    <m/>
    <m/>
    <n v="2E-3"/>
    <n v="37"/>
    <n v="41.78"/>
    <n v="2.5"/>
    <n v="1.04"/>
    <n v="2.69"/>
    <n v="0"/>
    <n v="45.51"/>
    <n v="7.33"/>
    <n v="52.839999999999996"/>
    <n v="1.88"/>
    <n v="0.36"/>
    <n v="0.82"/>
    <n v="3.0599999999999996"/>
    <n v="55.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n v="62"/>
    <x v="22"/>
    <m/>
    <m/>
    <n v="5.7999999999999996E-3"/>
    <n v="34"/>
    <n v="107.71"/>
    <n v="2.5"/>
    <n v="2.69"/>
    <n v="6.94"/>
    <n v="0"/>
    <n v="117.33999999999999"/>
    <n v="18.89"/>
    <n v="136.22999999999999"/>
    <n v="5.46"/>
    <n v="1.05"/>
    <n v="2.37"/>
    <n v="8.879999999999999"/>
    <n v="145.10999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3"/>
    <x v="1"/>
    <s v="spl"/>
    <x v="3"/>
    <x v="43"/>
    <n v="346"/>
    <s v="025"/>
    <s v="E0239"/>
    <s v="VK01"/>
    <m/>
    <x v="394"/>
    <n v="1"/>
    <s v="delav."/>
    <n v="3.3999999999999998E-3"/>
    <m/>
    <n v="71.03"/>
    <m/>
    <n v="1.78"/>
    <n v="4.57"/>
    <n v="0"/>
    <n v="77.38"/>
    <n v="12.46"/>
    <n v="89.84"/>
    <n v="3.2"/>
    <n v="0.61"/>
    <n v="1.39"/>
    <n v="5.2"/>
    <n v="95.04"/>
    <n v="19.46"/>
    <m/>
    <m/>
    <n v="19.46"/>
    <m/>
    <m/>
    <n v="114.5"/>
    <n v="114.5"/>
    <m/>
    <n v="114.5"/>
    <n v="114.5"/>
    <n v="0"/>
    <n v="0"/>
    <n v="0"/>
    <n v="0"/>
    <n v="0"/>
    <n v="168"/>
    <x v="1"/>
    <b v="0"/>
    <n v="17"/>
  </r>
  <r>
    <x v="0"/>
    <x v="1"/>
    <s v="spl"/>
    <x v="0"/>
    <x v="0"/>
    <n v="346"/>
    <s v="025"/>
    <s v="E0239"/>
    <m/>
    <n v="80"/>
    <x v="18"/>
    <m/>
    <m/>
    <n v="3.3999999999999998E-3"/>
    <n v="37"/>
    <n v="71.03"/>
    <n v="2.5"/>
    <n v="1.78"/>
    <n v="4.57"/>
    <n v="0"/>
    <n v="77.38"/>
    <n v="12.46"/>
    <n v="89.84"/>
    <n v="3.2"/>
    <n v="0.61"/>
    <n v="1.39"/>
    <n v="5.2"/>
    <n v="95.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9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9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4"/>
    <x v="1"/>
    <s v="spl"/>
    <x v="3"/>
    <x v="43"/>
    <n v="346"/>
    <s v="025"/>
    <s v="E0254"/>
    <s v="VK01"/>
    <m/>
    <x v="395"/>
    <n v="150"/>
    <s v="delav."/>
    <n v="1"/>
    <m/>
    <n v="20890.39"/>
    <m/>
    <n v="522.26"/>
    <n v="1345.34"/>
    <n v="0"/>
    <n v="22757.989999999998"/>
    <n v="3664.04"/>
    <n v="26422.03"/>
    <n v="940.58"/>
    <n v="180.82"/>
    <n v="408.96"/>
    <n v="1530.3600000000001"/>
    <n v="27952.39"/>
    <n v="4254.92"/>
    <n v="646.95000000000005"/>
    <n v="942.5"/>
    <n v="4254.92"/>
    <n v="646.95000000000005"/>
    <n v="942.5"/>
    <n v="33796.759999999995"/>
    <n v="225.31"/>
    <m/>
    <n v="33796.757045348917"/>
    <n v="225.31"/>
    <n v="2.9546510777436197E-3"/>
    <n v="0"/>
    <n v="8.7424100299890645E-6"/>
    <n v="0"/>
    <n v="0"/>
    <n v="169"/>
    <x v="1"/>
    <b v="0"/>
    <n v="17"/>
  </r>
  <r>
    <x v="0"/>
    <x v="1"/>
    <s v="spl"/>
    <x v="0"/>
    <x v="0"/>
    <n v="346"/>
    <s v="025"/>
    <s v="E0254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54"/>
    <m/>
    <s v="Op:"/>
    <x v="3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5"/>
    <x v="1"/>
    <s v="spl"/>
    <x v="3"/>
    <x v="43"/>
    <n v="346"/>
    <s v="025"/>
    <s v="E0522"/>
    <s v="VK01"/>
    <m/>
    <x v="397"/>
    <n v="1"/>
    <s v="delav."/>
    <n v="9.2999999999999992E-3"/>
    <m/>
    <n v="194.28"/>
    <m/>
    <n v="4.8600000000000003"/>
    <n v="12.51"/>
    <n v="0"/>
    <n v="211.65"/>
    <n v="34.08"/>
    <n v="245.73000000000002"/>
    <n v="8.75"/>
    <n v="1.68"/>
    <n v="3.8"/>
    <n v="14.23"/>
    <n v="259.96000000000004"/>
    <n v="41.18"/>
    <m/>
    <m/>
    <n v="41.18"/>
    <m/>
    <m/>
    <n v="301.14000000000004"/>
    <n v="301.14"/>
    <m/>
    <n v="301.1382995217449"/>
    <n v="301.1382995217449"/>
    <n v="1.700478255145299E-3"/>
    <n v="1.7004782550884556E-3"/>
    <n v="5.6468348856519629E-4"/>
    <n v="5.6468348854632022E-4"/>
    <n v="0"/>
    <n v="170"/>
    <x v="1"/>
    <b v="0"/>
    <n v="17"/>
  </r>
  <r>
    <x v="0"/>
    <x v="1"/>
    <s v="spl"/>
    <x v="0"/>
    <x v="0"/>
    <n v="346"/>
    <s v="025"/>
    <s v="E0522"/>
    <m/>
    <n v="144"/>
    <x v="398"/>
    <m/>
    <m/>
    <n v="9.2999999999999992E-3"/>
    <n v="37"/>
    <n v="194.28"/>
    <n v="2.5"/>
    <n v="4.8600000000000003"/>
    <n v="12.51"/>
    <n v="0"/>
    <n v="211.65"/>
    <n v="34.08"/>
    <n v="245.73000000000002"/>
    <n v="8.75"/>
    <n v="1.68"/>
    <n v="3.8"/>
    <n v="14.23"/>
    <n v="259.960000000000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22"/>
    <m/>
    <s v="Op: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22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6"/>
    <x v="1"/>
    <s v="spl"/>
    <x v="3"/>
    <x v="43"/>
    <n v="346"/>
    <s v="025"/>
    <s v="E0581"/>
    <s v="VK01"/>
    <m/>
    <x v="400"/>
    <n v="1"/>
    <s v="delav."/>
    <n v="9.2999999999999992E-3"/>
    <m/>
    <n v="194.28"/>
    <m/>
    <n v="4.8600000000000003"/>
    <n v="12.51"/>
    <n v="0"/>
    <n v="211.65"/>
    <n v="34.08"/>
    <n v="245.73000000000002"/>
    <n v="8.75"/>
    <n v="1.68"/>
    <n v="3.8"/>
    <n v="14.23"/>
    <n v="259.96000000000004"/>
    <n v="40.89"/>
    <m/>
    <m/>
    <n v="40.89"/>
    <m/>
    <m/>
    <n v="300.85000000000002"/>
    <n v="300.85000000000002"/>
    <m/>
    <n v="300.84829952174488"/>
    <n v="300.84829952174488"/>
    <n v="1.700478255145299E-3"/>
    <n v="1.700478255145299E-3"/>
    <n v="5.6522781011178393E-4"/>
    <n v="5.6522781011178393E-4"/>
    <n v="0"/>
    <n v="171"/>
    <x v="1"/>
    <b v="0"/>
    <n v="18"/>
  </r>
  <r>
    <x v="0"/>
    <x v="1"/>
    <s v="spl"/>
    <x v="0"/>
    <x v="0"/>
    <n v="346"/>
    <s v="025"/>
    <s v="E0581"/>
    <m/>
    <n v="143"/>
    <x v="401"/>
    <m/>
    <m/>
    <n v="9.2999999999999992E-3"/>
    <n v="37"/>
    <n v="194.28"/>
    <n v="2.5"/>
    <n v="4.8600000000000003"/>
    <n v="12.51"/>
    <n v="0"/>
    <n v="211.65"/>
    <n v="34.08"/>
    <n v="245.73000000000002"/>
    <n v="8.75"/>
    <n v="1.68"/>
    <n v="3.8"/>
    <n v="14.23"/>
    <n v="259.960000000000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1"/>
    <m/>
    <s v="Op: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1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7"/>
    <x v="1"/>
    <s v="spl"/>
    <x v="3"/>
    <x v="43"/>
    <n v="346"/>
    <s v="025"/>
    <s v="E0582"/>
    <s v="VK01"/>
    <m/>
    <x v="402"/>
    <n v="1"/>
    <s v="delav."/>
    <n v="9.9000000000000008E-3"/>
    <m/>
    <n v="206.81"/>
    <m/>
    <n v="5.17"/>
    <n v="13.32"/>
    <n v="0"/>
    <n v="225.29999999999998"/>
    <n v="36.270000000000003"/>
    <n v="261.57"/>
    <n v="9.31"/>
    <n v="1.79"/>
    <n v="4.05"/>
    <n v="15.150000000000002"/>
    <n v="276.71999999999997"/>
    <n v="40.89"/>
    <m/>
    <m/>
    <n v="40.89"/>
    <m/>
    <m/>
    <n v="317.60999999999996"/>
    <n v="317.61"/>
    <m/>
    <n v="317.61593174895427"/>
    <n v="317.61593174895427"/>
    <n v="-5.9317489543104784E-3"/>
    <n v="-5.931748954253635E-3"/>
    <n v="-1.8675854582127739E-3"/>
    <n v="-1.8675854581948767E-3"/>
    <n v="0"/>
    <n v="172"/>
    <x v="1"/>
    <b v="0"/>
    <n v="18"/>
  </r>
  <r>
    <x v="0"/>
    <x v="1"/>
    <s v="spl"/>
    <x v="0"/>
    <x v="0"/>
    <n v="346"/>
    <s v="025"/>
    <s v="E0582"/>
    <m/>
    <n v="143"/>
    <x v="401"/>
    <m/>
    <m/>
    <n v="9.9000000000000008E-3"/>
    <n v="37"/>
    <n v="206.81"/>
    <n v="2.5"/>
    <n v="5.17"/>
    <n v="13.32"/>
    <n v="0"/>
    <n v="225.29999999999998"/>
    <n v="36.270000000000003"/>
    <n v="261.57"/>
    <n v="9.31"/>
    <n v="1.79"/>
    <n v="4.05"/>
    <n v="15.150000000000002"/>
    <n v="276.719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2"/>
    <m/>
    <s v="Op: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2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8"/>
    <x v="1"/>
    <s v="spl"/>
    <x v="3"/>
    <x v="43"/>
    <n v="346"/>
    <s v="025"/>
    <s v="E0583"/>
    <s v="VK01"/>
    <m/>
    <x v="404"/>
    <n v="1"/>
    <s v="delav."/>
    <n v="2.5999999999999999E-3"/>
    <m/>
    <n v="54.32"/>
    <m/>
    <n v="1.36"/>
    <n v="3.5"/>
    <n v="0"/>
    <n v="59.18"/>
    <n v="9.5299999999999994"/>
    <n v="68.709999999999994"/>
    <n v="2.4500000000000002"/>
    <n v="0.47"/>
    <n v="1.06"/>
    <n v="3.98"/>
    <n v="72.69"/>
    <n v="7.45"/>
    <m/>
    <m/>
    <n v="7.45"/>
    <m/>
    <m/>
    <n v="80.14"/>
    <n v="80.14"/>
    <m/>
    <n v="80.126406317907168"/>
    <n v="80.126406317907168"/>
    <n v="1.3593682092832182E-2"/>
    <n v="1.3593682092832182E-2"/>
    <n v="1.6965296108374422E-2"/>
    <n v="1.6965296108374422E-2"/>
    <n v="0"/>
    <n v="173"/>
    <x v="1"/>
    <b v="0"/>
    <n v="18"/>
  </r>
  <r>
    <x v="0"/>
    <x v="1"/>
    <s v="spl"/>
    <x v="0"/>
    <x v="0"/>
    <n v="346"/>
    <s v="025"/>
    <s v="E0583"/>
    <m/>
    <n v="143"/>
    <x v="401"/>
    <m/>
    <m/>
    <n v="2.5999999999999999E-3"/>
    <n v="37"/>
    <n v="54.32"/>
    <n v="2.5"/>
    <n v="1.36"/>
    <n v="3.5"/>
    <n v="0"/>
    <n v="59.18"/>
    <n v="9.5299999999999994"/>
    <n v="68.709999999999994"/>
    <n v="2.4500000000000002"/>
    <n v="0.47"/>
    <n v="1.06"/>
    <n v="3.98"/>
    <n v="72.6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3"/>
    <m/>
    <s v="Op: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3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9"/>
    <x v="1"/>
    <s v="spl"/>
    <x v="3"/>
    <x v="43"/>
    <n v="346"/>
    <s v="026"/>
    <s v="E0211"/>
    <s v="VK01"/>
    <m/>
    <x v="405"/>
    <n v="12"/>
    <s v="pavšal"/>
    <n v="10.199999999999999"/>
    <m/>
    <n v="270236.01"/>
    <m/>
    <n v="6755.9000000000005"/>
    <n v="17403.190000000002"/>
    <n v="0"/>
    <n v="294395.09999999998"/>
    <n v="47397.62"/>
    <n v="341792.71999999991"/>
    <n v="9593.92"/>
    <n v="1844.36"/>
    <n v="4171.3900000000003"/>
    <n v="15609.670000000002"/>
    <n v="357402.39"/>
    <n v="135616.04"/>
    <n v="1449.47"/>
    <m/>
    <n v="135616.04"/>
    <n v="1449.47"/>
    <m/>
    <n v="494467.9"/>
    <n v="41205.660000000003"/>
    <m/>
    <n v="494467.90122074762"/>
    <n v="41205.660000000003"/>
    <n v="-1.2207475956529379E-3"/>
    <n v="0"/>
    <n v="-2.4688105995134233E-7"/>
    <n v="0"/>
    <n v="0"/>
    <n v="174"/>
    <x v="1"/>
    <b v="0"/>
    <n v="18"/>
  </r>
  <r>
    <x v="0"/>
    <x v="1"/>
    <s v="spl"/>
    <x v="0"/>
    <x v="0"/>
    <n v="346"/>
    <s v="026"/>
    <s v="E0211"/>
    <m/>
    <n v="1"/>
    <x v="7"/>
    <m/>
    <m/>
    <n v="3.2"/>
    <n v="54"/>
    <n v="130216.36"/>
    <n v="2.5"/>
    <n v="3255.41"/>
    <n v="8385.93"/>
    <n v="0"/>
    <n v="141857.69999999998"/>
    <n v="22839.09"/>
    <n v="164696.78999999998"/>
    <n v="3009.86"/>
    <n v="578.62"/>
    <n v="1308.67"/>
    <n v="4897.1499999999996"/>
    <n v="169593.93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142"/>
    <x v="406"/>
    <m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200"/>
    <x v="1"/>
    <s v="spl"/>
    <x v="3"/>
    <x v="43"/>
    <n v="346"/>
    <s v="026"/>
    <s v="E0212"/>
    <s v="VK01"/>
    <m/>
    <x v="407"/>
    <n v="12"/>
    <s v="pavšal"/>
    <n v="2.0099999999999998"/>
    <m/>
    <n v="81792.149999999994"/>
    <m/>
    <n v="2044.8"/>
    <n v="5267.41"/>
    <n v="0"/>
    <n v="89104.36"/>
    <n v="14345.8"/>
    <n v="103450.16"/>
    <n v="1890.57"/>
    <n v="363.45"/>
    <n v="822.01"/>
    <n v="3076.0299999999997"/>
    <n v="106526.19"/>
    <m/>
    <m/>
    <m/>
    <m/>
    <m/>
    <m/>
    <n v="106526.19"/>
    <n v="8877.18"/>
    <m/>
    <n v="106526.19413816019"/>
    <n v="8877.18"/>
    <n v="-4.1381601913599297E-3"/>
    <n v="0"/>
    <n v="-3.8846409794692399E-6"/>
    <n v="0"/>
    <n v="0"/>
    <n v="175"/>
    <x v="1"/>
    <b v="0"/>
    <n v="18"/>
  </r>
  <r>
    <x v="0"/>
    <x v="1"/>
    <s v="spl"/>
    <x v="0"/>
    <x v="0"/>
    <n v="346"/>
    <s v="026"/>
    <s v="E0212"/>
    <m/>
    <n v="1"/>
    <x v="7"/>
    <m/>
    <m/>
    <n v="2.0099999999999998"/>
    <n v="54"/>
    <n v="81792.149999999994"/>
    <n v="2.5"/>
    <n v="2044.8"/>
    <n v="5267.41"/>
    <n v="0"/>
    <n v="89104.36"/>
    <n v="14345.8"/>
    <n v="103450.16"/>
    <n v="1890.57"/>
    <n v="363.45"/>
    <n v="822.01"/>
    <n v="3076.0299999999997"/>
    <n v="106526.19"/>
    <m/>
    <m/>
    <m/>
    <m/>
    <m/>
    <m/>
    <m/>
    <m/>
    <m/>
    <m/>
    <m/>
    <m/>
    <m/>
    <m/>
    <m/>
    <m/>
    <m/>
    <x v="0"/>
    <m/>
    <s v=""/>
  </r>
  <r>
    <x v="2"/>
    <x v="1"/>
    <s v="zob"/>
    <x v="0"/>
    <x v="9"/>
    <s v="ZOBOZDRAVSTVO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01"/>
    <x v="1"/>
    <s v="zob"/>
    <x v="4"/>
    <x v="44"/>
    <n v="401"/>
    <n v="110"/>
    <s v="Z0030"/>
    <s v="VK01"/>
    <m/>
    <x v="408"/>
    <n v="62275"/>
    <s v="točka"/>
    <n v="3.5199999999999996"/>
    <m/>
    <n v="81619.010000000024"/>
    <m/>
    <n v="2040.4799999999998"/>
    <n v="5256.27"/>
    <n v="0"/>
    <n v="88915.75999999998"/>
    <n v="14315.440000000002"/>
    <n v="103231.20000000001"/>
    <n v="3310.8500000000004"/>
    <n v="636.49"/>
    <n v="1439.54"/>
    <n v="5386.880000000001"/>
    <n v="108618.08"/>
    <n v="37796.450774000004"/>
    <n v="5328.0194337999992"/>
    <n v="942.5"/>
    <n v="37796.450774000004"/>
    <n v="5328.0194337999992"/>
    <n v="942.5"/>
    <n v="152685.0502078"/>
    <n v="2.4500000000000002"/>
    <m/>
    <n v="152685.02900195963"/>
    <n v="2.4500000000000002"/>
    <n v="2.1205840370384976E-2"/>
    <n v="0"/>
    <n v="1.3888617966672298E-5"/>
    <n v="0"/>
    <n v="0"/>
    <n v="176"/>
    <x v="1"/>
    <b v="0"/>
    <n v="18"/>
  </r>
  <r>
    <x v="0"/>
    <x v="1"/>
    <s v="zob"/>
    <x v="0"/>
    <x v="0"/>
    <n v="401"/>
    <n v="110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60"/>
    <x v="409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200"/>
    <x v="3"/>
    <n v="61468"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37122.478096400002"/>
    <n v="5261.3460315999992"/>
    <m/>
    <n v="37122.478096400002"/>
    <n v="5261.3460315999992"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200"/>
    <x v="3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73.9726776"/>
    <n v="66.673402199999998"/>
    <m/>
    <n v="673.9726776"/>
    <n v="66.673402199999998"/>
    <m/>
    <s v="evidenčno:"/>
    <n v="4.57"/>
    <m/>
    <m/>
    <m/>
    <m/>
    <m/>
    <m/>
    <m/>
    <m/>
    <m/>
    <x v="0"/>
    <m/>
    <s v=""/>
  </r>
  <r>
    <x v="202"/>
    <x v="1"/>
    <s v="zob"/>
    <x v="4"/>
    <x v="44"/>
    <n v="402"/>
    <n v="111"/>
    <s v="Z0030"/>
    <s v="VK01"/>
    <m/>
    <x v="410"/>
    <n v="35065"/>
    <s v="točka"/>
    <n v="2.4799999999999995"/>
    <m/>
    <n v="62539.41"/>
    <m/>
    <n v="1563.48"/>
    <n v="4027.54"/>
    <n v="0"/>
    <n v="68130.429999999993"/>
    <n v="10969.000000000002"/>
    <n v="79099.430000000008"/>
    <n v="2332.65"/>
    <n v="448.43"/>
    <n v="1014.23"/>
    <n v="3795.3100000000004"/>
    <n v="82894.740000000005"/>
    <n v="15717.992840399998"/>
    <n v="3703.8086938000001"/>
    <n v="942.5"/>
    <n v="15717.992840399998"/>
    <n v="3703.8086938000001"/>
    <n v="942.5"/>
    <n v="103259.04153420001"/>
    <n v="2.94"/>
    <m/>
    <n v="103259.04460512368"/>
    <n v="2.94"/>
    <n v="-3.0709236743859947E-3"/>
    <n v="0"/>
    <n v="-2.9739996976822853E-6"/>
    <n v="0"/>
    <n v="0"/>
    <n v="177"/>
    <x v="1"/>
    <b v="0"/>
    <n v="18"/>
  </r>
  <r>
    <x v="0"/>
    <x v="1"/>
    <s v="zob"/>
    <x v="0"/>
    <x v="0"/>
    <n v="402"/>
    <n v="111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200"/>
    <x v="3"/>
    <n v="34258"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15261.927625799999"/>
    <n v="3637.1352916000001"/>
    <m/>
    <n v="15261.927625799999"/>
    <n v="3637.1352916000001"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456.06521459999999"/>
    <n v="66.673402199999998"/>
    <m/>
    <n v="456.06521459999999"/>
    <n v="66.673402199999998"/>
    <m/>
    <s v="evidenčno:"/>
    <n v="4.57"/>
    <m/>
    <m/>
    <m/>
    <m/>
    <m/>
    <m/>
    <m/>
    <m/>
    <m/>
    <x v="0"/>
    <m/>
    <s v=""/>
  </r>
  <r>
    <x v="203"/>
    <x v="1"/>
    <s v="zob"/>
    <x v="4"/>
    <x v="44"/>
    <n v="404"/>
    <n v="101"/>
    <s v="Z0030"/>
    <s v="VK01"/>
    <m/>
    <x v="412"/>
    <n v="47339"/>
    <s v="točka"/>
    <n v="3.5199999999999996"/>
    <m/>
    <n v="69192.100000000006"/>
    <m/>
    <n v="1729.8"/>
    <n v="4455.9800000000005"/>
    <n v="0"/>
    <n v="75377.87999999999"/>
    <n v="12135.84"/>
    <n v="87513.720000000016"/>
    <n v="3310.8500000000004"/>
    <n v="636.49"/>
    <n v="1439.54"/>
    <n v="5386.880000000001"/>
    <n v="92900.599999999991"/>
    <n v="26974.481181199997"/>
    <n v="4249.0908371999994"/>
    <n v="942.5"/>
    <n v="26974.481181199997"/>
    <n v="4249.0908371999994"/>
    <n v="942.5"/>
    <n v="125066.67201839999"/>
    <n v="2.64"/>
    <m/>
    <n v="125066.64394057811"/>
    <n v="2.64"/>
    <n v="2.8077821873011999E-2"/>
    <n v="0"/>
    <n v="2.2450288093084504E-5"/>
    <n v="0"/>
    <n v="0"/>
    <n v="178"/>
    <x v="1"/>
    <b v="0"/>
    <n v="18"/>
  </r>
  <r>
    <x v="204"/>
    <x v="1"/>
    <s v="zob"/>
    <x v="4"/>
    <x v="44"/>
    <n v="404"/>
    <n v="102"/>
    <s v="Z0030"/>
    <s v="VK01"/>
    <m/>
    <x v="412"/>
    <n v="47339"/>
    <s v="točka"/>
    <n v="3.5199999999999996"/>
    <m/>
    <n v="69192.100000000006"/>
    <m/>
    <n v="1729.8"/>
    <n v="4455.9800000000005"/>
    <n v="0"/>
    <n v="75377.87999999999"/>
    <n v="12135.84"/>
    <n v="87513.720000000016"/>
    <n v="3310.8500000000004"/>
    <n v="636.49"/>
    <n v="1439.54"/>
    <n v="5386.880000000001"/>
    <n v="92900.599999999991"/>
    <n v="26974.481181199997"/>
    <n v="4249.0908371999994"/>
    <n v="942.5"/>
    <n v="26974.481181199997"/>
    <n v="4249.0908371999994"/>
    <n v="942.5"/>
    <n v="125066.67201839999"/>
    <n v="2.64"/>
    <m/>
    <n v="125066.64394057811"/>
    <n v="2.64"/>
    <n v="2.8077821873011999E-2"/>
    <n v="0"/>
    <n v="2.2450288093084504E-5"/>
    <n v="0"/>
    <n v="0"/>
    <m/>
    <x v="3"/>
    <b v="0"/>
    <n v="18"/>
  </r>
  <r>
    <x v="0"/>
    <x v="1"/>
    <s v="zob"/>
    <x v="0"/>
    <x v="0"/>
    <n v="404"/>
    <n v="101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81"/>
    <x v="411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200"/>
    <x v="3"/>
    <n v="46532"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3447.620725599998"/>
    <n v="4182.4174349999994"/>
    <m/>
    <n v="23447.620725599998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526.8604556"/>
    <n v="66.673402199999998"/>
    <m/>
    <n v="3526.8604556"/>
    <n v="66.673402199999998"/>
    <m/>
    <m/>
    <m/>
    <m/>
    <m/>
    <m/>
    <m/>
    <m/>
    <m/>
    <m/>
    <m/>
    <m/>
    <x v="0"/>
    <m/>
    <s v=""/>
  </r>
  <r>
    <x v="205"/>
    <x v="1"/>
    <s v="zob"/>
    <x v="4"/>
    <x v="44"/>
    <n v="404"/>
    <n v="103"/>
    <s v="Z0030"/>
    <s v="VK01"/>
    <m/>
    <x v="414"/>
    <n v="33663"/>
    <s v="točka"/>
    <n v="2.4799999999999995"/>
    <m/>
    <n v="54006.709999999992"/>
    <m/>
    <n v="1350.16"/>
    <n v="3478.04"/>
    <n v="0"/>
    <n v="58834.910000000011"/>
    <n v="9472.4200000000019"/>
    <n v="68307.330000000016"/>
    <n v="2332.65"/>
    <n v="448.43"/>
    <n v="1014.23"/>
    <n v="3795.3100000000004"/>
    <n v="72102.64"/>
    <n v="24044.191635399999"/>
    <n v="4249.0908371999994"/>
    <n v="942.5"/>
    <n v="24044.191635399999"/>
    <n v="4249.0908371999994"/>
    <n v="942.5"/>
    <n v="101338.4224726"/>
    <n v="3.01"/>
    <m/>
    <n v="101338.40458116178"/>
    <n v="3.01"/>
    <n v="1.7891438212245703E-2"/>
    <n v="0"/>
    <n v="1.7655140996340115E-5"/>
    <n v="0"/>
    <n v="0"/>
    <n v="179"/>
    <x v="1"/>
    <b v="0"/>
    <n v="18"/>
  </r>
  <r>
    <x v="206"/>
    <x v="1"/>
    <s v="zob"/>
    <x v="4"/>
    <x v="44"/>
    <n v="404"/>
    <n v="104"/>
    <s v="Z0030"/>
    <s v="VK01"/>
    <m/>
    <x v="414"/>
    <n v="33663"/>
    <s v="točka"/>
    <n v="2.4799999999999995"/>
    <m/>
    <n v="54006.709999999992"/>
    <m/>
    <n v="1350.16"/>
    <n v="3478.04"/>
    <n v="0"/>
    <n v="58834.910000000011"/>
    <n v="9472.4200000000019"/>
    <n v="68307.330000000016"/>
    <n v="2332.65"/>
    <n v="448.43"/>
    <n v="1014.23"/>
    <n v="3795.3100000000004"/>
    <n v="72102.64"/>
    <n v="24044.191635399999"/>
    <n v="4249.0908371999994"/>
    <n v="942.5"/>
    <n v="24044.191635399999"/>
    <n v="4249.0908371999994"/>
    <n v="942.5"/>
    <n v="101338.4224726"/>
    <n v="3.01"/>
    <m/>
    <n v="101338.40458116178"/>
    <n v="3.01"/>
    <n v="1.7891438212245703E-2"/>
    <n v="0"/>
    <n v="1.7655140996340115E-5"/>
    <n v="0"/>
    <n v="0"/>
    <m/>
    <x v="3"/>
    <b v="0"/>
    <n v="18"/>
  </r>
  <r>
    <x v="0"/>
    <x v="1"/>
    <s v="zob"/>
    <x v="0"/>
    <x v="0"/>
    <n v="404"/>
    <n v="103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200"/>
    <x v="3"/>
    <n v="32856"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21876.912225199998"/>
    <n v="4182.4174349999994"/>
    <m/>
    <n v="21876.912225199998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2167.2794101999998"/>
    <n v="66.673402199999998"/>
    <m/>
    <n v="2167.2794101999998"/>
    <n v="66.673402199999998"/>
    <m/>
    <m/>
    <m/>
    <m/>
    <m/>
    <m/>
    <m/>
    <m/>
    <m/>
    <m/>
    <m/>
    <m/>
    <x v="0"/>
    <m/>
    <s v=""/>
  </r>
  <r>
    <x v="207"/>
    <x v="1"/>
    <s v="zob"/>
    <x v="4"/>
    <x v="44"/>
    <n v="404"/>
    <n v="105"/>
    <s v="Z0030"/>
    <s v="VK01"/>
    <m/>
    <x v="415"/>
    <n v="37335"/>
    <s v="točka"/>
    <n v="2.9399999999999995"/>
    <m/>
    <n v="60724.419999999991"/>
    <m/>
    <n v="1518.11"/>
    <n v="3910.66"/>
    <n v="0"/>
    <n v="66153.19"/>
    <n v="10650.660000000002"/>
    <n v="76803.850000000006"/>
    <n v="2765.3100000000004"/>
    <n v="531.6099999999999"/>
    <n v="1202.3399999999999"/>
    <n v="4499.2600000000011"/>
    <n v="81303.11"/>
    <n v="20390.983736599999"/>
    <n v="4249.0908371999994"/>
    <n v="942.5"/>
    <n v="20390.983736599999"/>
    <n v="4249.0908371999994"/>
    <n v="942.5"/>
    <n v="106885.6845738"/>
    <n v="2.86"/>
    <m/>
    <n v="106885.66123871322"/>
    <n v="2.86"/>
    <n v="2.3335086778388359E-2"/>
    <n v="0"/>
    <n v="2.1831821507164478E-5"/>
    <n v="0"/>
    <n v="0"/>
    <n v="180"/>
    <x v="1"/>
    <b v="0"/>
    <n v="18"/>
  </r>
  <r>
    <x v="208"/>
    <x v="1"/>
    <s v="zob"/>
    <x v="4"/>
    <x v="44"/>
    <n v="404"/>
    <n v="106"/>
    <s v="Z0030"/>
    <s v="VK01"/>
    <m/>
    <x v="415"/>
    <n v="37335"/>
    <s v="točka"/>
    <n v="2.9399999999999995"/>
    <m/>
    <n v="60724.419999999991"/>
    <m/>
    <n v="1518.11"/>
    <n v="3910.66"/>
    <n v="0"/>
    <n v="66153.19"/>
    <n v="10650.660000000002"/>
    <n v="76803.850000000006"/>
    <n v="2765.3100000000004"/>
    <n v="531.6099999999999"/>
    <n v="1202.3399999999999"/>
    <n v="4499.2600000000011"/>
    <n v="81303.11"/>
    <n v="20390.983736599999"/>
    <n v="4249.0908371999994"/>
    <n v="942.5"/>
    <n v="20390.983736599999"/>
    <n v="4249.0908371999994"/>
    <n v="942.5"/>
    <n v="106885.6845738"/>
    <n v="2.86"/>
    <m/>
    <n v="106885.66123871322"/>
    <n v="2.86"/>
    <n v="2.3335086778388359E-2"/>
    <n v="0"/>
    <n v="2.1831821507164478E-5"/>
    <n v="0"/>
    <n v="0"/>
    <m/>
    <x v="3"/>
    <b v="0"/>
    <n v="18"/>
  </r>
  <r>
    <x v="0"/>
    <x v="1"/>
    <s v="zob"/>
    <x v="0"/>
    <x v="0"/>
    <n v="404"/>
    <n v="105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81"/>
    <x v="411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200"/>
    <x v="3"/>
    <n v="36528"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18223.704326399999"/>
    <n v="4182.4174349999994"/>
    <m/>
    <n v="18223.704326399999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2167.2794101999998"/>
    <n v="66.673402199999998"/>
    <m/>
    <n v="2167.2794101999998"/>
    <n v="66.673402199999998"/>
    <m/>
    <s v="evidenčno:"/>
    <n v="4.57"/>
    <m/>
    <m/>
    <m/>
    <m/>
    <m/>
    <m/>
    <m/>
    <m/>
    <m/>
    <x v="0"/>
    <m/>
    <s v=""/>
  </r>
  <r>
    <x v="209"/>
    <x v="1"/>
    <s v="zob"/>
    <x v="4"/>
    <x v="44"/>
    <n v="404"/>
    <n v="107"/>
    <s v="E0010"/>
    <s v="VK01"/>
    <m/>
    <x v="416"/>
    <n v="12"/>
    <s v="pavšal"/>
    <n v="4.6100000000000003"/>
    <m/>
    <n v="125561.75"/>
    <m/>
    <n v="3139.04"/>
    <n v="8086.18"/>
    <n v="0"/>
    <n v="136786.97"/>
    <n v="22022.710000000003"/>
    <n v="158809.68"/>
    <n v="4336.07"/>
    <n v="833.57999999999993"/>
    <n v="1885.31"/>
    <n v="7054.9600000000009"/>
    <n v="165864.63999999998"/>
    <n v="252497.52"/>
    <n v="32017.61"/>
    <n v="942.5"/>
    <n v="252497.52"/>
    <n v="32017.61"/>
    <n v="942.5"/>
    <n v="451322.26999999996"/>
    <n v="37610.19"/>
    <m/>
    <n v="451322.26145647268"/>
    <n v="37610.19"/>
    <n v="8.5435272776521742E-3"/>
    <n v="0"/>
    <n v="1.8929993061013999E-6"/>
    <n v="0"/>
    <n v="0"/>
    <n v="181"/>
    <x v="1"/>
    <b v="0"/>
    <n v="18"/>
  </r>
  <r>
    <x v="0"/>
    <x v="1"/>
    <s v="zob"/>
    <x v="0"/>
    <x v="0"/>
    <n v="404"/>
    <n v="107"/>
    <s v="E0010"/>
    <m/>
    <n v="16"/>
    <x v="41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200"/>
    <x v="3"/>
    <m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s v="Op: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s v="Op: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10"/>
    <x v="1"/>
    <s v="zob"/>
    <x v="4"/>
    <x v="44"/>
    <n v="405"/>
    <n v="113"/>
    <s v="Z0030"/>
    <s v="VK01"/>
    <m/>
    <x v="420"/>
    <n v="70346"/>
    <s v="točka"/>
    <n v="4.67"/>
    <m/>
    <n v="102307.48000000001"/>
    <m/>
    <n v="2557.69"/>
    <n v="6588.6"/>
    <n v="0"/>
    <n v="111453.76999999999"/>
    <n v="17944.060000000001"/>
    <n v="129397.83000000002"/>
    <n v="4392.5099999999993"/>
    <n v="844.42999999999984"/>
    <n v="1909.85"/>
    <n v="7146.7900000000018"/>
    <n v="136544.62"/>
    <n v="39383.570881999993"/>
    <n v="4264.1065607999999"/>
    <n v="942.5"/>
    <n v="39383.570881999993"/>
    <n v="4264.1065607999999"/>
    <n v="942.5"/>
    <n v="181134.79744279999"/>
    <n v="2.57"/>
    <m/>
    <n v="181134.79068325783"/>
    <n v="2.57"/>
    <n v="6.7595421569421887E-3"/>
    <n v="0"/>
    <n v="3.7317746256500734E-6"/>
    <n v="0"/>
    <n v="0"/>
    <n v="182"/>
    <x v="1"/>
    <b v="0"/>
    <n v="19"/>
  </r>
  <r>
    <x v="0"/>
    <x v="1"/>
    <s v="zob"/>
    <x v="0"/>
    <x v="0"/>
    <n v="405"/>
    <n v="113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60"/>
    <x v="409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200"/>
    <x v="3"/>
    <n v="69539"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n v="38720.825099999995"/>
    <n v="4197.4331585999998"/>
    <m/>
    <n v="38720.825099999995"/>
    <n v="4197.4331585999998"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62.74578199999996"/>
    <n v="66.673402199999998"/>
    <m/>
    <n v="662.74578199999996"/>
    <n v="66.673402199999998"/>
    <m/>
    <s v="evidenčno:"/>
    <n v="4.57"/>
    <m/>
    <m/>
    <m/>
    <m/>
    <m/>
    <m/>
    <m/>
    <m/>
    <m/>
    <x v="0"/>
    <m/>
    <s v=""/>
  </r>
  <r>
    <x v="211"/>
    <x v="1"/>
    <s v="zob"/>
    <x v="4"/>
    <x v="44"/>
    <n v="406"/>
    <n v="114"/>
    <s v="Z0030"/>
    <s v="VK01"/>
    <m/>
    <x v="421"/>
    <n v="45565"/>
    <s v="točka"/>
    <n v="3.0599999999999996"/>
    <m/>
    <n v="71007.110000000015"/>
    <m/>
    <n v="1775.1799999999998"/>
    <n v="4572.8600000000006"/>
    <n v="0"/>
    <n v="77355.150000000009"/>
    <n v="12454.180000000002"/>
    <n v="89809.33"/>
    <n v="2878.18"/>
    <n v="553.30999999999995"/>
    <n v="1251.42"/>
    <n v="4682.9100000000008"/>
    <n v="94492.239999999991"/>
    <n v="30618.456304400002"/>
    <n v="4194.2425665999999"/>
    <n v="942.5"/>
    <n v="30618.456304400002"/>
    <n v="4194.2425665999999"/>
    <n v="942.5"/>
    <n v="130247.43887099999"/>
    <n v="2.86"/>
    <m/>
    <n v="130247.4173069886"/>
    <n v="2.86"/>
    <n v="2.1564011389273219E-2"/>
    <n v="0"/>
    <n v="1.6556191159205559E-5"/>
    <n v="0"/>
    <n v="0"/>
    <n v="183"/>
    <x v="1"/>
    <b v="0"/>
    <n v="19"/>
  </r>
  <r>
    <x v="0"/>
    <x v="1"/>
    <s v="zob"/>
    <x v="0"/>
    <x v="0"/>
    <n v="406"/>
    <n v="114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80"/>
    <x v="10"/>
    <m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200"/>
    <x v="3"/>
    <n v="44758"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n v="29940.046709800001"/>
    <n v="4127.5691643999999"/>
    <m/>
    <n v="29940.046709800001"/>
    <n v="4127.5691643999999"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78.40959459999988"/>
    <n v="66.673402199999998"/>
    <m/>
    <n v="678.40959459999988"/>
    <n v="66.673402199999998"/>
    <m/>
    <s v="evidenčno:"/>
    <n v="4.57"/>
    <m/>
    <m/>
    <m/>
    <m/>
    <m/>
    <m/>
    <m/>
    <m/>
    <m/>
    <x v="0"/>
    <m/>
    <s v=""/>
  </r>
  <r>
    <x v="0"/>
    <x v="1"/>
    <s v="zob"/>
    <x v="0"/>
    <x v="0"/>
    <n v="406"/>
    <n v="114"/>
    <s v="Z0030"/>
    <m/>
    <s v="Rea: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12"/>
    <x v="1"/>
    <s v="zob"/>
    <x v="4"/>
    <x v="44"/>
    <n v="438"/>
    <n v="115"/>
    <s v="E0010"/>
    <s v="VK01"/>
    <m/>
    <x v="423"/>
    <n v="12"/>
    <s v="pavšal"/>
    <n v="0.66999999999999993"/>
    <m/>
    <n v="14852.95"/>
    <m/>
    <n v="11612.44"/>
    <n v="956.53"/>
    <n v="0"/>
    <n v="27421.919999999998"/>
    <n v="4414.9299999999994"/>
    <n v="31836.849999999995"/>
    <n v="0"/>
    <n v="0"/>
    <n v="0"/>
    <n v="0"/>
    <n v="31836.849999999995"/>
    <n v="11820.12"/>
    <n v="1220.1500000000001"/>
    <m/>
    <n v="11820.12"/>
    <n v="1220.1500000000001"/>
    <m/>
    <n v="44877.119999999995"/>
    <n v="3739.76"/>
    <m/>
    <n v="44877.128841687794"/>
    <n v="3739.76"/>
    <n v="-8.841687798849307E-3"/>
    <n v="0"/>
    <n v="-1.970199080703216E-5"/>
    <n v="0"/>
    <n v="0"/>
    <n v="184"/>
    <x v="1"/>
    <b v="0"/>
    <n v="19"/>
  </r>
  <r>
    <x v="0"/>
    <x v="1"/>
    <s v="zob"/>
    <x v="0"/>
    <x v="0"/>
    <n v="438"/>
    <n v="115"/>
    <s v="E0010"/>
    <m/>
    <n v="15"/>
    <x v="413"/>
    <m/>
    <m/>
    <n v="0.28999999999999998"/>
    <n v="48"/>
    <n v="9326.3700000000008"/>
    <n v="85.26"/>
    <n v="7951.66"/>
    <n v="600.62"/>
    <n v="0"/>
    <n v="17878.649999999998"/>
    <n v="2878.46"/>
    <n v="20757.109999999997"/>
    <m/>
    <m/>
    <m/>
    <m/>
    <n v="20757.109999999997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38"/>
    <n v="115"/>
    <s v="E0010"/>
    <m/>
    <n v="180"/>
    <x v="10"/>
    <m/>
    <m/>
    <n v="0.28999999999999998"/>
    <n v="28"/>
    <n v="4256.43"/>
    <n v="85.26"/>
    <n v="3629.03"/>
    <n v="274.11"/>
    <n v="0"/>
    <n v="8159.5700000000006"/>
    <n v="1313.69"/>
    <n v="9473.26"/>
    <m/>
    <m/>
    <m/>
    <m/>
    <n v="9473.26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38"/>
    <n v="115"/>
    <s v="E0010"/>
    <m/>
    <n v="200"/>
    <x v="3"/>
    <m/>
    <m/>
    <n v="0.09"/>
    <n v="27"/>
    <n v="1270.1500000000001"/>
    <n v="2.5"/>
    <n v="31.75"/>
    <n v="81.8"/>
    <n v="0"/>
    <n v="1383.7"/>
    <n v="222.78"/>
    <n v="1606.48"/>
    <m/>
    <m/>
    <m/>
    <m/>
    <n v="1606.48"/>
    <m/>
    <m/>
    <m/>
    <m/>
    <m/>
    <m/>
    <m/>
    <m/>
    <m/>
    <m/>
    <m/>
    <m/>
    <m/>
    <m/>
    <m/>
    <m/>
    <m/>
    <x v="0"/>
    <m/>
    <s v=""/>
  </r>
  <r>
    <x v="213"/>
    <x v="1"/>
    <s v="zob"/>
    <x v="4"/>
    <x v="44"/>
    <n v="442"/>
    <n v="116"/>
    <s v="Z0030"/>
    <s v="VK01"/>
    <m/>
    <x v="424"/>
    <n v="59985"/>
    <s v="točka"/>
    <n v="4.01"/>
    <m/>
    <n v="93467.86"/>
    <m/>
    <n v="2336.7000000000003"/>
    <n v="6019.3300000000008"/>
    <n v="0"/>
    <n v="101823.88999999998"/>
    <n v="16393.64"/>
    <n v="118217.53"/>
    <n v="3771.73"/>
    <n v="725.08999999999992"/>
    <n v="1639.94"/>
    <n v="6136.7600000000011"/>
    <n v="124354.29"/>
    <n v="49342.604985999998"/>
    <n v="6202.5108479999999"/>
    <n v="942.5"/>
    <n v="49342.604985999998"/>
    <n v="6202.5108479999999"/>
    <n v="942.5"/>
    <n v="180841.905834"/>
    <n v="3.01"/>
    <m/>
    <n v="180841.90274258313"/>
    <n v="3.01"/>
    <n v="3.0914168746676296E-3"/>
    <n v="0"/>
    <n v="1.709458276972491E-6"/>
    <n v="0"/>
    <n v="0"/>
    <n v="185"/>
    <x v="1"/>
    <b v="0"/>
    <n v="19"/>
  </r>
  <r>
    <x v="0"/>
    <x v="1"/>
    <s v="zob"/>
    <x v="0"/>
    <x v="0"/>
    <n v="442"/>
    <n v="116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3"/>
    <x v="425"/>
    <m/>
    <m/>
    <n v="0.33"/>
    <n v="54"/>
    <n v="13428.56"/>
    <n v="2.5"/>
    <n v="335.71"/>
    <n v="864.8"/>
    <n v="0"/>
    <n v="14629.069999999998"/>
    <n v="2355.2800000000002"/>
    <n v="16984.349999999999"/>
    <n v="310.39"/>
    <n v="59.67"/>
    <n v="134.96"/>
    <n v="505.02"/>
    <n v="17489.37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80"/>
    <x v="10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200"/>
    <x v="3"/>
    <n v="59178"/>
    <m/>
    <n v="0.52"/>
    <n v="27"/>
    <n v="7338.65"/>
    <n v="2.5"/>
    <n v="183.47"/>
    <n v="472.61"/>
    <n v="0"/>
    <n v="7994.73"/>
    <n v="1287.1500000000001"/>
    <n v="9281.8799999999992"/>
    <n v="489.1"/>
    <n v="94.03"/>
    <n v="212.66"/>
    <n v="795.79"/>
    <n v="10077.669999999998"/>
    <n v="48649.937433399995"/>
    <n v="6135.8374457999998"/>
    <m/>
    <n v="48649.937433399995"/>
    <n v="6135.8374457999998"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92.66755260000002"/>
    <n v="66.673402199999998"/>
    <m/>
    <n v="692.66755260000002"/>
    <n v="66.673402199999998"/>
    <m/>
    <s v="evidenčno:"/>
    <n v="4.57"/>
    <m/>
    <m/>
    <m/>
    <m/>
    <m/>
    <m/>
    <m/>
    <m/>
    <m/>
    <x v="0"/>
    <m/>
    <s v=""/>
  </r>
  <r>
    <x v="214"/>
    <x v="1"/>
    <s v="zob"/>
    <x v="4"/>
    <x v="44"/>
    <n v="446"/>
    <n v="125"/>
    <s v="E0010"/>
    <s v="VK01"/>
    <m/>
    <x v="426"/>
    <n v="12"/>
    <s v="pavšal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7243.68"/>
    <n v="1155.28"/>
    <n v="942.5"/>
    <n v="7243.68"/>
    <n v="1155.28"/>
    <n v="942.5"/>
    <n v="40200.86"/>
    <n v="3350.07"/>
    <m/>
    <n v="40200.858443116987"/>
    <n v="3350.07"/>
    <n v="1.5568830131087452E-3"/>
    <n v="0"/>
    <n v="3.8727606160741271E-6"/>
    <n v="0"/>
    <n v="0"/>
    <n v="186"/>
    <x v="1"/>
    <b v="0"/>
    <n v="19"/>
  </r>
  <r>
    <x v="0"/>
    <x v="1"/>
    <s v="zob"/>
    <x v="0"/>
    <x v="0"/>
    <n v="446"/>
    <n v="125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6"/>
    <n v="125"/>
    <s v="E001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"/>
    <x v="1"/>
    <s v="druge"/>
    <x v="0"/>
    <x v="9"/>
    <s v="DRUGE ZDRAVSTVENE DEJAVNOSTI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15"/>
    <x v="1"/>
    <s v="druge"/>
    <x v="5"/>
    <x v="45"/>
    <n v="506"/>
    <s v="027"/>
    <s v="Z0030"/>
    <s v="VK01"/>
    <m/>
    <x v="427"/>
    <n v="18603"/>
    <s v="točka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8773.85"/>
    <n v="1391.77"/>
    <n v="942.5"/>
    <n v="8773.85"/>
    <n v="1391.77"/>
    <n v="942.5"/>
    <n v="39034.659999999996"/>
    <n v="2.1"/>
    <m/>
    <n v="39034.66168129821"/>
    <n v="2.1"/>
    <n v="-1.6812982139526866E-3"/>
    <n v="0"/>
    <n v="-4.3071929960090036E-6"/>
    <n v="0"/>
    <n v="0"/>
    <n v="187"/>
    <x v="1"/>
    <b v="0"/>
    <n v="19"/>
  </r>
  <r>
    <x v="0"/>
    <x v="1"/>
    <s v="druge"/>
    <x v="0"/>
    <x v="0"/>
    <n v="506"/>
    <s v="027"/>
    <s v="Z0030"/>
    <m/>
    <n v="69"/>
    <x v="102"/>
    <n v="18603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6"/>
    <s v="0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6"/>
    <x v="1"/>
    <s v="druge"/>
    <x v="5"/>
    <x v="45"/>
    <n v="506"/>
    <s v="027"/>
    <s v="Z0030"/>
    <s v="VK11"/>
    <m/>
    <x v="428"/>
    <n v="22500"/>
    <s v="točka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25297.47"/>
    <n v="2120.27"/>
    <n v="942.5"/>
    <n v="25297.47"/>
    <n v="2120.27"/>
    <n v="942.5"/>
    <n v="56286.78"/>
    <n v="2.5"/>
    <m/>
    <n v="56286.781681298213"/>
    <n v="2.5"/>
    <n v="-1.6812982139526866E-3"/>
    <n v="0"/>
    <n v="-2.9870213995754405E-6"/>
    <n v="0"/>
    <n v="0"/>
    <n v="188"/>
    <x v="1"/>
    <b v="0"/>
    <n v="19"/>
  </r>
  <r>
    <x v="0"/>
    <x v="1"/>
    <s v="druge"/>
    <x v="0"/>
    <x v="0"/>
    <n v="506"/>
    <s v="027"/>
    <s v="Z0030"/>
    <m/>
    <n v="69"/>
    <x v="102"/>
    <n v="22500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6"/>
    <s v="0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7"/>
    <x v="1"/>
    <s v="druge"/>
    <x v="5"/>
    <x v="45"/>
    <n v="507"/>
    <s v="028"/>
    <s v="Z0034"/>
    <s v="VK01"/>
    <m/>
    <x v="429"/>
    <n v="589.73"/>
    <s v="utež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8773.85"/>
    <n v="1391.77"/>
    <n v="942.5"/>
    <n v="8773.85"/>
    <n v="1391.77"/>
    <n v="942.5"/>
    <n v="39034.659999999996"/>
    <n v="66.19"/>
    <m/>
    <n v="39034.66168129821"/>
    <n v="66.190734202598151"/>
    <n v="-1.6812982139526866E-3"/>
    <n v="-7.3420259815293321E-4"/>
    <n v="-4.3071929960090036E-6"/>
    <n v="-1.1092226230723905E-3"/>
    <n v="0"/>
    <n v="189"/>
    <x v="1"/>
    <b v="0"/>
    <n v="19"/>
  </r>
  <r>
    <x v="0"/>
    <x v="1"/>
    <s v="druge"/>
    <x v="0"/>
    <x v="0"/>
    <n v="507"/>
    <s v="028"/>
    <s v="Z0034"/>
    <m/>
    <n v="62"/>
    <x v="22"/>
    <n v="250"/>
    <s v="št. razl. ZZZS št."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7"/>
    <s v="028"/>
    <s v="Z0034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8"/>
    <x v="1"/>
    <s v="druge"/>
    <x v="5"/>
    <x v="46"/>
    <n v="511"/>
    <s v="031"/>
    <s v="E0010"/>
    <s v="VK01"/>
    <m/>
    <x v="430"/>
    <n v="12"/>
    <s v="pavšal"/>
    <n v="8.15"/>
    <m/>
    <n v="174990"/>
    <m/>
    <n v="4374.75"/>
    <n v="11269.35"/>
    <n v="0"/>
    <n v="190634.1"/>
    <n v="30692.09"/>
    <n v="221326.19"/>
    <n v="7665.73"/>
    <n v="1473.69"/>
    <n v="3333.0299999999997"/>
    <n v="12472.45"/>
    <n v="233798.63999999998"/>
    <n v="555269.56999999995"/>
    <m/>
    <n v="2827.5"/>
    <n v="555269.56999999995"/>
    <m/>
    <n v="2827.5"/>
    <n v="791895.71"/>
    <n v="65991.31"/>
    <m/>
    <n v="791895.7"/>
    <n v="65991.31"/>
    <n v="1.0000000009313226E-2"/>
    <n v="0"/>
    <n v="1.2627925633783876E-6"/>
    <n v="0"/>
    <n v="0"/>
    <n v="190"/>
    <x v="1"/>
    <b v="0"/>
    <n v="19"/>
  </r>
  <r>
    <x v="0"/>
    <x v="1"/>
    <s v="druge"/>
    <x v="0"/>
    <x v="0"/>
    <n v="511"/>
    <s v="031"/>
    <s v="E0010"/>
    <m/>
    <n v="222"/>
    <x v="2"/>
    <m/>
    <m/>
    <n v="7.07"/>
    <n v="39"/>
    <n v="159748.18"/>
    <n v="2.5"/>
    <n v="3993.7"/>
    <n v="10287.780000000001"/>
    <n v="0"/>
    <n v="174029.66"/>
    <n v="28018.78"/>
    <n v="202048.44"/>
    <n v="6649.9"/>
    <n v="1278.4000000000001"/>
    <n v="2891.35"/>
    <n v="10819.65"/>
    <n v="212868.0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1"/>
    <s v="031"/>
    <s v="E0010"/>
    <m/>
    <n v="200"/>
    <x v="3"/>
    <m/>
    <m/>
    <n v="1.08"/>
    <n v="27"/>
    <n v="15241.82"/>
    <n v="2.5"/>
    <n v="381.05"/>
    <n v="981.57"/>
    <n v="0"/>
    <n v="16604.439999999999"/>
    <n v="2673.31"/>
    <n v="19277.75"/>
    <n v="1015.83"/>
    <n v="195.29"/>
    <n v="441.68"/>
    <n v="1652.8000000000002"/>
    <n v="20930.55"/>
    <m/>
    <m/>
    <m/>
    <m/>
    <m/>
    <m/>
    <m/>
    <m/>
    <m/>
    <m/>
    <m/>
    <m/>
    <m/>
    <m/>
    <m/>
    <m/>
    <m/>
    <x v="0"/>
    <m/>
    <s v=""/>
  </r>
  <r>
    <x v="219"/>
    <x v="1"/>
    <s v="druge"/>
    <x v="5"/>
    <x v="46"/>
    <n v="511"/>
    <s v="031"/>
    <s v="E0436"/>
    <s v="VK01"/>
    <m/>
    <x v="431"/>
    <n v="12000"/>
    <s v="pregled"/>
    <n v="7.19"/>
    <m/>
    <n v="128393.27"/>
    <m/>
    <n v="3209.83"/>
    <n v="8268.5300000000007"/>
    <n v="0"/>
    <n v="139871.63"/>
    <n v="22519.33"/>
    <n v="162390.96000000002"/>
    <n v="6762.77"/>
    <n v="1300.0999999999999"/>
    <n v="2940.42"/>
    <n v="11003.29"/>
    <n v="173394.25000000003"/>
    <n v="59402.17"/>
    <n v="135887.31"/>
    <m/>
    <n v="59402.17"/>
    <n v="135887.31"/>
    <m/>
    <n v="368683.73000000004"/>
    <n v="30.72"/>
    <m/>
    <n v="368683.72600000002"/>
    <n v="30.72"/>
    <n v="4.0000000153668225E-3"/>
    <n v="0"/>
    <n v="1.0849407590523328E-6"/>
    <n v="0"/>
    <n v="0"/>
    <n v="191"/>
    <x v="1"/>
    <b v="0"/>
    <n v="19"/>
  </r>
  <r>
    <x v="0"/>
    <x v="1"/>
    <s v="druge"/>
    <x v="0"/>
    <x v="0"/>
    <n v="511"/>
    <s v="031"/>
    <s v="E0436"/>
    <m/>
    <n v="220"/>
    <x v="32"/>
    <m/>
    <m/>
    <n v="7.19"/>
    <n v="33"/>
    <n v="128393.27"/>
    <n v="2.5"/>
    <n v="3209.83"/>
    <n v="8268.5300000000007"/>
    <n v="0"/>
    <n v="139871.63"/>
    <n v="22519.33"/>
    <n v="162390.96000000002"/>
    <n v="6762.77"/>
    <n v="1300.0999999999999"/>
    <n v="2940.42"/>
    <n v="11003.29"/>
    <n v="173394.25000000003"/>
    <m/>
    <m/>
    <m/>
    <m/>
    <m/>
    <m/>
    <m/>
    <m/>
    <m/>
    <m/>
    <m/>
    <m/>
    <m/>
    <m/>
    <m/>
    <m/>
    <m/>
    <x v="0"/>
    <m/>
    <s v=""/>
  </r>
  <r>
    <x v="220"/>
    <x v="1"/>
    <s v="druge"/>
    <x v="5"/>
    <x v="46"/>
    <n v="511"/>
    <s v="031"/>
    <s v="E0437"/>
    <s v="VK01"/>
    <m/>
    <x v="432"/>
    <n v="12000"/>
    <s v="pregled"/>
    <n v="3.13"/>
    <m/>
    <n v="55893.04"/>
    <m/>
    <n v="1397.33"/>
    <n v="3599.51"/>
    <n v="0"/>
    <n v="60889.880000000005"/>
    <n v="9803.27"/>
    <n v="70693.150000000009"/>
    <n v="2944.02"/>
    <n v="565.97"/>
    <n v="1280.04"/>
    <n v="4790.03"/>
    <n v="75483.180000000008"/>
    <n v="759415.97"/>
    <n v="121522.08"/>
    <m/>
    <n v="759415.97"/>
    <n v="121522.08"/>
    <m/>
    <n v="956421.23"/>
    <n v="79.7"/>
    <m/>
    <n v="956421.22199999995"/>
    <n v="79.7"/>
    <n v="8.000000030733645E-3"/>
    <n v="0"/>
    <n v="8.364515389991676E-7"/>
    <n v="0"/>
    <n v="0"/>
    <n v="192"/>
    <x v="1"/>
    <b v="0"/>
    <n v="19"/>
  </r>
  <r>
    <x v="0"/>
    <x v="1"/>
    <s v="druge"/>
    <x v="0"/>
    <x v="0"/>
    <n v="511"/>
    <s v="031"/>
    <s v="E0437"/>
    <m/>
    <n v="220"/>
    <x v="32"/>
    <m/>
    <m/>
    <n v="3.13"/>
    <n v="33"/>
    <n v="55893.04"/>
    <n v="2.5"/>
    <n v="1397.33"/>
    <n v="3599.51"/>
    <n v="0"/>
    <n v="60889.880000000005"/>
    <n v="9803.27"/>
    <n v="70693.150000000009"/>
    <n v="2944.02"/>
    <n v="565.97"/>
    <n v="1280.04"/>
    <n v="4790.03"/>
    <n v="75483.180000000008"/>
    <m/>
    <m/>
    <m/>
    <m/>
    <m/>
    <m/>
    <m/>
    <m/>
    <m/>
    <m/>
    <m/>
    <m/>
    <m/>
    <m/>
    <m/>
    <m/>
    <m/>
    <x v="0"/>
    <m/>
    <s v=""/>
  </r>
  <r>
    <x v="221"/>
    <x v="1"/>
    <s v="druge"/>
    <x v="5"/>
    <x v="46"/>
    <n v="511"/>
    <s v="039"/>
    <s v="E0010"/>
    <s v="VK01"/>
    <m/>
    <x v="433"/>
    <n v="12"/>
    <s v="pavšal"/>
    <n v="6"/>
    <m/>
    <n v="164942.60999999999"/>
    <m/>
    <n v="4123.57"/>
    <n v="10622.3"/>
    <n v="0"/>
    <n v="179688.47999999998"/>
    <n v="28929.85"/>
    <n v="208618.33"/>
    <n v="5643.48"/>
    <n v="1084.92"/>
    <n v="2453.7600000000002"/>
    <n v="9182.16"/>
    <n v="217800.49"/>
    <n v="660980.30000000005"/>
    <m/>
    <m/>
    <n v="660980.30000000005"/>
    <m/>
    <m/>
    <n v="878780.79"/>
    <n v="73231.73"/>
    <m/>
    <n v="878780.79"/>
    <n v="73231.73"/>
    <n v="0"/>
    <n v="0"/>
    <n v="0"/>
    <n v="0"/>
    <n v="0"/>
    <n v="193"/>
    <x v="1"/>
    <b v="0"/>
    <n v="19"/>
  </r>
  <r>
    <x v="0"/>
    <x v="1"/>
    <s v="druge"/>
    <x v="0"/>
    <x v="0"/>
    <n v="511"/>
    <s v="039"/>
    <s v="E0010"/>
    <m/>
    <n v="220"/>
    <x v="32"/>
    <m/>
    <m/>
    <n v="6"/>
    <n v="44"/>
    <n v="164942.60999999999"/>
    <n v="2.5"/>
    <n v="4123.57"/>
    <n v="10622.3"/>
    <n v="0"/>
    <n v="179688.47999999998"/>
    <n v="28929.85"/>
    <n v="208618.33"/>
    <n v="5643.48"/>
    <n v="1084.92"/>
    <n v="2453.7600000000002"/>
    <n v="9182.16"/>
    <n v="217800.49"/>
    <m/>
    <m/>
    <m/>
    <m/>
    <m/>
    <m/>
    <m/>
    <m/>
    <m/>
    <m/>
    <m/>
    <m/>
    <m/>
    <m/>
    <m/>
    <m/>
    <m/>
    <x v="0"/>
    <m/>
    <s v=""/>
  </r>
  <r>
    <x v="222"/>
    <x v="1"/>
    <s v="druge"/>
    <x v="5"/>
    <x v="47"/>
    <n v="512"/>
    <s v="032"/>
    <s v="Z0030"/>
    <s v="VK01"/>
    <m/>
    <x v="434"/>
    <n v="21522"/>
    <s v="točka"/>
    <n v="1.5"/>
    <m/>
    <n v="28116.15"/>
    <m/>
    <n v="702.90000000000009"/>
    <n v="1810.6799999999998"/>
    <n v="0"/>
    <n v="30629.729999999996"/>
    <n v="4931.3900000000003"/>
    <n v="35561.119999999995"/>
    <n v="1410.87"/>
    <n v="271.23"/>
    <n v="613.43999999999994"/>
    <n v="2295.5400000000004"/>
    <n v="37856.659999999996"/>
    <n v="5180.7"/>
    <n v="1124.0899999999999"/>
    <n v="942.5"/>
    <n v="5180.7"/>
    <n v="1124.0899999999999"/>
    <n v="942.5"/>
    <n v="45103.94999999999"/>
    <n v="2.1"/>
    <m/>
    <n v="45103.95"/>
    <n v="2.1"/>
    <n v="0"/>
    <n v="0"/>
    <n v="0"/>
    <n v="0"/>
    <n v="0"/>
    <n v="194"/>
    <x v="1"/>
    <b v="0"/>
    <n v="19"/>
  </r>
  <r>
    <x v="0"/>
    <x v="1"/>
    <s v="druge"/>
    <x v="0"/>
    <x v="0"/>
    <n v="512"/>
    <s v="032"/>
    <s v="Z0030"/>
    <m/>
    <n v="146"/>
    <x v="435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n v="180"/>
    <x v="10"/>
    <m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s v="Rea:"/>
    <x v="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3"/>
    <x v="1"/>
    <s v="druge"/>
    <x v="5"/>
    <x v="47"/>
    <n v="512"/>
    <s v="057"/>
    <s v="Z0030"/>
    <s v="VK28"/>
    <m/>
    <x v="437"/>
    <n v="293754"/>
    <s v="točka"/>
    <n v="17.29"/>
    <m/>
    <n v="404503.62999999995"/>
    <m/>
    <n v="10112.600000000002"/>
    <n v="26050.029999999995"/>
    <n v="0"/>
    <n v="440666.25999999995"/>
    <n v="70947.290000000008"/>
    <n v="511613.55000000005"/>
    <n v="16262.630000000001"/>
    <n v="3126.3799999999997"/>
    <n v="7070.92"/>
    <n v="26459.930000000004"/>
    <n v="538073.48"/>
    <n v="54838.3"/>
    <n v="3411.21"/>
    <n v="942.5"/>
    <n v="54838.3"/>
    <n v="3411.21"/>
    <n v="942.5"/>
    <n v="597265.49"/>
    <n v="2.0299999999999998"/>
    <m/>
    <n v="597265.47000000009"/>
    <n v="2.0299999999999998"/>
    <n v="1.999999990221113E-2"/>
    <n v="0"/>
    <n v="3.3485947048321957E-6"/>
    <n v="0"/>
    <n v="0"/>
    <n v="195"/>
    <x v="1"/>
    <b v="0"/>
    <n v="19"/>
  </r>
  <r>
    <x v="0"/>
    <x v="1"/>
    <s v="druge"/>
    <x v="0"/>
    <x v="0"/>
    <n v="512"/>
    <s v="0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50"/>
    <x v="50"/>
    <n v="86088"/>
    <m/>
    <n v="4"/>
    <n v="49"/>
    <n v="133785.21"/>
    <n v="2.5"/>
    <n v="3344.63"/>
    <n v="8615.77"/>
    <n v="0"/>
    <n v="145745.60999999999"/>
    <n v="23465.040000000001"/>
    <n v="169210.65"/>
    <n v="3762.32"/>
    <n v="723.28"/>
    <n v="1635.84"/>
    <n v="6121.4400000000005"/>
    <n v="175332.0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40"/>
    <x v="207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30"/>
    <x v="309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10"/>
    <x v="43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11"/>
    <x v="28"/>
    <n v="21522"/>
    <m/>
    <n v="1"/>
    <n v="41"/>
    <n v="24438.99"/>
    <n v="2.5"/>
    <n v="610.97"/>
    <n v="1573.87"/>
    <n v="0"/>
    <n v="26623.83"/>
    <n v="4286.4399999999996"/>
    <n v="30910.27"/>
    <n v="940.58"/>
    <n v="180.82"/>
    <n v="408.96"/>
    <n v="1530.3600000000001"/>
    <n v="32440.6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66"/>
    <x v="24"/>
    <n v="21522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200"/>
    <x v="3"/>
    <m/>
    <m/>
    <n v="2.29"/>
    <n v="27"/>
    <n v="32318.29"/>
    <n v="2.5"/>
    <n v="807.96"/>
    <n v="2081.3000000000002"/>
    <n v="0"/>
    <n v="35207.550000000003"/>
    <n v="5668.42"/>
    <n v="40875.97"/>
    <n v="2153.9299999999998"/>
    <n v="414.08"/>
    <n v="936.52"/>
    <n v="3504.5299999999997"/>
    <n v="44380.5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4"/>
    <x v="1"/>
    <s v="druge"/>
    <x v="5"/>
    <x v="47"/>
    <n v="512"/>
    <s v="058"/>
    <s v="Z0030"/>
    <s v="VK28"/>
    <m/>
    <x v="443"/>
    <n v="127778"/>
    <s v="točka"/>
    <n v="6.92"/>
    <m/>
    <n v="195796.07000000004"/>
    <m/>
    <n v="4894.9000000000005"/>
    <n v="12609.26"/>
    <n v="0"/>
    <n v="213300.22999999998"/>
    <n v="34341.35"/>
    <n v="247641.58"/>
    <n v="6508.8099999999995"/>
    <n v="1251.2699999999998"/>
    <n v="2830"/>
    <n v="10590.080000000002"/>
    <n v="258231.66000000003"/>
    <n v="39882.400000000001"/>
    <n v="3411.21"/>
    <n v="942.5"/>
    <n v="39882.400000000001"/>
    <n v="3411.21"/>
    <n v="942.5"/>
    <n v="302467.77000000008"/>
    <n v="2.37"/>
    <m/>
    <n v="302467.77"/>
    <n v="2.37"/>
    <n v="0"/>
    <n v="0"/>
    <n v="0"/>
    <n v="0"/>
    <n v="0"/>
    <n v="196"/>
    <x v="1"/>
    <b v="0"/>
    <n v="20"/>
  </r>
  <r>
    <x v="0"/>
    <x v="1"/>
    <s v="druge"/>
    <x v="0"/>
    <x v="0"/>
    <n v="512"/>
    <s v="058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150"/>
    <x v="50"/>
    <n v="64566"/>
    <m/>
    <n v="3"/>
    <n v="49"/>
    <n v="100338.91"/>
    <n v="2.5"/>
    <n v="2508.4699999999998"/>
    <n v="6461.83"/>
    <n v="0"/>
    <n v="109309.21"/>
    <n v="17598.78"/>
    <n v="126907.99"/>
    <n v="2821.74"/>
    <n v="542.46"/>
    <n v="1226.8800000000001"/>
    <n v="4591.08"/>
    <n v="131499.0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5"/>
    <x v="1"/>
    <s v="druge"/>
    <x v="5"/>
    <x v="47"/>
    <n v="512"/>
    <s v="059"/>
    <s v="Z0030"/>
    <s v="VK28"/>
    <m/>
    <x v="445"/>
    <n v="172084"/>
    <s v="točka"/>
    <n v="10.370000000000001"/>
    <m/>
    <n v="237387.30000000002"/>
    <m/>
    <n v="5934.69"/>
    <n v="15287.73"/>
    <n v="0"/>
    <n v="258609.72"/>
    <n v="41636.18"/>
    <n v="300245.89999999997"/>
    <n v="9753.81"/>
    <n v="1875.1000000000001"/>
    <n v="4240.92"/>
    <n v="15869.830000000002"/>
    <n v="316115.73"/>
    <n v="56652.08"/>
    <n v="3411.21"/>
    <n v="942.5"/>
    <n v="56652.08"/>
    <n v="3411.21"/>
    <n v="942.5"/>
    <n v="377121.52"/>
    <n v="2.19"/>
    <m/>
    <n v="377121.53"/>
    <n v="2.19"/>
    <n v="-1.0000000009313226E-2"/>
    <n v="0"/>
    <n v="-2.6516651036373407E-6"/>
    <n v="0"/>
    <n v="0"/>
    <n v="197"/>
    <x v="1"/>
    <b v="0"/>
    <n v="20"/>
  </r>
  <r>
    <x v="0"/>
    <x v="1"/>
    <s v="druge"/>
    <x v="0"/>
    <x v="0"/>
    <n v="512"/>
    <s v="05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69"/>
    <x v="102"/>
    <n v="21522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80"/>
    <x v="18"/>
    <n v="82285"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1"/>
    <s v="reš prev"/>
    <x v="0"/>
    <x v="9"/>
    <s v="REŠEVALNI PREVOZI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26"/>
    <x v="1"/>
    <s v="reš prev"/>
    <x v="5"/>
    <x v="48"/>
    <n v="513"/>
    <n v="150"/>
    <s v="E0322"/>
    <s v="VK01"/>
    <m/>
    <x v="448"/>
    <n v="99460"/>
    <s v="točka"/>
    <n v="2.31"/>
    <m/>
    <n v="33729.629999999997"/>
    <m/>
    <n v="13232.14"/>
    <n v="2172.19"/>
    <n v="0"/>
    <n v="49133.960000000006"/>
    <n v="7910.58"/>
    <n v="57044.540000000008"/>
    <n v="2172.7400000000002"/>
    <n v="417.69"/>
    <n v="944.69999999999993"/>
    <n v="3535.13"/>
    <n v="60579.670000000006"/>
    <n v="17432.400000000001"/>
    <n v="18284.39"/>
    <n v="942.5"/>
    <n v="17432.400000000001"/>
    <n v="18284.39"/>
    <n v="942.5"/>
    <n v="97238.96"/>
    <n v="0.98"/>
    <m/>
    <n v="97238.944000000003"/>
    <n v="0.98"/>
    <n v="1.6000000003259629E-2"/>
    <n v="0"/>
    <n v="1.6454312793914781E-5"/>
    <n v="0"/>
    <n v="0"/>
    <n v="198"/>
    <x v="1"/>
    <b v="0"/>
    <n v="20"/>
  </r>
  <r>
    <x v="0"/>
    <x v="1"/>
    <s v="reš prev"/>
    <x v="0"/>
    <x v="0"/>
    <n v="513"/>
    <n v="150"/>
    <s v="E0322"/>
    <m/>
    <n v="50"/>
    <x v="449"/>
    <n v="99460"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0"/>
    <s v="E0322"/>
    <m/>
    <n v="180"/>
    <x v="10"/>
    <m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0"/>
    <s v="E0322"/>
    <m/>
    <n v="200"/>
    <x v="3"/>
    <m/>
    <m/>
    <n v="0.31"/>
    <n v="27"/>
    <n v="4374.97"/>
    <n v="39.229999999999997"/>
    <n v="1716.3"/>
    <n v="281.75"/>
    <n v="0"/>
    <n v="6373.02"/>
    <n v="1026.06"/>
    <n v="7399.08"/>
    <n v="291.58"/>
    <n v="56.05"/>
    <n v="126.78"/>
    <n v="474.40999999999997"/>
    <n v="7873.49"/>
    <m/>
    <m/>
    <m/>
    <m/>
    <m/>
    <m/>
    <m/>
    <m/>
    <m/>
    <m/>
    <m/>
    <m/>
    <m/>
    <m/>
    <m/>
    <m/>
    <m/>
    <x v="0"/>
    <m/>
    <s v=""/>
  </r>
  <r>
    <x v="227"/>
    <x v="1"/>
    <s v="reš prev"/>
    <x v="5"/>
    <x v="48"/>
    <n v="513"/>
    <n v="151"/>
    <s v="E0322"/>
    <s v="VK01"/>
    <m/>
    <x v="450"/>
    <n v="99460"/>
    <s v="točka"/>
    <n v="1.38"/>
    <m/>
    <n v="20153.099999999999"/>
    <m/>
    <n v="7906.0599999999995"/>
    <n v="1297.8599999999999"/>
    <n v="0"/>
    <n v="29357.019999999997"/>
    <n v="4726.4799999999996"/>
    <n v="34083.5"/>
    <n v="1298"/>
    <n v="249.52999999999997"/>
    <n v="564.36"/>
    <n v="2111.8900000000003"/>
    <n v="36195.39"/>
    <n v="14251.13"/>
    <n v="5983.99"/>
    <n v="942.5"/>
    <n v="14251.13"/>
    <n v="5983.99"/>
    <n v="942.5"/>
    <n v="57373.009999999995"/>
    <n v="0.57999999999999996"/>
    <m/>
    <n v="57373.011999999995"/>
    <n v="0.57999999999999996"/>
    <n v="-2.0000000004074536E-3"/>
    <n v="0"/>
    <n v="-3.4859595665074263E-6"/>
    <n v="0"/>
    <n v="0"/>
    <n v="199"/>
    <x v="1"/>
    <b v="0"/>
    <n v="20"/>
  </r>
  <r>
    <x v="0"/>
    <x v="1"/>
    <s v="reš prev"/>
    <x v="0"/>
    <x v="0"/>
    <n v="513"/>
    <n v="151"/>
    <s v="E0322"/>
    <m/>
    <n v="46"/>
    <x v="451"/>
    <n v="99460"/>
    <m/>
    <n v="1.2"/>
    <n v="28"/>
    <n v="17612.8"/>
    <n v="39.229999999999997"/>
    <n v="6909.5"/>
    <n v="1134.26"/>
    <n v="0"/>
    <n v="25656.559999999998"/>
    <n v="4130.71"/>
    <n v="29787.269999999997"/>
    <n v="1128.7"/>
    <n v="216.98"/>
    <n v="490.75"/>
    <n v="1836.43"/>
    <n v="31623.699999999997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1"/>
    <s v="E0322"/>
    <m/>
    <n v="200"/>
    <x v="3"/>
    <m/>
    <m/>
    <n v="0.18"/>
    <n v="27"/>
    <n v="2540.3000000000002"/>
    <n v="39.229999999999997"/>
    <n v="996.56"/>
    <n v="163.6"/>
    <n v="0"/>
    <n v="3700.46"/>
    <n v="595.77"/>
    <n v="4296.2299999999996"/>
    <n v="169.3"/>
    <n v="32.549999999999997"/>
    <n v="73.61"/>
    <n v="275.46000000000004"/>
    <n v="4571.6899999999996"/>
    <m/>
    <m/>
    <m/>
    <m/>
    <m/>
    <m/>
    <m/>
    <m/>
    <m/>
    <m/>
    <m/>
    <m/>
    <m/>
    <m/>
    <m/>
    <m/>
    <m/>
    <x v="0"/>
    <m/>
    <s v=""/>
  </r>
  <r>
    <x v="228"/>
    <x v="1"/>
    <s v="reš prev"/>
    <x v="5"/>
    <x v="48"/>
    <n v="513"/>
    <n v="153"/>
    <s v="E0322"/>
    <s v="VK01"/>
    <m/>
    <x v="452"/>
    <n v="99460"/>
    <s v="točka"/>
    <n v="1.1499999999999999"/>
    <m/>
    <n v="16794.25"/>
    <m/>
    <n v="6588.39"/>
    <n v="1081.55"/>
    <n v="0"/>
    <n v="24464.190000000002"/>
    <n v="3938.7400000000002"/>
    <n v="28402.930000000004"/>
    <n v="1081.67"/>
    <n v="207.94"/>
    <n v="470.29999999999995"/>
    <n v="1759.91"/>
    <n v="30162.840000000004"/>
    <n v="11739.35"/>
    <n v="4986.66"/>
    <n v="942.5"/>
    <n v="11739.35"/>
    <n v="4986.66"/>
    <n v="942.5"/>
    <n v="47831.350000000006"/>
    <n v="0.48"/>
    <m/>
    <n v="47831.33"/>
    <n v="0.48"/>
    <n v="2.0000000004074536E-2"/>
    <n v="0"/>
    <n v="4.1813597915998858E-5"/>
    <n v="0"/>
    <n v="0"/>
    <n v="200"/>
    <x v="1"/>
    <b v="0"/>
    <n v="20"/>
  </r>
  <r>
    <x v="0"/>
    <x v="1"/>
    <s v="reš prev"/>
    <x v="0"/>
    <x v="0"/>
    <n v="513"/>
    <n v="153"/>
    <s v="E0322"/>
    <m/>
    <n v="46"/>
    <x v="451"/>
    <n v="99460"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3"/>
    <s v="E0322"/>
    <m/>
    <n v="200"/>
    <x v="3"/>
    <m/>
    <m/>
    <n v="0.15"/>
    <n v="27"/>
    <n v="2116.92"/>
    <n v="39.229999999999997"/>
    <n v="830.47"/>
    <n v="136.33000000000001"/>
    <n v="0"/>
    <n v="3083.7200000000003"/>
    <n v="496.48"/>
    <n v="3580.2000000000003"/>
    <n v="141.09"/>
    <n v="27.12"/>
    <n v="61.34"/>
    <n v="229.55"/>
    <n v="3809.7500000000005"/>
    <m/>
    <m/>
    <m/>
    <m/>
    <m/>
    <m/>
    <m/>
    <m/>
    <m/>
    <m/>
    <m/>
    <m/>
    <m/>
    <m/>
    <m/>
    <m/>
    <m/>
    <x v="0"/>
    <m/>
    <s v=""/>
  </r>
  <r>
    <x v="229"/>
    <x v="1"/>
    <s v="druge"/>
    <x v="5"/>
    <x v="47"/>
    <n v="549"/>
    <s v="033"/>
    <s v="Z0030"/>
    <s v="VK01"/>
    <m/>
    <x v="453"/>
    <n v="22853"/>
    <s v="točka"/>
    <n v="1.5"/>
    <m/>
    <n v="40672.06"/>
    <m/>
    <n v="1016.8"/>
    <n v="2619.2800000000002"/>
    <n v="0"/>
    <n v="44308.140000000007"/>
    <n v="7133.6100000000006"/>
    <n v="51441.750000000007"/>
    <n v="1410.87"/>
    <n v="271.23"/>
    <n v="613.43999999999994"/>
    <n v="2295.5400000000004"/>
    <n v="53737.290000000008"/>
    <n v="16523.04"/>
    <n v="3508.97"/>
    <n v="942.5"/>
    <n v="16523.04"/>
    <n v="3508.97"/>
    <n v="942.5"/>
    <n v="74711.800000000017"/>
    <n v="3.27"/>
    <m/>
    <n v="74711.8"/>
    <n v="3.27"/>
    <n v="0"/>
    <n v="0"/>
    <n v="0"/>
    <n v="0"/>
    <n v="0"/>
    <n v="201"/>
    <x v="1"/>
    <b v="0"/>
    <n v="20"/>
  </r>
  <r>
    <x v="0"/>
    <x v="1"/>
    <s v="druge"/>
    <x v="0"/>
    <x v="0"/>
    <n v="549"/>
    <s v="033"/>
    <s v="Z0030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49"/>
    <s v="033"/>
    <s v="Z0030"/>
    <m/>
    <n v="180"/>
    <x v="10"/>
    <m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49"/>
    <s v="033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230"/>
    <x v="1"/>
    <s v="svz"/>
    <x v="6"/>
    <x v="49"/>
    <n v="644"/>
    <n v="405"/>
    <s v="E0432"/>
    <s v="VK14"/>
    <m/>
    <x v="454"/>
    <n v="1000"/>
    <s v="zdr. nega"/>
    <n v="0.96000000000000008"/>
    <m/>
    <n v="15531.56"/>
    <m/>
    <n v="2196.17"/>
    <n v="1000.2299999999999"/>
    <n v="0"/>
    <n v="18727.96"/>
    <n v="3015.2000000000003"/>
    <n v="21743.160000000003"/>
    <n v="902.96"/>
    <n v="173.59"/>
    <n v="392.6"/>
    <n v="1469.15"/>
    <n v="23212.309999999998"/>
    <n v="2671.76"/>
    <n v="607.47"/>
    <n v="12.99"/>
    <n v="2671.76"/>
    <n v="607.47"/>
    <n v="12.99"/>
    <n v="26504.530000000002"/>
    <n v="26.5"/>
    <m/>
    <n v="26504.52"/>
    <n v="26.5"/>
    <n v="1.0000000002037268E-2"/>
    <n v="0"/>
    <n v="3.772941370768936E-5"/>
    <n v="0"/>
    <n v="0"/>
    <n v="202"/>
    <x v="1"/>
    <b v="0"/>
    <n v="20"/>
  </r>
  <r>
    <x v="0"/>
    <x v="1"/>
    <s v="svz"/>
    <x v="0"/>
    <x v="0"/>
    <n v="644"/>
    <n v="405"/>
    <s v="E0432"/>
    <m/>
    <n v="61"/>
    <x v="27"/>
    <m/>
    <m/>
    <n v="0.28000000000000003"/>
    <n v="36"/>
    <n v="5624.37"/>
    <n v="14.14"/>
    <n v="795.29"/>
    <n v="362.21"/>
    <n v="0"/>
    <n v="6781.87"/>
    <n v="1091.8800000000001"/>
    <n v="7873.75"/>
    <n v="263.36"/>
    <n v="50.63"/>
    <n v="114.51"/>
    <n v="428.5"/>
    <n v="8302.25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180"/>
    <x v="10"/>
    <m/>
    <m/>
    <n v="0.55000000000000004"/>
    <n v="28"/>
    <n v="8072.53"/>
    <n v="14.14"/>
    <n v="1141.46"/>
    <n v="519.87"/>
    <n v="0"/>
    <n v="9733.86"/>
    <n v="1567.15"/>
    <n v="11301.01"/>
    <n v="517.32000000000005"/>
    <n v="99.45"/>
    <n v="224.93"/>
    <n v="841.7"/>
    <n v="12142.710000000001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200"/>
    <x v="3"/>
    <m/>
    <m/>
    <n v="0.13"/>
    <n v="27"/>
    <n v="1834.66"/>
    <n v="14.14"/>
    <n v="259.42"/>
    <n v="118.15"/>
    <n v="0"/>
    <n v="2212.23"/>
    <n v="356.17"/>
    <n v="2568.4"/>
    <n v="122.28"/>
    <n v="23.51"/>
    <n v="53.16"/>
    <n v="198.95"/>
    <n v="2767.35"/>
    <m/>
    <m/>
    <m/>
    <m/>
    <m/>
    <m/>
    <m/>
    <m/>
    <m/>
    <m/>
    <m/>
    <m/>
    <m/>
    <m/>
    <m/>
    <m/>
    <m/>
    <x v="0"/>
    <m/>
    <s v=""/>
  </r>
  <r>
    <x v="231"/>
    <x v="1"/>
    <s v="svz"/>
    <x v="6"/>
    <x v="49"/>
    <n v="644"/>
    <n v="405"/>
    <s v="E0432"/>
    <s v="VK19"/>
    <m/>
    <x v="455"/>
    <n v="1000"/>
    <s v="zdr. nega"/>
    <n v="0.92"/>
    <m/>
    <n v="15599.29"/>
    <m/>
    <n v="2205.7399999999998"/>
    <n v="1004.5899999999999"/>
    <n v="0"/>
    <n v="18809.62"/>
    <n v="3028.35"/>
    <n v="21837.969999999998"/>
    <n v="865.33"/>
    <n v="166.35999999999999"/>
    <n v="376.24"/>
    <n v="1407.9299999999998"/>
    <n v="23245.899999999998"/>
    <n v="3649.33"/>
    <n v="607.47"/>
    <n v="12.99"/>
    <n v="3649.33"/>
    <n v="607.47"/>
    <n v="12.99"/>
    <n v="27515.69"/>
    <n v="27.52"/>
    <m/>
    <n v="27515.683926342859"/>
    <n v="27.52"/>
    <n v="6.0736571394954808E-3"/>
    <n v="0"/>
    <n v="2.2073436937835685E-5"/>
    <n v="0"/>
    <n v="0"/>
    <n v="203"/>
    <x v="1"/>
    <b v="0"/>
    <n v="20"/>
  </r>
  <r>
    <x v="0"/>
    <x v="1"/>
    <s v="svz"/>
    <x v="0"/>
    <x v="0"/>
    <n v="644"/>
    <n v="405"/>
    <s v="E0432"/>
    <m/>
    <n v="61"/>
    <x v="27"/>
    <m/>
    <m/>
    <n v="0.4"/>
    <n v="36"/>
    <n v="8034.82"/>
    <n v="14.14"/>
    <n v="1136.1199999999999"/>
    <n v="517.44000000000005"/>
    <n v="0"/>
    <n v="9688.3799999999992"/>
    <n v="1559.83"/>
    <n v="11248.21"/>
    <n v="376.23"/>
    <n v="72.33"/>
    <n v="163.58000000000001"/>
    <n v="612.14"/>
    <n v="11860.349999999999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180"/>
    <x v="10"/>
    <m/>
    <m/>
    <n v="0.4"/>
    <n v="28"/>
    <n v="5870.93"/>
    <n v="14.14"/>
    <n v="830.15"/>
    <n v="378.09"/>
    <n v="0"/>
    <n v="7079.17"/>
    <n v="1139.75"/>
    <n v="8218.92"/>
    <n v="376.23"/>
    <n v="72.33"/>
    <n v="163.58000000000001"/>
    <n v="612.14"/>
    <n v="8831.06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200"/>
    <x v="3"/>
    <m/>
    <m/>
    <n v="0.12"/>
    <n v="27"/>
    <n v="1693.54"/>
    <n v="14.14"/>
    <n v="239.47"/>
    <n v="109.06"/>
    <n v="0"/>
    <n v="2042.07"/>
    <n v="328.77"/>
    <n v="2370.84"/>
    <n v="112.87"/>
    <n v="21.7"/>
    <n v="49.08"/>
    <n v="183.64999999999998"/>
    <n v="2554.4900000000002"/>
    <m/>
    <m/>
    <m/>
    <m/>
    <m/>
    <m/>
    <m/>
    <m/>
    <m/>
    <m/>
    <m/>
    <m/>
    <m/>
    <m/>
    <m/>
    <m/>
    <m/>
    <x v="0"/>
    <m/>
    <s v=""/>
  </r>
  <r>
    <x v="232"/>
    <x v="1"/>
    <s v="svz"/>
    <x v="6"/>
    <x v="49"/>
    <n v="644"/>
    <n v="405"/>
    <s v="E0690"/>
    <s v="VK21"/>
    <m/>
    <x v="456"/>
    <n v="1000"/>
    <s v="zdr. nega"/>
    <n v="2.2200000000000002"/>
    <m/>
    <n v="35649.06"/>
    <m/>
    <n v="9004.9500000000007"/>
    <n v="2295.7999999999997"/>
    <n v="0"/>
    <n v="46949.81"/>
    <n v="7558.91"/>
    <n v="54508.720000000008"/>
    <n v="2088.0899999999997"/>
    <n v="401.42"/>
    <n v="907.89"/>
    <n v="3397.4000000000005"/>
    <n v="57906.12"/>
    <n v="3860.05"/>
    <n v="651.41999999999996"/>
    <n v="12.99"/>
    <n v="3860.05"/>
    <n v="651.41999999999996"/>
    <n v="12.99"/>
    <n v="62430.58"/>
    <n v="62.43"/>
    <m/>
    <n v="62430.61"/>
    <n v="62.43"/>
    <n v="-2.9999999998835847E-2"/>
    <n v="0"/>
    <n v="-4.805335075027434E-5"/>
    <n v="0"/>
    <n v="0"/>
    <n v="204"/>
    <x v="1"/>
    <b v="0"/>
    <n v="20"/>
  </r>
  <r>
    <x v="0"/>
    <x v="1"/>
    <s v="svz"/>
    <x v="0"/>
    <x v="0"/>
    <n v="644"/>
    <n v="405"/>
    <s v="E0690"/>
    <m/>
    <n v="80"/>
    <x v="18"/>
    <m/>
    <m/>
    <n v="0.09"/>
    <n v="37"/>
    <n v="1880.13"/>
    <n v="25.26"/>
    <n v="474.92"/>
    <n v="121.08"/>
    <n v="0"/>
    <n v="2476.13"/>
    <n v="398.66"/>
    <n v="2874.79"/>
    <n v="84.65"/>
    <n v="16.27"/>
    <n v="36.81"/>
    <n v="137.73000000000002"/>
    <n v="3012.5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68"/>
    <x v="457"/>
    <m/>
    <m/>
    <n v="0.64"/>
    <n v="36"/>
    <n v="12855.7"/>
    <n v="25.26"/>
    <n v="3247.35"/>
    <n v="827.91"/>
    <n v="0"/>
    <n v="16930.960000000003"/>
    <n v="2725.88"/>
    <n v="19656.840000000004"/>
    <n v="601.97"/>
    <n v="115.72"/>
    <n v="261.73"/>
    <n v="979.42000000000007"/>
    <n v="20636.26000000000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10"/>
    <x v="438"/>
    <m/>
    <m/>
    <n v="0.08"/>
    <n v="37"/>
    <n v="1671.23"/>
    <n v="25.26"/>
    <n v="422.15"/>
    <n v="107.63"/>
    <n v="0"/>
    <n v="2201.0100000000002"/>
    <n v="354.36"/>
    <n v="2555.3700000000003"/>
    <n v="75.25"/>
    <n v="14.47"/>
    <n v="32.72"/>
    <n v="122.44"/>
    <n v="2677.8100000000004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40"/>
    <x v="207"/>
    <m/>
    <m/>
    <n v="0.01"/>
    <n v="37"/>
    <n v="208.9"/>
    <n v="25.26"/>
    <n v="52.77"/>
    <n v="13.45"/>
    <n v="0"/>
    <n v="275.12"/>
    <n v="44.29"/>
    <n v="319.41000000000003"/>
    <n v="9.41"/>
    <n v="1.81"/>
    <n v="4.09"/>
    <n v="15.31"/>
    <n v="334.7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80"/>
    <x v="10"/>
    <m/>
    <m/>
    <n v="0.97"/>
    <n v="28"/>
    <n v="14237.01"/>
    <n v="25.26"/>
    <n v="3596.27"/>
    <n v="916.86"/>
    <n v="0"/>
    <n v="18750.14"/>
    <n v="3018.77"/>
    <n v="21768.91"/>
    <n v="912.36"/>
    <n v="175.4"/>
    <n v="396.69"/>
    <n v="1484.45"/>
    <n v="23253.360000000001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82"/>
    <x v="25"/>
    <m/>
    <m/>
    <n v="0.43"/>
    <n v="21"/>
    <n v="4796.09"/>
    <n v="25.26"/>
    <n v="1211.49"/>
    <n v="308.87"/>
    <n v="0"/>
    <n v="6316.45"/>
    <n v="1016.95"/>
    <n v="7333.4"/>
    <n v="404.45"/>
    <n v="77.75"/>
    <n v="175.85"/>
    <n v="658.05"/>
    <n v="7991.45"/>
    <m/>
    <m/>
    <m/>
    <m/>
    <m/>
    <m/>
    <m/>
    <m/>
    <m/>
    <m/>
    <m/>
    <m/>
    <m/>
    <m/>
    <m/>
    <m/>
    <m/>
    <x v="0"/>
    <m/>
    <s v=""/>
  </r>
  <r>
    <x v="233"/>
    <x v="1"/>
    <s v="svz"/>
    <x v="6"/>
    <x v="50"/>
    <n v="644"/>
    <s v="D10"/>
    <s v="E0002"/>
    <m/>
    <m/>
    <x v="458"/>
    <n v="3000"/>
    <s v="zdr. nega"/>
    <n v="1.7471299999999998"/>
    <m/>
    <n v="25348.260000000002"/>
    <m/>
    <n v="3389.06"/>
    <n v="1632.43"/>
    <n v="0"/>
    <n v="30369.750000000004"/>
    <n v="4889.53"/>
    <n v="35259.280000000006"/>
    <n v="1643.3200000000002"/>
    <n v="315.91999999999996"/>
    <n v="714.51"/>
    <n v="2673.75"/>
    <n v="37933.030000000006"/>
    <n v="6431.68"/>
    <n v="292.39999999999998"/>
    <n v="40.35"/>
    <n v="6431.68"/>
    <n v="292.39999999999998"/>
    <n v="40.35"/>
    <n v="44697.460000000006"/>
    <n v="14.9"/>
    <m/>
    <n v="44697.460000000006"/>
    <n v="14.9"/>
    <n v="0"/>
    <n v="0"/>
    <n v="0"/>
    <n v="0"/>
    <n v="0"/>
    <n v="205"/>
    <x v="1"/>
    <b v="0"/>
    <n v="20"/>
  </r>
  <r>
    <x v="0"/>
    <x v="1"/>
    <s v="svz"/>
    <x v="0"/>
    <x v="0"/>
    <n v="644"/>
    <s v="D10"/>
    <s v="E0002"/>
    <m/>
    <n v="220"/>
    <x v="32"/>
    <m/>
    <m/>
    <n v="1.7471299999999998"/>
    <m/>
    <n v="25348.260000000002"/>
    <m/>
    <n v="3389.06"/>
    <n v="1632.43"/>
    <n v="0"/>
    <n v="30369.750000000004"/>
    <n v="4889.53"/>
    <n v="35259.280000000006"/>
    <n v="1643.3200000000002"/>
    <n v="315.91999999999996"/>
    <n v="714.51"/>
    <n v="2673.75"/>
    <n v="37933.030000000006"/>
    <m/>
    <m/>
    <m/>
    <m/>
    <m/>
    <m/>
    <m/>
    <m/>
    <m/>
    <m/>
    <m/>
    <m/>
    <m/>
    <m/>
    <m/>
    <m/>
    <m/>
    <x v="0"/>
    <m/>
    <s v=""/>
  </r>
  <r>
    <x v="234"/>
    <x v="1"/>
    <s v="svz"/>
    <x v="6"/>
    <x v="50"/>
    <n v="644"/>
    <n v="411"/>
    <s v="E0002"/>
    <s v="NEG01"/>
    <m/>
    <x v="459"/>
    <n v="1000"/>
    <s v="zdr. nega"/>
    <n v="0.39534000000000002"/>
    <m/>
    <n v="5364.8"/>
    <m/>
    <n v="717.27"/>
    <n v="345.49"/>
    <n v="0"/>
    <n v="6427.5599999999995"/>
    <n v="1034.8399999999999"/>
    <n v="7462.4"/>
    <n v="371.85"/>
    <n v="71.489999999999995"/>
    <n v="161.68"/>
    <n v="605.02"/>
    <n v="8067.42"/>
    <n v="1732.41"/>
    <n v="54.13"/>
    <n v="13.45"/>
    <n v="1732.41"/>
    <n v="54.13"/>
    <n v="13.45"/>
    <n v="9867.41"/>
    <n v="9.8699999999999992"/>
    <m/>
    <n v="9867.414838531573"/>
    <n v="9.8699999999999992"/>
    <n v="-4.8385315731138689E-3"/>
    <n v="0"/>
    <n v="-4.9035453077534929E-5"/>
    <n v="0"/>
    <n v="0"/>
    <n v="206"/>
    <x v="3"/>
    <b v="0"/>
    <n v="20"/>
  </r>
  <r>
    <x v="235"/>
    <x v="1"/>
    <s v="svz"/>
    <x v="6"/>
    <x v="50"/>
    <n v="602"/>
    <n v="419"/>
    <s v="E0002"/>
    <s v="NEG01"/>
    <m/>
    <x v="460"/>
    <n v="1000"/>
    <s v="zdr. nega"/>
    <n v="0.39534000000000002"/>
    <m/>
    <n v="5364.8"/>
    <m/>
    <n v="717.27"/>
    <n v="345.49"/>
    <n v="0"/>
    <n v="6427.5599999999995"/>
    <n v="1034.8399999999999"/>
    <n v="7462.4"/>
    <n v="371.85"/>
    <n v="71.489999999999995"/>
    <n v="161.68"/>
    <n v="605.02"/>
    <n v="8067.42"/>
    <n v="1732.41"/>
    <n v="54.13"/>
    <n v="13.45"/>
    <n v="1732.41"/>
    <n v="54.13"/>
    <n v="13.45"/>
    <n v="9867.41"/>
    <n v="9.8699999999999992"/>
    <m/>
    <n v="9867.414838531573"/>
    <n v="9.8699999999999992"/>
    <n v="-4.8385315731138689E-3"/>
    <n v="0"/>
    <n v="-4.9035453077534929E-5"/>
    <n v="0"/>
    <n v="0"/>
    <m/>
    <x v="3"/>
    <b v="0"/>
    <n v="20"/>
  </r>
  <r>
    <x v="0"/>
    <x v="1"/>
    <s v="svz"/>
    <x v="0"/>
    <x v="0"/>
    <n v="644"/>
    <n v="411"/>
    <s v="E0002"/>
    <m/>
    <n v="220"/>
    <x v="32"/>
    <m/>
    <m/>
    <n v="0.39534000000000002"/>
    <n v="26"/>
    <n v="5364.8"/>
    <n v="13.37"/>
    <n v="717.27"/>
    <n v="345.49"/>
    <n v="0"/>
    <n v="6427.5599999999995"/>
    <n v="1034.8399999999999"/>
    <n v="7462.4"/>
    <n v="371.85"/>
    <n v="71.489999999999995"/>
    <n v="161.68"/>
    <n v="605.02"/>
    <n v="8067.42"/>
    <m/>
    <m/>
    <m/>
    <m/>
    <m/>
    <m/>
    <m/>
    <m/>
    <m/>
    <m/>
    <m/>
    <m/>
    <m/>
    <m/>
    <m/>
    <m/>
    <m/>
    <x v="0"/>
    <m/>
    <s v=""/>
  </r>
  <r>
    <x v="236"/>
    <x v="1"/>
    <s v="svz"/>
    <x v="6"/>
    <x v="50"/>
    <n v="644"/>
    <n v="412"/>
    <s v="E0002"/>
    <s v="NEG02"/>
    <m/>
    <x v="461"/>
    <n v="1000"/>
    <s v="zdr. nega"/>
    <n v="0.56520999999999999"/>
    <m/>
    <n v="7976.69"/>
    <m/>
    <n v="1066.48"/>
    <n v="513.70000000000005"/>
    <n v="0"/>
    <n v="9556.8700000000008"/>
    <n v="1538.66"/>
    <n v="11095.53"/>
    <n v="531.63"/>
    <n v="102.2"/>
    <n v="231.15"/>
    <n v="864.98"/>
    <n v="11960.51"/>
    <n v="2349.63"/>
    <n v="97.43"/>
    <n v="13.45"/>
    <n v="2349.63"/>
    <n v="97.43"/>
    <n v="13.45"/>
    <n v="14421.02"/>
    <n v="14.42"/>
    <m/>
    <n v="14421.020416777639"/>
    <n v="14.42"/>
    <n v="-4.1677763874758966E-4"/>
    <n v="0"/>
    <n v="-2.8900703743731205E-6"/>
    <n v="0"/>
    <n v="0"/>
    <n v="207"/>
    <x v="3"/>
    <b v="0"/>
    <n v="20"/>
  </r>
  <r>
    <x v="0"/>
    <x v="1"/>
    <s v="svz"/>
    <x v="0"/>
    <x v="0"/>
    <n v="644"/>
    <n v="412"/>
    <s v="E0002"/>
    <m/>
    <n v="220"/>
    <x v="32"/>
    <m/>
    <m/>
    <n v="0.56520999999999999"/>
    <n v="27"/>
    <n v="7976.69"/>
    <n v="13.37"/>
    <n v="1066.48"/>
    <n v="513.70000000000005"/>
    <n v="0"/>
    <n v="9556.8700000000008"/>
    <n v="1538.66"/>
    <n v="11095.53"/>
    <n v="531.63"/>
    <n v="102.2"/>
    <n v="231.15"/>
    <n v="864.98"/>
    <n v="11960.51"/>
    <m/>
    <m/>
    <m/>
    <m/>
    <m/>
    <m/>
    <m/>
    <m/>
    <m/>
    <m/>
    <m/>
    <m/>
    <m/>
    <m/>
    <m/>
    <m/>
    <m/>
    <x v="0"/>
    <m/>
    <s v=""/>
  </r>
  <r>
    <x v="237"/>
    <x v="1"/>
    <s v="svz"/>
    <x v="6"/>
    <x v="50"/>
    <n v="644"/>
    <n v="413"/>
    <s v="E0002"/>
    <s v="NEG03"/>
    <m/>
    <x v="462"/>
    <n v="1000"/>
    <s v="zdr. nega"/>
    <n v="0.78657999999999995"/>
    <m/>
    <n v="12006.77"/>
    <m/>
    <n v="1605.31"/>
    <n v="773.24"/>
    <n v="0"/>
    <n v="14385.32"/>
    <n v="2316.04"/>
    <n v="16701.36"/>
    <n v="739.84"/>
    <n v="142.22999999999999"/>
    <n v="321.68"/>
    <n v="1203.75"/>
    <n v="17905.11"/>
    <n v="2349.63"/>
    <n v="140.83000000000001"/>
    <n v="13.45"/>
    <n v="2349.63"/>
    <n v="140.83000000000001"/>
    <n v="13.45"/>
    <n v="20409.020000000004"/>
    <n v="20.41"/>
    <m/>
    <n v="20409.01371080436"/>
    <n v="20.41"/>
    <n v="6.2891956440580543E-3"/>
    <n v="0"/>
    <n v="3.0815774506185994E-5"/>
    <n v="0"/>
    <n v="0"/>
    <n v="208"/>
    <x v="3"/>
    <b v="0"/>
    <n v="21"/>
  </r>
  <r>
    <x v="0"/>
    <x v="1"/>
    <s v="svz"/>
    <x v="0"/>
    <x v="0"/>
    <n v="644"/>
    <n v="413"/>
    <s v="E0002"/>
    <m/>
    <n v="220"/>
    <x v="32"/>
    <m/>
    <m/>
    <n v="0.78657999999999995"/>
    <n v="29"/>
    <n v="12006.77"/>
    <n v="13.37"/>
    <n v="1605.31"/>
    <n v="773.24"/>
    <n v="0"/>
    <n v="14385.32"/>
    <n v="2316.04"/>
    <n v="16701.36"/>
    <n v="739.84"/>
    <n v="142.22999999999999"/>
    <n v="321.68"/>
    <n v="1203.75"/>
    <n v="17905.11"/>
    <m/>
    <m/>
    <m/>
    <m/>
    <m/>
    <m/>
    <m/>
    <m/>
    <m/>
    <m/>
    <m/>
    <m/>
    <m/>
    <m/>
    <m/>
    <m/>
    <m/>
    <x v="0"/>
    <m/>
    <s v=""/>
  </r>
  <r>
    <x v="238"/>
    <x v="1"/>
    <s v="svz"/>
    <x v="6"/>
    <x v="50"/>
    <n v="644"/>
    <s v="P40"/>
    <s v="E0002"/>
    <m/>
    <m/>
    <x v="463"/>
    <n v="3000"/>
    <s v="zdr. nega"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n v="6431.68"/>
    <n v="292.39999999999998"/>
    <n v="40.35"/>
    <n v="6431.68"/>
    <n v="292.39999999999998"/>
    <n v="40.35"/>
    <n v="48496.79"/>
    <n v="16.170000000000002"/>
    <m/>
    <n v="48496.790000000008"/>
    <n v="16.170000000000002"/>
    <n v="0"/>
    <n v="0"/>
    <n v="0"/>
    <n v="0"/>
    <n v="0"/>
    <n v="209"/>
    <x v="1"/>
    <b v="0"/>
    <n v="21"/>
  </r>
  <r>
    <x v="0"/>
    <x v="1"/>
    <s v="svz"/>
    <x v="0"/>
    <x v="0"/>
    <n v="644"/>
    <s v="P40"/>
    <s v="E0002"/>
    <m/>
    <n v="220"/>
    <x v="32"/>
    <m/>
    <m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m/>
    <m/>
    <m/>
    <m/>
    <m/>
    <m/>
    <m/>
    <m/>
    <m/>
    <m/>
    <m/>
    <m/>
    <m/>
    <m/>
    <m/>
    <m/>
    <m/>
    <x v="0"/>
    <m/>
    <s v=""/>
  </r>
  <r>
    <x v="239"/>
    <x v="1"/>
    <s v="svz"/>
    <x v="6"/>
    <x v="50"/>
    <n v="644"/>
    <n v="416"/>
    <s v="E0002"/>
    <s v="NEG10"/>
    <m/>
    <x v="464"/>
    <n v="1000"/>
    <s v="zdr. nega"/>
    <n v="0.39534000000000002"/>
    <m/>
    <n v="5364.8"/>
    <m/>
    <n v="1409.87"/>
    <n v="345.49"/>
    <n v="0"/>
    <n v="7120.16"/>
    <n v="1146.3499999999999"/>
    <n v="8266.51"/>
    <n v="371.85"/>
    <n v="71.489999999999995"/>
    <n v="161.68"/>
    <n v="605.02"/>
    <n v="8871.5300000000007"/>
    <n v="1732.41"/>
    <n v="54.13"/>
    <n v="13.45"/>
    <n v="1732.41"/>
    <n v="54.13"/>
    <n v="13.45"/>
    <n v="10671.52"/>
    <n v="10.67"/>
    <m/>
    <n v="10671.520915338873"/>
    <n v="10.67"/>
    <n v="-9.153388728009304E-4"/>
    <n v="0"/>
    <n v="-8.5773984801477935E-6"/>
    <n v="0"/>
    <n v="0"/>
    <n v="210"/>
    <x v="3"/>
    <b v="0"/>
    <n v="21"/>
  </r>
  <r>
    <x v="0"/>
    <x v="1"/>
    <s v="svz"/>
    <x v="0"/>
    <x v="0"/>
    <n v="644"/>
    <n v="416"/>
    <s v="E0002"/>
    <m/>
    <n v="220"/>
    <x v="32"/>
    <m/>
    <m/>
    <n v="0.39534000000000002"/>
    <n v="26"/>
    <n v="5364.8"/>
    <n v="26.28"/>
    <n v="1409.87"/>
    <n v="345.49"/>
    <n v="0"/>
    <n v="7120.16"/>
    <n v="1146.3499999999999"/>
    <n v="8266.51"/>
    <n v="371.85"/>
    <n v="71.489999999999995"/>
    <n v="161.68"/>
    <n v="605.02"/>
    <n v="8871.5300000000007"/>
    <m/>
    <m/>
    <m/>
    <m/>
    <m/>
    <m/>
    <m/>
    <m/>
    <m/>
    <m/>
    <m/>
    <m/>
    <m/>
    <m/>
    <m/>
    <m/>
    <m/>
    <x v="0"/>
    <m/>
    <s v=""/>
  </r>
  <r>
    <x v="240"/>
    <x v="1"/>
    <s v="svz"/>
    <x v="6"/>
    <x v="50"/>
    <n v="644"/>
    <n v="417"/>
    <s v="E0002"/>
    <s v="NEG11"/>
    <m/>
    <x v="465"/>
    <n v="1000"/>
    <s v="zdr. nega"/>
    <n v="0.56520999999999999"/>
    <m/>
    <n v="7976.69"/>
    <m/>
    <n v="2096.27"/>
    <n v="513.70000000000005"/>
    <n v="0"/>
    <n v="10586.66"/>
    <n v="1704.45"/>
    <n v="12291.11"/>
    <n v="531.63"/>
    <n v="102.2"/>
    <n v="231.15"/>
    <n v="864.98"/>
    <n v="13156.09"/>
    <n v="2349.63"/>
    <n v="97.43"/>
    <n v="13.45"/>
    <n v="2349.63"/>
    <n v="97.43"/>
    <n v="13.45"/>
    <n v="15616.600000000002"/>
    <n v="15.62"/>
    <m/>
    <n v="15616.601271823623"/>
    <n v="15.62"/>
    <n v="-1.271823621209478E-3"/>
    <n v="0"/>
    <n v="-8.1440487534517239E-6"/>
    <n v="0"/>
    <n v="0"/>
    <n v="211"/>
    <x v="3"/>
    <b v="0"/>
    <n v="21"/>
  </r>
  <r>
    <x v="0"/>
    <x v="1"/>
    <s v="svz"/>
    <x v="0"/>
    <x v="0"/>
    <n v="644"/>
    <n v="417"/>
    <s v="E0002"/>
    <m/>
    <n v="220"/>
    <x v="32"/>
    <m/>
    <m/>
    <n v="0.56520999999999999"/>
    <n v="27"/>
    <n v="7976.69"/>
    <n v="26.28"/>
    <n v="2096.27"/>
    <n v="513.70000000000005"/>
    <n v="0"/>
    <n v="10586.66"/>
    <n v="1704.45"/>
    <n v="12291.11"/>
    <n v="531.63"/>
    <n v="102.2"/>
    <n v="231.15"/>
    <n v="864.98"/>
    <n v="13156.09"/>
    <m/>
    <m/>
    <m/>
    <m/>
    <m/>
    <m/>
    <m/>
    <m/>
    <m/>
    <m/>
    <m/>
    <m/>
    <m/>
    <m/>
    <m/>
    <m/>
    <m/>
    <x v="0"/>
    <m/>
    <s v=""/>
  </r>
  <r>
    <x v="241"/>
    <x v="1"/>
    <s v="svz"/>
    <x v="6"/>
    <x v="50"/>
    <n v="644"/>
    <n v="418"/>
    <s v="E0002"/>
    <s v="NEG12"/>
    <m/>
    <x v="466"/>
    <n v="1000"/>
    <s v="zdr. nega"/>
    <n v="0.78657999999999995"/>
    <m/>
    <n v="12006.77"/>
    <m/>
    <n v="3155.38"/>
    <n v="773.24"/>
    <n v="0"/>
    <n v="15935.390000000001"/>
    <n v="2565.6"/>
    <n v="18500.990000000002"/>
    <n v="739.84"/>
    <n v="142.22999999999999"/>
    <n v="321.68"/>
    <n v="1203.75"/>
    <n v="19704.740000000002"/>
    <n v="2349.63"/>
    <n v="140.83000000000001"/>
    <n v="13.45"/>
    <n v="2349.63"/>
    <n v="140.83000000000001"/>
    <n v="13.45"/>
    <n v="22208.650000000005"/>
    <n v="22.21"/>
    <m/>
    <n v="22208.647907645725"/>
    <n v="22.21"/>
    <n v="2.0923542797390837E-3"/>
    <n v="0"/>
    <n v="9.4213492349471357E-6"/>
    <n v="0"/>
    <n v="0"/>
    <n v="212"/>
    <x v="3"/>
    <b v="0"/>
    <n v="21"/>
  </r>
  <r>
    <x v="0"/>
    <x v="1"/>
    <s v="svz"/>
    <x v="0"/>
    <x v="0"/>
    <n v="644"/>
    <n v="418"/>
    <s v="E0002"/>
    <m/>
    <n v="220"/>
    <x v="32"/>
    <m/>
    <m/>
    <n v="0.78657999999999995"/>
    <n v="29"/>
    <n v="12006.77"/>
    <n v="26.28"/>
    <n v="3155.38"/>
    <n v="773.24"/>
    <n v="0"/>
    <n v="15935.390000000001"/>
    <n v="2565.6"/>
    <n v="18500.990000000002"/>
    <n v="739.84"/>
    <n v="142.22999999999999"/>
    <n v="321.68"/>
    <n v="1203.75"/>
    <n v="19704.740000000002"/>
    <m/>
    <m/>
    <m/>
    <m/>
    <m/>
    <m/>
    <m/>
    <m/>
    <m/>
    <m/>
    <m/>
    <m/>
    <m/>
    <m/>
    <m/>
    <m/>
    <m/>
    <x v="0"/>
    <m/>
    <s v=""/>
  </r>
  <r>
    <x v="238"/>
    <x v="1"/>
    <s v="svz"/>
    <x v="6"/>
    <x v="50"/>
    <n v="644"/>
    <s v="P40"/>
    <s v="E0002"/>
    <m/>
    <m/>
    <x v="467"/>
    <n v="3000"/>
    <s v="zdr. nega"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n v="6431.68"/>
    <n v="1136.8"/>
    <n v="40.35"/>
    <n v="6431.68"/>
    <n v="1136.8"/>
    <n v="40.35"/>
    <n v="49341.19"/>
    <n v="16.45"/>
    <m/>
    <n v="49341.19000000001"/>
    <n v="16.45"/>
    <n v="0"/>
    <n v="0"/>
    <n v="0"/>
    <n v="0"/>
    <n v="0"/>
    <n v="213"/>
    <x v="1"/>
    <b v="0"/>
    <n v="21"/>
  </r>
  <r>
    <x v="0"/>
    <x v="1"/>
    <s v="svz"/>
    <x v="0"/>
    <x v="0"/>
    <n v="644"/>
    <s v="P40"/>
    <s v="E0002"/>
    <m/>
    <n v="220"/>
    <x v="32"/>
    <m/>
    <m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m/>
    <m/>
    <m/>
    <m/>
    <m/>
    <m/>
    <m/>
    <m/>
    <m/>
    <m/>
    <m/>
    <m/>
    <m/>
    <m/>
    <m/>
    <m/>
    <m/>
    <x v="0"/>
    <m/>
    <s v=""/>
  </r>
  <r>
    <x v="242"/>
    <x v="1"/>
    <s v="svz"/>
    <x v="6"/>
    <x v="50"/>
    <n v="644"/>
    <n v="416"/>
    <s v="E0002"/>
    <s v="NEG07"/>
    <m/>
    <x v="468"/>
    <n v="1000"/>
    <s v="zdr. nega"/>
    <n v="0.39534000000000002"/>
    <m/>
    <n v="5364.8"/>
    <m/>
    <n v="1409.87"/>
    <n v="345.49"/>
    <n v="0"/>
    <n v="7120.16"/>
    <n v="1146.3499999999999"/>
    <n v="8266.51"/>
    <n v="371.85"/>
    <n v="71.489999999999995"/>
    <n v="161.68"/>
    <n v="605.02"/>
    <n v="8871.5300000000007"/>
    <n v="1732.41"/>
    <n v="249"/>
    <n v="13.45"/>
    <n v="1732.41"/>
    <n v="249"/>
    <n v="13.45"/>
    <n v="10866.390000000001"/>
    <n v="10.87"/>
    <m/>
    <n v="10866.390915338874"/>
    <n v="10.87"/>
    <n v="-9.153388728009304E-4"/>
    <n v="0"/>
    <n v="-8.4235776159023356E-6"/>
    <n v="0"/>
    <n v="0"/>
    <n v="214"/>
    <x v="3"/>
    <b v="0"/>
    <n v="21"/>
  </r>
  <r>
    <x v="0"/>
    <x v="1"/>
    <s v="svz"/>
    <x v="0"/>
    <x v="0"/>
    <n v="644"/>
    <n v="416"/>
    <s v="E0002"/>
    <m/>
    <n v="220"/>
    <x v="32"/>
    <m/>
    <m/>
    <n v="0.39534000000000002"/>
    <n v="26"/>
    <n v="5364.8"/>
    <n v="26.28"/>
    <n v="1409.87"/>
    <n v="345.49"/>
    <n v="0"/>
    <n v="7120.16"/>
    <n v="1146.3499999999999"/>
    <n v="8266.51"/>
    <n v="371.85"/>
    <n v="71.489999999999995"/>
    <n v="161.68"/>
    <n v="605.02"/>
    <n v="8871.5300000000007"/>
    <m/>
    <m/>
    <m/>
    <m/>
    <m/>
    <m/>
    <m/>
    <m/>
    <m/>
    <m/>
    <m/>
    <m/>
    <m/>
    <m/>
    <m/>
    <m/>
    <m/>
    <x v="0"/>
    <m/>
    <s v=""/>
  </r>
  <r>
    <x v="243"/>
    <x v="1"/>
    <s v="svz"/>
    <x v="6"/>
    <x v="50"/>
    <n v="644"/>
    <n v="417"/>
    <s v="E0002"/>
    <s v="NEG08"/>
    <m/>
    <x v="469"/>
    <n v="1000"/>
    <s v="zdr. nega"/>
    <n v="0.56520999999999999"/>
    <m/>
    <n v="7976.69"/>
    <m/>
    <n v="2096.27"/>
    <n v="513.70000000000005"/>
    <n v="0"/>
    <n v="10586.66"/>
    <n v="1704.45"/>
    <n v="12291.11"/>
    <n v="531.63"/>
    <n v="102.2"/>
    <n v="231.15"/>
    <n v="864.98"/>
    <n v="13156.09"/>
    <n v="2349.63"/>
    <n v="368.1"/>
    <n v="13.45"/>
    <n v="2349.63"/>
    <n v="368.1"/>
    <n v="13.45"/>
    <n v="15887.270000000002"/>
    <n v="15.89"/>
    <m/>
    <n v="15887.271271823623"/>
    <n v="15.89"/>
    <n v="-1.271823621209478E-3"/>
    <n v="0"/>
    <n v="-8.0052993333416629E-6"/>
    <n v="0"/>
    <n v="0"/>
    <n v="215"/>
    <x v="3"/>
    <b v="0"/>
    <n v="21"/>
  </r>
  <r>
    <x v="0"/>
    <x v="1"/>
    <s v="svz"/>
    <x v="0"/>
    <x v="0"/>
    <n v="644"/>
    <n v="417"/>
    <s v="E0002"/>
    <m/>
    <n v="220"/>
    <x v="32"/>
    <m/>
    <m/>
    <n v="0.56520999999999999"/>
    <n v="27"/>
    <n v="7976.69"/>
    <n v="26.28"/>
    <n v="2096.27"/>
    <n v="513.70000000000005"/>
    <n v="0"/>
    <n v="10586.66"/>
    <n v="1704.45"/>
    <n v="12291.11"/>
    <n v="531.63"/>
    <n v="102.2"/>
    <n v="231.15"/>
    <n v="864.98"/>
    <n v="13156.09"/>
    <m/>
    <m/>
    <m/>
    <m/>
    <m/>
    <m/>
    <m/>
    <m/>
    <m/>
    <m/>
    <m/>
    <m/>
    <m/>
    <m/>
    <m/>
    <m/>
    <m/>
    <x v="0"/>
    <m/>
    <s v=""/>
  </r>
  <r>
    <x v="244"/>
    <x v="1"/>
    <s v="svz"/>
    <x v="6"/>
    <x v="50"/>
    <n v="644"/>
    <n v="418"/>
    <s v="E0002"/>
    <s v="NEG09"/>
    <m/>
    <x v="470"/>
    <n v="1000"/>
    <s v="zdr. nega"/>
    <n v="0.78657999999999995"/>
    <m/>
    <n v="12006.77"/>
    <m/>
    <n v="3155.38"/>
    <n v="773.24"/>
    <n v="0"/>
    <n v="15935.390000000001"/>
    <n v="2565.6"/>
    <n v="18500.990000000002"/>
    <n v="739.84"/>
    <n v="142.22999999999999"/>
    <n v="321.68"/>
    <n v="1203.75"/>
    <n v="19704.740000000002"/>
    <n v="2349.63"/>
    <n v="519.70000000000005"/>
    <n v="13.45"/>
    <n v="2349.63"/>
    <n v="519.70000000000005"/>
    <n v="13.45"/>
    <n v="22587.520000000004"/>
    <n v="22.59"/>
    <m/>
    <n v="22587.517907645724"/>
    <n v="22.59"/>
    <n v="2.0923542797390837E-3"/>
    <n v="0"/>
    <n v="9.2633209558223993E-6"/>
    <n v="0"/>
    <n v="0"/>
    <n v="216"/>
    <x v="3"/>
    <b v="0"/>
    <n v="21"/>
  </r>
  <r>
    <x v="0"/>
    <x v="1"/>
    <s v="svz"/>
    <x v="0"/>
    <x v="0"/>
    <n v="644"/>
    <n v="418"/>
    <s v="E0002"/>
    <m/>
    <n v="220"/>
    <x v="32"/>
    <m/>
    <m/>
    <n v="0.78657999999999995"/>
    <n v="29"/>
    <n v="12006.77"/>
    <n v="26.28"/>
    <n v="3155.38"/>
    <n v="773.24"/>
    <n v="0"/>
    <n v="15935.390000000001"/>
    <n v="2565.6"/>
    <n v="18500.990000000002"/>
    <n v="739.84"/>
    <n v="142.22999999999999"/>
    <n v="321.68"/>
    <n v="1203.75"/>
    <n v="19704.740000000002"/>
    <m/>
    <m/>
    <m/>
    <m/>
    <m/>
    <m/>
    <m/>
    <m/>
    <m/>
    <m/>
    <m/>
    <m/>
    <m/>
    <m/>
    <m/>
    <m/>
    <m/>
    <x v="0"/>
    <m/>
    <s v=""/>
  </r>
  <r>
    <x v="245"/>
    <x v="1"/>
    <s v="svz"/>
    <x v="6"/>
    <x v="50"/>
    <n v="644"/>
    <n v="410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n v="217"/>
    <x v="1"/>
    <b v="0"/>
    <n v="21"/>
  </r>
  <r>
    <x v="246"/>
    <x v="1"/>
    <s v="svz"/>
    <x v="6"/>
    <x v="50"/>
    <n v="644"/>
    <n v="415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m/>
    <x v="3"/>
    <b v="0"/>
    <n v="21"/>
  </r>
  <r>
    <x v="247"/>
    <x v="1"/>
    <s v="svz"/>
    <x v="6"/>
    <x v="50"/>
    <n v="644"/>
    <n v="425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m/>
    <x v="3"/>
    <b v="0"/>
    <n v="21"/>
  </r>
  <r>
    <x v="0"/>
    <x v="1"/>
    <s v="svz"/>
    <x v="0"/>
    <x v="0"/>
    <n v="644"/>
    <n v="410"/>
    <s v="E0002"/>
    <m/>
    <n v="220"/>
    <x v="32"/>
    <m/>
    <m/>
    <n v="1.1499999999999999"/>
    <n v="31"/>
    <n v="18986.64"/>
    <n v="13.37"/>
    <n v="2538.5100000000002"/>
    <n v="1222.74"/>
    <n v="0"/>
    <n v="22747.890000000003"/>
    <n v="3662.41"/>
    <n v="26410.300000000003"/>
    <n v="1081.67"/>
    <n v="207.94"/>
    <n v="470.3"/>
    <n v="1759.91"/>
    <n v="28170.210000000003"/>
    <m/>
    <m/>
    <m/>
    <m/>
    <m/>
    <m/>
    <m/>
    <m/>
    <m/>
    <m/>
    <m/>
    <m/>
    <m/>
    <m/>
    <m/>
    <m/>
    <m/>
    <x v="0"/>
    <m/>
    <s v=""/>
  </r>
  <r>
    <x v="248"/>
    <x v="1"/>
    <s v="sbd"/>
    <x v="7"/>
    <x v="51"/>
    <n v="701"/>
    <n v="308"/>
    <s v="E0011"/>
    <s v="VK01"/>
    <m/>
    <x v="472"/>
    <n v="560"/>
    <s v="NOD"/>
    <n v="0.92"/>
    <m/>
    <n v="13435.41"/>
    <m/>
    <n v="335.89"/>
    <n v="865.24"/>
    <n v="0"/>
    <n v="14636.54"/>
    <n v="2356.4899999999998"/>
    <n v="16993.03"/>
    <n v="865.33"/>
    <n v="166.35999999999999"/>
    <n v="376.25"/>
    <n v="1407.94"/>
    <n v="18400.97"/>
    <n v="3510.43"/>
    <n v="878.47"/>
    <m/>
    <n v="3510.43"/>
    <n v="878.47"/>
    <m/>
    <n v="22789.870000000003"/>
    <n v="40.700000000000003"/>
    <m/>
    <n v="22789.833315102904"/>
    <n v="40.700000000000003"/>
    <n v="3.6684897098893998E-2"/>
    <n v="0"/>
    <n v="1.6097044937394422E-4"/>
    <n v="0"/>
    <n v="0"/>
    <n v="218"/>
    <x v="1"/>
    <b v="0"/>
    <n v="21"/>
  </r>
  <r>
    <x v="0"/>
    <x v="1"/>
    <s v="sbd"/>
    <x v="0"/>
    <x v="0"/>
    <n v="701"/>
    <n v="308"/>
    <s v="E0011"/>
    <m/>
    <n v="180"/>
    <x v="10"/>
    <m/>
    <m/>
    <n v="0.8"/>
    <n v="28"/>
    <n v="11741.87"/>
    <n v="2.5"/>
    <n v="293.55"/>
    <n v="756.18"/>
    <n v="0"/>
    <n v="12791.6"/>
    <n v="2059.4499999999998"/>
    <n v="14851.05"/>
    <n v="752.46"/>
    <n v="144.66"/>
    <n v="327.17"/>
    <n v="1224.29"/>
    <n v="16075.3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8"/>
    <s v="E0011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8"/>
    <s v="E0011"/>
    <m/>
    <s v="Op: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49"/>
    <x v="1"/>
    <s v="sbd"/>
    <x v="7"/>
    <x v="51"/>
    <n v="701"/>
    <n v="309"/>
    <s v="E0051"/>
    <s v="VK01"/>
    <m/>
    <x v="474"/>
    <n v="170"/>
    <s v="prim."/>
    <n v="0.3"/>
    <m/>
    <n v="4380.62"/>
    <m/>
    <n v="109.51"/>
    <n v="282.11"/>
    <n v="0"/>
    <n v="4772.2400000000007"/>
    <n v="768.33"/>
    <n v="5540.57"/>
    <n v="282.17"/>
    <n v="54.239999999999995"/>
    <n v="122.69"/>
    <n v="459.09999999999997"/>
    <n v="5999.67"/>
    <n v="10468.32"/>
    <n v="2440.92"/>
    <m/>
    <n v="10468.32"/>
    <n v="2440.92"/>
    <m/>
    <n v="18908.909999999996"/>
    <n v="111.23"/>
    <m/>
    <n v="18908.925203393563"/>
    <n v="111.23"/>
    <n v="-1.5203393566480372E-2"/>
    <n v="0"/>
    <n v="-8.0403266726930821E-5"/>
    <n v="0"/>
    <n v="0"/>
    <n v="219"/>
    <x v="1"/>
    <b v="0"/>
    <n v="21"/>
  </r>
  <r>
    <x v="0"/>
    <x v="1"/>
    <s v="sbd"/>
    <x v="0"/>
    <x v="0"/>
    <n v="701"/>
    <n v="309"/>
    <s v="E0051"/>
    <m/>
    <n v="180"/>
    <x v="10"/>
    <m/>
    <m/>
    <n v="0.26"/>
    <n v="28"/>
    <n v="3816.11"/>
    <n v="2.5"/>
    <n v="95.4"/>
    <n v="245.76"/>
    <n v="0"/>
    <n v="4157.2700000000004"/>
    <n v="669.32"/>
    <n v="4826.59"/>
    <n v="244.55"/>
    <n v="47.01"/>
    <n v="106.33"/>
    <n v="397.89"/>
    <n v="5224.480000000000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9"/>
    <s v="E0051"/>
    <m/>
    <n v="200"/>
    <x v="3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9"/>
    <s v="E0051"/>
    <m/>
    <s v="Op: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0"/>
    <x v="1"/>
    <s v="sbd"/>
    <x v="7"/>
    <x v="51"/>
    <n v="701"/>
    <n v="310"/>
    <s v="E0011"/>
    <s v="VK01"/>
    <m/>
    <x v="476"/>
    <n v="560"/>
    <s v="NOD"/>
    <n v="0.92"/>
    <m/>
    <n v="13435.41"/>
    <m/>
    <n v="335.89"/>
    <n v="865.24"/>
    <n v="0"/>
    <n v="14636.54"/>
    <n v="2356.4899999999998"/>
    <n v="16993.03"/>
    <n v="865.33"/>
    <n v="166.35999999999999"/>
    <n v="376.25"/>
    <n v="1407.94"/>
    <n v="18400.97"/>
    <n v="3510.43"/>
    <n v="878.47"/>
    <m/>
    <n v="3510.43"/>
    <n v="878.47"/>
    <m/>
    <n v="22789.870000000003"/>
    <n v="40.700000000000003"/>
    <m/>
    <n v="22789.833315102904"/>
    <n v="40.700000000000003"/>
    <n v="3.6684897098893998E-2"/>
    <n v="0"/>
    <n v="1.6097044937394422E-4"/>
    <n v="0"/>
    <n v="0"/>
    <n v="220"/>
    <x v="1"/>
    <b v="0"/>
    <n v="21"/>
  </r>
  <r>
    <x v="0"/>
    <x v="1"/>
    <s v="sbd"/>
    <x v="0"/>
    <x v="0"/>
    <n v="701"/>
    <n v="310"/>
    <s v="E0011"/>
    <m/>
    <n v="180"/>
    <x v="10"/>
    <m/>
    <m/>
    <n v="0.8"/>
    <n v="28"/>
    <n v="11741.87"/>
    <n v="2.5"/>
    <n v="293.55"/>
    <n v="756.18"/>
    <n v="0"/>
    <n v="12791.6"/>
    <n v="2059.4499999999998"/>
    <n v="14851.05"/>
    <n v="752.46"/>
    <n v="144.66"/>
    <n v="327.17"/>
    <n v="1224.29"/>
    <n v="16075.3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10"/>
    <s v="E0011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10"/>
    <s v="E0011"/>
    <m/>
    <s v="Op: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1"/>
    <x v="1"/>
    <s v="sad"/>
    <x v="7"/>
    <x v="32"/>
    <n v="705"/>
    <n v="822"/>
    <s v="E0010"/>
    <s v="VK01"/>
    <m/>
    <x v="477"/>
    <n v="12"/>
    <s v="pavšal"/>
    <n v="8.07"/>
    <m/>
    <n v="154221.40000000002"/>
    <m/>
    <n v="3855.54"/>
    <n v="9931.8499999999985"/>
    <n v="0"/>
    <n v="168008.78999999998"/>
    <n v="27049.4"/>
    <n v="195058.19"/>
    <n v="7590.48"/>
    <n v="1459.22"/>
    <n v="3300.3100000000004"/>
    <n v="12350.01"/>
    <n v="207408.2"/>
    <n v="285125.40000000002"/>
    <n v="40963.949999999997"/>
    <m/>
    <n v="285125.40000000002"/>
    <n v="40963.949999999997"/>
    <m/>
    <n v="533497.55000000005"/>
    <n v="44458.13"/>
    <m/>
    <n v="533497.56953507569"/>
    <n v="44458.13"/>
    <n v="-1.9535075640305877E-2"/>
    <n v="0"/>
    <n v="-3.6616990884007225E-6"/>
    <n v="0"/>
    <n v="0"/>
    <n v="221"/>
    <x v="1"/>
    <b v="0"/>
    <n v="21"/>
  </r>
  <r>
    <x v="0"/>
    <x v="1"/>
    <s v="sad"/>
    <x v="0"/>
    <x v="0"/>
    <n v="705"/>
    <n v="822"/>
    <s v="E0010"/>
    <m/>
    <n v="93"/>
    <x v="478"/>
    <m/>
    <m/>
    <n v="1"/>
    <n v="45"/>
    <n v="28590.04"/>
    <n v="2.5"/>
    <n v="714.75"/>
    <n v="1841.2"/>
    <n v="0"/>
    <n v="31145.99"/>
    <n v="5014.5"/>
    <n v="36160.490000000005"/>
    <n v="940.58"/>
    <n v="180.82"/>
    <n v="408.96"/>
    <n v="1530.3600000000001"/>
    <n v="37690.85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92"/>
    <x v="479"/>
    <m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204"/>
    <x v="480"/>
    <m/>
    <m/>
    <n v="1"/>
    <n v="35"/>
    <n v="19314.32"/>
    <n v="2.5"/>
    <n v="482.86"/>
    <n v="1243.8399999999999"/>
    <n v="0"/>
    <n v="21041.02"/>
    <n v="3387.6"/>
    <n v="24428.62"/>
    <n v="940.58"/>
    <n v="180.82"/>
    <n v="408.96"/>
    <n v="1530.3600000000001"/>
    <n v="25958.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91"/>
    <x v="131"/>
    <m/>
    <m/>
    <n v="3"/>
    <n v="27"/>
    <n v="42338.38"/>
    <n v="2.5"/>
    <n v="1058.46"/>
    <n v="2726.59"/>
    <n v="0"/>
    <n v="46123.429999999993"/>
    <n v="7425.87"/>
    <n v="53549.299999999996"/>
    <n v="2821.74"/>
    <n v="542.46"/>
    <n v="1226.8800000000001"/>
    <n v="4591.08"/>
    <n v="58140.3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252"/>
    <x v="1"/>
    <s v="sad"/>
    <x v="7"/>
    <x v="32"/>
    <n v="705"/>
    <n v="822"/>
    <s v="E0620"/>
    <s v="VK01"/>
    <m/>
    <x v="481"/>
    <n v="12"/>
    <s v="pavšal"/>
    <n v="6.92"/>
    <m/>
    <n v="159617.69"/>
    <m/>
    <n v="3990.44"/>
    <n v="10279.369999999999"/>
    <n v="0"/>
    <n v="173887.50000000003"/>
    <n v="27995.89"/>
    <n v="201883.39"/>
    <n v="6508.8099999999995"/>
    <n v="1251.27"/>
    <n v="2830"/>
    <n v="10590.08"/>
    <n v="212473.47000000003"/>
    <n v="28581.58"/>
    <n v="2842.24"/>
    <m/>
    <n v="28581.58"/>
    <n v="2842.24"/>
    <m/>
    <n v="243897.29000000004"/>
    <n v="20324.77"/>
    <m/>
    <n v="243897.30490125052"/>
    <n v="20324.78"/>
    <n v="-1.4901250484399498E-2"/>
    <n v="-9.9999999983992893E-3"/>
    <n v="-6.1096413059720916E-6"/>
    <n v="-4.9201024554259822E-5"/>
    <n v="0"/>
    <n v="222"/>
    <x v="1"/>
    <b v="0"/>
    <n v="21"/>
  </r>
  <r>
    <x v="0"/>
    <x v="1"/>
    <s v="sad"/>
    <x v="0"/>
    <x v="0"/>
    <n v="705"/>
    <n v="822"/>
    <s v="E0620"/>
    <m/>
    <n v="92"/>
    <x v="479"/>
    <m/>
    <m/>
    <n v="6"/>
    <n v="41"/>
    <n v="146633.92000000001"/>
    <n v="2.5"/>
    <n v="3665.85"/>
    <n v="9443.2199999999993"/>
    <n v="0"/>
    <n v="159742.99000000002"/>
    <n v="25718.62"/>
    <n v="185461.61000000002"/>
    <n v="5643.48"/>
    <n v="1084.92"/>
    <n v="2453.7600000000002"/>
    <n v="9182.16"/>
    <n v="194643.77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62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253"/>
    <x v="1"/>
    <s v="lek"/>
    <x v="7"/>
    <x v="52"/>
    <n v="743"/>
    <n v="601"/>
    <s v="Z0036"/>
    <s v="VK01"/>
    <m/>
    <x v="482"/>
    <n v="18846"/>
    <s v="točka"/>
    <n v="1.8536999999999999"/>
    <m/>
    <n v="36160.460000000006"/>
    <m/>
    <n v="1048.6600000000001"/>
    <n v="2328.73"/>
    <n v="0"/>
    <n v="39537.849999999991"/>
    <n v="6365.6"/>
    <n v="45903.45"/>
    <n v="1743.5600000000002"/>
    <n v="335.18999999999994"/>
    <n v="758.09999999999991"/>
    <n v="2836.85"/>
    <n v="48740.3"/>
    <n v="9794.7199999999993"/>
    <n v="2040.56"/>
    <n v="1127.57"/>
    <n v="9794.7199999999993"/>
    <n v="2040.56"/>
    <n v="1127.57"/>
    <n v="61703.15"/>
    <n v="3.27"/>
    <m/>
    <n v="61703.114381506944"/>
    <n v="3.27"/>
    <n v="3.5618493056972511E-2"/>
    <n v="0"/>
    <n v="5.772560009977023E-5"/>
    <n v="0"/>
    <n v="0"/>
    <n v="223"/>
    <x v="1"/>
    <b v="0"/>
    <n v="21"/>
  </r>
  <r>
    <x v="0"/>
    <x v="1"/>
    <s v="lek"/>
    <x v="0"/>
    <x v="0"/>
    <n v="743"/>
    <n v="601"/>
    <s v="Z0036"/>
    <m/>
    <n v="93"/>
    <x v="478"/>
    <m/>
    <m/>
    <n v="1.5100000000000001E-2"/>
    <n v="45"/>
    <n v="431.71"/>
    <n v="2.9"/>
    <n v="12.52"/>
    <n v="27.8"/>
    <n v="0"/>
    <n v="472.03"/>
    <n v="76"/>
    <n v="548.03"/>
    <n v="14.2"/>
    <n v="2.73"/>
    <n v="6.18"/>
    <n v="23.11"/>
    <n v="571.14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2"/>
    <x v="479"/>
    <m/>
    <m/>
    <n v="1"/>
    <n v="41"/>
    <n v="24438.99"/>
    <n v="2.9"/>
    <n v="708.73"/>
    <n v="1573.87"/>
    <n v="0"/>
    <n v="26721.59"/>
    <n v="4302.18"/>
    <n v="31023.77"/>
    <n v="940.58"/>
    <n v="180.82"/>
    <n v="408.96"/>
    <n v="1530.3600000000001"/>
    <n v="32554.13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1"/>
    <x v="131"/>
    <m/>
    <m/>
    <n v="0.5756"/>
    <n v="27"/>
    <n v="8123.32"/>
    <n v="2.9"/>
    <n v="235.58"/>
    <n v="523.14"/>
    <n v="0"/>
    <n v="8882.0399999999991"/>
    <n v="1430.01"/>
    <n v="10312.049999999999"/>
    <n v="541.4"/>
    <n v="104.08"/>
    <n v="235.4"/>
    <n v="880.88"/>
    <n v="11192.929999999998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223"/>
    <x v="483"/>
    <m/>
    <m/>
    <n v="0.13150000000000001"/>
    <n v="29"/>
    <n v="2007.29"/>
    <n v="2.9"/>
    <n v="58.21"/>
    <n v="129.27000000000001"/>
    <n v="0"/>
    <n v="2194.77"/>
    <n v="353.36"/>
    <n v="2548.13"/>
    <n v="123.69"/>
    <n v="23.78"/>
    <n v="53.78"/>
    <n v="201.25"/>
    <n v="2749.38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7"/>
    <x v="484"/>
    <m/>
    <m/>
    <n v="0.13150000000000001"/>
    <n v="15"/>
    <n v="1159.1500000000001"/>
    <n v="2.9"/>
    <n v="33.619999999999997"/>
    <n v="74.650000000000006"/>
    <n v="0"/>
    <n v="1267.42"/>
    <n v="204.05"/>
    <n v="1471.47"/>
    <n v="123.69"/>
    <n v="23.78"/>
    <n v="53.78"/>
    <n v="201.25"/>
    <n v="1672.72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s v="Op:"/>
    <x v="4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4"/>
    <x v="1"/>
    <s v="lek"/>
    <x v="7"/>
    <x v="52"/>
    <n v="743"/>
    <n v="606"/>
    <s v="E0057"/>
    <s v="VK01"/>
    <m/>
    <x v="486"/>
    <n v="12"/>
    <s v="pavšal"/>
    <n v="1.01"/>
    <m/>
    <n v="20206.75"/>
    <m/>
    <n v="505.16999999999996"/>
    <n v="1301.3200000000002"/>
    <n v="0"/>
    <n v="22013.239999999998"/>
    <n v="3544.13"/>
    <n v="25557.370000000003"/>
    <n v="949.99"/>
    <n v="182.64"/>
    <n v="413.03999999999996"/>
    <n v="1545.6699999999998"/>
    <n v="27103.040000000001"/>
    <n v="85091.76"/>
    <m/>
    <m/>
    <n v="85091.76"/>
    <m/>
    <m/>
    <n v="112194.79999999999"/>
    <n v="9349.57"/>
    <m/>
    <n v="112194.78296324106"/>
    <n v="9349.57"/>
    <n v="1.7036758930771612E-2"/>
    <n v="0"/>
    <n v="1.5184983187991415E-5"/>
    <n v="0"/>
    <n v="0"/>
    <n v="224"/>
    <x v="1"/>
    <b v="0"/>
    <n v="21"/>
  </r>
  <r>
    <x v="0"/>
    <x v="1"/>
    <s v="lek"/>
    <x v="0"/>
    <x v="0"/>
    <n v="743"/>
    <n v="606"/>
    <s v="E0057"/>
    <m/>
    <n v="93"/>
    <x v="478"/>
    <m/>
    <m/>
    <n v="0.24"/>
    <n v="45"/>
    <n v="6861.61"/>
    <n v="2.5"/>
    <n v="171.54"/>
    <n v="441.89"/>
    <n v="0"/>
    <n v="7475.04"/>
    <n v="1203.48"/>
    <n v="8678.52"/>
    <n v="225.74"/>
    <n v="43.4"/>
    <n v="98.15"/>
    <n v="367.28999999999996"/>
    <n v="9045.8100000000013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92"/>
    <x v="479"/>
    <m/>
    <m/>
    <n v="0.24"/>
    <n v="41"/>
    <n v="5865.36"/>
    <n v="2.5"/>
    <n v="146.63"/>
    <n v="377.73"/>
    <n v="0"/>
    <n v="6389.7199999999993"/>
    <n v="1028.74"/>
    <n v="7418.4599999999991"/>
    <n v="225.74"/>
    <n v="43.4"/>
    <n v="98.15"/>
    <n v="367.28999999999996"/>
    <n v="7785.7499999999991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91"/>
    <x v="131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200"/>
    <x v="3"/>
    <m/>
    <m/>
    <n v="0.13"/>
    <n v="27"/>
    <n v="1834.66"/>
    <n v="2.5"/>
    <n v="45.87"/>
    <n v="118.15"/>
    <n v="0"/>
    <n v="1998.68"/>
    <n v="321.79000000000002"/>
    <n v="2320.4700000000003"/>
    <n v="122.28"/>
    <n v="23.51"/>
    <n v="53.16"/>
    <n v="198.95"/>
    <n v="2519.42"/>
    <m/>
    <m/>
    <m/>
    <m/>
    <m/>
    <m/>
    <m/>
    <m/>
    <m/>
    <m/>
    <m/>
    <m/>
    <m/>
    <m/>
    <m/>
    <m/>
    <m/>
    <x v="0"/>
    <m/>
    <s v=""/>
  </r>
  <r>
    <x v="2"/>
    <x v="2"/>
    <s v="sad"/>
    <x v="0"/>
    <x v="0"/>
    <s v="PRILOGA   I / a    -    Kalkulacije za diagnostične, terapevtske in rehabilitacijske postopke v bolnišnicah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"/>
    <x v="2"/>
    <s v="sad"/>
    <x v="0"/>
    <x v="0"/>
    <m/>
    <m/>
    <m/>
    <m/>
    <m/>
    <x v="4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2"/>
    <s v="sad"/>
    <x v="1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5"/>
    <x v="2"/>
    <s v="sad"/>
    <x v="2"/>
    <x v="53"/>
    <n v="209"/>
    <n v="215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n v="3.4018413454759866E-2"/>
    <n v="0"/>
    <n v="2.5049430722099006E-5"/>
    <n v="0"/>
    <n v="0"/>
    <n v="225"/>
    <x v="1"/>
    <b v="0"/>
    <n v="22"/>
  </r>
  <r>
    <x v="256"/>
    <x v="2"/>
    <s v="sad"/>
    <x v="2"/>
    <x v="53"/>
    <n v="229"/>
    <n v="239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m/>
    <m/>
    <m/>
    <m/>
    <m/>
    <m/>
    <x v="3"/>
    <b v="0"/>
    <n v="22"/>
  </r>
  <r>
    <x v="257"/>
    <x v="2"/>
    <s v="sad"/>
    <x v="2"/>
    <x v="53"/>
    <n v="211"/>
    <n v="220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21159"/>
    <m/>
    <n v="1.29"/>
    <n v="37"/>
    <n v="26948.6"/>
    <n v="2.5"/>
    <n v="673.72"/>
    <n v="1735.49"/>
    <n v="0"/>
    <n v="29357.81"/>
    <n v="4726.6099999999997"/>
    <n v="34084.42"/>
    <n v="1213.3499999999999"/>
    <n v="233.26"/>
    <n v="527.55999999999995"/>
    <n v="1974.1699999999998"/>
    <n v="36058.58999999999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180"/>
    <x v="10"/>
    <n v="7878"/>
    <m/>
    <n v="0.62"/>
    <n v="28"/>
    <n v="9099.9500000000007"/>
    <n v="2.5"/>
    <n v="227.5"/>
    <n v="586.04"/>
    <n v="0"/>
    <n v="9913.4900000000016"/>
    <n v="1596.07"/>
    <n v="11509.560000000001"/>
    <n v="583.16"/>
    <n v="112.11"/>
    <n v="253.56"/>
    <n v="948.82999999999993"/>
    <n v="12458.39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44"/>
    <n v="27"/>
    <n v="6209.63"/>
    <n v="2.5"/>
    <n v="155.24"/>
    <n v="399.9"/>
    <n v="0"/>
    <n v="6764.7699999999995"/>
    <n v="1089.1300000000001"/>
    <n v="7853.9"/>
    <n v="413.86"/>
    <n v="79.56"/>
    <n v="179.94"/>
    <n v="673.36"/>
    <n v="8527.2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58"/>
    <x v="2"/>
    <s v="sad"/>
    <x v="2"/>
    <x v="54"/>
    <n v="209"/>
    <n v="215"/>
    <s v="Z0030"/>
    <s v="FD09"/>
    <m/>
    <x v="490"/>
    <n v="39824.5"/>
    <s v="točka"/>
    <n v="2.31"/>
    <m/>
    <n v="62851.44"/>
    <m/>
    <n v="1571.29"/>
    <n v="4047.63"/>
    <n v="0"/>
    <n v="68470.36"/>
    <n v="11023.73"/>
    <n v="79494.09"/>
    <n v="2172.7400000000002"/>
    <n v="417.69"/>
    <n v="944.69999999999993"/>
    <n v="3535.13"/>
    <n v="83029.22"/>
    <n v="27529.439999999999"/>
    <n v="5151.03"/>
    <n v="942.5"/>
    <n v="27529.439999999999"/>
    <n v="5151.03"/>
    <n v="942.5"/>
    <n v="116652.19"/>
    <n v="2.93"/>
    <m/>
    <n v="116652.18610816194"/>
    <n v="2.93"/>
    <n v="3.8918380596442148E-3"/>
    <n v="0"/>
    <n v="3.3362752893766046E-6"/>
    <n v="0"/>
    <n v="0"/>
    <n v="226"/>
    <x v="1"/>
    <b v="0"/>
    <n v="22"/>
  </r>
  <r>
    <x v="259"/>
    <x v="2"/>
    <s v="sad"/>
    <x v="2"/>
    <x v="54"/>
    <n v="203"/>
    <n v="206"/>
    <s v="Z0030"/>
    <s v="FD09"/>
    <m/>
    <x v="490"/>
    <n v="39824.5"/>
    <s v="točka"/>
    <n v="2.31"/>
    <m/>
    <n v="62851.44"/>
    <m/>
    <n v="1571.29"/>
    <n v="4047.63"/>
    <n v="0"/>
    <n v="68470.36"/>
    <n v="11023.73"/>
    <n v="79494.09"/>
    <n v="2172.7400000000002"/>
    <n v="417.69"/>
    <n v="944.69999999999993"/>
    <n v="3535.13"/>
    <n v="83029.22"/>
    <n v="27529.439999999999"/>
    <n v="5151.03"/>
    <n v="942.5"/>
    <n v="27529.439999999999"/>
    <n v="5151.03"/>
    <n v="942.5"/>
    <n v="116652.19"/>
    <n v="2.93"/>
    <m/>
    <n v="116652.18610816194"/>
    <n v="2.93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8228.5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0"/>
    <x v="2"/>
    <s v="sad"/>
    <x v="2"/>
    <x v="55"/>
    <n v="209"/>
    <n v="215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n v="4.5491018972825259E-3"/>
    <n v="0"/>
    <n v="2.8834491061435761E-6"/>
    <n v="0"/>
    <n v="0"/>
    <n v="227"/>
    <x v="1"/>
    <b v="0"/>
    <n v="22"/>
  </r>
  <r>
    <x v="261"/>
    <x v="2"/>
    <s v="sad"/>
    <x v="2"/>
    <x v="55"/>
    <n v="231"/>
    <n v="247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m/>
    <m/>
    <m/>
    <m/>
    <m/>
    <m/>
    <x v="3"/>
    <b v="0"/>
    <n v="22"/>
  </r>
  <r>
    <x v="262"/>
    <x v="2"/>
    <s v="sad"/>
    <x v="2"/>
    <x v="55"/>
    <n v="204"/>
    <n v="207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09"/>
    <n v="215"/>
    <s v="Z0030"/>
    <m/>
    <s v="Op:"/>
    <x v="4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3"/>
    <x v="2"/>
    <s v="sad"/>
    <x v="2"/>
    <x v="56"/>
    <n v="249"/>
    <n v="217"/>
    <s v="Z0030"/>
    <s v="FD16"/>
    <m/>
    <x v="495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238887.56"/>
    <n v="64885.25"/>
    <n v="942.5"/>
    <n v="238887.56"/>
    <n v="64885.25"/>
    <n v="942.5"/>
    <n v="422533.04"/>
    <n v="7.27"/>
    <m/>
    <n v="422533.03545089811"/>
    <n v="7.27"/>
    <n v="4.5491018681786954E-3"/>
    <n v="0"/>
    <n v="1.076626319483921E-6"/>
    <n v="0"/>
    <n v="0"/>
    <n v="228"/>
    <x v="1"/>
    <b v="0"/>
    <n v="22"/>
  </r>
  <r>
    <x v="0"/>
    <x v="2"/>
    <s v="sad"/>
    <x v="0"/>
    <x v="0"/>
    <n v="249"/>
    <n v="21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s v="Pl:"/>
    <x v="4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4"/>
    <x v="2"/>
    <s v="sad"/>
    <x v="2"/>
    <x v="57"/>
    <n v="218"/>
    <n v="227"/>
    <s v="Z0030"/>
    <s v="FD01"/>
    <m/>
    <x v="497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1772.45"/>
    <n v="7432.91"/>
    <n v="942.5"/>
    <n v="21772.45"/>
    <n v="7432.91"/>
    <n v="942.5"/>
    <n v="117106.2"/>
    <n v="2.81"/>
    <m/>
    <n v="117106.18700778112"/>
    <n v="2.81"/>
    <n v="1.2992218878935091E-2"/>
    <n v="0"/>
    <n v="1.109439151841894E-5"/>
    <n v="0"/>
    <n v="0"/>
    <n v="229"/>
    <x v="1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5"/>
    <x v="2"/>
    <s v="sad"/>
    <x v="2"/>
    <x v="58"/>
    <n v="218"/>
    <n v="227"/>
    <s v="Z0030"/>
    <s v="FD06"/>
    <m/>
    <x v="499"/>
    <n v="48337"/>
    <s v="točka"/>
    <n v="2.77"/>
    <m/>
    <n v="75160.87999999999"/>
    <m/>
    <n v="1879.02"/>
    <n v="4840.3599999999997"/>
    <n v="0"/>
    <n v="81880.259999999995"/>
    <n v="13182.73"/>
    <n v="95062.99"/>
    <n v="2605.3999999999996"/>
    <n v="500.87"/>
    <n v="1132.82"/>
    <n v="4239.09"/>
    <n v="99302.080000000002"/>
    <n v="21877.15"/>
    <n v="7256.01"/>
    <n v="942.5"/>
    <n v="21877.15"/>
    <n v="7256.01"/>
    <n v="942.5"/>
    <n v="129377.74"/>
    <n v="2.68"/>
    <m/>
    <n v="129377.75038502792"/>
    <n v="2.68"/>
    <n v="-1.0385027911979705E-2"/>
    <n v="0"/>
    <n v="-8.0269040705019864E-6"/>
    <n v="0"/>
    <n v="0"/>
    <n v="230"/>
    <x v="1"/>
    <b v="0"/>
    <n v="22"/>
  </r>
  <r>
    <x v="266"/>
    <x v="2"/>
    <s v="sad"/>
    <x v="2"/>
    <x v="58"/>
    <n v="227"/>
    <n v="237"/>
    <s v="Z0030"/>
    <s v="FD06"/>
    <m/>
    <x v="499"/>
    <n v="48337"/>
    <s v="točka"/>
    <n v="2.77"/>
    <m/>
    <n v="75160.87999999999"/>
    <m/>
    <n v="1879.02"/>
    <n v="4840.3599999999997"/>
    <n v="0"/>
    <n v="81880.259999999995"/>
    <n v="13182.73"/>
    <n v="95062.99"/>
    <n v="2605.3999999999996"/>
    <n v="500.87"/>
    <n v="1132.82"/>
    <n v="4239.09"/>
    <n v="99302.080000000002"/>
    <n v="21877.15"/>
    <n v="7256.01"/>
    <n v="942.5"/>
    <n v="21877.15"/>
    <n v="7256.01"/>
    <n v="942.5"/>
    <n v="129377.74"/>
    <n v="2.68"/>
    <m/>
    <n v="129377.75038502792"/>
    <n v="2.68"/>
    <m/>
    <m/>
    <m/>
    <m/>
    <m/>
    <m/>
    <x v="3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23104"/>
    <m/>
    <n v="1.4"/>
    <n v="37"/>
    <n v="29246.54"/>
    <n v="2.5"/>
    <n v="731.16"/>
    <n v="1883.48"/>
    <n v="0"/>
    <n v="31861.18"/>
    <n v="5129.6499999999996"/>
    <n v="36990.83"/>
    <n v="1316.81"/>
    <n v="253.15"/>
    <n v="572.54"/>
    <n v="2142.5"/>
    <n v="39133.3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7"/>
    <n v="27"/>
    <n v="5221.7299999999996"/>
    <n v="2.5"/>
    <n v="130.54"/>
    <n v="336.28"/>
    <n v="0"/>
    <n v="5688.5499999999993"/>
    <n v="915.86"/>
    <n v="6604.4099999999989"/>
    <n v="348.01"/>
    <n v="66.900000000000006"/>
    <n v="151.32"/>
    <n v="566.23"/>
    <n v="7170.639999999999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7"/>
    <x v="2"/>
    <s v="sad"/>
    <x v="2"/>
    <x v="59"/>
    <n v="218"/>
    <n v="227"/>
    <s v="Z0030"/>
    <s v="FD07"/>
    <m/>
    <x v="501"/>
    <n v="46954"/>
    <s v="točka"/>
    <n v="2.6700000000000004"/>
    <m/>
    <n v="73207.399999999994"/>
    <m/>
    <n v="1830.19"/>
    <n v="4714.55"/>
    <n v="0"/>
    <n v="79752.140000000014"/>
    <n v="12840.1"/>
    <n v="92592.24"/>
    <n v="2511.35"/>
    <n v="482.79"/>
    <n v="1091.9299999999998"/>
    <n v="4086.07"/>
    <n v="96678.310000000012"/>
    <n v="39979.11"/>
    <n v="5570.3"/>
    <n v="942.5"/>
    <n v="39979.11"/>
    <n v="5570.3"/>
    <n v="942.5"/>
    <n v="143170.22"/>
    <n v="3.05"/>
    <m/>
    <n v="143170.20190169758"/>
    <n v="3.05"/>
    <n v="1.8098302418366075E-2"/>
    <n v="0"/>
    <n v="1.2641109796571069E-5"/>
    <n v="0"/>
    <n v="0"/>
    <n v="231"/>
    <x v="1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21721"/>
    <m/>
    <n v="1.32"/>
    <n v="37"/>
    <n v="27575.31"/>
    <n v="2.5"/>
    <n v="689.38"/>
    <n v="1775.85"/>
    <n v="0"/>
    <n v="30040.54"/>
    <n v="4836.53"/>
    <n v="34877.07"/>
    <n v="1241.57"/>
    <n v="238.68"/>
    <n v="539.83000000000004"/>
    <n v="2020.08"/>
    <n v="36897.1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8"/>
    <x v="2"/>
    <s v="sad"/>
    <x v="2"/>
    <x v="60"/>
    <n v="227"/>
    <n v="237"/>
    <s v="Z0030"/>
    <s v="FD17"/>
    <m/>
    <x v="503"/>
    <n v="132239.5"/>
    <s v="točka"/>
    <n v="8.07"/>
    <m/>
    <n v="195024.98"/>
    <m/>
    <n v="4875.6399999999994"/>
    <n v="12559.599999999999"/>
    <n v="0"/>
    <n v="212460.22000000003"/>
    <n v="34206.090000000004"/>
    <n v="246666.31000000003"/>
    <n v="7590.4800000000005"/>
    <n v="1459.22"/>
    <n v="3300.31"/>
    <n v="12350.01"/>
    <n v="259016.32000000001"/>
    <n v="43610.03"/>
    <n v="8069.68"/>
    <n v="942.5"/>
    <n v="43610.03"/>
    <n v="8069.68"/>
    <n v="942.5"/>
    <n v="311638.52999999997"/>
    <n v="2.36"/>
    <m/>
    <n v="311638.52028334705"/>
    <n v="2.36"/>
    <n v="9.7166529158130288E-3"/>
    <n v="0"/>
    <n v="3.1179242241872032E-6"/>
    <n v="0"/>
    <n v="0"/>
    <n v="232"/>
    <x v="1"/>
    <b v="0"/>
    <n v="22"/>
  </r>
  <r>
    <x v="0"/>
    <x v="2"/>
    <s v="sad"/>
    <x v="0"/>
    <x v="0"/>
    <n v="227"/>
    <n v="23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150"/>
    <x v="50"/>
    <n v="43044"/>
    <m/>
    <n v="2"/>
    <n v="49"/>
    <n v="66892.61"/>
    <n v="2.5"/>
    <n v="1672.32"/>
    <n v="4307.88"/>
    <n v="0"/>
    <n v="72872.810000000012"/>
    <n v="11732.52"/>
    <n v="84605.330000000016"/>
    <n v="1881.16"/>
    <n v="361.64"/>
    <n v="817.92"/>
    <n v="3060.7200000000003"/>
    <n v="87666.05000000001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61"/>
    <x v="27"/>
    <n v="57599.5"/>
    <m/>
    <n v="3.5"/>
    <n v="34"/>
    <n v="65000.4"/>
    <n v="2.5"/>
    <n v="1625.01"/>
    <n v="4186.03"/>
    <n v="0"/>
    <n v="70811.44"/>
    <n v="11400.64"/>
    <n v="82212.08"/>
    <n v="3292.03"/>
    <n v="632.87"/>
    <n v="1431.36"/>
    <n v="5356.26"/>
    <n v="87568.3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s v="Pl:"/>
    <x v="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9"/>
    <x v="2"/>
    <s v="sad"/>
    <x v="2"/>
    <x v="61"/>
    <n v="206"/>
    <n v="209"/>
    <s v="Z0030"/>
    <s v="FD04"/>
    <m/>
    <x v="505"/>
    <n v="53867"/>
    <s v="točka"/>
    <n v="3.75"/>
    <m/>
    <n v="80773.009999999995"/>
    <m/>
    <n v="2019.3300000000002"/>
    <n v="5201.7800000000007"/>
    <n v="0"/>
    <n v="87994.12000000001"/>
    <n v="14167.06"/>
    <n v="102161.18000000001"/>
    <n v="3527.18"/>
    <n v="678.08"/>
    <n v="1533.6"/>
    <n v="5738.8600000000006"/>
    <n v="107900.04000000001"/>
    <n v="30478.47"/>
    <n v="8626.91"/>
    <n v="942.5"/>
    <n v="30478.47"/>
    <n v="8626.91"/>
    <n v="942.5"/>
    <n v="147947.92000000001"/>
    <n v="2.75"/>
    <m/>
    <n v="147947.89220335387"/>
    <n v="2.75"/>
    <n v="2.7796646143542603E-2"/>
    <n v="0"/>
    <n v="1.8788132584772622E-5"/>
    <n v="0"/>
    <n v="0"/>
    <n v="233"/>
    <x v="1"/>
    <b v="0"/>
    <n v="22"/>
  </r>
  <r>
    <x v="270"/>
    <x v="2"/>
    <s v="sad"/>
    <x v="2"/>
    <x v="61"/>
    <n v="213"/>
    <n v="222"/>
    <s v="Z0030"/>
    <s v="FD04"/>
    <m/>
    <x v="505"/>
    <n v="53867"/>
    <s v="točka"/>
    <n v="3.75"/>
    <m/>
    <n v="80773.009999999995"/>
    <m/>
    <n v="2019.3300000000002"/>
    <n v="5201.7800000000007"/>
    <n v="0"/>
    <n v="87994.12000000001"/>
    <n v="14167.06"/>
    <n v="102161.18000000001"/>
    <n v="3527.18"/>
    <n v="678.08"/>
    <n v="1533.6"/>
    <n v="5738.8600000000006"/>
    <n v="107900.04000000001"/>
    <n v="30478.47"/>
    <n v="8626.91"/>
    <n v="942.5"/>
    <n v="30478.47"/>
    <n v="8626.91"/>
    <n v="942.5"/>
    <n v="147947.92000000001"/>
    <n v="2.75"/>
    <m/>
    <n v="147947.89220335387"/>
    <n v="2.75"/>
    <m/>
    <m/>
    <m/>
    <m/>
    <m/>
    <m/>
    <x v="3"/>
    <b v="0"/>
    <n v="22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28634"/>
    <m/>
    <n v="2.25"/>
    <n v="28"/>
    <n v="33024"/>
    <n v="2.5"/>
    <n v="825.6"/>
    <n v="2126.75"/>
    <n v="0"/>
    <n v="35976.35"/>
    <n v="5792.19"/>
    <n v="41768.54"/>
    <n v="2116.31"/>
    <n v="406.85"/>
    <n v="920.16"/>
    <n v="3443.3199999999997"/>
    <n v="45211.8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1"/>
    <x v="2"/>
    <s v="sad"/>
    <x v="2"/>
    <x v="62"/>
    <n v="206"/>
    <n v="209"/>
    <s v="Z0030"/>
    <s v="FD11"/>
    <m/>
    <x v="507"/>
    <n v="37959"/>
    <s v="točka"/>
    <n v="2.31"/>
    <m/>
    <n v="59744.91"/>
    <m/>
    <n v="1493.62"/>
    <n v="3847.5699999999997"/>
    <n v="0"/>
    <n v="65086.099999999991"/>
    <n v="10478.870000000001"/>
    <n v="75564.97"/>
    <n v="2172.7400000000002"/>
    <n v="417.69"/>
    <n v="944.69999999999993"/>
    <n v="3535.13"/>
    <n v="79100.100000000006"/>
    <n v="23193.84"/>
    <n v="6224.25"/>
    <n v="942.5"/>
    <n v="23193.84"/>
    <n v="6224.25"/>
    <n v="942.5"/>
    <n v="109460.69"/>
    <n v="2.88"/>
    <m/>
    <n v="109460.68520854275"/>
    <n v="2.88"/>
    <n v="4.7914572496665642E-3"/>
    <n v="0"/>
    <n v="4.3773316789840629E-6"/>
    <n v="0"/>
    <n v="0"/>
    <n v="234"/>
    <x v="1"/>
    <b v="0"/>
    <n v="22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2"/>
    <x v="2"/>
    <s v="sad"/>
    <x v="2"/>
    <x v="63"/>
    <n v="206"/>
    <n v="209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n v="1.5406585298478603E-2"/>
    <n v="0"/>
    <n v="2.0483745037807493E-6"/>
    <n v="0"/>
    <n v="0"/>
    <n v="235"/>
    <x v="1"/>
    <b v="0"/>
    <n v="23"/>
  </r>
  <r>
    <x v="273"/>
    <x v="2"/>
    <s v="sad"/>
    <x v="2"/>
    <x v="63"/>
    <n v="227"/>
    <n v="237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m/>
    <m/>
    <m/>
    <m/>
    <m/>
    <m/>
    <x v="3"/>
    <b v="0"/>
    <n v="23"/>
  </r>
  <r>
    <x v="274"/>
    <x v="2"/>
    <s v="sad"/>
    <x v="2"/>
    <x v="63"/>
    <n v="213"/>
    <n v="222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m/>
    <m/>
    <m/>
    <m/>
    <m/>
    <m/>
    <x v="3"/>
    <b v="0"/>
    <n v="23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3"/>
    <x v="115"/>
    <n v="48425"/>
    <m/>
    <n v="2.25"/>
    <n v="41"/>
    <n v="54987.72"/>
    <n v="2.5"/>
    <n v="1374.69"/>
    <n v="3541.21"/>
    <n v="0"/>
    <n v="59903.62"/>
    <n v="9644.48"/>
    <n v="69548.100000000006"/>
    <n v="2116.31"/>
    <n v="406.85"/>
    <n v="920.16"/>
    <n v="3443.3199999999997"/>
    <n v="72991.42000000001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267246"/>
    <m/>
    <n v="21"/>
    <n v="28"/>
    <n v="308223.96999999997"/>
    <n v="2.5"/>
    <n v="7705.6"/>
    <n v="19849.62"/>
    <n v="0"/>
    <n v="335779.18999999994"/>
    <n v="54060.45"/>
    <n v="389839.63999999996"/>
    <n v="19752.18"/>
    <n v="3797.22"/>
    <n v="8588.16"/>
    <n v="32137.56"/>
    <n v="421977.1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3.7"/>
    <n v="27"/>
    <n v="52217.33"/>
    <n v="2.5"/>
    <n v="1305.43"/>
    <n v="3362.8"/>
    <n v="0"/>
    <n v="56885.560000000005"/>
    <n v="9158.58"/>
    <n v="66044.14"/>
    <n v="3480.15"/>
    <n v="669.03"/>
    <n v="1513.15"/>
    <n v="5662.33"/>
    <n v="71706.4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5"/>
    <x v="2"/>
    <s v="sad"/>
    <x v="2"/>
    <x v="64"/>
    <n v="206"/>
    <n v="209"/>
    <s v="Z0030"/>
    <s v="FD20"/>
    <m/>
    <x v="511"/>
    <n v="259542"/>
    <s v="točka"/>
    <n v="14.41"/>
    <m/>
    <n v="334053.89999999997"/>
    <m/>
    <n v="8351.3599999999988"/>
    <n v="21513.07"/>
    <n v="0"/>
    <n v="363918.32999999996"/>
    <n v="58590.86"/>
    <n v="422509.19"/>
    <n v="13553.76"/>
    <n v="2605.62"/>
    <n v="5893.11"/>
    <n v="22052.49"/>
    <n v="444561.67999999993"/>
    <n v="85009.35"/>
    <n v="15536.41"/>
    <n v="942.5"/>
    <n v="85009.35"/>
    <n v="15536.41"/>
    <n v="942.5"/>
    <n v="546049.93999999994"/>
    <n v="2.1"/>
    <m/>
    <n v="546049.91439935693"/>
    <n v="2.1"/>
    <n v="2.5600643013603985E-2"/>
    <n v="0"/>
    <n v="4.6883338571280866E-6"/>
    <n v="0"/>
    <n v="0"/>
    <n v="236"/>
    <x v="1"/>
    <b v="0"/>
    <n v="23"/>
  </r>
  <r>
    <x v="276"/>
    <x v="2"/>
    <s v="sad"/>
    <x v="2"/>
    <x v="64"/>
    <n v="213"/>
    <n v="222"/>
    <s v="Z0030"/>
    <s v="FD20"/>
    <m/>
    <x v="511"/>
    <n v="259542"/>
    <s v="točka"/>
    <n v="14.41"/>
    <m/>
    <n v="334053.89999999997"/>
    <m/>
    <n v="8351.3599999999988"/>
    <n v="21513.07"/>
    <n v="0"/>
    <n v="363918.32999999996"/>
    <n v="58590.86"/>
    <n v="422509.19"/>
    <n v="13553.76"/>
    <n v="2605.62"/>
    <n v="5893.11"/>
    <n v="22052.49"/>
    <n v="444561.67999999993"/>
    <n v="85009.35"/>
    <n v="15536.41"/>
    <n v="942.5"/>
    <n v="85009.35"/>
    <n v="15536.41"/>
    <n v="942.5"/>
    <n v="546049.93999999994"/>
    <n v="2.1"/>
    <m/>
    <n v="546049.91439935693"/>
    <n v="2.1"/>
    <m/>
    <m/>
    <m/>
    <m/>
    <m/>
    <m/>
    <x v="3"/>
    <b v="0"/>
    <n v="23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3"/>
    <x v="115"/>
    <n v="215220"/>
    <m/>
    <n v="10"/>
    <n v="41"/>
    <n v="244389.86"/>
    <n v="2.5"/>
    <n v="6109.75"/>
    <n v="15738.71"/>
    <n v="0"/>
    <n v="266238.32"/>
    <n v="42864.37"/>
    <n v="309102.69"/>
    <n v="9405.7999999999993"/>
    <n v="1808.2"/>
    <n v="4089.6"/>
    <n v="15303.6"/>
    <n v="324406.2899999999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1.91"/>
    <n v="27"/>
    <n v="26955.43"/>
    <n v="2.5"/>
    <n v="673.89"/>
    <n v="1735.93"/>
    <n v="0"/>
    <n v="29365.25"/>
    <n v="4727.8100000000004"/>
    <n v="34093.06"/>
    <n v="1796.51"/>
    <n v="345.37"/>
    <n v="781.11"/>
    <n v="2922.9900000000002"/>
    <n v="37016.04999999999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7"/>
    <x v="2"/>
    <s v="sad"/>
    <x v="2"/>
    <x v="65"/>
    <n v="234"/>
    <n v="251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n v="-6.6438786161597818E-3"/>
    <n v="0"/>
    <n v="-1.7134276710207813E-5"/>
    <n v="0"/>
    <n v="0"/>
    <n v="237"/>
    <x v="1"/>
    <b v="0"/>
    <n v="23"/>
  </r>
  <r>
    <x v="278"/>
    <x v="2"/>
    <s v="sad"/>
    <x v="2"/>
    <x v="65"/>
    <n v="222"/>
    <n v="231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m/>
    <m/>
    <m/>
    <m/>
    <m/>
    <m/>
    <x v="3"/>
    <b v="0"/>
    <n v="23"/>
  </r>
  <r>
    <x v="279"/>
    <x v="2"/>
    <s v="sad"/>
    <x v="2"/>
    <x v="65"/>
    <n v="238"/>
    <n v="256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m/>
    <m/>
    <m/>
    <m/>
    <m/>
    <m/>
    <x v="3"/>
    <b v="0"/>
    <n v="23"/>
  </r>
  <r>
    <x v="0"/>
    <x v="2"/>
    <s v="sad"/>
    <x v="0"/>
    <x v="0"/>
    <n v="234"/>
    <n v="25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34"/>
    <n v="251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34"/>
    <n v="251"/>
    <s v="Z0030"/>
    <m/>
    <s v="Pl:"/>
    <x v="5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0"/>
    <x v="2"/>
    <s v="sad"/>
    <x v="2"/>
    <x v="66"/>
    <n v="223"/>
    <n v="232"/>
    <s v="Z0030"/>
    <s v="FD02"/>
    <m/>
    <x v="514"/>
    <n v="90153"/>
    <s v="točka"/>
    <n v="5.84"/>
    <m/>
    <n v="133228.28"/>
    <m/>
    <n v="3330.71"/>
    <n v="8579.9"/>
    <n v="0"/>
    <n v="145138.89000000001"/>
    <n v="23367.370000000003"/>
    <n v="168506.26"/>
    <n v="5492.99"/>
    <n v="1055.9799999999998"/>
    <n v="2388.3300000000004"/>
    <n v="8937.3000000000011"/>
    <n v="177443.56000000003"/>
    <n v="17264.27"/>
    <n v="15034.72"/>
    <n v="942.5"/>
    <n v="17264.27"/>
    <n v="15034.72"/>
    <n v="942.5"/>
    <n v="210685.05000000002"/>
    <n v="2.34"/>
    <m/>
    <n v="210685.055218569"/>
    <n v="2.34"/>
    <n v="-5.2185689855832607E-3"/>
    <n v="0"/>
    <n v="-2.4769526154427089E-6"/>
    <n v="0"/>
    <n v="0"/>
    <n v="238"/>
    <x v="1"/>
    <b v="0"/>
    <n v="23"/>
  </r>
  <r>
    <x v="0"/>
    <x v="2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80"/>
    <x v="18"/>
    <n v="58018"/>
    <m/>
    <n v="3.53"/>
    <n v="37"/>
    <n v="73743.06"/>
    <n v="2.5"/>
    <n v="1843.58"/>
    <n v="4749.05"/>
    <n v="0"/>
    <n v="80335.69"/>
    <n v="12934.05"/>
    <n v="93269.74"/>
    <n v="3320.25"/>
    <n v="638.29"/>
    <n v="1443.63"/>
    <n v="5402.17"/>
    <n v="98671.9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180"/>
    <x v="10"/>
    <n v="6902"/>
    <m/>
    <n v="0.54"/>
    <n v="28"/>
    <n v="7925.76"/>
    <n v="2.5"/>
    <n v="198.14"/>
    <n v="510.42"/>
    <n v="0"/>
    <n v="8634.32"/>
    <n v="1390.13"/>
    <n v="10024.450000000001"/>
    <n v="507.91"/>
    <n v="97.64"/>
    <n v="220.84"/>
    <n v="826.3900000000001"/>
    <n v="10850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200"/>
    <x v="3"/>
    <m/>
    <m/>
    <n v="0.77"/>
    <n v="27"/>
    <n v="10866.85"/>
    <n v="2.5"/>
    <n v="271.67"/>
    <n v="699.83"/>
    <n v="0"/>
    <n v="11838.35"/>
    <n v="1905.97"/>
    <n v="13744.32"/>
    <n v="724.25"/>
    <n v="139.22999999999999"/>
    <n v="314.89999999999998"/>
    <n v="1178.3800000000001"/>
    <n v="14922.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s v="Pl:"/>
    <x v="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1"/>
    <x v="2"/>
    <s v="sad"/>
    <x v="2"/>
    <x v="67"/>
    <n v="223"/>
    <n v="232"/>
    <s v="Z0030"/>
    <s v="FD08"/>
    <m/>
    <x v="516"/>
    <n v="37959"/>
    <s v="točka"/>
    <n v="2.31"/>
    <m/>
    <n v="59744.91"/>
    <m/>
    <n v="1493.62"/>
    <n v="3847.5699999999997"/>
    <n v="0"/>
    <n v="65086.099999999991"/>
    <n v="10478.870000000001"/>
    <n v="75564.97"/>
    <n v="2172.7400000000002"/>
    <n v="417.69"/>
    <n v="944.69999999999993"/>
    <n v="3535.13"/>
    <n v="79100.100000000006"/>
    <n v="17344.849999999999"/>
    <n v="3006.93"/>
    <n v="942.5"/>
    <n v="17344.849999999999"/>
    <n v="3006.93"/>
    <n v="942.5"/>
    <n v="100394.38"/>
    <n v="2.64"/>
    <m/>
    <n v="100394.37520854274"/>
    <n v="2.64"/>
    <n v="4.7914572642184794E-3"/>
    <n v="0"/>
    <n v="4.7726351742968619E-6"/>
    <n v="0"/>
    <n v="0"/>
    <n v="239"/>
    <x v="1"/>
    <b v="0"/>
    <n v="23"/>
  </r>
  <r>
    <x v="0"/>
    <x v="2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s v="Pl:"/>
    <x v="5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2"/>
    <x v="2"/>
    <s v="sad"/>
    <x v="2"/>
    <x v="68"/>
    <n v="220"/>
    <n v="229"/>
    <s v="Z0030"/>
    <s v="FD18"/>
    <m/>
    <x v="518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7529.43"/>
    <n v="5944.83"/>
    <n v="942.5"/>
    <n v="27529.43"/>
    <n v="5944.83"/>
    <n v="942.5"/>
    <n v="121375.09999999999"/>
    <n v="2.91"/>
    <m/>
    <n v="121375.08700778113"/>
    <n v="2.91"/>
    <n v="1.2992218864383176E-2"/>
    <n v="0"/>
    <n v="1.0704189125360026E-5"/>
    <n v="0"/>
    <n v="0"/>
    <n v="240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3"/>
    <x v="2"/>
    <s v="sad"/>
    <x v="2"/>
    <x v="69"/>
    <n v="220"/>
    <n v="229"/>
    <s v="Z0030"/>
    <s v="FD10"/>
    <m/>
    <x v="520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7529.439999999999"/>
    <n v="7850.77"/>
    <n v="942.5"/>
    <n v="27529.439999999999"/>
    <n v="7850.77"/>
    <n v="942.5"/>
    <n v="123281.05"/>
    <n v="2.96"/>
    <m/>
    <n v="123281.03700778112"/>
    <n v="2.96"/>
    <n v="1.2992218878935091E-2"/>
    <n v="0"/>
    <n v="1.0538700188022479E-5"/>
    <n v="0"/>
    <n v="0"/>
    <n v="241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4"/>
    <x v="2"/>
    <s v="sad"/>
    <x v="2"/>
    <x v="70"/>
    <n v="220"/>
    <n v="229"/>
    <s v="Z0030"/>
    <s v="FD19"/>
    <m/>
    <x v="521"/>
    <n v="39221.449999999997"/>
    <s v="točka"/>
    <n v="2.13"/>
    <m/>
    <n v="62401.020000000004"/>
    <m/>
    <n v="1560.03"/>
    <n v="4018.62"/>
    <n v="0"/>
    <n v="67979.67"/>
    <n v="10944.73"/>
    <n v="78924.399999999994"/>
    <n v="2003.4300000000003"/>
    <n v="385.15"/>
    <n v="871.08999999999992"/>
    <n v="3259.67"/>
    <n v="82184.069999999992"/>
    <n v="27529.439999999999"/>
    <n v="25727.31"/>
    <n v="942.5"/>
    <n v="27529.439999999999"/>
    <n v="25727.31"/>
    <n v="942.5"/>
    <n v="136383.32"/>
    <n v="3.48"/>
    <m/>
    <n v="136383.31467142518"/>
    <n v="3.48"/>
    <n v="5.3285748290363699E-3"/>
    <n v="0"/>
    <n v="3.9070577232075471E-6"/>
    <n v="0"/>
    <n v="0"/>
    <n v="242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3988.449999999999"/>
    <m/>
    <n v="0.85"/>
    <n v="37"/>
    <n v="17756.830000000002"/>
    <n v="2.5"/>
    <n v="443.92"/>
    <n v="1143.54"/>
    <n v="0"/>
    <n v="19344.29"/>
    <n v="3114.43"/>
    <n v="22458.720000000001"/>
    <n v="799.49"/>
    <n v="153.69999999999999"/>
    <n v="347.62"/>
    <n v="1300.81"/>
    <n v="23759.530000000002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5"/>
    <x v="2"/>
    <s v="sad"/>
    <x v="2"/>
    <x v="71"/>
    <n v="218"/>
    <n v="227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n v="-3.8761743489885703E-3"/>
    <n v="0"/>
    <n v="-7.045408995064134E-6"/>
    <n v="0"/>
    <n v="0"/>
    <n v="243"/>
    <x v="1"/>
    <b v="0"/>
    <n v="23"/>
  </r>
  <r>
    <x v="286"/>
    <x v="2"/>
    <s v="sad"/>
    <x v="2"/>
    <x v="71"/>
    <n v="227"/>
    <n v="237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7"/>
    <x v="2"/>
    <s v="sad"/>
    <x v="2"/>
    <x v="71"/>
    <n v="223"/>
    <n v="232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8"/>
    <x v="2"/>
    <s v="spl"/>
    <x v="2"/>
    <x v="71"/>
    <n v="301"/>
    <n v="258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9"/>
    <x v="2"/>
    <s v="sad"/>
    <x v="2"/>
    <x v="71"/>
    <n v="230"/>
    <n v="241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90"/>
    <x v="2"/>
    <s v="sad"/>
    <x v="2"/>
    <x v="71"/>
    <n v="209"/>
    <n v="209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0"/>
    <x v="2"/>
    <s v="sad"/>
    <x v="0"/>
    <x v="0"/>
    <n v="218"/>
    <n v="227"/>
    <s v="Z0030"/>
    <m/>
    <n v="149"/>
    <x v="523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18"/>
    <n v="227"/>
    <s v="Z0030"/>
    <m/>
    <s v="Pl:"/>
    <x v="5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91"/>
    <x v="2"/>
    <s v="sad"/>
    <x v="2"/>
    <x v="72"/>
    <n v="218"/>
    <n v="227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n v="-2.8969246923225001E-3"/>
    <n v="0"/>
    <n v="-6.6405709342409582E-6"/>
    <n v="0"/>
    <n v="0"/>
    <n v="244"/>
    <x v="1"/>
    <b v="0"/>
    <n v="23"/>
  </r>
  <r>
    <x v="292"/>
    <x v="2"/>
    <s v="sad"/>
    <x v="2"/>
    <x v="72"/>
    <n v="227"/>
    <n v="237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293"/>
    <x v="2"/>
    <s v="sad"/>
    <x v="2"/>
    <x v="72"/>
    <n v="223"/>
    <n v="232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294"/>
    <x v="2"/>
    <s v="sad"/>
    <x v="2"/>
    <x v="72"/>
    <n v="230"/>
    <n v="241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0"/>
    <x v="2"/>
    <s v="sad"/>
    <x v="0"/>
    <x v="0"/>
    <n v="218"/>
    <n v="227"/>
    <s v="Z0030"/>
    <m/>
    <n v="111"/>
    <x v="28"/>
    <n v="21522"/>
    <m/>
    <n v="1"/>
    <n v="41"/>
    <n v="24438.99"/>
    <n v="2.5"/>
    <n v="610.97"/>
    <n v="1573.87"/>
    <n v="0"/>
    <n v="26623.83"/>
    <n v="4286.4399999999996"/>
    <n v="30910.27"/>
    <n v="940.58"/>
    <n v="180.82"/>
    <n v="408.96"/>
    <n v="1530.3600000000001"/>
    <n v="32440.6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95"/>
    <x v="2"/>
    <s v="sad"/>
    <x v="2"/>
    <x v="73"/>
    <n v="218"/>
    <n v="227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n v="1.5568830203847028E-3"/>
    <n v="0"/>
    <n v="4.0988102927048975E-6"/>
    <n v="0"/>
    <n v="0"/>
    <n v="245"/>
    <x v="1"/>
    <b v="0"/>
    <n v="24"/>
  </r>
  <r>
    <x v="296"/>
    <x v="2"/>
    <s v="sad"/>
    <x v="2"/>
    <x v="73"/>
    <n v="227"/>
    <n v="237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7"/>
    <x v="2"/>
    <s v="sad"/>
    <x v="2"/>
    <x v="73"/>
    <n v="223"/>
    <n v="232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8"/>
    <x v="2"/>
    <s v="spl"/>
    <x v="2"/>
    <x v="73"/>
    <n v="301"/>
    <n v="258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9"/>
    <x v="2"/>
    <s v="sad"/>
    <x v="2"/>
    <x v="73"/>
    <n v="230"/>
    <n v="241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0"/>
    <x v="2"/>
    <s v="sad"/>
    <x v="0"/>
    <x v="0"/>
    <n v="218"/>
    <n v="227"/>
    <s v="Z0030"/>
    <m/>
    <n v="148"/>
    <x v="19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18"/>
    <n v="227"/>
    <s v="Z0030"/>
    <m/>
    <s v="Pl:"/>
    <x v="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2"/>
    <s v="sad"/>
    <x v="0"/>
    <x v="0"/>
    <m/>
    <m/>
    <m/>
    <m/>
    <m/>
    <x v="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2"/>
    <s v="sad"/>
    <x v="0"/>
    <x v="0"/>
    <m/>
    <m/>
    <m/>
    <m/>
    <m/>
    <x v="531"/>
    <m/>
    <m/>
    <m/>
    <m/>
    <m/>
    <m/>
    <m/>
    <m/>
    <m/>
    <m/>
    <m/>
    <m/>
    <m/>
    <m/>
    <m/>
    <m/>
    <m/>
    <m/>
    <m/>
    <m/>
    <n v="0.16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2"/>
    <m/>
    <m/>
    <m/>
    <m/>
    <m/>
    <m/>
    <m/>
    <m/>
    <m/>
    <m/>
    <m/>
    <m/>
    <m/>
    <m/>
    <m/>
    <m/>
    <m/>
    <m/>
    <m/>
    <m/>
    <n v="6.4399999999999999E-2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4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5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6"/>
    <m/>
    <m/>
    <m/>
    <m/>
    <m/>
    <m/>
    <m/>
    <m/>
    <m/>
    <m/>
    <m/>
    <m/>
    <m/>
    <m/>
    <m/>
    <m/>
    <m/>
    <m/>
    <m/>
    <m/>
    <s v="v skladu s 2. odst. 14. člena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7"/>
    <m/>
    <m/>
    <m/>
    <m/>
    <m/>
    <m/>
    <m/>
    <m/>
    <m/>
    <m/>
    <m/>
    <m/>
    <m/>
    <m/>
    <m/>
    <m/>
    <m/>
    <m/>
    <m/>
    <m/>
    <n v="940.58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8"/>
    <m/>
    <m/>
    <m/>
    <m/>
    <m/>
    <m/>
    <m/>
    <m/>
    <m/>
    <m/>
    <m/>
    <m/>
    <m/>
    <m/>
    <m/>
    <m/>
    <m/>
    <m/>
    <m/>
    <m/>
    <n v="180.82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9"/>
    <m/>
    <m/>
    <m/>
    <m/>
    <m/>
    <m/>
    <m/>
    <m/>
    <m/>
    <m/>
    <m/>
    <m/>
    <m/>
    <m/>
    <m/>
    <m/>
    <m/>
    <m/>
    <m/>
    <m/>
    <n v="408.96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3"/>
    <s v="sbd"/>
    <x v="0"/>
    <x v="0"/>
    <s v="PRILOGA   I / c    -    Cenik storitev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3"/>
    <s v="sbd"/>
    <x v="1"/>
    <x v="74"/>
    <m/>
    <m/>
    <m/>
    <m/>
    <m/>
    <x v="5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0"/>
    <x v="3"/>
    <s v="sbd"/>
    <x v="1"/>
    <x v="74"/>
    <n v="101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1"/>
    <x v="3"/>
    <s v="sbd"/>
    <x v="1"/>
    <x v="74"/>
    <n v="105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2"/>
    <x v="3"/>
    <s v="sbd"/>
    <x v="1"/>
    <x v="74"/>
    <n v="106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3"/>
    <x v="3"/>
    <s v="sbd"/>
    <x v="1"/>
    <x v="74"/>
    <n v="139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4"/>
    <x v="3"/>
    <s v="sbd"/>
    <x v="1"/>
    <x v="74"/>
    <n v="106"/>
    <n v="313"/>
    <s v="E0698"/>
    <s v="PD"/>
    <m/>
    <x v="542"/>
    <m/>
    <m/>
    <m/>
    <m/>
    <m/>
    <m/>
    <m/>
    <m/>
    <m/>
    <m/>
    <m/>
    <m/>
    <m/>
    <m/>
    <m/>
    <m/>
    <m/>
    <m/>
    <m/>
    <m/>
    <m/>
    <m/>
    <s v="primer"/>
    <m/>
    <n v="881.46"/>
    <m/>
    <m/>
    <m/>
    <m/>
    <m/>
    <m/>
    <m/>
    <m/>
    <m/>
    <x v="1"/>
    <b v="0"/>
    <n v="24"/>
  </r>
  <r>
    <x v="305"/>
    <x v="3"/>
    <s v="sbd"/>
    <x v="1"/>
    <x v="74"/>
    <n v="106"/>
    <n v="313"/>
    <s v="E0699"/>
    <s v="PD"/>
    <m/>
    <x v="543"/>
    <m/>
    <m/>
    <m/>
    <m/>
    <m/>
    <m/>
    <m/>
    <m/>
    <m/>
    <m/>
    <m/>
    <m/>
    <m/>
    <m/>
    <m/>
    <m/>
    <m/>
    <m/>
    <m/>
    <m/>
    <m/>
    <m/>
    <s v="primer"/>
    <m/>
    <n v="1884.97"/>
    <m/>
    <m/>
    <m/>
    <m/>
    <m/>
    <m/>
    <m/>
    <m/>
    <m/>
    <x v="1"/>
    <b v="0"/>
    <n v="24"/>
  </r>
  <r>
    <x v="0"/>
    <x v="3"/>
    <s v="sbd"/>
    <x v="1"/>
    <x v="74"/>
    <n v="106"/>
    <n v="313"/>
    <s v="E0699"/>
    <m/>
    <s v="Op:"/>
    <x v="5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6"/>
    <x v="3"/>
    <s v="sbd"/>
    <x v="1"/>
    <x v="74"/>
    <n v="111"/>
    <n v="301"/>
    <s v="E0708"/>
    <s v="PD"/>
    <m/>
    <x v="548"/>
    <m/>
    <m/>
    <m/>
    <m/>
    <m/>
    <m/>
    <m/>
    <m/>
    <m/>
    <m/>
    <m/>
    <m/>
    <m/>
    <m/>
    <m/>
    <m/>
    <m/>
    <m/>
    <m/>
    <m/>
    <m/>
    <m/>
    <s v="primer"/>
    <m/>
    <n v="23622.82"/>
    <m/>
    <m/>
    <m/>
    <m/>
    <m/>
    <m/>
    <m/>
    <m/>
    <m/>
    <x v="1"/>
    <b v="0"/>
    <n v="24"/>
  </r>
  <r>
    <x v="307"/>
    <x v="3"/>
    <s v="sbd"/>
    <x v="1"/>
    <x v="74"/>
    <n v="112"/>
    <n v="301"/>
    <s v="E0708"/>
    <s v="PD"/>
    <m/>
    <x v="548"/>
    <m/>
    <m/>
    <m/>
    <m/>
    <m/>
    <m/>
    <m/>
    <m/>
    <m/>
    <m/>
    <m/>
    <m/>
    <m/>
    <m/>
    <m/>
    <m/>
    <m/>
    <m/>
    <m/>
    <m/>
    <m/>
    <m/>
    <s v="primer"/>
    <m/>
    <n v="23622.82"/>
    <m/>
    <m/>
    <m/>
    <m/>
    <m/>
    <m/>
    <m/>
    <m/>
    <m/>
    <x v="3"/>
    <b v="0"/>
    <n v="24"/>
  </r>
  <r>
    <x v="308"/>
    <x v="3"/>
    <s v="sbd"/>
    <x v="1"/>
    <x v="74"/>
    <n v="117"/>
    <n v="313"/>
    <s v="E0443"/>
    <s v="PD"/>
    <m/>
    <x v="549"/>
    <m/>
    <m/>
    <m/>
    <m/>
    <m/>
    <m/>
    <m/>
    <m/>
    <m/>
    <m/>
    <m/>
    <m/>
    <m/>
    <m/>
    <m/>
    <m/>
    <m/>
    <m/>
    <m/>
    <m/>
    <m/>
    <m/>
    <s v="primer"/>
    <m/>
    <n v="32388.25"/>
    <m/>
    <m/>
    <m/>
    <m/>
    <m/>
    <m/>
    <m/>
    <m/>
    <m/>
    <x v="1"/>
    <b v="0"/>
    <n v="24"/>
  </r>
  <r>
    <x v="1"/>
    <x v="3"/>
    <s v="sbd"/>
    <x v="1"/>
    <x v="74"/>
    <m/>
    <m/>
    <m/>
    <m/>
    <m/>
    <x v="550"/>
    <m/>
    <m/>
    <m/>
    <m/>
    <m/>
    <m/>
    <m/>
    <m/>
    <m/>
    <m/>
    <m/>
    <m/>
    <m/>
    <m/>
    <m/>
    <m/>
    <m/>
    <m/>
    <m/>
    <m/>
    <m/>
    <m/>
    <s v="primer"/>
    <m/>
    <n v="8472.98"/>
    <m/>
    <m/>
    <m/>
    <m/>
    <m/>
    <m/>
    <m/>
    <m/>
    <m/>
    <x v="0"/>
    <m/>
    <n v="24"/>
  </r>
  <r>
    <x v="0"/>
    <x v="3"/>
    <s v="sbd"/>
    <x v="1"/>
    <x v="74"/>
    <m/>
    <m/>
    <m/>
    <m/>
    <s v="Op:"/>
    <x v="5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8"/>
    <x v="75"/>
    <m/>
    <m/>
    <m/>
    <m/>
    <m/>
    <x v="5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9"/>
    <x v="3"/>
    <s v="sbd"/>
    <x v="8"/>
    <x v="75"/>
    <n v="117"/>
    <n v="313"/>
    <s v="E0570"/>
    <s v="PD"/>
    <m/>
    <x v="553"/>
    <m/>
    <m/>
    <m/>
    <m/>
    <m/>
    <m/>
    <m/>
    <m/>
    <m/>
    <m/>
    <m/>
    <m/>
    <m/>
    <m/>
    <m/>
    <m/>
    <m/>
    <m/>
    <m/>
    <m/>
    <m/>
    <m/>
    <s v="primer"/>
    <m/>
    <n v="1957.05"/>
    <m/>
    <m/>
    <m/>
    <m/>
    <m/>
    <m/>
    <m/>
    <m/>
    <m/>
    <x v="1"/>
    <b v="0"/>
    <n v="24"/>
  </r>
  <r>
    <x v="310"/>
    <x v="3"/>
    <s v="sbd"/>
    <x v="8"/>
    <x v="75"/>
    <n v="117"/>
    <n v="313"/>
    <s v="E0571"/>
    <s v="PD"/>
    <m/>
    <x v="554"/>
    <m/>
    <m/>
    <m/>
    <m/>
    <m/>
    <m/>
    <m/>
    <m/>
    <m/>
    <m/>
    <m/>
    <m/>
    <m/>
    <m/>
    <m/>
    <m/>
    <m/>
    <m/>
    <m/>
    <m/>
    <m/>
    <m/>
    <s v="primer"/>
    <m/>
    <n v="1732.43"/>
    <m/>
    <m/>
    <m/>
    <m/>
    <m/>
    <m/>
    <m/>
    <m/>
    <m/>
    <x v="1"/>
    <b v="0"/>
    <n v="24"/>
  </r>
  <r>
    <x v="311"/>
    <x v="3"/>
    <s v="sbd"/>
    <x v="8"/>
    <x v="75"/>
    <n v="117"/>
    <n v="313"/>
    <s v="E0572"/>
    <s v="PD"/>
    <m/>
    <x v="555"/>
    <m/>
    <m/>
    <m/>
    <m/>
    <m/>
    <m/>
    <m/>
    <m/>
    <m/>
    <m/>
    <m/>
    <m/>
    <m/>
    <m/>
    <m/>
    <m/>
    <m/>
    <m/>
    <m/>
    <m/>
    <m/>
    <m/>
    <s v="primer"/>
    <m/>
    <n v="1734.66"/>
    <m/>
    <m/>
    <m/>
    <m/>
    <m/>
    <m/>
    <m/>
    <m/>
    <m/>
    <x v="1"/>
    <b v="0"/>
    <n v="24"/>
  </r>
  <r>
    <x v="312"/>
    <x v="3"/>
    <s v="sad"/>
    <x v="8"/>
    <x v="75"/>
    <n v="204"/>
    <n v="205"/>
    <s v="E0565"/>
    <s v="PD"/>
    <m/>
    <x v="556"/>
    <m/>
    <m/>
    <m/>
    <m/>
    <m/>
    <m/>
    <m/>
    <m/>
    <m/>
    <m/>
    <m/>
    <m/>
    <m/>
    <m/>
    <m/>
    <m/>
    <m/>
    <m/>
    <m/>
    <m/>
    <m/>
    <m/>
    <s v="primer"/>
    <m/>
    <n v="618.82000000000005"/>
    <m/>
    <m/>
    <m/>
    <m/>
    <m/>
    <m/>
    <m/>
    <m/>
    <m/>
    <x v="1"/>
    <b v="0"/>
    <n v="24"/>
  </r>
  <r>
    <x v="313"/>
    <x v="3"/>
    <s v="sad"/>
    <x v="8"/>
    <x v="75"/>
    <n v="204"/>
    <n v="205"/>
    <s v="E0566"/>
    <s v="PD"/>
    <m/>
    <x v="557"/>
    <m/>
    <m/>
    <m/>
    <m/>
    <m/>
    <m/>
    <m/>
    <m/>
    <m/>
    <m/>
    <m/>
    <m/>
    <m/>
    <m/>
    <m/>
    <m/>
    <m/>
    <m/>
    <m/>
    <m/>
    <m/>
    <m/>
    <s v="primer"/>
    <m/>
    <n v="7811.18"/>
    <m/>
    <m/>
    <m/>
    <m/>
    <m/>
    <m/>
    <m/>
    <m/>
    <m/>
    <x v="1"/>
    <b v="0"/>
    <n v="24"/>
  </r>
  <r>
    <x v="314"/>
    <x v="3"/>
    <s v="sad"/>
    <x v="8"/>
    <x v="75"/>
    <n v="204"/>
    <n v="205"/>
    <s v="E0567"/>
    <s v="PD"/>
    <m/>
    <x v="558"/>
    <m/>
    <m/>
    <m/>
    <m/>
    <m/>
    <m/>
    <m/>
    <m/>
    <m/>
    <m/>
    <m/>
    <m/>
    <m/>
    <m/>
    <m/>
    <m/>
    <m/>
    <m/>
    <m/>
    <m/>
    <m/>
    <m/>
    <s v="primer"/>
    <m/>
    <n v="12760.27"/>
    <m/>
    <m/>
    <m/>
    <m/>
    <m/>
    <m/>
    <m/>
    <m/>
    <m/>
    <x v="1"/>
    <b v="0"/>
    <n v="24"/>
  </r>
  <r>
    <x v="315"/>
    <x v="3"/>
    <s v="sad"/>
    <x v="8"/>
    <x v="75"/>
    <n v="204"/>
    <n v="205"/>
    <s v="E0719"/>
    <s v="PD"/>
    <m/>
    <x v="559"/>
    <m/>
    <m/>
    <m/>
    <m/>
    <m/>
    <m/>
    <m/>
    <m/>
    <m/>
    <m/>
    <m/>
    <m/>
    <m/>
    <m/>
    <m/>
    <m/>
    <m/>
    <m/>
    <m/>
    <m/>
    <m/>
    <m/>
    <s v="primer"/>
    <m/>
    <n v="3678.53"/>
    <m/>
    <m/>
    <m/>
    <m/>
    <m/>
    <m/>
    <m/>
    <m/>
    <m/>
    <x v="1"/>
    <b v="0"/>
    <n v="24"/>
  </r>
  <r>
    <x v="316"/>
    <x v="3"/>
    <s v="sad"/>
    <x v="8"/>
    <x v="75"/>
    <n v="204"/>
    <n v="205"/>
    <s v="E0720"/>
    <s v="PD"/>
    <m/>
    <x v="560"/>
    <m/>
    <m/>
    <m/>
    <m/>
    <m/>
    <m/>
    <m/>
    <m/>
    <m/>
    <m/>
    <m/>
    <m/>
    <m/>
    <m/>
    <m/>
    <m/>
    <m/>
    <m/>
    <m/>
    <m/>
    <m/>
    <m/>
    <s v="primer"/>
    <m/>
    <n v="14372.51"/>
    <m/>
    <m/>
    <m/>
    <m/>
    <m/>
    <m/>
    <m/>
    <m/>
    <m/>
    <x v="1"/>
    <b v="0"/>
    <n v="24"/>
  </r>
  <r>
    <x v="317"/>
    <x v="3"/>
    <s v="sad"/>
    <x v="8"/>
    <x v="75"/>
    <n v="204"/>
    <n v="205"/>
    <s v="E0721"/>
    <s v="PD"/>
    <m/>
    <x v="561"/>
    <m/>
    <m/>
    <m/>
    <m/>
    <m/>
    <m/>
    <m/>
    <m/>
    <m/>
    <m/>
    <m/>
    <m/>
    <m/>
    <m/>
    <m/>
    <m/>
    <m/>
    <m/>
    <m/>
    <m/>
    <m/>
    <m/>
    <s v="primer"/>
    <m/>
    <n v="23621.42"/>
    <m/>
    <m/>
    <m/>
    <m/>
    <m/>
    <m/>
    <m/>
    <m/>
    <m/>
    <x v="1"/>
    <b v="0"/>
    <n v="24"/>
  </r>
  <r>
    <x v="318"/>
    <x v="3"/>
    <s v="sad"/>
    <x v="8"/>
    <x v="75"/>
    <n v="204"/>
    <n v="205"/>
    <s v="E0722"/>
    <s v="PD"/>
    <m/>
    <x v="562"/>
    <m/>
    <m/>
    <m/>
    <m/>
    <m/>
    <m/>
    <m/>
    <m/>
    <m/>
    <m/>
    <m/>
    <m/>
    <m/>
    <m/>
    <m/>
    <m/>
    <m/>
    <m/>
    <m/>
    <m/>
    <m/>
    <m/>
    <s v="primer"/>
    <m/>
    <n v="23786.07"/>
    <m/>
    <m/>
    <m/>
    <m/>
    <m/>
    <m/>
    <m/>
    <m/>
    <m/>
    <x v="1"/>
    <b v="0"/>
    <n v="24"/>
  </r>
  <r>
    <x v="319"/>
    <x v="3"/>
    <s v="sad"/>
    <x v="8"/>
    <x v="75"/>
    <n v="204"/>
    <n v="205"/>
    <s v="E0738"/>
    <s v="PD"/>
    <m/>
    <x v="563"/>
    <m/>
    <m/>
    <m/>
    <m/>
    <m/>
    <m/>
    <m/>
    <m/>
    <m/>
    <m/>
    <m/>
    <m/>
    <m/>
    <m/>
    <m/>
    <m/>
    <m/>
    <m/>
    <m/>
    <m/>
    <m/>
    <m/>
    <s v="primer"/>
    <m/>
    <n v="7345.9"/>
    <m/>
    <m/>
    <m/>
    <m/>
    <m/>
    <m/>
    <m/>
    <m/>
    <m/>
    <x v="1"/>
    <b v="0"/>
    <n v="24"/>
  </r>
  <r>
    <x v="320"/>
    <x v="3"/>
    <s v="sad"/>
    <x v="8"/>
    <x v="75"/>
    <n v="204"/>
    <n v="205"/>
    <s v="E0739"/>
    <s v="PD"/>
    <m/>
    <x v="564"/>
    <m/>
    <m/>
    <m/>
    <m/>
    <m/>
    <m/>
    <m/>
    <m/>
    <m/>
    <m/>
    <m/>
    <m/>
    <m/>
    <m/>
    <m/>
    <m/>
    <m/>
    <m/>
    <m/>
    <m/>
    <m/>
    <m/>
    <s v="primer"/>
    <m/>
    <n v="5443.61"/>
    <m/>
    <m/>
    <m/>
    <m/>
    <m/>
    <m/>
    <m/>
    <m/>
    <m/>
    <x v="1"/>
    <b v="0"/>
    <n v="24"/>
  </r>
  <r>
    <x v="0"/>
    <x v="3"/>
    <s v="sad"/>
    <x v="2"/>
    <x v="76"/>
    <m/>
    <m/>
    <m/>
    <m/>
    <m/>
    <x v="5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1"/>
    <x v="3"/>
    <s v="sad"/>
    <x v="2"/>
    <x v="76"/>
    <n v="204"/>
    <n v="270"/>
    <s v="E0564"/>
    <s v="PD"/>
    <m/>
    <x v="566"/>
    <m/>
    <m/>
    <m/>
    <m/>
    <m/>
    <m/>
    <m/>
    <m/>
    <m/>
    <m/>
    <m/>
    <m/>
    <m/>
    <m/>
    <m/>
    <m/>
    <m/>
    <m/>
    <m/>
    <m/>
    <m/>
    <m/>
    <s v="primer"/>
    <m/>
    <n v="105"/>
    <m/>
    <m/>
    <m/>
    <m/>
    <m/>
    <m/>
    <m/>
    <m/>
    <m/>
    <x v="1"/>
    <b v="0"/>
    <n v="24"/>
  </r>
  <r>
    <x v="0"/>
    <x v="3"/>
    <s v="sad"/>
    <x v="2"/>
    <x v="76"/>
    <n v="204"/>
    <n v="270"/>
    <s v="E0564"/>
    <m/>
    <s v="Op:"/>
    <x v="5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2"/>
    <x v="3"/>
    <s v="sad"/>
    <x v="2"/>
    <x v="76"/>
    <n v="205"/>
    <n v="208"/>
    <s v="E0339"/>
    <s v="PD"/>
    <m/>
    <x v="568"/>
    <m/>
    <m/>
    <m/>
    <m/>
    <m/>
    <m/>
    <m/>
    <m/>
    <m/>
    <m/>
    <m/>
    <m/>
    <m/>
    <m/>
    <m/>
    <m/>
    <m/>
    <m/>
    <m/>
    <m/>
    <m/>
    <m/>
    <s v="preiskava"/>
    <m/>
    <n v="58.79"/>
    <m/>
    <m/>
    <m/>
    <m/>
    <m/>
    <m/>
    <m/>
    <m/>
    <m/>
    <x v="1"/>
    <b v="0"/>
    <n v="24"/>
  </r>
  <r>
    <x v="323"/>
    <x v="3"/>
    <s v="sad"/>
    <x v="2"/>
    <x v="76"/>
    <n v="209"/>
    <n v="215"/>
    <s v="E0389"/>
    <s v="PD"/>
    <m/>
    <x v="569"/>
    <m/>
    <m/>
    <m/>
    <m/>
    <m/>
    <m/>
    <m/>
    <m/>
    <m/>
    <m/>
    <m/>
    <m/>
    <m/>
    <m/>
    <m/>
    <m/>
    <m/>
    <m/>
    <m/>
    <m/>
    <m/>
    <m/>
    <s v="primer"/>
    <m/>
    <n v="525.78"/>
    <m/>
    <m/>
    <m/>
    <m/>
    <m/>
    <m/>
    <m/>
    <m/>
    <m/>
    <x v="1"/>
    <b v="0"/>
    <n v="24"/>
  </r>
  <r>
    <x v="324"/>
    <x v="3"/>
    <s v="sad"/>
    <x v="2"/>
    <x v="76"/>
    <n v="216"/>
    <n v="225"/>
    <s v="E0619"/>
    <s v="PD"/>
    <m/>
    <x v="570"/>
    <m/>
    <m/>
    <m/>
    <m/>
    <m/>
    <m/>
    <m/>
    <m/>
    <m/>
    <m/>
    <m/>
    <m/>
    <m/>
    <m/>
    <m/>
    <m/>
    <m/>
    <m/>
    <m/>
    <m/>
    <m/>
    <m/>
    <s v="primer"/>
    <m/>
    <n v="758.26"/>
    <m/>
    <m/>
    <m/>
    <m/>
    <m/>
    <m/>
    <m/>
    <m/>
    <m/>
    <x v="1"/>
    <b v="0"/>
    <n v="24"/>
  </r>
  <r>
    <x v="0"/>
    <x v="3"/>
    <s v="sad"/>
    <x v="2"/>
    <x v="76"/>
    <n v="216"/>
    <n v="225"/>
    <s v="E0619"/>
    <m/>
    <s v="Op:"/>
    <x v="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5"/>
    <x v="3"/>
    <s v="sad"/>
    <x v="2"/>
    <x v="76"/>
    <n v="220"/>
    <n v="229"/>
    <s v="E0627"/>
    <s v="PD"/>
    <m/>
    <x v="572"/>
    <m/>
    <m/>
    <m/>
    <m/>
    <m/>
    <m/>
    <m/>
    <m/>
    <m/>
    <m/>
    <m/>
    <m/>
    <m/>
    <m/>
    <m/>
    <m/>
    <m/>
    <m/>
    <m/>
    <m/>
    <m/>
    <m/>
    <s v="primer"/>
    <m/>
    <n v="34.520000000000003"/>
    <m/>
    <m/>
    <m/>
    <m/>
    <m/>
    <m/>
    <m/>
    <m/>
    <m/>
    <x v="1"/>
    <b v="0"/>
    <n v="24"/>
  </r>
  <r>
    <x v="326"/>
    <x v="3"/>
    <s v="sad"/>
    <x v="2"/>
    <x v="76"/>
    <n v="229"/>
    <n v="239"/>
    <s v="E0450"/>
    <s v="PD"/>
    <m/>
    <x v="573"/>
    <m/>
    <m/>
    <m/>
    <m/>
    <m/>
    <m/>
    <m/>
    <m/>
    <m/>
    <m/>
    <m/>
    <m/>
    <m/>
    <m/>
    <m/>
    <m/>
    <m/>
    <m/>
    <m/>
    <m/>
    <m/>
    <m/>
    <s v="primer"/>
    <m/>
    <n v="100.5"/>
    <m/>
    <m/>
    <m/>
    <m/>
    <m/>
    <m/>
    <m/>
    <m/>
    <m/>
    <x v="1"/>
    <b v="0"/>
    <n v="24"/>
  </r>
  <r>
    <x v="327"/>
    <x v="3"/>
    <s v="sad"/>
    <x v="2"/>
    <x v="76"/>
    <n v="231"/>
    <n v="248"/>
    <s v="E0624"/>
    <s v="PD"/>
    <m/>
    <x v="574"/>
    <m/>
    <m/>
    <m/>
    <m/>
    <m/>
    <m/>
    <m/>
    <m/>
    <m/>
    <m/>
    <m/>
    <m/>
    <m/>
    <m/>
    <m/>
    <m/>
    <m/>
    <m/>
    <m/>
    <m/>
    <m/>
    <m/>
    <s v="primer"/>
    <m/>
    <n v="149.87"/>
    <m/>
    <m/>
    <m/>
    <m/>
    <m/>
    <m/>
    <m/>
    <m/>
    <m/>
    <x v="1"/>
    <b v="0"/>
    <n v="24"/>
  </r>
  <r>
    <x v="328"/>
    <x v="3"/>
    <s v="sad"/>
    <x v="2"/>
    <x v="76"/>
    <n v="249"/>
    <n v="217"/>
    <s v="E0625"/>
    <s v="PD"/>
    <m/>
    <x v="575"/>
    <m/>
    <m/>
    <m/>
    <m/>
    <m/>
    <m/>
    <m/>
    <m/>
    <m/>
    <m/>
    <m/>
    <m/>
    <m/>
    <m/>
    <m/>
    <m/>
    <m/>
    <m/>
    <m/>
    <m/>
    <m/>
    <m/>
    <s v="primer"/>
    <m/>
    <n v="1621.2"/>
    <m/>
    <m/>
    <m/>
    <m/>
    <m/>
    <m/>
    <m/>
    <m/>
    <m/>
    <x v="1"/>
    <b v="0"/>
    <n v="24"/>
  </r>
  <r>
    <x v="0"/>
    <x v="3"/>
    <s v="sad"/>
    <x v="2"/>
    <x v="77"/>
    <m/>
    <m/>
    <m/>
    <m/>
    <m/>
    <x v="5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9"/>
    <x v="3"/>
    <s v="sad"/>
    <x v="2"/>
    <x v="77"/>
    <n v="203"/>
    <n v="206"/>
    <s v="Z0045"/>
    <s v="PD"/>
    <m/>
    <x v="577"/>
    <n v="5600"/>
    <s v="storitev,"/>
    <s v="od tega 2.400 celotnih pregledov = 1 tim"/>
    <m/>
    <m/>
    <m/>
    <m/>
    <m/>
    <m/>
    <m/>
    <m/>
    <m/>
    <m/>
    <m/>
    <m/>
    <m/>
    <m/>
    <m/>
    <m/>
    <m/>
    <m/>
    <m/>
    <m/>
    <n v="125756.11"/>
    <m/>
    <m/>
    <m/>
    <m/>
    <m/>
    <m/>
    <m/>
    <m/>
    <m/>
    <m/>
    <x v="1"/>
    <b v="0"/>
    <n v="24"/>
  </r>
  <r>
    <x v="0"/>
    <x v="3"/>
    <s v="sad"/>
    <x v="2"/>
    <x v="77"/>
    <n v="203"/>
    <n v="206"/>
    <s v="DER001"/>
    <m/>
    <m/>
    <x v="578"/>
    <m/>
    <m/>
    <m/>
    <m/>
    <m/>
    <m/>
    <m/>
    <m/>
    <m/>
    <m/>
    <m/>
    <m/>
    <m/>
    <m/>
    <m/>
    <m/>
    <m/>
    <m/>
    <m/>
    <m/>
    <m/>
    <m/>
    <s v="pregled"/>
    <m/>
    <n v="33.700000000000003"/>
    <m/>
    <m/>
    <m/>
    <m/>
    <m/>
    <m/>
    <m/>
    <m/>
    <m/>
    <x v="0"/>
    <m/>
    <n v="24"/>
  </r>
  <r>
    <x v="0"/>
    <x v="3"/>
    <s v="sad"/>
    <x v="2"/>
    <x v="77"/>
    <n v="203"/>
    <n v="206"/>
    <s v="DER002"/>
    <m/>
    <m/>
    <x v="579"/>
    <m/>
    <m/>
    <m/>
    <m/>
    <m/>
    <m/>
    <m/>
    <m/>
    <m/>
    <m/>
    <m/>
    <m/>
    <m/>
    <m/>
    <m/>
    <m/>
    <m/>
    <m/>
    <m/>
    <m/>
    <m/>
    <m/>
    <s v="pregled"/>
    <m/>
    <n v="18.23"/>
    <m/>
    <m/>
    <m/>
    <m/>
    <m/>
    <m/>
    <m/>
    <m/>
    <m/>
    <x v="0"/>
    <m/>
    <n v="24"/>
  </r>
  <r>
    <x v="0"/>
    <x v="3"/>
    <s v="sad"/>
    <x v="2"/>
    <x v="77"/>
    <n v="203"/>
    <n v="206"/>
    <s v="DER003"/>
    <m/>
    <m/>
    <x v="580"/>
    <m/>
    <m/>
    <m/>
    <m/>
    <m/>
    <m/>
    <m/>
    <m/>
    <m/>
    <m/>
    <m/>
    <m/>
    <m/>
    <m/>
    <m/>
    <m/>
    <m/>
    <m/>
    <m/>
    <m/>
    <m/>
    <m/>
    <s v="pregled"/>
    <m/>
    <n v="6.65"/>
    <m/>
    <m/>
    <m/>
    <m/>
    <m/>
    <m/>
    <m/>
    <m/>
    <m/>
    <x v="0"/>
    <m/>
    <n v="25"/>
  </r>
  <r>
    <x v="0"/>
    <x v="3"/>
    <s v="sad"/>
    <x v="2"/>
    <x v="77"/>
    <n v="203"/>
    <n v="206"/>
    <s v="DER004"/>
    <m/>
    <m/>
    <x v="581"/>
    <m/>
    <m/>
    <m/>
    <m/>
    <m/>
    <m/>
    <m/>
    <m/>
    <m/>
    <m/>
    <m/>
    <m/>
    <m/>
    <m/>
    <m/>
    <m/>
    <m/>
    <m/>
    <m/>
    <m/>
    <m/>
    <m/>
    <s v="primer"/>
    <m/>
    <n v="28.15"/>
    <m/>
    <m/>
    <m/>
    <m/>
    <m/>
    <m/>
    <m/>
    <m/>
    <m/>
    <x v="0"/>
    <m/>
    <n v="25"/>
  </r>
  <r>
    <x v="0"/>
    <x v="3"/>
    <s v="sad"/>
    <x v="2"/>
    <x v="77"/>
    <n v="203"/>
    <n v="206"/>
    <s v="DER005"/>
    <m/>
    <m/>
    <x v="582"/>
    <m/>
    <m/>
    <m/>
    <m/>
    <m/>
    <m/>
    <m/>
    <m/>
    <m/>
    <m/>
    <m/>
    <m/>
    <m/>
    <m/>
    <m/>
    <m/>
    <m/>
    <m/>
    <m/>
    <m/>
    <m/>
    <m/>
    <s v="primer"/>
    <m/>
    <n v="56.29"/>
    <m/>
    <m/>
    <m/>
    <m/>
    <m/>
    <m/>
    <m/>
    <m/>
    <m/>
    <x v="0"/>
    <m/>
    <n v="25"/>
  </r>
  <r>
    <x v="0"/>
    <x v="3"/>
    <s v="sad"/>
    <x v="2"/>
    <x v="77"/>
    <n v="203"/>
    <n v="206"/>
    <s v="DER006"/>
    <m/>
    <m/>
    <x v="583"/>
    <m/>
    <m/>
    <m/>
    <m/>
    <m/>
    <m/>
    <m/>
    <m/>
    <m/>
    <m/>
    <m/>
    <m/>
    <m/>
    <m/>
    <m/>
    <m/>
    <m/>
    <m/>
    <m/>
    <m/>
    <m/>
    <m/>
    <s v="primer"/>
    <m/>
    <n v="112.59"/>
    <m/>
    <m/>
    <m/>
    <m/>
    <m/>
    <m/>
    <m/>
    <m/>
    <m/>
    <x v="0"/>
    <m/>
    <n v="25"/>
  </r>
  <r>
    <x v="0"/>
    <x v="3"/>
    <s v="sad"/>
    <x v="2"/>
    <x v="77"/>
    <n v="203"/>
    <n v="206"/>
    <s v="DER007"/>
    <m/>
    <m/>
    <x v="584"/>
    <m/>
    <m/>
    <m/>
    <m/>
    <m/>
    <m/>
    <m/>
    <m/>
    <m/>
    <m/>
    <m/>
    <m/>
    <m/>
    <m/>
    <m/>
    <m/>
    <m/>
    <m/>
    <m/>
    <m/>
    <m/>
    <m/>
    <s v="primer"/>
    <m/>
    <n v="14.35"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0"/>
    <x v="3"/>
    <s v="sad"/>
    <x v="2"/>
    <x v="77"/>
    <n v="203"/>
    <n v="206"/>
    <s v="DERR01"/>
    <s v="PD"/>
    <m/>
    <x v="589"/>
    <m/>
    <m/>
    <m/>
    <m/>
    <m/>
    <m/>
    <m/>
    <m/>
    <m/>
    <m/>
    <m/>
    <m/>
    <m/>
    <m/>
    <m/>
    <m/>
    <m/>
    <m/>
    <m/>
    <m/>
    <m/>
    <m/>
    <s v="primer"/>
    <m/>
    <n v="353.86"/>
    <m/>
    <m/>
    <m/>
    <m/>
    <m/>
    <m/>
    <m/>
    <m/>
    <m/>
    <x v="1"/>
    <b v="0"/>
    <n v="25"/>
  </r>
  <r>
    <x v="0"/>
    <x v="3"/>
    <s v="sad"/>
    <x v="2"/>
    <x v="77"/>
    <n v="203"/>
    <n v="206"/>
    <s v="DERR01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8"/>
    <m/>
    <m/>
    <m/>
    <m/>
    <m/>
    <x v="5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1"/>
    <x v="3"/>
    <s v="sad"/>
    <x v="2"/>
    <x v="78"/>
    <n v="204"/>
    <n v="205"/>
    <s v="E0445"/>
    <s v="PD"/>
    <m/>
    <x v="595"/>
    <m/>
    <m/>
    <m/>
    <m/>
    <m/>
    <m/>
    <m/>
    <m/>
    <m/>
    <m/>
    <m/>
    <m/>
    <m/>
    <m/>
    <m/>
    <m/>
    <m/>
    <m/>
    <m/>
    <m/>
    <m/>
    <m/>
    <s v="primer"/>
    <m/>
    <n v="204.32"/>
    <m/>
    <m/>
    <m/>
    <m/>
    <m/>
    <m/>
    <m/>
    <m/>
    <m/>
    <x v="1"/>
    <b v="0"/>
    <n v="25"/>
  </r>
  <r>
    <x v="332"/>
    <x v="3"/>
    <s v="sad"/>
    <x v="2"/>
    <x v="78"/>
    <n v="204"/>
    <n v="205"/>
    <s v="E0446"/>
    <s v="PD"/>
    <m/>
    <x v="596"/>
    <m/>
    <m/>
    <m/>
    <m/>
    <m/>
    <m/>
    <m/>
    <m/>
    <m/>
    <m/>
    <m/>
    <m/>
    <m/>
    <m/>
    <m/>
    <m/>
    <m/>
    <m/>
    <m/>
    <m/>
    <m/>
    <m/>
    <s v="primer"/>
    <m/>
    <n v="244.88"/>
    <m/>
    <m/>
    <m/>
    <m/>
    <m/>
    <m/>
    <m/>
    <m/>
    <m/>
    <x v="1"/>
    <b v="0"/>
    <n v="25"/>
  </r>
  <r>
    <x v="333"/>
    <x v="3"/>
    <s v="sad"/>
    <x v="2"/>
    <x v="78"/>
    <n v="204"/>
    <n v="205"/>
    <s v="E0447"/>
    <s v="PD"/>
    <m/>
    <x v="597"/>
    <m/>
    <m/>
    <m/>
    <m/>
    <m/>
    <m/>
    <m/>
    <m/>
    <m/>
    <m/>
    <m/>
    <m/>
    <m/>
    <m/>
    <m/>
    <m/>
    <m/>
    <m/>
    <m/>
    <m/>
    <m/>
    <m/>
    <s v="primer"/>
    <m/>
    <n v="2271.79"/>
    <m/>
    <m/>
    <m/>
    <m/>
    <m/>
    <m/>
    <m/>
    <m/>
    <m/>
    <x v="1"/>
    <b v="0"/>
    <n v="25"/>
  </r>
  <r>
    <x v="334"/>
    <x v="3"/>
    <s v="sad"/>
    <x v="2"/>
    <x v="78"/>
    <n v="204"/>
    <n v="205"/>
    <s v="E0448"/>
    <s v="PD"/>
    <m/>
    <x v="598"/>
    <m/>
    <m/>
    <m/>
    <m/>
    <m/>
    <m/>
    <m/>
    <m/>
    <m/>
    <m/>
    <m/>
    <m/>
    <m/>
    <m/>
    <m/>
    <m/>
    <m/>
    <m/>
    <m/>
    <m/>
    <m/>
    <m/>
    <s v="primer"/>
    <m/>
    <n v="3701.38"/>
    <m/>
    <m/>
    <m/>
    <m/>
    <m/>
    <m/>
    <m/>
    <m/>
    <m/>
    <x v="1"/>
    <b v="0"/>
    <n v="25"/>
  </r>
  <r>
    <x v="335"/>
    <x v="3"/>
    <s v="sad"/>
    <x v="2"/>
    <x v="78"/>
    <n v="204"/>
    <n v="205"/>
    <s v="E0449"/>
    <s v="PD"/>
    <m/>
    <x v="599"/>
    <m/>
    <m/>
    <m/>
    <m/>
    <m/>
    <m/>
    <m/>
    <m/>
    <m/>
    <m/>
    <m/>
    <m/>
    <m/>
    <m/>
    <m/>
    <m/>
    <m/>
    <m/>
    <m/>
    <m/>
    <m/>
    <m/>
    <s v="primer"/>
    <m/>
    <n v="95.33"/>
    <m/>
    <m/>
    <m/>
    <m/>
    <m/>
    <m/>
    <m/>
    <m/>
    <m/>
    <x v="1"/>
    <b v="0"/>
    <n v="25"/>
  </r>
  <r>
    <x v="0"/>
    <x v="3"/>
    <s v="sad"/>
    <x v="2"/>
    <x v="78"/>
    <n v="204"/>
    <n v="205"/>
    <s v="E0449"/>
    <m/>
    <s v="Op:"/>
    <x v="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8"/>
    <n v="204"/>
    <n v="205"/>
    <s v="E0449"/>
    <m/>
    <s v="Op:"/>
    <x v="6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6"/>
    <x v="3"/>
    <s v="sad"/>
    <x v="2"/>
    <x v="79"/>
    <n v="207"/>
    <n v="213"/>
    <s v="Z0046"/>
    <s v="PD"/>
    <m/>
    <x v="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79"/>
    <n v="207"/>
    <n v="213"/>
    <s v="HEM001"/>
    <m/>
    <m/>
    <x v="603"/>
    <m/>
    <m/>
    <m/>
    <m/>
    <m/>
    <m/>
    <m/>
    <m/>
    <m/>
    <m/>
    <m/>
    <m/>
    <m/>
    <m/>
    <m/>
    <m/>
    <m/>
    <m/>
    <m/>
    <m/>
    <m/>
    <m/>
    <s v="preiskave"/>
    <m/>
    <n v="2375.5700000000002"/>
    <m/>
    <m/>
    <m/>
    <m/>
    <m/>
    <m/>
    <m/>
    <m/>
    <m/>
    <x v="0"/>
    <m/>
    <n v="25"/>
  </r>
  <r>
    <x v="0"/>
    <x v="3"/>
    <s v="sad"/>
    <x v="2"/>
    <x v="79"/>
    <n v="207"/>
    <n v="213"/>
    <s v="HEM002"/>
    <m/>
    <m/>
    <x v="604"/>
    <m/>
    <m/>
    <m/>
    <m/>
    <m/>
    <m/>
    <m/>
    <m/>
    <m/>
    <m/>
    <m/>
    <m/>
    <m/>
    <m/>
    <m/>
    <m/>
    <m/>
    <m/>
    <m/>
    <m/>
    <m/>
    <m/>
    <s v="preiskave"/>
    <m/>
    <n v="708.85"/>
    <m/>
    <m/>
    <m/>
    <m/>
    <m/>
    <m/>
    <m/>
    <m/>
    <m/>
    <x v="0"/>
    <m/>
    <n v="25"/>
  </r>
  <r>
    <x v="0"/>
    <x v="3"/>
    <s v="sad"/>
    <x v="2"/>
    <x v="79"/>
    <n v="207"/>
    <n v="213"/>
    <s v="HEM003"/>
    <m/>
    <m/>
    <x v="605"/>
    <m/>
    <m/>
    <m/>
    <m/>
    <m/>
    <m/>
    <m/>
    <m/>
    <m/>
    <m/>
    <m/>
    <m/>
    <m/>
    <m/>
    <m/>
    <m/>
    <m/>
    <m/>
    <m/>
    <m/>
    <m/>
    <m/>
    <s v="preiskave"/>
    <m/>
    <n v="423.33"/>
    <m/>
    <m/>
    <m/>
    <m/>
    <m/>
    <m/>
    <m/>
    <m/>
    <m/>
    <x v="0"/>
    <m/>
    <n v="25"/>
  </r>
  <r>
    <x v="0"/>
    <x v="3"/>
    <s v="sad"/>
    <x v="2"/>
    <x v="79"/>
    <n v="207"/>
    <n v="213"/>
    <s v="HEM004"/>
    <m/>
    <m/>
    <x v="606"/>
    <m/>
    <m/>
    <m/>
    <m/>
    <m/>
    <m/>
    <m/>
    <m/>
    <m/>
    <m/>
    <m/>
    <m/>
    <m/>
    <m/>
    <m/>
    <m/>
    <m/>
    <m/>
    <m/>
    <m/>
    <m/>
    <m/>
    <s v="preiskave"/>
    <m/>
    <n v="549.28"/>
    <m/>
    <m/>
    <m/>
    <m/>
    <m/>
    <m/>
    <m/>
    <m/>
    <m/>
    <x v="0"/>
    <m/>
    <n v="25"/>
  </r>
  <r>
    <x v="0"/>
    <x v="3"/>
    <s v="sad"/>
    <x v="2"/>
    <x v="79"/>
    <n v="207"/>
    <n v="213"/>
    <s v="HEM005"/>
    <m/>
    <m/>
    <x v="607"/>
    <m/>
    <m/>
    <m/>
    <m/>
    <m/>
    <m/>
    <m/>
    <m/>
    <m/>
    <m/>
    <m/>
    <m/>
    <m/>
    <m/>
    <m/>
    <m/>
    <m/>
    <m/>
    <m/>
    <m/>
    <m/>
    <m/>
    <s v="preiskave"/>
    <m/>
    <n v="1270.6600000000001"/>
    <m/>
    <m/>
    <m/>
    <m/>
    <m/>
    <m/>
    <m/>
    <m/>
    <m/>
    <x v="0"/>
    <m/>
    <n v="25"/>
  </r>
  <r>
    <x v="0"/>
    <x v="3"/>
    <s v="sad"/>
    <x v="2"/>
    <x v="79"/>
    <n v="207"/>
    <n v="213"/>
    <s v="HEM006"/>
    <m/>
    <m/>
    <x v="608"/>
    <m/>
    <m/>
    <m/>
    <m/>
    <m/>
    <m/>
    <m/>
    <m/>
    <m/>
    <m/>
    <m/>
    <m/>
    <m/>
    <m/>
    <m/>
    <m/>
    <m/>
    <m/>
    <m/>
    <m/>
    <m/>
    <m/>
    <s v="preiskave"/>
    <m/>
    <n v="634.78"/>
    <m/>
    <m/>
    <m/>
    <m/>
    <m/>
    <m/>
    <m/>
    <m/>
    <m/>
    <x v="0"/>
    <m/>
    <n v="25"/>
  </r>
  <r>
    <x v="0"/>
    <x v="3"/>
    <s v="sad"/>
    <x v="2"/>
    <x v="79"/>
    <n v="207"/>
    <n v="213"/>
    <s v="HEM007"/>
    <m/>
    <m/>
    <x v="609"/>
    <m/>
    <m/>
    <m/>
    <m/>
    <m/>
    <m/>
    <m/>
    <m/>
    <m/>
    <m/>
    <m/>
    <m/>
    <m/>
    <m/>
    <m/>
    <m/>
    <m/>
    <m/>
    <m/>
    <m/>
    <m/>
    <m/>
    <s v="preiskave"/>
    <m/>
    <n v="760.82"/>
    <m/>
    <m/>
    <m/>
    <m/>
    <m/>
    <m/>
    <m/>
    <m/>
    <m/>
    <x v="0"/>
    <m/>
    <n v="25"/>
  </r>
  <r>
    <x v="0"/>
    <x v="3"/>
    <s v="sad"/>
    <x v="2"/>
    <x v="80"/>
    <m/>
    <m/>
    <m/>
    <m/>
    <m/>
    <x v="6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7"/>
    <x v="3"/>
    <s v="sad"/>
    <x v="2"/>
    <x v="80"/>
    <n v="208"/>
    <n v="214"/>
    <s v="E0524"/>
    <s v="PD"/>
    <m/>
    <x v="611"/>
    <m/>
    <m/>
    <m/>
    <m/>
    <m/>
    <m/>
    <m/>
    <m/>
    <m/>
    <m/>
    <m/>
    <m/>
    <m/>
    <m/>
    <m/>
    <m/>
    <m/>
    <m/>
    <m/>
    <m/>
    <m/>
    <m/>
    <s v="preiskava"/>
    <m/>
    <n v="51.71"/>
    <m/>
    <m/>
    <m/>
    <m/>
    <m/>
    <m/>
    <m/>
    <m/>
    <m/>
    <x v="1"/>
    <b v="0"/>
    <n v="25"/>
  </r>
  <r>
    <x v="338"/>
    <x v="3"/>
    <s v="sad"/>
    <x v="2"/>
    <x v="80"/>
    <n v="208"/>
    <n v="214"/>
    <s v="E0531"/>
    <s v="PD"/>
    <m/>
    <x v="612"/>
    <m/>
    <m/>
    <m/>
    <m/>
    <m/>
    <m/>
    <m/>
    <m/>
    <m/>
    <m/>
    <m/>
    <m/>
    <m/>
    <m/>
    <m/>
    <m/>
    <m/>
    <m/>
    <m/>
    <m/>
    <m/>
    <m/>
    <s v="primer"/>
    <m/>
    <n v="966.43"/>
    <m/>
    <m/>
    <m/>
    <m/>
    <m/>
    <m/>
    <m/>
    <m/>
    <m/>
    <x v="1"/>
    <b v="0"/>
    <n v="25"/>
  </r>
  <r>
    <x v="339"/>
    <x v="3"/>
    <s v="sad"/>
    <x v="2"/>
    <x v="80"/>
    <n v="208"/>
    <n v="214"/>
    <s v="E0532"/>
    <s v="PD"/>
    <m/>
    <x v="613"/>
    <m/>
    <m/>
    <m/>
    <m/>
    <m/>
    <m/>
    <m/>
    <m/>
    <m/>
    <m/>
    <m/>
    <m/>
    <m/>
    <m/>
    <m/>
    <m/>
    <m/>
    <m/>
    <m/>
    <m/>
    <m/>
    <m/>
    <s v="primer"/>
    <m/>
    <n v="512.91"/>
    <m/>
    <m/>
    <m/>
    <m/>
    <m/>
    <m/>
    <m/>
    <m/>
    <m/>
    <x v="1"/>
    <b v="0"/>
    <n v="25"/>
  </r>
  <r>
    <x v="340"/>
    <x v="3"/>
    <s v="sad"/>
    <x v="2"/>
    <x v="80"/>
    <n v="208"/>
    <n v="214"/>
    <s v="E0533"/>
    <s v="PD"/>
    <m/>
    <x v="614"/>
    <m/>
    <m/>
    <m/>
    <m/>
    <m/>
    <m/>
    <m/>
    <m/>
    <m/>
    <m/>
    <m/>
    <m/>
    <m/>
    <m/>
    <m/>
    <m/>
    <m/>
    <m/>
    <m/>
    <m/>
    <m/>
    <m/>
    <s v="primer"/>
    <m/>
    <n v="510.88"/>
    <m/>
    <m/>
    <m/>
    <m/>
    <m/>
    <m/>
    <m/>
    <m/>
    <m/>
    <x v="1"/>
    <b v="0"/>
    <n v="25"/>
  </r>
  <r>
    <x v="341"/>
    <x v="3"/>
    <s v="sad"/>
    <x v="2"/>
    <x v="80"/>
    <n v="208"/>
    <n v="214"/>
    <s v="E0534"/>
    <s v="PD"/>
    <m/>
    <x v="615"/>
    <m/>
    <m/>
    <m/>
    <m/>
    <m/>
    <m/>
    <m/>
    <m/>
    <m/>
    <m/>
    <m/>
    <m/>
    <m/>
    <m/>
    <m/>
    <m/>
    <m/>
    <m/>
    <m/>
    <m/>
    <m/>
    <m/>
    <s v="primer"/>
    <m/>
    <n v="575.41999999999996"/>
    <m/>
    <m/>
    <m/>
    <m/>
    <m/>
    <m/>
    <m/>
    <m/>
    <m/>
    <x v="1"/>
    <b v="0"/>
    <n v="25"/>
  </r>
  <r>
    <x v="0"/>
    <x v="3"/>
    <s v="sad"/>
    <x v="2"/>
    <x v="81"/>
    <m/>
    <m/>
    <m/>
    <m/>
    <m/>
    <x v="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42"/>
    <x v="3"/>
    <s v="sad"/>
    <x v="2"/>
    <x v="81"/>
    <n v="208"/>
    <n v="214"/>
    <s v="E0632"/>
    <s v="PD"/>
    <m/>
    <x v="617"/>
    <m/>
    <m/>
    <m/>
    <m/>
    <m/>
    <m/>
    <m/>
    <m/>
    <m/>
    <m/>
    <m/>
    <m/>
    <m/>
    <m/>
    <m/>
    <m/>
    <m/>
    <m/>
    <m/>
    <m/>
    <m/>
    <m/>
    <s v="primer"/>
    <m/>
    <n v="1004.97"/>
    <m/>
    <m/>
    <m/>
    <m/>
    <m/>
    <m/>
    <m/>
    <m/>
    <m/>
    <x v="1"/>
    <b v="0"/>
    <n v="25"/>
  </r>
  <r>
    <x v="343"/>
    <x v="3"/>
    <s v="sad"/>
    <x v="2"/>
    <x v="81"/>
    <n v="208"/>
    <n v="214"/>
    <s v="E0633"/>
    <s v="PD"/>
    <m/>
    <x v="618"/>
    <m/>
    <m/>
    <m/>
    <m/>
    <m/>
    <m/>
    <m/>
    <m/>
    <m/>
    <m/>
    <m/>
    <m/>
    <m/>
    <m/>
    <m/>
    <m/>
    <m/>
    <m/>
    <m/>
    <m/>
    <m/>
    <m/>
    <s v="primer"/>
    <m/>
    <n v="277.92"/>
    <m/>
    <m/>
    <m/>
    <m/>
    <m/>
    <m/>
    <m/>
    <m/>
    <m/>
    <x v="1"/>
    <b v="0"/>
    <n v="25"/>
  </r>
  <r>
    <x v="344"/>
    <x v="3"/>
    <s v="sad"/>
    <x v="2"/>
    <x v="81"/>
    <n v="208"/>
    <n v="214"/>
    <s v="E0634"/>
    <s v="PD"/>
    <m/>
    <x v="619"/>
    <m/>
    <m/>
    <m/>
    <m/>
    <m/>
    <m/>
    <m/>
    <m/>
    <m/>
    <m/>
    <m/>
    <m/>
    <m/>
    <m/>
    <m/>
    <m/>
    <m/>
    <m/>
    <m/>
    <m/>
    <m/>
    <m/>
    <s v="primer"/>
    <m/>
    <n v="559"/>
    <m/>
    <m/>
    <m/>
    <m/>
    <m/>
    <m/>
    <m/>
    <m/>
    <m/>
    <x v="1"/>
    <b v="0"/>
    <n v="25"/>
  </r>
  <r>
    <x v="345"/>
    <x v="3"/>
    <s v="sad"/>
    <x v="2"/>
    <x v="81"/>
    <n v="208"/>
    <n v="214"/>
    <s v="E0635"/>
    <s v="PD"/>
    <m/>
    <x v="620"/>
    <m/>
    <m/>
    <m/>
    <m/>
    <m/>
    <m/>
    <m/>
    <m/>
    <m/>
    <m/>
    <m/>
    <m/>
    <m/>
    <m/>
    <m/>
    <m/>
    <m/>
    <m/>
    <m/>
    <m/>
    <m/>
    <m/>
    <s v="primer"/>
    <m/>
    <n v="114.48"/>
    <m/>
    <m/>
    <m/>
    <m/>
    <m/>
    <m/>
    <m/>
    <m/>
    <m/>
    <x v="1"/>
    <b v="0"/>
    <n v="25"/>
  </r>
  <r>
    <x v="346"/>
    <x v="3"/>
    <s v="sad"/>
    <x v="2"/>
    <x v="81"/>
    <n v="208"/>
    <n v="214"/>
    <s v="E0636"/>
    <s v="PD"/>
    <m/>
    <x v="621"/>
    <m/>
    <m/>
    <m/>
    <m/>
    <m/>
    <m/>
    <m/>
    <m/>
    <m/>
    <m/>
    <m/>
    <m/>
    <m/>
    <m/>
    <m/>
    <m/>
    <m/>
    <m/>
    <m/>
    <m/>
    <m/>
    <m/>
    <s v="primer"/>
    <m/>
    <n v="172.58"/>
    <m/>
    <m/>
    <m/>
    <m/>
    <m/>
    <m/>
    <m/>
    <m/>
    <m/>
    <x v="1"/>
    <b v="0"/>
    <n v="25"/>
  </r>
  <r>
    <x v="347"/>
    <x v="3"/>
    <s v="sad"/>
    <x v="2"/>
    <x v="81"/>
    <n v="208"/>
    <n v="214"/>
    <s v="E0637"/>
    <s v="PD"/>
    <m/>
    <x v="622"/>
    <m/>
    <m/>
    <m/>
    <m/>
    <m/>
    <m/>
    <m/>
    <m/>
    <m/>
    <m/>
    <m/>
    <m/>
    <m/>
    <m/>
    <m/>
    <m/>
    <m/>
    <m/>
    <m/>
    <m/>
    <m/>
    <m/>
    <s v="primer"/>
    <m/>
    <n v="228.42"/>
    <m/>
    <m/>
    <m/>
    <m/>
    <m/>
    <m/>
    <m/>
    <m/>
    <m/>
    <x v="1"/>
    <b v="0"/>
    <n v="25"/>
  </r>
  <r>
    <x v="348"/>
    <x v="3"/>
    <s v="sad"/>
    <x v="2"/>
    <x v="81"/>
    <n v="208"/>
    <n v="214"/>
    <s v="E0638"/>
    <s v="PD"/>
    <m/>
    <x v="623"/>
    <m/>
    <m/>
    <m/>
    <m/>
    <m/>
    <m/>
    <m/>
    <m/>
    <m/>
    <m/>
    <m/>
    <m/>
    <m/>
    <m/>
    <m/>
    <m/>
    <m/>
    <m/>
    <m/>
    <m/>
    <m/>
    <m/>
    <s v="primer"/>
    <m/>
    <n v="502.11"/>
    <m/>
    <m/>
    <m/>
    <m/>
    <m/>
    <m/>
    <m/>
    <m/>
    <m/>
    <x v="1"/>
    <b v="0"/>
    <n v="25"/>
  </r>
  <r>
    <x v="349"/>
    <x v="3"/>
    <s v="sad"/>
    <x v="2"/>
    <x v="81"/>
    <n v="208"/>
    <n v="214"/>
    <s v="E0639"/>
    <s v="PD"/>
    <m/>
    <x v="624"/>
    <m/>
    <m/>
    <m/>
    <m/>
    <m/>
    <m/>
    <m/>
    <m/>
    <m/>
    <m/>
    <m/>
    <m/>
    <m/>
    <m/>
    <m/>
    <m/>
    <m/>
    <m/>
    <m/>
    <m/>
    <m/>
    <m/>
    <s v="primer"/>
    <m/>
    <n v="251.77"/>
    <m/>
    <m/>
    <m/>
    <m/>
    <m/>
    <m/>
    <m/>
    <m/>
    <m/>
    <x v="1"/>
    <b v="0"/>
    <n v="25"/>
  </r>
  <r>
    <x v="350"/>
    <x v="3"/>
    <s v="sad"/>
    <x v="2"/>
    <x v="81"/>
    <n v="208"/>
    <n v="214"/>
    <s v="E0640"/>
    <s v="PD"/>
    <m/>
    <x v="625"/>
    <m/>
    <m/>
    <m/>
    <m/>
    <m/>
    <m/>
    <m/>
    <m/>
    <m/>
    <m/>
    <m/>
    <m/>
    <m/>
    <m/>
    <m/>
    <m/>
    <m/>
    <m/>
    <m/>
    <m/>
    <m/>
    <m/>
    <s v="primer"/>
    <m/>
    <n v="182.51"/>
    <m/>
    <m/>
    <m/>
    <m/>
    <m/>
    <m/>
    <m/>
    <m/>
    <m/>
    <x v="1"/>
    <b v="0"/>
    <n v="25"/>
  </r>
  <r>
    <x v="351"/>
    <x v="3"/>
    <s v="sad"/>
    <x v="2"/>
    <x v="81"/>
    <n v="208"/>
    <n v="214"/>
    <s v="E0641"/>
    <s v="PD"/>
    <m/>
    <x v="626"/>
    <m/>
    <m/>
    <m/>
    <m/>
    <m/>
    <m/>
    <m/>
    <m/>
    <m/>
    <m/>
    <m/>
    <m/>
    <m/>
    <m/>
    <m/>
    <m/>
    <m/>
    <m/>
    <m/>
    <m/>
    <m/>
    <m/>
    <s v="primer"/>
    <m/>
    <n v="152.57"/>
    <m/>
    <m/>
    <m/>
    <m/>
    <m/>
    <m/>
    <m/>
    <m/>
    <m/>
    <x v="1"/>
    <b v="0"/>
    <n v="25"/>
  </r>
  <r>
    <x v="352"/>
    <x v="3"/>
    <s v="sad"/>
    <x v="2"/>
    <x v="81"/>
    <n v="208"/>
    <n v="214"/>
    <s v="E0642"/>
    <s v="PD"/>
    <m/>
    <x v="627"/>
    <m/>
    <m/>
    <m/>
    <m/>
    <m/>
    <m/>
    <m/>
    <m/>
    <m/>
    <m/>
    <m/>
    <m/>
    <m/>
    <m/>
    <m/>
    <m/>
    <m/>
    <m/>
    <m/>
    <m/>
    <m/>
    <m/>
    <s v="primer"/>
    <m/>
    <n v="256.39"/>
    <m/>
    <m/>
    <m/>
    <m/>
    <m/>
    <m/>
    <m/>
    <m/>
    <m/>
    <x v="1"/>
    <b v="0"/>
    <n v="25"/>
  </r>
  <r>
    <x v="353"/>
    <x v="3"/>
    <s v="sad"/>
    <x v="2"/>
    <x v="82"/>
    <n v="210"/>
    <n v="219"/>
    <s v="Z0046"/>
    <s v="PD"/>
    <m/>
    <x v="6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82"/>
    <n v="210"/>
    <n v="219"/>
    <s v="MDO001"/>
    <m/>
    <m/>
    <x v="629"/>
    <m/>
    <m/>
    <m/>
    <m/>
    <m/>
    <m/>
    <m/>
    <m/>
    <m/>
    <m/>
    <m/>
    <m/>
    <m/>
    <m/>
    <m/>
    <m/>
    <m/>
    <m/>
    <m/>
    <m/>
    <m/>
    <m/>
    <s v="preiskave"/>
    <m/>
    <n v="1057.44"/>
    <m/>
    <m/>
    <m/>
    <m/>
    <m/>
    <m/>
    <m/>
    <m/>
    <m/>
    <x v="0"/>
    <m/>
    <n v="25"/>
  </r>
  <r>
    <x v="0"/>
    <x v="3"/>
    <s v="sad"/>
    <x v="2"/>
    <x v="82"/>
    <n v="210"/>
    <n v="219"/>
    <s v="MDO002"/>
    <m/>
    <m/>
    <x v="630"/>
    <m/>
    <m/>
    <m/>
    <m/>
    <m/>
    <m/>
    <m/>
    <m/>
    <m/>
    <m/>
    <m/>
    <m/>
    <m/>
    <m/>
    <m/>
    <m/>
    <m/>
    <m/>
    <m/>
    <m/>
    <m/>
    <m/>
    <s v="preiskave"/>
    <m/>
    <n v="772.1"/>
    <m/>
    <m/>
    <m/>
    <m/>
    <m/>
    <m/>
    <m/>
    <m/>
    <m/>
    <x v="0"/>
    <m/>
    <n v="25"/>
  </r>
  <r>
    <x v="0"/>
    <x v="3"/>
    <s v="sad"/>
    <x v="2"/>
    <x v="82"/>
    <n v="210"/>
    <n v="219"/>
    <s v="MDO003"/>
    <m/>
    <m/>
    <x v="631"/>
    <m/>
    <m/>
    <m/>
    <m/>
    <m/>
    <m/>
    <m/>
    <m/>
    <m/>
    <m/>
    <m/>
    <m/>
    <m/>
    <m/>
    <m/>
    <m/>
    <m/>
    <m/>
    <m/>
    <m/>
    <m/>
    <m/>
    <s v="preiskave"/>
    <m/>
    <n v="962.36"/>
    <m/>
    <m/>
    <m/>
    <m/>
    <m/>
    <m/>
    <m/>
    <m/>
    <m/>
    <x v="0"/>
    <m/>
    <n v="25"/>
  </r>
  <r>
    <x v="0"/>
    <x v="3"/>
    <s v="sad"/>
    <x v="2"/>
    <x v="82"/>
    <n v="210"/>
    <n v="219"/>
    <s v="MDO004"/>
    <m/>
    <m/>
    <x v="632"/>
    <m/>
    <m/>
    <m/>
    <m/>
    <m/>
    <m/>
    <m/>
    <m/>
    <m/>
    <m/>
    <m/>
    <m/>
    <m/>
    <m/>
    <m/>
    <m/>
    <m/>
    <m/>
    <m/>
    <m/>
    <m/>
    <m/>
    <s v="preiskave"/>
    <m/>
    <n v="1303.43"/>
    <m/>
    <m/>
    <m/>
    <m/>
    <m/>
    <m/>
    <m/>
    <m/>
    <m/>
    <x v="0"/>
    <m/>
    <n v="25"/>
  </r>
  <r>
    <x v="0"/>
    <x v="3"/>
    <s v="sad"/>
    <x v="2"/>
    <x v="82"/>
    <n v="210"/>
    <n v="219"/>
    <s v="MDO005"/>
    <m/>
    <m/>
    <x v="633"/>
    <m/>
    <m/>
    <m/>
    <m/>
    <m/>
    <m/>
    <m/>
    <m/>
    <m/>
    <m/>
    <m/>
    <m/>
    <m/>
    <m/>
    <m/>
    <m/>
    <m/>
    <m/>
    <m/>
    <m/>
    <m/>
    <m/>
    <s v="preiskave"/>
    <m/>
    <n v="1053.8800000000001"/>
    <m/>
    <m/>
    <m/>
    <m/>
    <m/>
    <m/>
    <m/>
    <m/>
    <m/>
    <x v="0"/>
    <m/>
    <n v="25"/>
  </r>
  <r>
    <x v="0"/>
    <x v="3"/>
    <s v="sad"/>
    <x v="2"/>
    <x v="82"/>
    <n v="210"/>
    <n v="219"/>
    <s v="MDO006"/>
    <m/>
    <m/>
    <x v="634"/>
    <m/>
    <m/>
    <m/>
    <m/>
    <m/>
    <m/>
    <m/>
    <m/>
    <m/>
    <m/>
    <m/>
    <m/>
    <m/>
    <m/>
    <m/>
    <m/>
    <m/>
    <m/>
    <m/>
    <m/>
    <m/>
    <m/>
    <s v="preiskave"/>
    <m/>
    <n v="1097.57"/>
    <m/>
    <m/>
    <m/>
    <m/>
    <m/>
    <m/>
    <m/>
    <m/>
    <m/>
    <x v="0"/>
    <m/>
    <n v="25"/>
  </r>
  <r>
    <x v="0"/>
    <x v="3"/>
    <s v="sad"/>
    <x v="2"/>
    <x v="82"/>
    <n v="210"/>
    <n v="219"/>
    <s v="MDO007"/>
    <m/>
    <m/>
    <x v="635"/>
    <m/>
    <m/>
    <m/>
    <m/>
    <m/>
    <m/>
    <m/>
    <m/>
    <m/>
    <m/>
    <m/>
    <m/>
    <m/>
    <m/>
    <m/>
    <m/>
    <m/>
    <m/>
    <m/>
    <m/>
    <m/>
    <m/>
    <s v="preiskave"/>
    <m/>
    <n v="1262.8399999999999"/>
    <m/>
    <m/>
    <m/>
    <m/>
    <m/>
    <m/>
    <m/>
    <m/>
    <m/>
    <x v="0"/>
    <m/>
    <n v="25"/>
  </r>
  <r>
    <x v="0"/>
    <x v="3"/>
    <s v="sad"/>
    <x v="2"/>
    <x v="82"/>
    <n v="210"/>
    <n v="219"/>
    <s v="MDO008"/>
    <m/>
    <m/>
    <x v="636"/>
    <m/>
    <m/>
    <m/>
    <m/>
    <m/>
    <m/>
    <m/>
    <m/>
    <m/>
    <m/>
    <m/>
    <m/>
    <m/>
    <m/>
    <m/>
    <m/>
    <m/>
    <m/>
    <m/>
    <m/>
    <m/>
    <m/>
    <s v="preiskave"/>
    <m/>
    <n v="579.58000000000004"/>
    <m/>
    <m/>
    <m/>
    <m/>
    <m/>
    <m/>
    <m/>
    <m/>
    <m/>
    <x v="0"/>
    <m/>
    <n v="25"/>
  </r>
  <r>
    <x v="0"/>
    <x v="3"/>
    <s v="sad"/>
    <x v="2"/>
    <x v="82"/>
    <n v="210"/>
    <n v="219"/>
    <s v="MDO009"/>
    <m/>
    <m/>
    <x v="637"/>
    <m/>
    <m/>
    <m/>
    <m/>
    <m/>
    <m/>
    <m/>
    <m/>
    <m/>
    <m/>
    <m/>
    <m/>
    <m/>
    <m/>
    <m/>
    <m/>
    <m/>
    <m/>
    <m/>
    <m/>
    <m/>
    <m/>
    <s v="preiskave"/>
    <m/>
    <n v="708.75"/>
    <m/>
    <m/>
    <m/>
    <m/>
    <m/>
    <m/>
    <m/>
    <m/>
    <m/>
    <x v="0"/>
    <m/>
    <n v="25"/>
  </r>
  <r>
    <x v="0"/>
    <x v="3"/>
    <s v="sad"/>
    <x v="2"/>
    <x v="82"/>
    <n v="210"/>
    <n v="219"/>
    <s v="MDO010"/>
    <m/>
    <m/>
    <x v="638"/>
    <m/>
    <m/>
    <m/>
    <m/>
    <m/>
    <m/>
    <m/>
    <m/>
    <m/>
    <m/>
    <m/>
    <m/>
    <m/>
    <m/>
    <m/>
    <m/>
    <m/>
    <m/>
    <m/>
    <m/>
    <m/>
    <m/>
    <s v="preiskave"/>
    <m/>
    <n v="1281.1600000000001"/>
    <m/>
    <m/>
    <m/>
    <m/>
    <m/>
    <m/>
    <m/>
    <m/>
    <m/>
    <x v="0"/>
    <m/>
    <n v="25"/>
  </r>
  <r>
    <x v="0"/>
    <x v="3"/>
    <s v="sad"/>
    <x v="2"/>
    <x v="82"/>
    <n v="210"/>
    <n v="219"/>
    <s v="MDO011"/>
    <m/>
    <m/>
    <x v="639"/>
    <m/>
    <m/>
    <m/>
    <m/>
    <m/>
    <m/>
    <m/>
    <m/>
    <m/>
    <m/>
    <m/>
    <m/>
    <m/>
    <m/>
    <m/>
    <m/>
    <m/>
    <m/>
    <m/>
    <m/>
    <m/>
    <m/>
    <s v="preiskave"/>
    <m/>
    <n v="1523.2"/>
    <m/>
    <m/>
    <m/>
    <m/>
    <m/>
    <m/>
    <m/>
    <m/>
    <m/>
    <x v="0"/>
    <m/>
    <n v="25"/>
  </r>
  <r>
    <x v="0"/>
    <x v="3"/>
    <s v="sad"/>
    <x v="2"/>
    <x v="82"/>
    <n v="210"/>
    <n v="219"/>
    <s v="MDO012"/>
    <m/>
    <m/>
    <x v="640"/>
    <m/>
    <m/>
    <m/>
    <m/>
    <m/>
    <m/>
    <m/>
    <m/>
    <m/>
    <m/>
    <m/>
    <m/>
    <m/>
    <m/>
    <m/>
    <m/>
    <m/>
    <m/>
    <m/>
    <m/>
    <m/>
    <m/>
    <s v="preiskave"/>
    <m/>
    <n v="1461.71"/>
    <m/>
    <m/>
    <m/>
    <m/>
    <m/>
    <m/>
    <m/>
    <m/>
    <m/>
    <x v="0"/>
    <m/>
    <n v="25"/>
  </r>
  <r>
    <x v="0"/>
    <x v="3"/>
    <s v="sad"/>
    <x v="2"/>
    <x v="82"/>
    <n v="210"/>
    <n v="219"/>
    <s v="MDO013"/>
    <m/>
    <m/>
    <x v="641"/>
    <m/>
    <m/>
    <m/>
    <m/>
    <m/>
    <m/>
    <m/>
    <m/>
    <m/>
    <m/>
    <m/>
    <m/>
    <m/>
    <m/>
    <m/>
    <m/>
    <m/>
    <m/>
    <m/>
    <m/>
    <m/>
    <m/>
    <s v="preiskave"/>
    <m/>
    <n v="1486.05"/>
    <m/>
    <m/>
    <m/>
    <m/>
    <m/>
    <m/>
    <m/>
    <m/>
    <m/>
    <x v="0"/>
    <m/>
    <n v="25"/>
  </r>
  <r>
    <x v="0"/>
    <x v="3"/>
    <s v="sad"/>
    <x v="2"/>
    <x v="82"/>
    <n v="210"/>
    <n v="219"/>
    <s v="MDO014"/>
    <m/>
    <m/>
    <x v="642"/>
    <m/>
    <m/>
    <m/>
    <m/>
    <m/>
    <m/>
    <m/>
    <m/>
    <m/>
    <m/>
    <m/>
    <m/>
    <m/>
    <m/>
    <m/>
    <m/>
    <m/>
    <m/>
    <m/>
    <m/>
    <m/>
    <m/>
    <s v="preiskave"/>
    <m/>
    <n v="1486.2"/>
    <m/>
    <m/>
    <m/>
    <m/>
    <m/>
    <m/>
    <m/>
    <m/>
    <m/>
    <x v="0"/>
    <m/>
    <n v="25"/>
  </r>
  <r>
    <x v="0"/>
    <x v="3"/>
    <s v="sad"/>
    <x v="2"/>
    <x v="82"/>
    <n v="210"/>
    <n v="219"/>
    <s v="MDO015"/>
    <m/>
    <m/>
    <x v="643"/>
    <m/>
    <m/>
    <m/>
    <m/>
    <m/>
    <m/>
    <m/>
    <m/>
    <m/>
    <m/>
    <m/>
    <m/>
    <m/>
    <m/>
    <m/>
    <m/>
    <m/>
    <m/>
    <m/>
    <m/>
    <m/>
    <m/>
    <s v="preiskave"/>
    <m/>
    <n v="1013.86"/>
    <m/>
    <m/>
    <m/>
    <m/>
    <m/>
    <m/>
    <m/>
    <m/>
    <m/>
    <x v="0"/>
    <m/>
    <n v="25"/>
  </r>
  <r>
    <x v="0"/>
    <x v="3"/>
    <s v="sad"/>
    <x v="2"/>
    <x v="82"/>
    <n v="210"/>
    <n v="219"/>
    <s v="MDO016"/>
    <m/>
    <m/>
    <x v="644"/>
    <m/>
    <m/>
    <m/>
    <m/>
    <m/>
    <m/>
    <m/>
    <m/>
    <m/>
    <m/>
    <m/>
    <m/>
    <m/>
    <m/>
    <m/>
    <m/>
    <m/>
    <m/>
    <m/>
    <m/>
    <m/>
    <m/>
    <s v="preiskave"/>
    <m/>
    <n v="108.12"/>
    <m/>
    <m/>
    <m/>
    <m/>
    <m/>
    <m/>
    <m/>
    <m/>
    <m/>
    <x v="0"/>
    <m/>
    <n v="25"/>
  </r>
  <r>
    <x v="0"/>
    <x v="3"/>
    <s v="sad"/>
    <x v="2"/>
    <x v="82"/>
    <n v="210"/>
    <n v="219"/>
    <s v="MDO017"/>
    <m/>
    <m/>
    <x v="645"/>
    <m/>
    <m/>
    <m/>
    <m/>
    <m/>
    <m/>
    <m/>
    <m/>
    <m/>
    <m/>
    <m/>
    <m/>
    <m/>
    <m/>
    <m/>
    <m/>
    <m/>
    <m/>
    <m/>
    <m/>
    <m/>
    <m/>
    <s v="preiskave"/>
    <m/>
    <n v="992.77"/>
    <m/>
    <m/>
    <m/>
    <m/>
    <m/>
    <m/>
    <m/>
    <m/>
    <m/>
    <x v="0"/>
    <m/>
    <n v="25"/>
  </r>
  <r>
    <x v="0"/>
    <x v="3"/>
    <s v="sad"/>
    <x v="2"/>
    <x v="82"/>
    <n v="210"/>
    <n v="219"/>
    <s v="MDO018"/>
    <m/>
    <m/>
    <x v="646"/>
    <m/>
    <m/>
    <m/>
    <m/>
    <m/>
    <m/>
    <m/>
    <m/>
    <m/>
    <m/>
    <m/>
    <m/>
    <m/>
    <m/>
    <m/>
    <m/>
    <m/>
    <m/>
    <m/>
    <m/>
    <m/>
    <m/>
    <s v="preiskave"/>
    <m/>
    <s v=" 2.991,00"/>
    <m/>
    <m/>
    <m/>
    <m/>
    <m/>
    <m/>
    <m/>
    <m/>
    <m/>
    <x v="0"/>
    <m/>
    <n v="25"/>
  </r>
  <r>
    <x v="0"/>
    <x v="3"/>
    <s v="sad"/>
    <x v="2"/>
    <x v="82"/>
    <m/>
    <m/>
    <m/>
    <m/>
    <m/>
    <x v="6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54"/>
    <x v="3"/>
    <s v="sad"/>
    <x v="2"/>
    <x v="83"/>
    <n v="213"/>
    <n v="222"/>
    <s v="Z0043"/>
    <s v="PD"/>
    <m/>
    <x v="6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83"/>
    <n v="213"/>
    <n v="222"/>
    <s v="KG0001"/>
    <m/>
    <m/>
    <x v="649"/>
    <m/>
    <m/>
    <m/>
    <m/>
    <m/>
    <m/>
    <m/>
    <m/>
    <m/>
    <m/>
    <m/>
    <m/>
    <m/>
    <m/>
    <m/>
    <m/>
    <m/>
    <m/>
    <m/>
    <m/>
    <m/>
    <m/>
    <s v="storitev"/>
    <m/>
    <n v="16.079999999999998"/>
    <m/>
    <m/>
    <m/>
    <m/>
    <m/>
    <m/>
    <m/>
    <m/>
    <m/>
    <x v="0"/>
    <m/>
    <n v="25"/>
  </r>
  <r>
    <x v="0"/>
    <x v="3"/>
    <s v="sad"/>
    <x v="2"/>
    <x v="83"/>
    <n v="213"/>
    <n v="222"/>
    <s v="KG0002"/>
    <m/>
    <m/>
    <x v="650"/>
    <m/>
    <m/>
    <m/>
    <m/>
    <m/>
    <m/>
    <m/>
    <m/>
    <m/>
    <m/>
    <m/>
    <m/>
    <m/>
    <m/>
    <m/>
    <m/>
    <m/>
    <m/>
    <m/>
    <m/>
    <m/>
    <m/>
    <s v="storitev"/>
    <m/>
    <n v="58.55"/>
    <m/>
    <m/>
    <m/>
    <m/>
    <m/>
    <m/>
    <m/>
    <m/>
    <m/>
    <x v="0"/>
    <m/>
    <n v="25"/>
  </r>
  <r>
    <x v="0"/>
    <x v="3"/>
    <s v="sad"/>
    <x v="2"/>
    <x v="83"/>
    <n v="213"/>
    <n v="222"/>
    <s v="KG0003"/>
    <m/>
    <m/>
    <x v="651"/>
    <m/>
    <m/>
    <m/>
    <m/>
    <m/>
    <m/>
    <m/>
    <m/>
    <m/>
    <m/>
    <m/>
    <m/>
    <m/>
    <m/>
    <m/>
    <m/>
    <m/>
    <m/>
    <m/>
    <m/>
    <m/>
    <m/>
    <s v="storitev"/>
    <m/>
    <n v="113.72"/>
    <m/>
    <m/>
    <m/>
    <m/>
    <m/>
    <m/>
    <m/>
    <m/>
    <m/>
    <x v="0"/>
    <m/>
    <n v="25"/>
  </r>
  <r>
    <x v="0"/>
    <x v="3"/>
    <s v="sad"/>
    <x v="2"/>
    <x v="83"/>
    <n v="213"/>
    <n v="222"/>
    <s v="KG0004"/>
    <m/>
    <m/>
    <x v="652"/>
    <m/>
    <m/>
    <m/>
    <m/>
    <m/>
    <m/>
    <m/>
    <m/>
    <m/>
    <m/>
    <m/>
    <m/>
    <m/>
    <m/>
    <m/>
    <m/>
    <m/>
    <m/>
    <m/>
    <m/>
    <m/>
    <m/>
    <s v="storitev"/>
    <m/>
    <n v="278.52999999999997"/>
    <m/>
    <m/>
    <m/>
    <m/>
    <m/>
    <m/>
    <m/>
    <m/>
    <m/>
    <x v="0"/>
    <m/>
    <n v="25"/>
  </r>
  <r>
    <x v="0"/>
    <x v="3"/>
    <s v="sad"/>
    <x v="2"/>
    <x v="83"/>
    <n v="213"/>
    <n v="222"/>
    <s v="KG0005"/>
    <m/>
    <m/>
    <x v="653"/>
    <m/>
    <m/>
    <m/>
    <m/>
    <m/>
    <m/>
    <m/>
    <m/>
    <m/>
    <m/>
    <m/>
    <m/>
    <m/>
    <m/>
    <m/>
    <m/>
    <m/>
    <m/>
    <m/>
    <m/>
    <m/>
    <m/>
    <s v="storitev"/>
    <m/>
    <n v="193.01"/>
    <m/>
    <m/>
    <m/>
    <m/>
    <m/>
    <m/>
    <m/>
    <m/>
    <m/>
    <x v="0"/>
    <m/>
    <n v="25"/>
  </r>
  <r>
    <x v="0"/>
    <x v="3"/>
    <s v="sad"/>
    <x v="2"/>
    <x v="83"/>
    <n v="213"/>
    <n v="222"/>
    <s v="KG0006"/>
    <m/>
    <m/>
    <x v="654"/>
    <m/>
    <m/>
    <m/>
    <m/>
    <m/>
    <m/>
    <m/>
    <m/>
    <m/>
    <m/>
    <m/>
    <m/>
    <m/>
    <m/>
    <m/>
    <m/>
    <m/>
    <m/>
    <m/>
    <m/>
    <m/>
    <m/>
    <s v="storitev"/>
    <m/>
    <n v="270.38"/>
    <m/>
    <m/>
    <m/>
    <m/>
    <m/>
    <m/>
    <m/>
    <m/>
    <m/>
    <x v="0"/>
    <m/>
    <n v="25"/>
  </r>
  <r>
    <x v="0"/>
    <x v="3"/>
    <s v="sad"/>
    <x v="2"/>
    <x v="83"/>
    <n v="213"/>
    <n v="222"/>
    <s v="KG0007"/>
    <m/>
    <m/>
    <x v="655"/>
    <m/>
    <m/>
    <m/>
    <m/>
    <m/>
    <m/>
    <m/>
    <m/>
    <m/>
    <m/>
    <m/>
    <m/>
    <m/>
    <m/>
    <m/>
    <m/>
    <m/>
    <m/>
    <m/>
    <m/>
    <m/>
    <m/>
    <s v="storitev"/>
    <m/>
    <n v="364.85"/>
    <m/>
    <m/>
    <m/>
    <m/>
    <m/>
    <m/>
    <m/>
    <m/>
    <m/>
    <x v="0"/>
    <m/>
    <n v="25"/>
  </r>
  <r>
    <x v="0"/>
    <x v="3"/>
    <s v="sad"/>
    <x v="2"/>
    <x v="83"/>
    <n v="213"/>
    <n v="222"/>
    <s v="KG0008"/>
    <m/>
    <m/>
    <x v="656"/>
    <m/>
    <m/>
    <m/>
    <m/>
    <m/>
    <m/>
    <m/>
    <m/>
    <m/>
    <m/>
    <m/>
    <m/>
    <m/>
    <m/>
    <m/>
    <m/>
    <m/>
    <m/>
    <m/>
    <m/>
    <m/>
    <m/>
    <s v="storitev"/>
    <m/>
    <n v="183.91"/>
    <m/>
    <m/>
    <m/>
    <m/>
    <m/>
    <m/>
    <m/>
    <m/>
    <m/>
    <x v="0"/>
    <m/>
    <n v="25"/>
  </r>
  <r>
    <x v="0"/>
    <x v="3"/>
    <s v="sad"/>
    <x v="2"/>
    <x v="83"/>
    <n v="213"/>
    <n v="222"/>
    <s v="KG0009"/>
    <m/>
    <m/>
    <x v="657"/>
    <m/>
    <m/>
    <m/>
    <m/>
    <m/>
    <m/>
    <m/>
    <m/>
    <m/>
    <m/>
    <m/>
    <m/>
    <m/>
    <m/>
    <m/>
    <m/>
    <m/>
    <m/>
    <m/>
    <m/>
    <m/>
    <m/>
    <s v="storitev"/>
    <m/>
    <n v="77.760000000000005"/>
    <m/>
    <m/>
    <m/>
    <m/>
    <m/>
    <m/>
    <m/>
    <m/>
    <m/>
    <x v="0"/>
    <m/>
    <n v="26"/>
  </r>
  <r>
    <x v="0"/>
    <x v="3"/>
    <s v="sad"/>
    <x v="2"/>
    <x v="83"/>
    <n v="213"/>
    <n v="222"/>
    <s v="KG0010"/>
    <m/>
    <m/>
    <x v="658"/>
    <m/>
    <m/>
    <m/>
    <m/>
    <m/>
    <m/>
    <m/>
    <m/>
    <m/>
    <m/>
    <m/>
    <m/>
    <m/>
    <m/>
    <m/>
    <m/>
    <m/>
    <m/>
    <m/>
    <m/>
    <m/>
    <m/>
    <s v="storitev"/>
    <m/>
    <n v="163.09"/>
    <m/>
    <m/>
    <m/>
    <m/>
    <m/>
    <m/>
    <m/>
    <m/>
    <m/>
    <x v="0"/>
    <m/>
    <n v="26"/>
  </r>
  <r>
    <x v="0"/>
    <x v="3"/>
    <s v="sad"/>
    <x v="2"/>
    <x v="83"/>
    <n v="213"/>
    <n v="222"/>
    <s v="KG0011"/>
    <m/>
    <m/>
    <x v="659"/>
    <m/>
    <m/>
    <m/>
    <m/>
    <m/>
    <m/>
    <m/>
    <m/>
    <m/>
    <m/>
    <m/>
    <m/>
    <m/>
    <m/>
    <m/>
    <m/>
    <m/>
    <m/>
    <m/>
    <m/>
    <m/>
    <m/>
    <s v="storitev"/>
    <m/>
    <n v="203.07"/>
    <m/>
    <m/>
    <m/>
    <m/>
    <m/>
    <m/>
    <m/>
    <m/>
    <m/>
    <x v="0"/>
    <m/>
    <n v="26"/>
  </r>
  <r>
    <x v="0"/>
    <x v="3"/>
    <s v="sad"/>
    <x v="2"/>
    <x v="83"/>
    <n v="213"/>
    <n v="222"/>
    <s v="KG0012"/>
    <m/>
    <m/>
    <x v="660"/>
    <m/>
    <m/>
    <m/>
    <m/>
    <m/>
    <m/>
    <m/>
    <m/>
    <m/>
    <m/>
    <m/>
    <m/>
    <m/>
    <m/>
    <m/>
    <m/>
    <m/>
    <m/>
    <m/>
    <m/>
    <m/>
    <m/>
    <s v="storitev"/>
    <m/>
    <n v="33.65"/>
    <m/>
    <m/>
    <m/>
    <m/>
    <m/>
    <m/>
    <m/>
    <m/>
    <m/>
    <x v="0"/>
    <m/>
    <n v="26"/>
  </r>
  <r>
    <x v="0"/>
    <x v="3"/>
    <s v="sad"/>
    <x v="2"/>
    <x v="83"/>
    <n v="213"/>
    <n v="222"/>
    <s v="KG0013"/>
    <m/>
    <m/>
    <x v="661"/>
    <m/>
    <m/>
    <m/>
    <m/>
    <m/>
    <m/>
    <m/>
    <m/>
    <m/>
    <m/>
    <m/>
    <m/>
    <m/>
    <m/>
    <m/>
    <m/>
    <m/>
    <m/>
    <m/>
    <m/>
    <m/>
    <m/>
    <s v="storitev"/>
    <m/>
    <n v="194.49"/>
    <m/>
    <m/>
    <m/>
    <m/>
    <m/>
    <m/>
    <m/>
    <m/>
    <m/>
    <x v="0"/>
    <m/>
    <n v="26"/>
  </r>
  <r>
    <x v="0"/>
    <x v="3"/>
    <s v="sad"/>
    <x v="2"/>
    <x v="83"/>
    <n v="213"/>
    <n v="222"/>
    <s v="KG0014"/>
    <m/>
    <m/>
    <x v="662"/>
    <m/>
    <m/>
    <m/>
    <m/>
    <m/>
    <m/>
    <m/>
    <m/>
    <m/>
    <m/>
    <m/>
    <m/>
    <m/>
    <m/>
    <m/>
    <m/>
    <m/>
    <m/>
    <m/>
    <m/>
    <m/>
    <m/>
    <s v="storitev"/>
    <m/>
    <n v="272.01"/>
    <m/>
    <m/>
    <m/>
    <m/>
    <m/>
    <m/>
    <m/>
    <m/>
    <m/>
    <x v="0"/>
    <m/>
    <n v="26"/>
  </r>
  <r>
    <x v="0"/>
    <x v="3"/>
    <s v="sad"/>
    <x v="2"/>
    <x v="83"/>
    <n v="213"/>
    <n v="222"/>
    <s v="KG0015"/>
    <m/>
    <m/>
    <x v="663"/>
    <m/>
    <m/>
    <m/>
    <m/>
    <m/>
    <m/>
    <m/>
    <m/>
    <m/>
    <m/>
    <m/>
    <m/>
    <m/>
    <m/>
    <m/>
    <m/>
    <m/>
    <m/>
    <m/>
    <m/>
    <m/>
    <m/>
    <s v="storitev"/>
    <m/>
    <n v="425.02"/>
    <m/>
    <m/>
    <m/>
    <m/>
    <m/>
    <m/>
    <m/>
    <m/>
    <m/>
    <x v="0"/>
    <m/>
    <n v="26"/>
  </r>
  <r>
    <x v="0"/>
    <x v="3"/>
    <s v="sad"/>
    <x v="2"/>
    <x v="83"/>
    <n v="213"/>
    <n v="222"/>
    <s v="KG0016"/>
    <m/>
    <m/>
    <x v="664"/>
    <m/>
    <m/>
    <m/>
    <m/>
    <m/>
    <m/>
    <m/>
    <m/>
    <m/>
    <m/>
    <m/>
    <m/>
    <m/>
    <m/>
    <m/>
    <m/>
    <m/>
    <m/>
    <m/>
    <m/>
    <m/>
    <m/>
    <s v="storitev"/>
    <m/>
    <n v="211.73"/>
    <m/>
    <m/>
    <m/>
    <m/>
    <m/>
    <m/>
    <m/>
    <m/>
    <m/>
    <x v="0"/>
    <m/>
    <n v="26"/>
  </r>
  <r>
    <x v="0"/>
    <x v="3"/>
    <s v="sad"/>
    <x v="2"/>
    <x v="83"/>
    <n v="213"/>
    <n v="222"/>
    <s v="KG0017"/>
    <m/>
    <m/>
    <x v="665"/>
    <m/>
    <m/>
    <m/>
    <m/>
    <m/>
    <m/>
    <m/>
    <m/>
    <m/>
    <m/>
    <m/>
    <m/>
    <m/>
    <m/>
    <m/>
    <m/>
    <m/>
    <m/>
    <m/>
    <m/>
    <m/>
    <m/>
    <s v="storitev"/>
    <m/>
    <n v="246.38"/>
    <m/>
    <m/>
    <m/>
    <m/>
    <m/>
    <m/>
    <m/>
    <m/>
    <m/>
    <x v="0"/>
    <m/>
    <n v="26"/>
  </r>
  <r>
    <x v="0"/>
    <x v="3"/>
    <s v="sad"/>
    <x v="2"/>
    <x v="83"/>
    <n v="213"/>
    <n v="222"/>
    <s v="KG0018"/>
    <m/>
    <m/>
    <x v="666"/>
    <m/>
    <m/>
    <m/>
    <m/>
    <m/>
    <m/>
    <m/>
    <m/>
    <m/>
    <m/>
    <m/>
    <m/>
    <m/>
    <m/>
    <m/>
    <m/>
    <m/>
    <m/>
    <m/>
    <m/>
    <m/>
    <m/>
    <s v="storitev"/>
    <m/>
    <n v="237.56"/>
    <m/>
    <m/>
    <m/>
    <m/>
    <m/>
    <m/>
    <m/>
    <m/>
    <m/>
    <x v="0"/>
    <m/>
    <n v="26"/>
  </r>
  <r>
    <x v="0"/>
    <x v="3"/>
    <s v="sad"/>
    <x v="2"/>
    <x v="83"/>
    <n v="213"/>
    <n v="222"/>
    <s v="KG0019"/>
    <m/>
    <m/>
    <x v="667"/>
    <m/>
    <m/>
    <m/>
    <m/>
    <m/>
    <m/>
    <m/>
    <m/>
    <m/>
    <m/>
    <m/>
    <m/>
    <m/>
    <m/>
    <m/>
    <m/>
    <m/>
    <m/>
    <m/>
    <m/>
    <m/>
    <m/>
    <s v="storitev"/>
    <m/>
    <n v="55.36"/>
    <m/>
    <m/>
    <m/>
    <m/>
    <m/>
    <m/>
    <m/>
    <m/>
    <m/>
    <x v="0"/>
    <m/>
    <n v="26"/>
  </r>
  <r>
    <x v="0"/>
    <x v="3"/>
    <s v="sad"/>
    <x v="2"/>
    <x v="83"/>
    <n v="213"/>
    <n v="222"/>
    <s v="KG0020"/>
    <m/>
    <m/>
    <x v="668"/>
    <m/>
    <m/>
    <m/>
    <m/>
    <m/>
    <m/>
    <m/>
    <m/>
    <m/>
    <m/>
    <m/>
    <m/>
    <m/>
    <m/>
    <m/>
    <m/>
    <m/>
    <m/>
    <m/>
    <m/>
    <m/>
    <m/>
    <s v="storitev"/>
    <m/>
    <n v="431.64"/>
    <m/>
    <m/>
    <m/>
    <m/>
    <m/>
    <m/>
    <m/>
    <m/>
    <m/>
    <x v="0"/>
    <m/>
    <n v="26"/>
  </r>
  <r>
    <x v="0"/>
    <x v="3"/>
    <s v="sad"/>
    <x v="2"/>
    <x v="83"/>
    <n v="213"/>
    <n v="222"/>
    <s v="KG0021"/>
    <m/>
    <m/>
    <x v="669"/>
    <m/>
    <m/>
    <m/>
    <m/>
    <m/>
    <m/>
    <m/>
    <m/>
    <m/>
    <m/>
    <m/>
    <m/>
    <m/>
    <m/>
    <m/>
    <m/>
    <m/>
    <m/>
    <m/>
    <m/>
    <m/>
    <m/>
    <s v="storitev"/>
    <m/>
    <n v="349.69"/>
    <m/>
    <m/>
    <m/>
    <m/>
    <m/>
    <m/>
    <m/>
    <m/>
    <m/>
    <x v="0"/>
    <m/>
    <n v="26"/>
  </r>
  <r>
    <x v="0"/>
    <x v="3"/>
    <s v="sad"/>
    <x v="2"/>
    <x v="83"/>
    <n v="213"/>
    <n v="222"/>
    <s v="KG0022"/>
    <m/>
    <m/>
    <x v="670"/>
    <m/>
    <m/>
    <m/>
    <m/>
    <m/>
    <m/>
    <m/>
    <m/>
    <m/>
    <m/>
    <m/>
    <m/>
    <m/>
    <m/>
    <m/>
    <m/>
    <m/>
    <m/>
    <m/>
    <m/>
    <m/>
    <m/>
    <s v="storitev"/>
    <m/>
    <n v="192.46"/>
    <m/>
    <m/>
    <m/>
    <m/>
    <m/>
    <m/>
    <m/>
    <m/>
    <m/>
    <x v="0"/>
    <m/>
    <n v="26"/>
  </r>
  <r>
    <x v="0"/>
    <x v="3"/>
    <s v="sad"/>
    <x v="2"/>
    <x v="83"/>
    <n v="213"/>
    <n v="222"/>
    <s v="KG0023"/>
    <m/>
    <m/>
    <x v="671"/>
    <m/>
    <m/>
    <m/>
    <m/>
    <m/>
    <m/>
    <m/>
    <m/>
    <m/>
    <m/>
    <m/>
    <m/>
    <m/>
    <m/>
    <m/>
    <m/>
    <m/>
    <m/>
    <m/>
    <m/>
    <m/>
    <m/>
    <s v="storitev"/>
    <m/>
    <n v="28.94"/>
    <m/>
    <m/>
    <m/>
    <m/>
    <m/>
    <m/>
    <m/>
    <m/>
    <m/>
    <x v="0"/>
    <m/>
    <n v="26"/>
  </r>
  <r>
    <x v="0"/>
    <x v="3"/>
    <s v="sad"/>
    <x v="2"/>
    <x v="83"/>
    <n v="213"/>
    <n v="222"/>
    <s v="KG0024"/>
    <m/>
    <m/>
    <x v="672"/>
    <m/>
    <m/>
    <m/>
    <m/>
    <m/>
    <m/>
    <m/>
    <m/>
    <m/>
    <m/>
    <m/>
    <m/>
    <m/>
    <m/>
    <m/>
    <m/>
    <m/>
    <m/>
    <m/>
    <m/>
    <m/>
    <m/>
    <s v="storitev"/>
    <m/>
    <n v="30.72"/>
    <m/>
    <m/>
    <m/>
    <m/>
    <m/>
    <m/>
    <m/>
    <m/>
    <m/>
    <x v="0"/>
    <m/>
    <n v="26"/>
  </r>
  <r>
    <x v="0"/>
    <x v="3"/>
    <s v="sad"/>
    <x v="2"/>
    <x v="83"/>
    <n v="213"/>
    <n v="222"/>
    <s v="KG0025"/>
    <m/>
    <m/>
    <x v="673"/>
    <m/>
    <m/>
    <m/>
    <m/>
    <m/>
    <m/>
    <m/>
    <m/>
    <m/>
    <m/>
    <m/>
    <m/>
    <m/>
    <m/>
    <m/>
    <m/>
    <m/>
    <m/>
    <m/>
    <m/>
    <m/>
    <m/>
    <s v="storitev"/>
    <m/>
    <n v="68.48"/>
    <m/>
    <m/>
    <m/>
    <m/>
    <m/>
    <m/>
    <m/>
    <m/>
    <m/>
    <x v="0"/>
    <m/>
    <n v="26"/>
  </r>
  <r>
    <x v="0"/>
    <x v="3"/>
    <s v="sad"/>
    <x v="2"/>
    <x v="83"/>
    <n v="213"/>
    <n v="222"/>
    <s v="KG0026"/>
    <m/>
    <m/>
    <x v="674"/>
    <m/>
    <m/>
    <m/>
    <m/>
    <m/>
    <m/>
    <m/>
    <m/>
    <m/>
    <m/>
    <m/>
    <m/>
    <m/>
    <m/>
    <m/>
    <m/>
    <m/>
    <m/>
    <m/>
    <m/>
    <m/>
    <m/>
    <s v="storitev"/>
    <m/>
    <n v="429.67"/>
    <m/>
    <m/>
    <m/>
    <m/>
    <m/>
    <m/>
    <m/>
    <m/>
    <m/>
    <x v="0"/>
    <m/>
    <n v="26"/>
  </r>
  <r>
    <x v="0"/>
    <x v="3"/>
    <s v="sad"/>
    <x v="2"/>
    <x v="83"/>
    <n v="213"/>
    <n v="222"/>
    <s v="KG0027"/>
    <m/>
    <m/>
    <x v="675"/>
    <m/>
    <m/>
    <m/>
    <m/>
    <m/>
    <m/>
    <m/>
    <m/>
    <m/>
    <m/>
    <m/>
    <m/>
    <m/>
    <m/>
    <m/>
    <m/>
    <m/>
    <m/>
    <m/>
    <m/>
    <m/>
    <m/>
    <s v="storitev"/>
    <m/>
    <n v="658.34"/>
    <m/>
    <m/>
    <m/>
    <m/>
    <m/>
    <m/>
    <m/>
    <m/>
    <m/>
    <x v="0"/>
    <m/>
    <n v="26"/>
  </r>
  <r>
    <x v="0"/>
    <x v="3"/>
    <s v="sad"/>
    <x v="2"/>
    <x v="83"/>
    <n v="213"/>
    <n v="222"/>
    <s v="KG0028"/>
    <m/>
    <m/>
    <x v="676"/>
    <m/>
    <m/>
    <m/>
    <m/>
    <m/>
    <m/>
    <m/>
    <m/>
    <m/>
    <m/>
    <m/>
    <m/>
    <m/>
    <m/>
    <m/>
    <m/>
    <m/>
    <m/>
    <m/>
    <m/>
    <m/>
    <m/>
    <s v="storitev"/>
    <m/>
    <n v="1105.31"/>
    <m/>
    <m/>
    <m/>
    <m/>
    <m/>
    <m/>
    <m/>
    <m/>
    <m/>
    <x v="0"/>
    <m/>
    <n v="26"/>
  </r>
  <r>
    <x v="0"/>
    <x v="3"/>
    <s v="sad"/>
    <x v="2"/>
    <x v="83"/>
    <n v="213"/>
    <n v="222"/>
    <s v="KG0029"/>
    <m/>
    <m/>
    <x v="677"/>
    <m/>
    <m/>
    <m/>
    <m/>
    <m/>
    <m/>
    <m/>
    <m/>
    <m/>
    <m/>
    <m/>
    <m/>
    <m/>
    <m/>
    <m/>
    <m/>
    <m/>
    <m/>
    <m/>
    <m/>
    <m/>
    <m/>
    <s v="storitev"/>
    <m/>
    <n v="1103.58"/>
    <m/>
    <m/>
    <m/>
    <m/>
    <m/>
    <m/>
    <m/>
    <m/>
    <m/>
    <x v="0"/>
    <m/>
    <n v="26"/>
  </r>
  <r>
    <x v="0"/>
    <x v="3"/>
    <s v="sad"/>
    <x v="2"/>
    <x v="83"/>
    <n v="213"/>
    <n v="222"/>
    <s v="KG0030"/>
    <m/>
    <m/>
    <x v="678"/>
    <m/>
    <m/>
    <m/>
    <m/>
    <m/>
    <m/>
    <m/>
    <m/>
    <m/>
    <m/>
    <m/>
    <m/>
    <m/>
    <m/>
    <m/>
    <m/>
    <m/>
    <m/>
    <m/>
    <m/>
    <m/>
    <m/>
    <s v="storitev"/>
    <m/>
    <n v="357.42"/>
    <m/>
    <m/>
    <m/>
    <m/>
    <m/>
    <m/>
    <m/>
    <m/>
    <m/>
    <x v="0"/>
    <m/>
    <n v="26"/>
  </r>
  <r>
    <x v="0"/>
    <x v="3"/>
    <s v="sad"/>
    <x v="2"/>
    <x v="83"/>
    <n v="213"/>
    <n v="222"/>
    <s v="KG0031"/>
    <m/>
    <m/>
    <x v="679"/>
    <m/>
    <m/>
    <m/>
    <m/>
    <m/>
    <m/>
    <m/>
    <m/>
    <m/>
    <m/>
    <m/>
    <m/>
    <m/>
    <m/>
    <m/>
    <m/>
    <m/>
    <m/>
    <m/>
    <m/>
    <m/>
    <m/>
    <s v="storitev"/>
    <m/>
    <n v="595.96"/>
    <m/>
    <m/>
    <m/>
    <m/>
    <m/>
    <m/>
    <m/>
    <m/>
    <m/>
    <x v="0"/>
    <m/>
    <n v="26"/>
  </r>
  <r>
    <x v="0"/>
    <x v="3"/>
    <s v="sad"/>
    <x v="2"/>
    <x v="83"/>
    <n v="213"/>
    <n v="222"/>
    <s v="KG0032"/>
    <m/>
    <m/>
    <x v="680"/>
    <m/>
    <m/>
    <m/>
    <m/>
    <m/>
    <m/>
    <m/>
    <m/>
    <m/>
    <m/>
    <m/>
    <m/>
    <m/>
    <m/>
    <m/>
    <m/>
    <m/>
    <m/>
    <m/>
    <m/>
    <m/>
    <m/>
    <s v="storitev"/>
    <m/>
    <n v="24.19"/>
    <m/>
    <m/>
    <m/>
    <m/>
    <m/>
    <m/>
    <m/>
    <m/>
    <m/>
    <x v="0"/>
    <m/>
    <n v="26"/>
  </r>
  <r>
    <x v="0"/>
    <x v="3"/>
    <s v="sad"/>
    <x v="2"/>
    <x v="83"/>
    <n v="213"/>
    <n v="222"/>
    <s v="KG0033"/>
    <m/>
    <m/>
    <x v="681"/>
    <m/>
    <m/>
    <m/>
    <m/>
    <m/>
    <m/>
    <m/>
    <m/>
    <m/>
    <m/>
    <m/>
    <m/>
    <m/>
    <m/>
    <m/>
    <m/>
    <m/>
    <m/>
    <m/>
    <m/>
    <m/>
    <m/>
    <s v="storitev"/>
    <m/>
    <n v="42.25"/>
    <m/>
    <m/>
    <m/>
    <m/>
    <m/>
    <m/>
    <m/>
    <m/>
    <m/>
    <x v="0"/>
    <m/>
    <n v="26"/>
  </r>
  <r>
    <x v="0"/>
    <x v="3"/>
    <s v="sad"/>
    <x v="2"/>
    <x v="83"/>
    <n v="213"/>
    <n v="222"/>
    <s v="KG0034"/>
    <m/>
    <m/>
    <x v="682"/>
    <m/>
    <m/>
    <m/>
    <m/>
    <m/>
    <m/>
    <m/>
    <m/>
    <m/>
    <m/>
    <m/>
    <m/>
    <m/>
    <m/>
    <m/>
    <m/>
    <m/>
    <m/>
    <m/>
    <m/>
    <m/>
    <m/>
    <s v="storitev"/>
    <m/>
    <n v="35.58"/>
    <m/>
    <m/>
    <m/>
    <m/>
    <m/>
    <m/>
    <m/>
    <m/>
    <m/>
    <x v="0"/>
    <m/>
    <n v="26"/>
  </r>
  <r>
    <x v="0"/>
    <x v="3"/>
    <s v="sad"/>
    <x v="2"/>
    <x v="83"/>
    <n v="213"/>
    <n v="222"/>
    <s v="KG0035"/>
    <m/>
    <m/>
    <x v="683"/>
    <m/>
    <m/>
    <m/>
    <m/>
    <m/>
    <m/>
    <m/>
    <m/>
    <m/>
    <m/>
    <m/>
    <m/>
    <m/>
    <m/>
    <m/>
    <m/>
    <m/>
    <m/>
    <m/>
    <m/>
    <m/>
    <m/>
    <s v="storitev"/>
    <m/>
    <n v="318.25"/>
    <m/>
    <m/>
    <m/>
    <m/>
    <m/>
    <m/>
    <m/>
    <m/>
    <m/>
    <x v="0"/>
    <m/>
    <n v="26"/>
  </r>
  <r>
    <x v="0"/>
    <x v="3"/>
    <s v="sad"/>
    <x v="2"/>
    <x v="83"/>
    <n v="213"/>
    <n v="222"/>
    <s v="KG0036"/>
    <m/>
    <m/>
    <x v="684"/>
    <m/>
    <m/>
    <m/>
    <m/>
    <m/>
    <m/>
    <m/>
    <m/>
    <m/>
    <m/>
    <m/>
    <m/>
    <m/>
    <m/>
    <m/>
    <m/>
    <m/>
    <m/>
    <m/>
    <m/>
    <m/>
    <m/>
    <s v="storitev"/>
    <m/>
    <n v="636.5"/>
    <m/>
    <m/>
    <m/>
    <m/>
    <m/>
    <m/>
    <m/>
    <m/>
    <m/>
    <x v="0"/>
    <m/>
    <n v="26"/>
  </r>
  <r>
    <x v="0"/>
    <x v="3"/>
    <s v="sad"/>
    <x v="2"/>
    <x v="83"/>
    <n v="213"/>
    <n v="222"/>
    <s v="KG0037"/>
    <m/>
    <m/>
    <x v="685"/>
    <m/>
    <m/>
    <m/>
    <m/>
    <m/>
    <m/>
    <m/>
    <m/>
    <m/>
    <m/>
    <m/>
    <m/>
    <m/>
    <m/>
    <m/>
    <m/>
    <m/>
    <m/>
    <m/>
    <m/>
    <m/>
    <m/>
    <s v="storitev"/>
    <m/>
    <n v="954.75"/>
    <m/>
    <m/>
    <m/>
    <m/>
    <m/>
    <m/>
    <m/>
    <m/>
    <m/>
    <x v="0"/>
    <m/>
    <n v="26"/>
  </r>
  <r>
    <x v="0"/>
    <x v="3"/>
    <s v="sad"/>
    <x v="2"/>
    <x v="83"/>
    <n v="213"/>
    <n v="222"/>
    <s v="KG0038"/>
    <m/>
    <m/>
    <x v="686"/>
    <m/>
    <m/>
    <m/>
    <m/>
    <m/>
    <m/>
    <m/>
    <m/>
    <m/>
    <m/>
    <m/>
    <m/>
    <m/>
    <m/>
    <m/>
    <m/>
    <m/>
    <m/>
    <m/>
    <m/>
    <m/>
    <m/>
    <s v="storitev"/>
    <m/>
    <n v="420.19"/>
    <m/>
    <m/>
    <m/>
    <m/>
    <m/>
    <m/>
    <m/>
    <m/>
    <m/>
    <x v="0"/>
    <m/>
    <n v="26"/>
  </r>
  <r>
    <x v="0"/>
    <x v="3"/>
    <s v="sad"/>
    <x v="2"/>
    <x v="83"/>
    <n v="213"/>
    <n v="222"/>
    <s v="KG0039"/>
    <m/>
    <m/>
    <x v="687"/>
    <m/>
    <m/>
    <m/>
    <m/>
    <m/>
    <m/>
    <m/>
    <m/>
    <m/>
    <m/>
    <m/>
    <m/>
    <m/>
    <m/>
    <m/>
    <m/>
    <m/>
    <m/>
    <m/>
    <m/>
    <m/>
    <m/>
    <s v="storitev"/>
    <m/>
    <n v="173.53"/>
    <m/>
    <m/>
    <m/>
    <m/>
    <m/>
    <m/>
    <m/>
    <m/>
    <m/>
    <x v="0"/>
    <m/>
    <n v="26"/>
  </r>
  <r>
    <x v="0"/>
    <x v="3"/>
    <s v="sad"/>
    <x v="2"/>
    <x v="83"/>
    <n v="213"/>
    <n v="222"/>
    <s v="KG0040"/>
    <m/>
    <m/>
    <x v="688"/>
    <m/>
    <m/>
    <m/>
    <m/>
    <m/>
    <m/>
    <m/>
    <m/>
    <m/>
    <m/>
    <m/>
    <m/>
    <m/>
    <m/>
    <m/>
    <m/>
    <m/>
    <m/>
    <m/>
    <m/>
    <m/>
    <m/>
    <s v="storitev"/>
    <m/>
    <n v="174.9"/>
    <m/>
    <m/>
    <m/>
    <m/>
    <m/>
    <m/>
    <m/>
    <m/>
    <m/>
    <x v="0"/>
    <m/>
    <n v="26"/>
  </r>
  <r>
    <x v="0"/>
    <x v="3"/>
    <s v="sad"/>
    <x v="2"/>
    <x v="83"/>
    <n v="213"/>
    <n v="222"/>
    <s v="KG0041"/>
    <m/>
    <m/>
    <x v="689"/>
    <m/>
    <m/>
    <m/>
    <m/>
    <m/>
    <m/>
    <m/>
    <m/>
    <m/>
    <m/>
    <m/>
    <m/>
    <m/>
    <m/>
    <m/>
    <m/>
    <m/>
    <m/>
    <m/>
    <m/>
    <m/>
    <m/>
    <s v="storitev"/>
    <m/>
    <n v="603.04"/>
    <m/>
    <m/>
    <m/>
    <m/>
    <m/>
    <m/>
    <m/>
    <m/>
    <m/>
    <x v="0"/>
    <m/>
    <n v="26"/>
  </r>
  <r>
    <x v="0"/>
    <x v="3"/>
    <s v="sad"/>
    <x v="2"/>
    <x v="83"/>
    <n v="213"/>
    <n v="222"/>
    <s v="KG0042"/>
    <m/>
    <m/>
    <x v="690"/>
    <m/>
    <m/>
    <m/>
    <m/>
    <m/>
    <m/>
    <m/>
    <m/>
    <m/>
    <m/>
    <m/>
    <m/>
    <m/>
    <m/>
    <m/>
    <m/>
    <m/>
    <m/>
    <m/>
    <m/>
    <m/>
    <m/>
    <s v="storitev"/>
    <m/>
    <n v="142.18"/>
    <m/>
    <m/>
    <m/>
    <m/>
    <m/>
    <m/>
    <m/>
    <m/>
    <m/>
    <x v="0"/>
    <m/>
    <n v="26"/>
  </r>
  <r>
    <x v="0"/>
    <x v="3"/>
    <s v="sad"/>
    <x v="2"/>
    <x v="83"/>
    <n v="213"/>
    <n v="222"/>
    <s v="KG0043"/>
    <m/>
    <m/>
    <x v="691"/>
    <m/>
    <m/>
    <m/>
    <m/>
    <m/>
    <m/>
    <m/>
    <m/>
    <m/>
    <m/>
    <m/>
    <m/>
    <m/>
    <m/>
    <m/>
    <m/>
    <m/>
    <m/>
    <m/>
    <m/>
    <m/>
    <m/>
    <s v="storitev"/>
    <m/>
    <n v="142.18"/>
    <m/>
    <m/>
    <m/>
    <m/>
    <m/>
    <m/>
    <m/>
    <m/>
    <m/>
    <x v="0"/>
    <m/>
    <n v="26"/>
  </r>
  <r>
    <x v="0"/>
    <x v="3"/>
    <s v="sad"/>
    <x v="2"/>
    <x v="83"/>
    <n v="213"/>
    <n v="222"/>
    <s v="KG0044"/>
    <m/>
    <m/>
    <x v="692"/>
    <m/>
    <m/>
    <m/>
    <m/>
    <m/>
    <m/>
    <m/>
    <m/>
    <m/>
    <m/>
    <m/>
    <m/>
    <m/>
    <m/>
    <m/>
    <m/>
    <m/>
    <m/>
    <m/>
    <m/>
    <m/>
    <m/>
    <s v="storitev"/>
    <m/>
    <n v="982.05"/>
    <m/>
    <m/>
    <m/>
    <m/>
    <m/>
    <m/>
    <m/>
    <m/>
    <m/>
    <x v="0"/>
    <m/>
    <n v="26"/>
  </r>
  <r>
    <x v="0"/>
    <x v="3"/>
    <s v="sad"/>
    <x v="2"/>
    <x v="83"/>
    <n v="213"/>
    <n v="222"/>
    <s v="KG0045"/>
    <m/>
    <m/>
    <x v="693"/>
    <m/>
    <m/>
    <m/>
    <m/>
    <m/>
    <m/>
    <m/>
    <m/>
    <m/>
    <m/>
    <m/>
    <m/>
    <m/>
    <m/>
    <m/>
    <m/>
    <m/>
    <m/>
    <m/>
    <m/>
    <m/>
    <m/>
    <s v="storitev"/>
    <m/>
    <n v="305.14999999999998"/>
    <m/>
    <m/>
    <m/>
    <m/>
    <m/>
    <m/>
    <m/>
    <m/>
    <m/>
    <x v="0"/>
    <m/>
    <n v="26"/>
  </r>
  <r>
    <x v="0"/>
    <x v="3"/>
    <s v="sad"/>
    <x v="2"/>
    <x v="83"/>
    <n v="213"/>
    <n v="222"/>
    <s v="KG0046"/>
    <m/>
    <m/>
    <x v="694"/>
    <m/>
    <m/>
    <m/>
    <m/>
    <m/>
    <m/>
    <m/>
    <m/>
    <m/>
    <m/>
    <m/>
    <m/>
    <m/>
    <m/>
    <m/>
    <m/>
    <m/>
    <m/>
    <m/>
    <m/>
    <m/>
    <m/>
    <s v="storitev"/>
    <m/>
    <n v="191.15"/>
    <m/>
    <m/>
    <m/>
    <m/>
    <m/>
    <m/>
    <m/>
    <m/>
    <m/>
    <x v="0"/>
    <m/>
    <n v="26"/>
  </r>
  <r>
    <x v="0"/>
    <x v="3"/>
    <s v="sad"/>
    <x v="2"/>
    <x v="83"/>
    <n v="213"/>
    <n v="222"/>
    <s v="KG0047"/>
    <m/>
    <m/>
    <x v="695"/>
    <m/>
    <m/>
    <m/>
    <m/>
    <m/>
    <m/>
    <m/>
    <m/>
    <m/>
    <m/>
    <m/>
    <m/>
    <m/>
    <m/>
    <m/>
    <m/>
    <m/>
    <m/>
    <m/>
    <m/>
    <m/>
    <m/>
    <s v="storitev"/>
    <m/>
    <n v="109.07"/>
    <m/>
    <m/>
    <m/>
    <m/>
    <m/>
    <m/>
    <m/>
    <m/>
    <m/>
    <x v="0"/>
    <m/>
    <n v="26"/>
  </r>
  <r>
    <x v="0"/>
    <x v="3"/>
    <s v="sad"/>
    <x v="2"/>
    <x v="83"/>
    <n v="213"/>
    <n v="222"/>
    <s v="KG0048"/>
    <m/>
    <m/>
    <x v="696"/>
    <m/>
    <m/>
    <m/>
    <m/>
    <m/>
    <m/>
    <m/>
    <m/>
    <m/>
    <m/>
    <m/>
    <m/>
    <m/>
    <m/>
    <m/>
    <m/>
    <m/>
    <m/>
    <m/>
    <m/>
    <m/>
    <m/>
    <s v="storitev"/>
    <m/>
    <n v="718.04"/>
    <m/>
    <m/>
    <m/>
    <m/>
    <m/>
    <m/>
    <m/>
    <m/>
    <m/>
    <x v="0"/>
    <m/>
    <n v="26"/>
  </r>
  <r>
    <x v="0"/>
    <x v="3"/>
    <s v="sad"/>
    <x v="2"/>
    <x v="83"/>
    <n v="213"/>
    <n v="222"/>
    <s v="KG0049"/>
    <m/>
    <m/>
    <x v="697"/>
    <m/>
    <m/>
    <m/>
    <m/>
    <m/>
    <m/>
    <m/>
    <m/>
    <m/>
    <m/>
    <m/>
    <m/>
    <m/>
    <m/>
    <m/>
    <m/>
    <m/>
    <m/>
    <m/>
    <m/>
    <m/>
    <m/>
    <s v="storitev"/>
    <m/>
    <n v="919.39"/>
    <m/>
    <m/>
    <m/>
    <m/>
    <m/>
    <m/>
    <m/>
    <m/>
    <m/>
    <x v="0"/>
    <m/>
    <n v="26"/>
  </r>
  <r>
    <x v="0"/>
    <x v="3"/>
    <s v="sad"/>
    <x v="2"/>
    <x v="83"/>
    <n v="213"/>
    <n v="222"/>
    <s v="KG0050"/>
    <m/>
    <m/>
    <x v="698"/>
    <m/>
    <m/>
    <m/>
    <m/>
    <m/>
    <m/>
    <m/>
    <m/>
    <m/>
    <m/>
    <m/>
    <m/>
    <m/>
    <m/>
    <m/>
    <m/>
    <m/>
    <m/>
    <m/>
    <m/>
    <m/>
    <m/>
    <s v="storitev"/>
    <m/>
    <n v="1181.6199999999999"/>
    <m/>
    <m/>
    <m/>
    <m/>
    <m/>
    <m/>
    <m/>
    <m/>
    <m/>
    <x v="0"/>
    <m/>
    <n v="26"/>
  </r>
  <r>
    <x v="0"/>
    <x v="3"/>
    <s v="sad"/>
    <x v="2"/>
    <x v="83"/>
    <n v="213"/>
    <n v="222"/>
    <s v="KG0051"/>
    <m/>
    <m/>
    <x v="699"/>
    <m/>
    <m/>
    <m/>
    <m/>
    <m/>
    <m/>
    <m/>
    <m/>
    <m/>
    <m/>
    <m/>
    <m/>
    <m/>
    <m/>
    <m/>
    <m/>
    <m/>
    <m/>
    <m/>
    <m/>
    <m/>
    <m/>
    <s v="storitev"/>
    <m/>
    <n v="1778.89"/>
    <m/>
    <m/>
    <m/>
    <m/>
    <m/>
    <m/>
    <m/>
    <m/>
    <m/>
    <x v="0"/>
    <m/>
    <n v="26"/>
  </r>
  <r>
    <x v="0"/>
    <x v="3"/>
    <s v="sad"/>
    <x v="2"/>
    <x v="83"/>
    <n v="213"/>
    <n v="222"/>
    <s v="KG0052"/>
    <m/>
    <m/>
    <x v="700"/>
    <m/>
    <m/>
    <m/>
    <m/>
    <m/>
    <m/>
    <m/>
    <m/>
    <m/>
    <m/>
    <m/>
    <m/>
    <m/>
    <m/>
    <m/>
    <m/>
    <m/>
    <m/>
    <m/>
    <m/>
    <m/>
    <m/>
    <s v="storitev"/>
    <m/>
    <n v="2515.56"/>
    <m/>
    <m/>
    <m/>
    <m/>
    <m/>
    <m/>
    <m/>
    <m/>
    <m/>
    <x v="0"/>
    <m/>
    <n v="26"/>
  </r>
  <r>
    <x v="0"/>
    <x v="3"/>
    <s v="sad"/>
    <x v="2"/>
    <x v="83"/>
    <n v="213"/>
    <n v="222"/>
    <s v="KG0053"/>
    <m/>
    <m/>
    <x v="701"/>
    <m/>
    <m/>
    <m/>
    <m/>
    <m/>
    <m/>
    <m/>
    <m/>
    <m/>
    <m/>
    <m/>
    <m/>
    <m/>
    <m/>
    <m/>
    <m/>
    <m/>
    <m/>
    <m/>
    <m/>
    <m/>
    <m/>
    <s v="storitev"/>
    <m/>
    <n v="1067.0899999999999"/>
    <m/>
    <m/>
    <m/>
    <m/>
    <m/>
    <m/>
    <m/>
    <m/>
    <m/>
    <x v="0"/>
    <m/>
    <n v="26"/>
  </r>
  <r>
    <x v="0"/>
    <x v="3"/>
    <s v="sad"/>
    <x v="2"/>
    <x v="83"/>
    <n v="213"/>
    <n v="222"/>
    <s v="KG0054"/>
    <m/>
    <m/>
    <x v="702"/>
    <m/>
    <m/>
    <m/>
    <m/>
    <m/>
    <m/>
    <m/>
    <m/>
    <m/>
    <m/>
    <m/>
    <m/>
    <m/>
    <m/>
    <m/>
    <m/>
    <m/>
    <m/>
    <m/>
    <m/>
    <m/>
    <m/>
    <s v="storitev"/>
    <m/>
    <n v="1337.34"/>
    <m/>
    <m/>
    <m/>
    <m/>
    <m/>
    <m/>
    <m/>
    <m/>
    <m/>
    <x v="0"/>
    <m/>
    <n v="26"/>
  </r>
  <r>
    <x v="0"/>
    <x v="3"/>
    <s v="sad"/>
    <x v="2"/>
    <x v="83"/>
    <n v="213"/>
    <n v="222"/>
    <s v="KG0055"/>
    <m/>
    <m/>
    <x v="703"/>
    <m/>
    <m/>
    <m/>
    <m/>
    <m/>
    <m/>
    <m/>
    <m/>
    <m/>
    <m/>
    <m/>
    <m/>
    <m/>
    <m/>
    <m/>
    <m/>
    <m/>
    <m/>
    <m/>
    <m/>
    <m/>
    <m/>
    <s v="storitev"/>
    <m/>
    <n v="1828.28"/>
    <m/>
    <m/>
    <m/>
    <m/>
    <m/>
    <m/>
    <m/>
    <m/>
    <m/>
    <x v="0"/>
    <m/>
    <n v="26"/>
  </r>
  <r>
    <x v="0"/>
    <x v="3"/>
    <s v="sad"/>
    <x v="2"/>
    <x v="83"/>
    <n v="213"/>
    <n v="222"/>
    <s v="KG0056"/>
    <m/>
    <m/>
    <x v="704"/>
    <m/>
    <m/>
    <m/>
    <m/>
    <m/>
    <m/>
    <m/>
    <m/>
    <m/>
    <m/>
    <m/>
    <m/>
    <m/>
    <m/>
    <m/>
    <m/>
    <m/>
    <m/>
    <m/>
    <m/>
    <m/>
    <m/>
    <s v="storitev"/>
    <m/>
    <n v="2589.4899999999998"/>
    <m/>
    <m/>
    <m/>
    <m/>
    <m/>
    <m/>
    <m/>
    <m/>
    <m/>
    <x v="0"/>
    <m/>
    <n v="26"/>
  </r>
  <r>
    <x v="0"/>
    <x v="3"/>
    <s v="sad"/>
    <x v="2"/>
    <x v="83"/>
    <n v="213"/>
    <n v="222"/>
    <s v="KG0057"/>
    <m/>
    <m/>
    <x v="705"/>
    <m/>
    <m/>
    <m/>
    <m/>
    <m/>
    <m/>
    <m/>
    <m/>
    <m/>
    <m/>
    <m/>
    <m/>
    <m/>
    <m/>
    <m/>
    <m/>
    <m/>
    <m/>
    <m/>
    <m/>
    <m/>
    <m/>
    <s v="storitev"/>
    <m/>
    <n v="1760.64"/>
    <m/>
    <m/>
    <m/>
    <m/>
    <m/>
    <m/>
    <m/>
    <m/>
    <m/>
    <x v="0"/>
    <m/>
    <n v="26"/>
  </r>
  <r>
    <x v="0"/>
    <x v="3"/>
    <s v="sad"/>
    <x v="2"/>
    <x v="83"/>
    <n v="213"/>
    <n v="222"/>
    <s v="KG0058"/>
    <m/>
    <m/>
    <x v="706"/>
    <m/>
    <m/>
    <m/>
    <m/>
    <m/>
    <m/>
    <m/>
    <m/>
    <m/>
    <m/>
    <m/>
    <m/>
    <m/>
    <m/>
    <m/>
    <m/>
    <m/>
    <m/>
    <m/>
    <m/>
    <m/>
    <m/>
    <s v="storitev"/>
    <m/>
    <n v="845.88"/>
    <m/>
    <m/>
    <m/>
    <m/>
    <m/>
    <m/>
    <m/>
    <m/>
    <m/>
    <x v="0"/>
    <m/>
    <n v="26"/>
  </r>
  <r>
    <x v="0"/>
    <x v="3"/>
    <s v="sad"/>
    <x v="2"/>
    <x v="83"/>
    <n v="213"/>
    <n v="222"/>
    <s v="KG0059"/>
    <m/>
    <m/>
    <x v="707"/>
    <m/>
    <m/>
    <m/>
    <m/>
    <m/>
    <m/>
    <m/>
    <m/>
    <m/>
    <m/>
    <m/>
    <m/>
    <m/>
    <m/>
    <m/>
    <m/>
    <m/>
    <m/>
    <m/>
    <m/>
    <m/>
    <m/>
    <s v="storitev"/>
    <m/>
    <n v="406.96"/>
    <m/>
    <m/>
    <m/>
    <m/>
    <m/>
    <m/>
    <m/>
    <m/>
    <m/>
    <x v="0"/>
    <m/>
    <n v="26"/>
  </r>
  <r>
    <x v="0"/>
    <x v="3"/>
    <s v="sad"/>
    <x v="2"/>
    <x v="83"/>
    <n v="213"/>
    <n v="222"/>
    <s v="KG0060"/>
    <m/>
    <m/>
    <x v="708"/>
    <m/>
    <m/>
    <m/>
    <m/>
    <m/>
    <m/>
    <m/>
    <m/>
    <m/>
    <m/>
    <m/>
    <m/>
    <m/>
    <m/>
    <m/>
    <m/>
    <m/>
    <m/>
    <m/>
    <m/>
    <m/>
    <m/>
    <s v="storitev"/>
    <m/>
    <n v="119.33"/>
    <m/>
    <m/>
    <m/>
    <m/>
    <m/>
    <m/>
    <m/>
    <m/>
    <m/>
    <x v="0"/>
    <m/>
    <n v="26"/>
  </r>
  <r>
    <x v="355"/>
    <x v="3"/>
    <s v="sad"/>
    <x v="2"/>
    <x v="84"/>
    <n v="221"/>
    <n v="230"/>
    <s v="Z0040"/>
    <s v="PD"/>
    <m/>
    <x v="7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6"/>
  </r>
  <r>
    <x v="0"/>
    <x v="3"/>
    <s v="sad"/>
    <x v="2"/>
    <x v="84"/>
    <n v="221"/>
    <n v="230"/>
    <s v="R0001"/>
    <m/>
    <m/>
    <x v="710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02"/>
    <m/>
    <m/>
    <x v="711"/>
    <m/>
    <m/>
    <m/>
    <m/>
    <m/>
    <m/>
    <m/>
    <m/>
    <m/>
    <m/>
    <m/>
    <m/>
    <m/>
    <m/>
    <m/>
    <m/>
    <m/>
    <m/>
    <m/>
    <m/>
    <m/>
    <m/>
    <s v="primer"/>
    <m/>
    <n v="309.99"/>
    <m/>
    <m/>
    <m/>
    <m/>
    <m/>
    <m/>
    <m/>
    <m/>
    <m/>
    <x v="0"/>
    <m/>
    <n v="26"/>
  </r>
  <r>
    <x v="0"/>
    <x v="3"/>
    <s v="sad"/>
    <x v="2"/>
    <x v="84"/>
    <n v="221"/>
    <n v="230"/>
    <s v="R0003"/>
    <m/>
    <m/>
    <x v="712"/>
    <m/>
    <m/>
    <m/>
    <m/>
    <m/>
    <m/>
    <m/>
    <m/>
    <m/>
    <m/>
    <m/>
    <m/>
    <m/>
    <m/>
    <m/>
    <m/>
    <m/>
    <m/>
    <m/>
    <m/>
    <m/>
    <m/>
    <s v="primer"/>
    <m/>
    <n v="222.84"/>
    <m/>
    <m/>
    <m/>
    <m/>
    <m/>
    <m/>
    <m/>
    <m/>
    <m/>
    <x v="0"/>
    <m/>
    <n v="26"/>
  </r>
  <r>
    <x v="0"/>
    <x v="3"/>
    <s v="sad"/>
    <x v="2"/>
    <x v="84"/>
    <n v="221"/>
    <n v="230"/>
    <s v="R0004"/>
    <m/>
    <m/>
    <x v="713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5"/>
    <m/>
    <m/>
    <x v="714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06"/>
    <m/>
    <m/>
    <x v="715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7"/>
    <m/>
    <m/>
    <x v="716"/>
    <m/>
    <m/>
    <m/>
    <m/>
    <m/>
    <m/>
    <m/>
    <m/>
    <m/>
    <m/>
    <m/>
    <m/>
    <m/>
    <m/>
    <m/>
    <m/>
    <m/>
    <m/>
    <m/>
    <m/>
    <m/>
    <m/>
    <s v="primer"/>
    <m/>
    <n v="294.77999999999997"/>
    <m/>
    <m/>
    <m/>
    <m/>
    <m/>
    <m/>
    <m/>
    <m/>
    <m/>
    <x v="0"/>
    <m/>
    <n v="26"/>
  </r>
  <r>
    <x v="0"/>
    <x v="3"/>
    <s v="sad"/>
    <x v="2"/>
    <x v="84"/>
    <n v="221"/>
    <n v="230"/>
    <s v="R0008"/>
    <m/>
    <m/>
    <x v="717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9"/>
    <m/>
    <m/>
    <x v="718"/>
    <m/>
    <m/>
    <m/>
    <m/>
    <m/>
    <m/>
    <m/>
    <m/>
    <m/>
    <m/>
    <m/>
    <m/>
    <m/>
    <m/>
    <m/>
    <m/>
    <m/>
    <m/>
    <m/>
    <m/>
    <m/>
    <m/>
    <s v="primer"/>
    <m/>
    <n v="389"/>
    <m/>
    <m/>
    <m/>
    <m/>
    <m/>
    <m/>
    <m/>
    <m/>
    <m/>
    <x v="0"/>
    <m/>
    <n v="26"/>
  </r>
  <r>
    <x v="0"/>
    <x v="3"/>
    <s v="sad"/>
    <x v="2"/>
    <x v="84"/>
    <n v="221"/>
    <n v="230"/>
    <s v="R0010"/>
    <m/>
    <m/>
    <x v="719"/>
    <m/>
    <m/>
    <m/>
    <m/>
    <m/>
    <m/>
    <m/>
    <m/>
    <m/>
    <m/>
    <m/>
    <m/>
    <m/>
    <m/>
    <m/>
    <m/>
    <m/>
    <m/>
    <m/>
    <m/>
    <m/>
    <m/>
    <s v="primer"/>
    <m/>
    <n v="666.17"/>
    <m/>
    <m/>
    <m/>
    <m/>
    <m/>
    <m/>
    <m/>
    <m/>
    <m/>
    <x v="0"/>
    <m/>
    <n v="26"/>
  </r>
  <r>
    <x v="0"/>
    <x v="3"/>
    <s v="sad"/>
    <x v="2"/>
    <x v="84"/>
    <n v="221"/>
    <n v="230"/>
    <s v="R0011"/>
    <m/>
    <m/>
    <x v="720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12"/>
    <m/>
    <m/>
    <x v="721"/>
    <m/>
    <m/>
    <m/>
    <m/>
    <m/>
    <m/>
    <m/>
    <m/>
    <m/>
    <m/>
    <m/>
    <m/>
    <m/>
    <m/>
    <m/>
    <m/>
    <m/>
    <m/>
    <m/>
    <m/>
    <m/>
    <m/>
    <s v="primer"/>
    <m/>
    <n v="619.99"/>
    <m/>
    <m/>
    <m/>
    <m/>
    <m/>
    <m/>
    <m/>
    <m/>
    <m/>
    <x v="0"/>
    <m/>
    <n v="26"/>
  </r>
  <r>
    <x v="0"/>
    <x v="3"/>
    <s v="sad"/>
    <x v="2"/>
    <x v="84"/>
    <n v="221"/>
    <n v="230"/>
    <s v="R0013"/>
    <m/>
    <m/>
    <x v="722"/>
    <m/>
    <m/>
    <m/>
    <m/>
    <m/>
    <m/>
    <m/>
    <m/>
    <m/>
    <m/>
    <m/>
    <m/>
    <m/>
    <m/>
    <m/>
    <m/>
    <m/>
    <m/>
    <m/>
    <m/>
    <m/>
    <m/>
    <s v="primer"/>
    <m/>
    <n v="222.84"/>
    <m/>
    <m/>
    <m/>
    <m/>
    <m/>
    <m/>
    <m/>
    <m/>
    <m/>
    <x v="0"/>
    <m/>
    <n v="26"/>
  </r>
  <r>
    <x v="0"/>
    <x v="3"/>
    <s v="sad"/>
    <x v="2"/>
    <x v="84"/>
    <n v="221"/>
    <n v="230"/>
    <s v="R0014"/>
    <m/>
    <m/>
    <x v="723"/>
    <m/>
    <m/>
    <m/>
    <m/>
    <m/>
    <m/>
    <m/>
    <m/>
    <m/>
    <m/>
    <m/>
    <m/>
    <m/>
    <m/>
    <m/>
    <m/>
    <m/>
    <m/>
    <m/>
    <m/>
    <m/>
    <m/>
    <s v="primer"/>
    <m/>
    <n v="666.17"/>
    <m/>
    <m/>
    <m/>
    <m/>
    <m/>
    <m/>
    <m/>
    <m/>
    <m/>
    <x v="0"/>
    <m/>
    <n v="26"/>
  </r>
  <r>
    <x v="0"/>
    <x v="3"/>
    <s v="sad"/>
    <x v="2"/>
    <x v="84"/>
    <n v="221"/>
    <n v="230"/>
    <s v="R0015"/>
    <m/>
    <m/>
    <x v="724"/>
    <m/>
    <m/>
    <m/>
    <m/>
    <m/>
    <m/>
    <m/>
    <m/>
    <m/>
    <m/>
    <m/>
    <m/>
    <m/>
    <m/>
    <m/>
    <m/>
    <m/>
    <m/>
    <m/>
    <m/>
    <m/>
    <m/>
    <s v="primer"/>
    <m/>
    <n v="276.31"/>
    <m/>
    <m/>
    <m/>
    <m/>
    <m/>
    <m/>
    <m/>
    <m/>
    <m/>
    <x v="0"/>
    <m/>
    <n v="26"/>
  </r>
  <r>
    <x v="0"/>
    <x v="3"/>
    <s v="sad"/>
    <x v="2"/>
    <x v="84"/>
    <n v="221"/>
    <n v="230"/>
    <s v="R0016"/>
    <m/>
    <m/>
    <x v="725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17"/>
    <m/>
    <m/>
    <x v="726"/>
    <m/>
    <m/>
    <m/>
    <m/>
    <m/>
    <m/>
    <m/>
    <m/>
    <m/>
    <m/>
    <m/>
    <m/>
    <m/>
    <m/>
    <m/>
    <m/>
    <m/>
    <m/>
    <m/>
    <m/>
    <m/>
    <m/>
    <s v="primer"/>
    <m/>
    <n v="529.98"/>
    <m/>
    <m/>
    <m/>
    <m/>
    <m/>
    <m/>
    <m/>
    <m/>
    <m/>
    <x v="0"/>
    <m/>
    <n v="26"/>
  </r>
  <r>
    <x v="0"/>
    <x v="3"/>
    <s v="sad"/>
    <x v="2"/>
    <x v="84"/>
    <n v="221"/>
    <n v="230"/>
    <s v="R0018"/>
    <m/>
    <m/>
    <x v="727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19"/>
    <m/>
    <m/>
    <x v="728"/>
    <m/>
    <m/>
    <m/>
    <m/>
    <m/>
    <m/>
    <m/>
    <m/>
    <m/>
    <m/>
    <m/>
    <m/>
    <m/>
    <m/>
    <m/>
    <m/>
    <m/>
    <m/>
    <m/>
    <m/>
    <m/>
    <m/>
    <s v="primer"/>
    <m/>
    <n v="572.96"/>
    <m/>
    <m/>
    <m/>
    <m/>
    <m/>
    <m/>
    <m/>
    <m/>
    <m/>
    <x v="0"/>
    <m/>
    <n v="26"/>
  </r>
  <r>
    <x v="0"/>
    <x v="3"/>
    <s v="sad"/>
    <x v="2"/>
    <x v="84"/>
    <n v="221"/>
    <n v="230"/>
    <s v="R0020"/>
    <m/>
    <m/>
    <x v="729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21"/>
    <m/>
    <m/>
    <x v="730"/>
    <m/>
    <m/>
    <m/>
    <m/>
    <m/>
    <m/>
    <m/>
    <m/>
    <m/>
    <m/>
    <m/>
    <m/>
    <m/>
    <m/>
    <m/>
    <m/>
    <m/>
    <m/>
    <m/>
    <m/>
    <m/>
    <m/>
    <s v="primer"/>
    <m/>
    <n v="1360.97"/>
    <m/>
    <m/>
    <m/>
    <m/>
    <m/>
    <m/>
    <m/>
    <m/>
    <m/>
    <x v="0"/>
    <m/>
    <n v="26"/>
  </r>
  <r>
    <x v="0"/>
    <x v="3"/>
    <s v="sad"/>
    <x v="2"/>
    <x v="84"/>
    <n v="221"/>
    <n v="230"/>
    <s v="R0022"/>
    <m/>
    <m/>
    <x v="731"/>
    <m/>
    <m/>
    <m/>
    <m/>
    <m/>
    <m/>
    <m/>
    <m/>
    <m/>
    <m/>
    <m/>
    <m/>
    <m/>
    <m/>
    <m/>
    <m/>
    <m/>
    <m/>
    <m/>
    <m/>
    <m/>
    <m/>
    <s v="primer"/>
    <m/>
    <n v="104.99"/>
    <m/>
    <m/>
    <m/>
    <m/>
    <m/>
    <m/>
    <m/>
    <m/>
    <m/>
    <x v="0"/>
    <m/>
    <n v="26"/>
  </r>
  <r>
    <x v="0"/>
    <x v="3"/>
    <s v="sad"/>
    <x v="2"/>
    <x v="84"/>
    <n v="221"/>
    <n v="230"/>
    <s v="R0023"/>
    <m/>
    <m/>
    <x v="732"/>
    <m/>
    <m/>
    <m/>
    <m/>
    <m/>
    <m/>
    <m/>
    <m/>
    <m/>
    <m/>
    <m/>
    <m/>
    <m/>
    <m/>
    <m/>
    <m/>
    <m/>
    <m/>
    <m/>
    <m/>
    <m/>
    <m/>
    <s v="primer"/>
    <m/>
    <n v="1121.05"/>
    <m/>
    <m/>
    <m/>
    <m/>
    <m/>
    <m/>
    <m/>
    <m/>
    <m/>
    <x v="0"/>
    <m/>
    <n v="26"/>
  </r>
  <r>
    <x v="0"/>
    <x v="3"/>
    <s v="sad"/>
    <x v="2"/>
    <x v="84"/>
    <n v="221"/>
    <n v="230"/>
    <s v="R0024"/>
    <m/>
    <m/>
    <x v="733"/>
    <m/>
    <m/>
    <m/>
    <m/>
    <m/>
    <m/>
    <m/>
    <m/>
    <m/>
    <m/>
    <m/>
    <m/>
    <m/>
    <m/>
    <m/>
    <m/>
    <m/>
    <m/>
    <m/>
    <m/>
    <m/>
    <m/>
    <s v="primer"/>
    <m/>
    <n v="722.85"/>
    <m/>
    <m/>
    <m/>
    <m/>
    <m/>
    <m/>
    <m/>
    <m/>
    <m/>
    <x v="0"/>
    <m/>
    <n v="26"/>
  </r>
  <r>
    <x v="0"/>
    <x v="3"/>
    <s v="sad"/>
    <x v="2"/>
    <x v="84"/>
    <n v="221"/>
    <n v="230"/>
    <s v="R0025"/>
    <m/>
    <m/>
    <x v="734"/>
    <m/>
    <m/>
    <m/>
    <m/>
    <m/>
    <m/>
    <m/>
    <m/>
    <m/>
    <m/>
    <m/>
    <m/>
    <m/>
    <m/>
    <m/>
    <m/>
    <m/>
    <m/>
    <m/>
    <m/>
    <m/>
    <m/>
    <s v="primer"/>
    <m/>
    <n v="142.81"/>
    <m/>
    <m/>
    <m/>
    <m/>
    <m/>
    <m/>
    <m/>
    <m/>
    <m/>
    <x v="0"/>
    <m/>
    <n v="26"/>
  </r>
  <r>
    <x v="0"/>
    <x v="3"/>
    <s v="sad"/>
    <x v="2"/>
    <x v="84"/>
    <n v="221"/>
    <n v="230"/>
    <s v="R0026"/>
    <m/>
    <m/>
    <x v="735"/>
    <m/>
    <m/>
    <m/>
    <m/>
    <m/>
    <m/>
    <m/>
    <m/>
    <m/>
    <m/>
    <m/>
    <m/>
    <m/>
    <m/>
    <m/>
    <m/>
    <m/>
    <m/>
    <m/>
    <m/>
    <m/>
    <m/>
    <s v="primer"/>
    <m/>
    <n v="331.98"/>
    <m/>
    <m/>
    <m/>
    <m/>
    <m/>
    <m/>
    <m/>
    <m/>
    <m/>
    <x v="0"/>
    <m/>
    <n v="26"/>
  </r>
  <r>
    <x v="0"/>
    <x v="3"/>
    <s v="sad"/>
    <x v="2"/>
    <x v="84"/>
    <n v="221"/>
    <n v="230"/>
    <s v="R0027"/>
    <m/>
    <m/>
    <x v="736"/>
    <m/>
    <m/>
    <m/>
    <m/>
    <m/>
    <m/>
    <m/>
    <m/>
    <m/>
    <m/>
    <m/>
    <m/>
    <m/>
    <m/>
    <m/>
    <m/>
    <m/>
    <m/>
    <m/>
    <m/>
    <m/>
    <m/>
    <s v="primer"/>
    <m/>
    <n v="106.55"/>
    <m/>
    <m/>
    <m/>
    <m/>
    <m/>
    <m/>
    <m/>
    <m/>
    <m/>
    <x v="0"/>
    <m/>
    <n v="27"/>
  </r>
  <r>
    <x v="0"/>
    <x v="3"/>
    <s v="sad"/>
    <x v="2"/>
    <x v="84"/>
    <n v="221"/>
    <n v="230"/>
    <s v="R0028"/>
    <m/>
    <m/>
    <x v="737"/>
    <m/>
    <m/>
    <m/>
    <m/>
    <m/>
    <m/>
    <m/>
    <m/>
    <m/>
    <m/>
    <m/>
    <m/>
    <m/>
    <m/>
    <m/>
    <m/>
    <m/>
    <m/>
    <m/>
    <m/>
    <m/>
    <m/>
    <s v="primer"/>
    <m/>
    <n v="8.58"/>
    <m/>
    <m/>
    <m/>
    <m/>
    <m/>
    <m/>
    <m/>
    <m/>
    <m/>
    <x v="0"/>
    <m/>
    <n v="27"/>
  </r>
  <r>
    <x v="0"/>
    <x v="3"/>
    <s v="sad"/>
    <x v="2"/>
    <x v="84"/>
    <n v="221"/>
    <n v="230"/>
    <s v="R0029"/>
    <m/>
    <m/>
    <x v="738"/>
    <m/>
    <m/>
    <m/>
    <m/>
    <m/>
    <m/>
    <m/>
    <m/>
    <m/>
    <m/>
    <m/>
    <m/>
    <m/>
    <m/>
    <m/>
    <m/>
    <m/>
    <m/>
    <m/>
    <m/>
    <m/>
    <m/>
    <s v="primer"/>
    <m/>
    <n v="4.66"/>
    <m/>
    <m/>
    <m/>
    <m/>
    <m/>
    <m/>
    <m/>
    <m/>
    <m/>
    <x v="0"/>
    <m/>
    <n v="27"/>
  </r>
  <r>
    <x v="0"/>
    <x v="3"/>
    <s v="sad"/>
    <x v="2"/>
    <x v="84"/>
    <n v="221"/>
    <n v="230"/>
    <s v="R0030"/>
    <m/>
    <m/>
    <x v="739"/>
    <m/>
    <m/>
    <m/>
    <m/>
    <m/>
    <m/>
    <m/>
    <m/>
    <m/>
    <m/>
    <m/>
    <m/>
    <m/>
    <m/>
    <m/>
    <m/>
    <m/>
    <m/>
    <m/>
    <m/>
    <m/>
    <m/>
    <s v="primer"/>
    <m/>
    <n v="7.79"/>
    <m/>
    <m/>
    <m/>
    <m/>
    <m/>
    <m/>
    <m/>
    <m/>
    <m/>
    <x v="0"/>
    <m/>
    <n v="27"/>
  </r>
  <r>
    <x v="0"/>
    <x v="3"/>
    <s v="sad"/>
    <x v="2"/>
    <x v="84"/>
    <n v="221"/>
    <n v="230"/>
    <s v="R0031"/>
    <m/>
    <m/>
    <x v="740"/>
    <m/>
    <m/>
    <m/>
    <m/>
    <m/>
    <m/>
    <m/>
    <m/>
    <m/>
    <m/>
    <m/>
    <m/>
    <m/>
    <m/>
    <m/>
    <m/>
    <m/>
    <m/>
    <m/>
    <m/>
    <m/>
    <m/>
    <s v="primer"/>
    <m/>
    <n v="9.24"/>
    <m/>
    <m/>
    <m/>
    <m/>
    <m/>
    <m/>
    <m/>
    <m/>
    <m/>
    <x v="0"/>
    <m/>
    <n v="27"/>
  </r>
  <r>
    <x v="0"/>
    <x v="3"/>
    <s v="sad"/>
    <x v="2"/>
    <x v="84"/>
    <n v="221"/>
    <n v="230"/>
    <s v="R0032"/>
    <m/>
    <m/>
    <x v="741"/>
    <m/>
    <m/>
    <m/>
    <m/>
    <m/>
    <m/>
    <m/>
    <m/>
    <m/>
    <m/>
    <m/>
    <m/>
    <m/>
    <m/>
    <m/>
    <m/>
    <m/>
    <m/>
    <m/>
    <m/>
    <m/>
    <m/>
    <s v="primer"/>
    <m/>
    <n v="18.47"/>
    <m/>
    <m/>
    <m/>
    <m/>
    <m/>
    <m/>
    <m/>
    <m/>
    <m/>
    <x v="0"/>
    <m/>
    <n v="27"/>
  </r>
  <r>
    <x v="0"/>
    <x v="3"/>
    <s v="sad"/>
    <x v="2"/>
    <x v="84"/>
    <n v="221"/>
    <n v="230"/>
    <s v="R0033"/>
    <m/>
    <m/>
    <x v="742"/>
    <m/>
    <m/>
    <m/>
    <m/>
    <m/>
    <m/>
    <m/>
    <m/>
    <m/>
    <m/>
    <m/>
    <m/>
    <m/>
    <m/>
    <m/>
    <m/>
    <m/>
    <m/>
    <m/>
    <m/>
    <m/>
    <m/>
    <s v="primer"/>
    <m/>
    <n v="55.42"/>
    <m/>
    <m/>
    <m/>
    <m/>
    <m/>
    <m/>
    <m/>
    <m/>
    <m/>
    <x v="0"/>
    <m/>
    <n v="27"/>
  </r>
  <r>
    <x v="0"/>
    <x v="3"/>
    <s v="sad"/>
    <x v="2"/>
    <x v="84"/>
    <n v="221"/>
    <n v="230"/>
    <s v="R0034"/>
    <m/>
    <m/>
    <x v="743"/>
    <m/>
    <m/>
    <m/>
    <m/>
    <m/>
    <m/>
    <m/>
    <m/>
    <m/>
    <m/>
    <m/>
    <m/>
    <m/>
    <m/>
    <m/>
    <m/>
    <m/>
    <m/>
    <m/>
    <m/>
    <m/>
    <m/>
    <s v="primer"/>
    <m/>
    <n v="231.72"/>
    <m/>
    <m/>
    <m/>
    <m/>
    <m/>
    <m/>
    <m/>
    <m/>
    <m/>
    <x v="0"/>
    <m/>
    <n v="27"/>
  </r>
  <r>
    <x v="0"/>
    <x v="3"/>
    <s v="sad"/>
    <x v="2"/>
    <x v="84"/>
    <n v="221"/>
    <n v="230"/>
    <s v="R0035"/>
    <m/>
    <m/>
    <x v="744"/>
    <m/>
    <m/>
    <m/>
    <m/>
    <m/>
    <m/>
    <m/>
    <m/>
    <m/>
    <m/>
    <m/>
    <m/>
    <m/>
    <m/>
    <m/>
    <m/>
    <m/>
    <m/>
    <m/>
    <m/>
    <m/>
    <m/>
    <s v="primer"/>
    <m/>
    <n v="339.05"/>
    <m/>
    <m/>
    <m/>
    <m/>
    <m/>
    <m/>
    <m/>
    <m/>
    <m/>
    <x v="0"/>
    <m/>
    <n v="27"/>
  </r>
  <r>
    <x v="0"/>
    <x v="3"/>
    <s v="sad"/>
    <x v="2"/>
    <x v="84"/>
    <n v="221"/>
    <n v="230"/>
    <s v="R0036"/>
    <m/>
    <m/>
    <x v="745"/>
    <m/>
    <m/>
    <m/>
    <m/>
    <m/>
    <m/>
    <m/>
    <m/>
    <m/>
    <m/>
    <m/>
    <m/>
    <m/>
    <m/>
    <m/>
    <m/>
    <m/>
    <m/>
    <m/>
    <m/>
    <m/>
    <m/>
    <s v="primer"/>
    <m/>
    <n v="389"/>
    <m/>
    <m/>
    <m/>
    <m/>
    <m/>
    <m/>
    <m/>
    <m/>
    <m/>
    <x v="0"/>
    <m/>
    <n v="27"/>
  </r>
  <r>
    <x v="0"/>
    <x v="3"/>
    <s v="sad"/>
    <x v="2"/>
    <x v="84"/>
    <n v="221"/>
    <n v="230"/>
    <s v="R0037"/>
    <m/>
    <m/>
    <x v="746"/>
    <m/>
    <m/>
    <m/>
    <m/>
    <m/>
    <m/>
    <m/>
    <m/>
    <m/>
    <m/>
    <m/>
    <m/>
    <m/>
    <m/>
    <m/>
    <m/>
    <m/>
    <m/>
    <m/>
    <m/>
    <m/>
    <m/>
    <s v="primer"/>
    <m/>
    <n v="419.67"/>
    <m/>
    <m/>
    <m/>
    <m/>
    <m/>
    <m/>
    <m/>
    <m/>
    <m/>
    <x v="0"/>
    <m/>
    <n v="27"/>
  </r>
  <r>
    <x v="0"/>
    <x v="3"/>
    <s v="sad"/>
    <x v="2"/>
    <x v="84"/>
    <n v="221"/>
    <n v="230"/>
    <s v="R0038"/>
    <m/>
    <m/>
    <x v="747"/>
    <m/>
    <m/>
    <m/>
    <m/>
    <m/>
    <m/>
    <m/>
    <m/>
    <m/>
    <m/>
    <m/>
    <m/>
    <m/>
    <m/>
    <m/>
    <m/>
    <m/>
    <m/>
    <m/>
    <m/>
    <m/>
    <m/>
    <s v="primer"/>
    <m/>
    <n v="496.97"/>
    <m/>
    <m/>
    <m/>
    <m/>
    <m/>
    <m/>
    <m/>
    <m/>
    <m/>
    <x v="0"/>
    <m/>
    <n v="27"/>
  </r>
  <r>
    <x v="0"/>
    <x v="3"/>
    <s v="sad"/>
    <x v="2"/>
    <x v="84"/>
    <n v="221"/>
    <n v="230"/>
    <s v="R0039"/>
    <m/>
    <m/>
    <x v="748"/>
    <m/>
    <m/>
    <m/>
    <m/>
    <m/>
    <m/>
    <m/>
    <m/>
    <m/>
    <m/>
    <m/>
    <m/>
    <m/>
    <m/>
    <m/>
    <m/>
    <m/>
    <m/>
    <m/>
    <m/>
    <m/>
    <m/>
    <s v="primer"/>
    <m/>
    <n v="567.89"/>
    <m/>
    <m/>
    <m/>
    <m/>
    <m/>
    <m/>
    <m/>
    <m/>
    <m/>
    <x v="0"/>
    <m/>
    <n v="27"/>
  </r>
  <r>
    <x v="0"/>
    <x v="3"/>
    <s v="sad"/>
    <x v="2"/>
    <x v="84"/>
    <n v="221"/>
    <n v="230"/>
    <s v="R0040"/>
    <m/>
    <m/>
    <x v="749"/>
    <m/>
    <m/>
    <m/>
    <m/>
    <m/>
    <m/>
    <m/>
    <m/>
    <m/>
    <m/>
    <m/>
    <m/>
    <m/>
    <m/>
    <m/>
    <m/>
    <m/>
    <m/>
    <m/>
    <m/>
    <m/>
    <m/>
    <s v="primer"/>
    <m/>
    <n v="612.19000000000005"/>
    <m/>
    <m/>
    <m/>
    <m/>
    <m/>
    <m/>
    <m/>
    <m/>
    <m/>
    <x v="0"/>
    <m/>
    <n v="27"/>
  </r>
  <r>
    <x v="0"/>
    <x v="3"/>
    <s v="sad"/>
    <x v="2"/>
    <x v="84"/>
    <n v="221"/>
    <n v="230"/>
    <s v="R0041"/>
    <m/>
    <m/>
    <x v="750"/>
    <m/>
    <m/>
    <m/>
    <m/>
    <m/>
    <m/>
    <m/>
    <m/>
    <m/>
    <m/>
    <m/>
    <m/>
    <m/>
    <m/>
    <m/>
    <m/>
    <m/>
    <m/>
    <m/>
    <m/>
    <m/>
    <m/>
    <s v="primer"/>
    <m/>
    <n v="1432.91"/>
    <m/>
    <m/>
    <m/>
    <m/>
    <m/>
    <m/>
    <m/>
    <m/>
    <m/>
    <x v="0"/>
    <m/>
    <n v="27"/>
  </r>
  <r>
    <x v="0"/>
    <x v="3"/>
    <s v="sad"/>
    <x v="2"/>
    <x v="84"/>
    <n v="221"/>
    <n v="230"/>
    <s v="R0042"/>
    <m/>
    <m/>
    <x v="751"/>
    <m/>
    <m/>
    <m/>
    <m/>
    <m/>
    <m/>
    <m/>
    <m/>
    <m/>
    <m/>
    <m/>
    <m/>
    <m/>
    <m/>
    <m/>
    <m/>
    <m/>
    <m/>
    <m/>
    <m/>
    <m/>
    <m/>
    <s v="primer"/>
    <m/>
    <n v="1490.81"/>
    <m/>
    <m/>
    <m/>
    <m/>
    <m/>
    <m/>
    <m/>
    <m/>
    <m/>
    <x v="0"/>
    <m/>
    <n v="27"/>
  </r>
  <r>
    <x v="0"/>
    <x v="3"/>
    <s v="sad"/>
    <x v="2"/>
    <x v="84"/>
    <n v="221"/>
    <n v="230"/>
    <s v="R0043"/>
    <m/>
    <m/>
    <x v="752"/>
    <m/>
    <m/>
    <m/>
    <m/>
    <m/>
    <m/>
    <m/>
    <m/>
    <m/>
    <m/>
    <m/>
    <m/>
    <m/>
    <m/>
    <m/>
    <m/>
    <m/>
    <m/>
    <m/>
    <m/>
    <m/>
    <m/>
    <s v="primer"/>
    <m/>
    <n v="1360.97"/>
    <m/>
    <m/>
    <m/>
    <m/>
    <m/>
    <m/>
    <m/>
    <m/>
    <m/>
    <x v="0"/>
    <m/>
    <n v="27"/>
  </r>
  <r>
    <x v="0"/>
    <x v="3"/>
    <s v="sad"/>
    <x v="2"/>
    <x v="84"/>
    <n v="221"/>
    <n v="230"/>
    <s v="R0044"/>
    <m/>
    <m/>
    <x v="753"/>
    <m/>
    <m/>
    <m/>
    <m/>
    <m/>
    <m/>
    <m/>
    <m/>
    <m/>
    <m/>
    <m/>
    <m/>
    <m/>
    <m/>
    <m/>
    <m/>
    <m/>
    <m/>
    <m/>
    <m/>
    <m/>
    <m/>
    <s v="primer"/>
    <m/>
    <n v="1081.32"/>
    <m/>
    <m/>
    <m/>
    <m/>
    <m/>
    <m/>
    <m/>
    <m/>
    <m/>
    <x v="0"/>
    <m/>
    <n v="27"/>
  </r>
  <r>
    <x v="0"/>
    <x v="3"/>
    <s v="sad"/>
    <x v="2"/>
    <x v="84"/>
    <n v="221"/>
    <n v="230"/>
    <s v="R0045"/>
    <m/>
    <m/>
    <x v="754"/>
    <m/>
    <m/>
    <m/>
    <m/>
    <m/>
    <m/>
    <m/>
    <m/>
    <m/>
    <m/>
    <m/>
    <m/>
    <m/>
    <m/>
    <m/>
    <m/>
    <m/>
    <m/>
    <m/>
    <m/>
    <m/>
    <m/>
    <s v="primer"/>
    <m/>
    <n v="94.95"/>
    <m/>
    <m/>
    <m/>
    <m/>
    <m/>
    <m/>
    <m/>
    <m/>
    <m/>
    <x v="0"/>
    <m/>
    <n v="27"/>
  </r>
  <r>
    <x v="0"/>
    <x v="3"/>
    <s v="sad"/>
    <x v="2"/>
    <x v="84"/>
    <n v="221"/>
    <n v="230"/>
    <s v="R0046"/>
    <m/>
    <m/>
    <x v="755"/>
    <m/>
    <m/>
    <m/>
    <m/>
    <m/>
    <m/>
    <m/>
    <m/>
    <m/>
    <m/>
    <m/>
    <m/>
    <m/>
    <m/>
    <m/>
    <m/>
    <m/>
    <m/>
    <m/>
    <m/>
    <m/>
    <m/>
    <s v="primer"/>
    <m/>
    <n v="54.74"/>
    <m/>
    <m/>
    <m/>
    <m/>
    <m/>
    <m/>
    <m/>
    <m/>
    <m/>
    <x v="0"/>
    <m/>
    <n v="27"/>
  </r>
  <r>
    <x v="0"/>
    <x v="3"/>
    <s v="sad"/>
    <x v="2"/>
    <x v="84"/>
    <n v="221"/>
    <n v="230"/>
    <s v="R0047"/>
    <m/>
    <m/>
    <x v="756"/>
    <m/>
    <m/>
    <m/>
    <m/>
    <m/>
    <m/>
    <m/>
    <m/>
    <m/>
    <m/>
    <m/>
    <m/>
    <m/>
    <m/>
    <m/>
    <m/>
    <m/>
    <m/>
    <m/>
    <m/>
    <m/>
    <m/>
    <s v="primer"/>
    <m/>
    <n v="25.42"/>
    <m/>
    <m/>
    <m/>
    <m/>
    <m/>
    <m/>
    <m/>
    <m/>
    <m/>
    <x v="0"/>
    <m/>
    <n v="27"/>
  </r>
  <r>
    <x v="0"/>
    <x v="3"/>
    <s v="sad"/>
    <x v="2"/>
    <x v="84"/>
    <n v="221"/>
    <n v="230"/>
    <s v="R0048"/>
    <m/>
    <m/>
    <x v="757"/>
    <m/>
    <m/>
    <m/>
    <m/>
    <m/>
    <m/>
    <m/>
    <m/>
    <m/>
    <m/>
    <m/>
    <m/>
    <m/>
    <m/>
    <m/>
    <m/>
    <m/>
    <m/>
    <m/>
    <m/>
    <m/>
    <m/>
    <s v="primer"/>
    <m/>
    <n v="25.66"/>
    <m/>
    <m/>
    <m/>
    <m/>
    <m/>
    <m/>
    <m/>
    <m/>
    <m/>
    <x v="0"/>
    <m/>
    <n v="27"/>
  </r>
  <r>
    <x v="356"/>
    <x v="3"/>
    <s v="sad"/>
    <x v="2"/>
    <x v="85"/>
    <n v="231"/>
    <n v="244"/>
    <s v="Z0033"/>
    <s v="PD"/>
    <m/>
    <x v="758"/>
    <m/>
    <m/>
    <m/>
    <m/>
    <m/>
    <m/>
    <m/>
    <m/>
    <m/>
    <m/>
    <m/>
    <m/>
    <m/>
    <m/>
    <m/>
    <m/>
    <m/>
    <m/>
    <m/>
    <m/>
    <m/>
    <m/>
    <s v="preiskave"/>
    <m/>
    <m/>
    <m/>
    <m/>
    <m/>
    <m/>
    <m/>
    <m/>
    <m/>
    <m/>
    <m/>
    <x v="1"/>
    <b v="0"/>
    <n v="27"/>
  </r>
  <r>
    <x v="0"/>
    <x v="3"/>
    <s v="sad"/>
    <x v="2"/>
    <x v="85"/>
    <m/>
    <m/>
    <s v="MR10000"/>
    <m/>
    <m/>
    <x v="759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10001"/>
    <m/>
    <m/>
    <x v="760"/>
    <m/>
    <m/>
    <m/>
    <m/>
    <m/>
    <m/>
    <m/>
    <m/>
    <m/>
    <m/>
    <m/>
    <m/>
    <m/>
    <m/>
    <m/>
    <m/>
    <m/>
    <m/>
    <m/>
    <m/>
    <m/>
    <s v="90901-00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2"/>
    <m/>
    <m/>
    <x v="761"/>
    <m/>
    <m/>
    <m/>
    <m/>
    <m/>
    <m/>
    <m/>
    <m/>
    <m/>
    <m/>
    <m/>
    <m/>
    <m/>
    <m/>
    <m/>
    <m/>
    <m/>
    <m/>
    <m/>
    <m/>
    <m/>
    <s v="90901-00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3"/>
    <m/>
    <m/>
    <x v="762"/>
    <m/>
    <m/>
    <m/>
    <m/>
    <m/>
    <m/>
    <m/>
    <m/>
    <m/>
    <m/>
    <m/>
    <m/>
    <m/>
    <m/>
    <m/>
    <m/>
    <m/>
    <m/>
    <m/>
    <m/>
    <m/>
    <s v="90901-02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4"/>
    <m/>
    <m/>
    <x v="763"/>
    <m/>
    <m/>
    <m/>
    <m/>
    <m/>
    <m/>
    <m/>
    <m/>
    <m/>
    <m/>
    <m/>
    <m/>
    <m/>
    <m/>
    <m/>
    <m/>
    <m/>
    <m/>
    <m/>
    <m/>
    <m/>
    <s v="90901-01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5"/>
    <m/>
    <m/>
    <x v="764"/>
    <m/>
    <m/>
    <m/>
    <m/>
    <m/>
    <m/>
    <m/>
    <m/>
    <m/>
    <m/>
    <m/>
    <m/>
    <m/>
    <m/>
    <m/>
    <m/>
    <m/>
    <m/>
    <m/>
    <m/>
    <m/>
    <s v="90901-01"/>
    <s v="preiskava"/>
    <m/>
    <n v="200.58"/>
    <m/>
    <m/>
    <m/>
    <m/>
    <m/>
    <m/>
    <m/>
    <m/>
    <m/>
    <x v="0"/>
    <m/>
    <n v="27"/>
  </r>
  <r>
    <x v="0"/>
    <x v="3"/>
    <s v="sad"/>
    <x v="2"/>
    <x v="85"/>
    <n v="231"/>
    <n v="244"/>
    <s v="MR11001"/>
    <m/>
    <m/>
    <x v="765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2"/>
    <m/>
    <m/>
    <x v="766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3"/>
    <m/>
    <m/>
    <x v="767"/>
    <m/>
    <m/>
    <m/>
    <m/>
    <m/>
    <m/>
    <m/>
    <m/>
    <m/>
    <m/>
    <m/>
    <m/>
    <m/>
    <m/>
    <m/>
    <m/>
    <m/>
    <m/>
    <m/>
    <m/>
    <m/>
    <s v="90901-02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4"/>
    <m/>
    <m/>
    <x v="768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5"/>
    <m/>
    <m/>
    <x v="769"/>
    <m/>
    <m/>
    <m/>
    <m/>
    <m/>
    <m/>
    <m/>
    <m/>
    <m/>
    <m/>
    <m/>
    <m/>
    <m/>
    <m/>
    <m/>
    <m/>
    <m/>
    <m/>
    <m/>
    <m/>
    <m/>
    <s v="90901-01"/>
    <s v="preiskava"/>
    <m/>
    <n v="308.62"/>
    <m/>
    <m/>
    <m/>
    <m/>
    <m/>
    <m/>
    <m/>
    <m/>
    <m/>
    <x v="0"/>
    <m/>
    <n v="27"/>
  </r>
  <r>
    <x v="0"/>
    <x v="3"/>
    <s v="sad"/>
    <x v="2"/>
    <x v="85"/>
    <n v="231"/>
    <n v="244"/>
    <s v="MR11007"/>
    <m/>
    <m/>
    <x v="770"/>
    <m/>
    <m/>
    <m/>
    <m/>
    <m/>
    <m/>
    <m/>
    <m/>
    <m/>
    <m/>
    <m/>
    <m/>
    <m/>
    <m/>
    <m/>
    <m/>
    <m/>
    <m/>
    <m/>
    <m/>
    <m/>
    <s v="90901-01"/>
    <s v="preiskava"/>
    <m/>
    <n v="308.62"/>
    <m/>
    <m/>
    <m/>
    <m/>
    <m/>
    <m/>
    <m/>
    <m/>
    <m/>
    <x v="0"/>
    <m/>
    <n v="27"/>
  </r>
  <r>
    <x v="0"/>
    <x v="3"/>
    <s v="sad"/>
    <x v="2"/>
    <x v="85"/>
    <m/>
    <m/>
    <s v="MR20000"/>
    <m/>
    <m/>
    <x v="77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20001"/>
    <m/>
    <m/>
    <x v="772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2"/>
    <m/>
    <m/>
    <x v="773"/>
    <m/>
    <m/>
    <m/>
    <m/>
    <m/>
    <m/>
    <m/>
    <m/>
    <m/>
    <m/>
    <m/>
    <m/>
    <m/>
    <m/>
    <m/>
    <m/>
    <m/>
    <m/>
    <m/>
    <m/>
    <m/>
    <s v="90901-07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20003"/>
    <m/>
    <m/>
    <x v="774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4"/>
    <m/>
    <m/>
    <x v="775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5"/>
    <m/>
    <m/>
    <x v="776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6"/>
    <m/>
    <m/>
    <x v="777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7"/>
    <m/>
    <m/>
    <x v="778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8"/>
    <m/>
    <m/>
    <x v="779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9"/>
    <m/>
    <m/>
    <x v="780"/>
    <m/>
    <m/>
    <m/>
    <m/>
    <m/>
    <m/>
    <m/>
    <m/>
    <m/>
    <m/>
    <m/>
    <m/>
    <m/>
    <m/>
    <m/>
    <m/>
    <m/>
    <m/>
    <m/>
    <m/>
    <m/>
    <s v="90901-07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20010"/>
    <m/>
    <m/>
    <x v="781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1"/>
    <m/>
    <m/>
    <x v="782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2"/>
    <m/>
    <m/>
    <x v="783"/>
    <m/>
    <m/>
    <m/>
    <m/>
    <m/>
    <m/>
    <m/>
    <m/>
    <m/>
    <m/>
    <m/>
    <m/>
    <m/>
    <m/>
    <m/>
    <m/>
    <m/>
    <m/>
    <m/>
    <m/>
    <m/>
    <s v="90901-07"/>
    <s v="preiskava"/>
    <m/>
    <n v="308.58"/>
    <m/>
    <m/>
    <m/>
    <m/>
    <m/>
    <m/>
    <m/>
    <m/>
    <m/>
    <x v="0"/>
    <m/>
    <n v="27"/>
  </r>
  <r>
    <x v="0"/>
    <x v="3"/>
    <s v="sad"/>
    <x v="2"/>
    <x v="85"/>
    <n v="231"/>
    <n v="244"/>
    <s v="MR20013"/>
    <m/>
    <m/>
    <x v="784"/>
    <m/>
    <m/>
    <m/>
    <m/>
    <m/>
    <m/>
    <m/>
    <m/>
    <m/>
    <m/>
    <m/>
    <m/>
    <m/>
    <m/>
    <m/>
    <m/>
    <m/>
    <m/>
    <m/>
    <m/>
    <m/>
    <s v="90901-08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4"/>
    <m/>
    <m/>
    <x v="785"/>
    <m/>
    <m/>
    <m/>
    <m/>
    <m/>
    <m/>
    <m/>
    <m/>
    <m/>
    <m/>
    <m/>
    <m/>
    <m/>
    <m/>
    <m/>
    <m/>
    <m/>
    <m/>
    <m/>
    <m/>
    <m/>
    <s v="90901-08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5"/>
    <m/>
    <m/>
    <x v="786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1"/>
    <m/>
    <m/>
    <x v="787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3"/>
    <m/>
    <m/>
    <x v="788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4"/>
    <m/>
    <m/>
    <x v="789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5"/>
    <m/>
    <m/>
    <x v="790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2"/>
    <m/>
    <m/>
    <x v="791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6"/>
    <m/>
    <m/>
    <x v="792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7"/>
    <m/>
    <m/>
    <x v="793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8"/>
    <m/>
    <m/>
    <x v="794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9"/>
    <m/>
    <m/>
    <x v="795"/>
    <m/>
    <m/>
    <m/>
    <m/>
    <m/>
    <m/>
    <m/>
    <m/>
    <m/>
    <m/>
    <m/>
    <m/>
    <m/>
    <m/>
    <m/>
    <m/>
    <m/>
    <m/>
    <m/>
    <m/>
    <m/>
    <s v="90901-07"/>
    <s v="preiskava"/>
    <m/>
    <n v="261.97000000000003"/>
    <m/>
    <m/>
    <m/>
    <m/>
    <m/>
    <m/>
    <m/>
    <m/>
    <m/>
    <x v="0"/>
    <m/>
    <n v="27"/>
  </r>
  <r>
    <x v="0"/>
    <x v="3"/>
    <s v="sad"/>
    <x v="2"/>
    <x v="85"/>
    <n v="231"/>
    <n v="244"/>
    <s v="MR21010"/>
    <m/>
    <m/>
    <x v="796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1"/>
    <m/>
    <m/>
    <x v="797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3"/>
    <m/>
    <m/>
    <x v="798"/>
    <m/>
    <m/>
    <m/>
    <m/>
    <m/>
    <m/>
    <m/>
    <m/>
    <m/>
    <m/>
    <m/>
    <m/>
    <m/>
    <m/>
    <m/>
    <m/>
    <m/>
    <m/>
    <m/>
    <m/>
    <m/>
    <s v="90901-08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4"/>
    <m/>
    <m/>
    <x v="799"/>
    <m/>
    <m/>
    <m/>
    <m/>
    <m/>
    <m/>
    <m/>
    <m/>
    <m/>
    <m/>
    <m/>
    <m/>
    <m/>
    <m/>
    <m/>
    <m/>
    <m/>
    <m/>
    <m/>
    <m/>
    <m/>
    <s v="90901-08"/>
    <s v="preiskava"/>
    <m/>
    <n v="254.6"/>
    <m/>
    <m/>
    <m/>
    <m/>
    <m/>
    <m/>
    <m/>
    <m/>
    <m/>
    <x v="0"/>
    <m/>
    <n v="27"/>
  </r>
  <r>
    <x v="0"/>
    <x v="3"/>
    <s v="sad"/>
    <x v="2"/>
    <x v="85"/>
    <m/>
    <m/>
    <s v="MR30000"/>
    <m/>
    <m/>
    <x v="800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30001"/>
    <m/>
    <m/>
    <x v="801"/>
    <m/>
    <m/>
    <m/>
    <m/>
    <m/>
    <m/>
    <m/>
    <m/>
    <m/>
    <m/>
    <m/>
    <m/>
    <m/>
    <m/>
    <m/>
    <m/>
    <m/>
    <m/>
    <m/>
    <m/>
    <m/>
    <s v="90901-04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2"/>
    <m/>
    <m/>
    <x v="802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3"/>
    <m/>
    <m/>
    <x v="803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4"/>
    <m/>
    <m/>
    <x v="804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5"/>
    <m/>
    <m/>
    <x v="805"/>
    <m/>
    <m/>
    <m/>
    <m/>
    <m/>
    <m/>
    <m/>
    <m/>
    <m/>
    <m/>
    <m/>
    <m/>
    <m/>
    <m/>
    <m/>
    <m/>
    <m/>
    <m/>
    <m/>
    <m/>
    <m/>
    <s v="90901-06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6"/>
    <m/>
    <m/>
    <x v="806"/>
    <m/>
    <m/>
    <m/>
    <m/>
    <m/>
    <m/>
    <m/>
    <m/>
    <m/>
    <m/>
    <m/>
    <m/>
    <m/>
    <m/>
    <m/>
    <m/>
    <m/>
    <m/>
    <m/>
    <m/>
    <m/>
    <s v="90901-05"/>
    <s v="preiskava"/>
    <m/>
    <n v="206.08"/>
    <m/>
    <m/>
    <m/>
    <m/>
    <m/>
    <m/>
    <m/>
    <m/>
    <m/>
    <x v="0"/>
    <m/>
    <n v="27"/>
  </r>
  <r>
    <x v="0"/>
    <x v="3"/>
    <s v="sad"/>
    <x v="2"/>
    <x v="85"/>
    <n v="231"/>
    <n v="244"/>
    <s v="MR30007"/>
    <m/>
    <m/>
    <x v="807"/>
    <m/>
    <m/>
    <m/>
    <m/>
    <m/>
    <m/>
    <m/>
    <m/>
    <m/>
    <m/>
    <m/>
    <m/>
    <m/>
    <m/>
    <m/>
    <m/>
    <m/>
    <m/>
    <m/>
    <m/>
    <m/>
    <s v="90901-08"/>
    <s v="preiskava"/>
    <m/>
    <n v="213.46"/>
    <m/>
    <m/>
    <m/>
    <m/>
    <m/>
    <m/>
    <m/>
    <m/>
    <m/>
    <x v="0"/>
    <m/>
    <n v="27"/>
  </r>
  <r>
    <x v="0"/>
    <x v="3"/>
    <s v="sad"/>
    <x v="2"/>
    <x v="85"/>
    <n v="231"/>
    <n v="244"/>
    <s v="MR30008"/>
    <m/>
    <m/>
    <x v="808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9"/>
    <m/>
    <m/>
    <x v="809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10"/>
    <m/>
    <m/>
    <x v="810"/>
    <m/>
    <m/>
    <m/>
    <m/>
    <m/>
    <m/>
    <m/>
    <m/>
    <m/>
    <m/>
    <m/>
    <m/>
    <m/>
    <m/>
    <m/>
    <m/>
    <m/>
    <m/>
    <m/>
    <m/>
    <m/>
    <s v="90901-06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1001"/>
    <m/>
    <m/>
    <x v="811"/>
    <m/>
    <m/>
    <m/>
    <m/>
    <m/>
    <m/>
    <m/>
    <m/>
    <m/>
    <m/>
    <m/>
    <m/>
    <m/>
    <m/>
    <m/>
    <m/>
    <m/>
    <m/>
    <m/>
    <m/>
    <m/>
    <s v="90901-04"/>
    <s v="preiskava"/>
    <m/>
    <n v="248.32"/>
    <m/>
    <m/>
    <m/>
    <m/>
    <m/>
    <m/>
    <m/>
    <m/>
    <m/>
    <x v="0"/>
    <m/>
    <n v="27"/>
  </r>
  <r>
    <x v="0"/>
    <x v="3"/>
    <s v="sad"/>
    <x v="2"/>
    <x v="85"/>
    <n v="231"/>
    <n v="244"/>
    <s v="MR31002"/>
    <m/>
    <m/>
    <x v="812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7"/>
  </r>
  <r>
    <x v="0"/>
    <x v="3"/>
    <s v="sad"/>
    <x v="2"/>
    <x v="85"/>
    <n v="231"/>
    <n v="244"/>
    <s v="MR31003"/>
    <m/>
    <m/>
    <x v="813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4"/>
    <m/>
    <m/>
    <x v="814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5"/>
    <m/>
    <m/>
    <x v="815"/>
    <m/>
    <m/>
    <m/>
    <m/>
    <m/>
    <m/>
    <m/>
    <m/>
    <m/>
    <m/>
    <m/>
    <m/>
    <m/>
    <m/>
    <m/>
    <m/>
    <m/>
    <m/>
    <m/>
    <m/>
    <m/>
    <s v="90901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6"/>
    <m/>
    <m/>
    <x v="816"/>
    <m/>
    <m/>
    <m/>
    <m/>
    <m/>
    <m/>
    <m/>
    <m/>
    <m/>
    <m/>
    <m/>
    <m/>
    <m/>
    <m/>
    <m/>
    <m/>
    <m/>
    <m/>
    <m/>
    <m/>
    <m/>
    <s v="90901-05"/>
    <s v="preiskava"/>
    <m/>
    <n v="386.15"/>
    <m/>
    <m/>
    <m/>
    <m/>
    <m/>
    <m/>
    <m/>
    <m/>
    <m/>
    <x v="0"/>
    <m/>
    <n v="28"/>
  </r>
  <r>
    <x v="0"/>
    <x v="3"/>
    <s v="sad"/>
    <x v="2"/>
    <x v="85"/>
    <n v="231"/>
    <n v="244"/>
    <s v="MR31007"/>
    <m/>
    <m/>
    <x v="817"/>
    <m/>
    <m/>
    <m/>
    <m/>
    <m/>
    <m/>
    <m/>
    <m/>
    <m/>
    <m/>
    <m/>
    <m/>
    <m/>
    <m/>
    <m/>
    <m/>
    <m/>
    <m/>
    <m/>
    <m/>
    <m/>
    <s v="90901-08"/>
    <s v="preiskava"/>
    <m/>
    <n v="267.47000000000003"/>
    <m/>
    <m/>
    <m/>
    <m/>
    <m/>
    <m/>
    <m/>
    <m/>
    <m/>
    <x v="0"/>
    <m/>
    <n v="28"/>
  </r>
  <r>
    <x v="0"/>
    <x v="3"/>
    <s v="sad"/>
    <x v="2"/>
    <x v="85"/>
    <n v="231"/>
    <n v="244"/>
    <s v="MR31009"/>
    <m/>
    <m/>
    <x v="818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10"/>
    <m/>
    <m/>
    <x v="819"/>
    <m/>
    <m/>
    <m/>
    <m/>
    <m/>
    <m/>
    <m/>
    <m/>
    <m/>
    <m/>
    <m/>
    <m/>
    <m/>
    <m/>
    <m/>
    <m/>
    <m/>
    <m/>
    <m/>
    <m/>
    <m/>
    <s v="90901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11"/>
    <m/>
    <m/>
    <x v="820"/>
    <m/>
    <m/>
    <m/>
    <m/>
    <m/>
    <m/>
    <m/>
    <m/>
    <m/>
    <m/>
    <m/>
    <m/>
    <m/>
    <m/>
    <m/>
    <m/>
    <m/>
    <m/>
    <m/>
    <m/>
    <m/>
    <s v="90901-06"/>
    <s v="preiskava"/>
    <m/>
    <n v="204.53"/>
    <m/>
    <m/>
    <m/>
    <m/>
    <m/>
    <m/>
    <m/>
    <m/>
    <m/>
    <x v="0"/>
    <m/>
    <n v="28"/>
  </r>
  <r>
    <x v="0"/>
    <x v="3"/>
    <s v="sad"/>
    <x v="2"/>
    <x v="85"/>
    <m/>
    <m/>
    <s v="MR40000"/>
    <m/>
    <m/>
    <x v="82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40001"/>
    <m/>
    <m/>
    <x v="822"/>
    <m/>
    <m/>
    <m/>
    <m/>
    <m/>
    <m/>
    <m/>
    <m/>
    <m/>
    <m/>
    <m/>
    <m/>
    <m/>
    <m/>
    <m/>
    <m/>
    <m/>
    <m/>
    <m/>
    <m/>
    <m/>
    <s v="90902-00"/>
    <s v="preiskava"/>
    <m/>
    <n v="164.08"/>
    <m/>
    <m/>
    <m/>
    <m/>
    <m/>
    <m/>
    <m/>
    <m/>
    <m/>
    <x v="0"/>
    <m/>
    <n v="28"/>
  </r>
  <r>
    <x v="0"/>
    <x v="3"/>
    <s v="sad"/>
    <x v="2"/>
    <x v="85"/>
    <n v="231"/>
    <n v="244"/>
    <s v="MR40002"/>
    <m/>
    <m/>
    <x v="823"/>
    <m/>
    <m/>
    <m/>
    <m/>
    <m/>
    <m/>
    <m/>
    <m/>
    <m/>
    <m/>
    <m/>
    <m/>
    <m/>
    <m/>
    <m/>
    <m/>
    <m/>
    <m/>
    <m/>
    <m/>
    <m/>
    <s v="90902-00"/>
    <s v="preiskava"/>
    <m/>
    <n v="164.08"/>
    <m/>
    <m/>
    <m/>
    <m/>
    <m/>
    <m/>
    <m/>
    <m/>
    <m/>
    <x v="0"/>
    <m/>
    <n v="28"/>
  </r>
  <r>
    <x v="0"/>
    <x v="3"/>
    <s v="sad"/>
    <x v="2"/>
    <x v="85"/>
    <n v="231"/>
    <n v="244"/>
    <s v="MR40003"/>
    <m/>
    <m/>
    <x v="824"/>
    <m/>
    <m/>
    <m/>
    <m/>
    <m/>
    <m/>
    <m/>
    <m/>
    <m/>
    <m/>
    <m/>
    <m/>
    <m/>
    <m/>
    <m/>
    <m/>
    <m/>
    <m/>
    <m/>
    <m/>
    <m/>
    <s v="90902-00"/>
    <s v="preiskava"/>
    <m/>
    <n v="175.14"/>
    <m/>
    <m/>
    <m/>
    <m/>
    <m/>
    <m/>
    <m/>
    <m/>
    <m/>
    <x v="0"/>
    <m/>
    <n v="28"/>
  </r>
  <r>
    <x v="0"/>
    <x v="3"/>
    <s v="sad"/>
    <x v="2"/>
    <x v="85"/>
    <n v="231"/>
    <n v="244"/>
    <s v="MR40004"/>
    <m/>
    <m/>
    <x v="825"/>
    <m/>
    <m/>
    <m/>
    <m/>
    <m/>
    <m/>
    <m/>
    <m/>
    <m/>
    <m/>
    <m/>
    <m/>
    <m/>
    <m/>
    <m/>
    <m/>
    <m/>
    <m/>
    <m/>
    <m/>
    <m/>
    <s v="90902-02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5"/>
    <m/>
    <m/>
    <x v="826"/>
    <m/>
    <m/>
    <m/>
    <m/>
    <m/>
    <m/>
    <m/>
    <m/>
    <m/>
    <m/>
    <m/>
    <m/>
    <m/>
    <m/>
    <m/>
    <m/>
    <m/>
    <m/>
    <m/>
    <m/>
    <m/>
    <s v="90902-04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6"/>
    <m/>
    <m/>
    <x v="827"/>
    <m/>
    <m/>
    <m/>
    <m/>
    <m/>
    <m/>
    <m/>
    <m/>
    <m/>
    <m/>
    <m/>
    <m/>
    <m/>
    <m/>
    <m/>
    <m/>
    <m/>
    <m/>
    <m/>
    <m/>
    <m/>
    <s v="90902-02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7"/>
    <m/>
    <m/>
    <x v="828"/>
    <m/>
    <m/>
    <m/>
    <m/>
    <m/>
    <m/>
    <m/>
    <m/>
    <m/>
    <m/>
    <m/>
    <m/>
    <m/>
    <m/>
    <m/>
    <m/>
    <m/>
    <m/>
    <m/>
    <m/>
    <m/>
    <s v="90902-05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8"/>
    <m/>
    <m/>
    <x v="829"/>
    <m/>
    <m/>
    <m/>
    <m/>
    <m/>
    <m/>
    <m/>
    <m/>
    <m/>
    <m/>
    <m/>
    <m/>
    <m/>
    <m/>
    <m/>
    <m/>
    <m/>
    <m/>
    <m/>
    <m/>
    <m/>
    <s v="90902-06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9"/>
    <m/>
    <m/>
    <x v="830"/>
    <m/>
    <m/>
    <m/>
    <m/>
    <m/>
    <m/>
    <m/>
    <m/>
    <m/>
    <m/>
    <m/>
    <m/>
    <m/>
    <m/>
    <m/>
    <m/>
    <m/>
    <m/>
    <m/>
    <m/>
    <m/>
    <s v="90902-04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10"/>
    <m/>
    <m/>
    <x v="831"/>
    <m/>
    <m/>
    <m/>
    <m/>
    <m/>
    <m/>
    <m/>
    <m/>
    <m/>
    <m/>
    <m/>
    <m/>
    <m/>
    <m/>
    <m/>
    <m/>
    <m/>
    <m/>
    <m/>
    <m/>
    <m/>
    <s v="90902-07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1001"/>
    <m/>
    <m/>
    <x v="832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2"/>
    <m/>
    <m/>
    <x v="833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3"/>
    <m/>
    <m/>
    <x v="834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4"/>
    <m/>
    <m/>
    <x v="835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5"/>
    <m/>
    <m/>
    <x v="836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6"/>
    <m/>
    <m/>
    <x v="837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7"/>
    <m/>
    <m/>
    <x v="838"/>
    <m/>
    <m/>
    <m/>
    <m/>
    <m/>
    <m/>
    <m/>
    <m/>
    <m/>
    <m/>
    <m/>
    <m/>
    <m/>
    <m/>
    <m/>
    <m/>
    <m/>
    <m/>
    <m/>
    <m/>
    <m/>
    <s v="90902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8"/>
    <m/>
    <m/>
    <x v="839"/>
    <m/>
    <m/>
    <m/>
    <m/>
    <m/>
    <m/>
    <m/>
    <m/>
    <m/>
    <m/>
    <m/>
    <m/>
    <m/>
    <m/>
    <m/>
    <m/>
    <m/>
    <m/>
    <m/>
    <m/>
    <m/>
    <s v="90902-06"/>
    <s v="preiskava"/>
    <m/>
    <n v="271.89"/>
    <m/>
    <m/>
    <m/>
    <m/>
    <m/>
    <m/>
    <m/>
    <m/>
    <m/>
    <x v="0"/>
    <m/>
    <n v="28"/>
  </r>
  <r>
    <x v="0"/>
    <x v="3"/>
    <s v="sad"/>
    <x v="2"/>
    <x v="85"/>
    <n v="231"/>
    <n v="244"/>
    <s v="MR41009"/>
    <m/>
    <m/>
    <x v="840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1"/>
    <m/>
    <m/>
    <x v="841"/>
    <m/>
    <m/>
    <m/>
    <m/>
    <m/>
    <m/>
    <m/>
    <m/>
    <m/>
    <m/>
    <m/>
    <m/>
    <m/>
    <m/>
    <m/>
    <m/>
    <m/>
    <m/>
    <m/>
    <m/>
    <m/>
    <s v="90902-01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2"/>
    <m/>
    <m/>
    <x v="842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3"/>
    <m/>
    <m/>
    <x v="843"/>
    <m/>
    <m/>
    <m/>
    <m/>
    <m/>
    <m/>
    <m/>
    <m/>
    <m/>
    <m/>
    <m/>
    <m/>
    <m/>
    <m/>
    <m/>
    <m/>
    <m/>
    <m/>
    <m/>
    <m/>
    <m/>
    <s v="90902-03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4"/>
    <m/>
    <m/>
    <x v="844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5"/>
    <m/>
    <m/>
    <x v="845"/>
    <m/>
    <m/>
    <m/>
    <m/>
    <m/>
    <m/>
    <m/>
    <m/>
    <m/>
    <m/>
    <m/>
    <m/>
    <m/>
    <m/>
    <m/>
    <m/>
    <m/>
    <m/>
    <m/>
    <m/>
    <m/>
    <s v="90902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0"/>
    <m/>
    <m/>
    <x v="846"/>
    <m/>
    <m/>
    <m/>
    <m/>
    <m/>
    <m/>
    <m/>
    <m/>
    <m/>
    <m/>
    <m/>
    <m/>
    <m/>
    <m/>
    <m/>
    <m/>
    <m/>
    <m/>
    <m/>
    <m/>
    <m/>
    <s v="90902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6"/>
    <m/>
    <m/>
    <x v="847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m/>
    <m/>
    <s v="MR50000"/>
    <m/>
    <m/>
    <x v="848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50001"/>
    <m/>
    <m/>
    <x v="849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0002"/>
    <m/>
    <m/>
    <x v="850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0005"/>
    <m/>
    <m/>
    <x v="851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1001"/>
    <m/>
    <m/>
    <x v="852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2"/>
    <m/>
    <m/>
    <x v="853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3"/>
    <m/>
    <m/>
    <x v="854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4"/>
    <m/>
    <m/>
    <x v="855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m/>
    <m/>
    <s v="MR60000"/>
    <m/>
    <m/>
    <x v="856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60001"/>
    <m/>
    <m/>
    <x v="857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2"/>
    <m/>
    <m/>
    <x v="858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3"/>
    <m/>
    <m/>
    <x v="859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4"/>
    <m/>
    <m/>
    <x v="860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5"/>
    <m/>
    <m/>
    <x v="861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6"/>
    <m/>
    <m/>
    <x v="862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7"/>
    <m/>
    <m/>
    <x v="863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8"/>
    <m/>
    <m/>
    <x v="864"/>
    <m/>
    <m/>
    <m/>
    <m/>
    <m/>
    <m/>
    <m/>
    <m/>
    <m/>
    <m/>
    <m/>
    <m/>
    <m/>
    <m/>
    <m/>
    <m/>
    <m/>
    <m/>
    <m/>
    <m/>
    <m/>
    <s v="90901-08"/>
    <s v="preiskava"/>
    <m/>
    <n v="190.62"/>
    <m/>
    <m/>
    <m/>
    <m/>
    <m/>
    <m/>
    <m/>
    <m/>
    <m/>
    <x v="0"/>
    <m/>
    <n v="28"/>
  </r>
  <r>
    <x v="0"/>
    <x v="3"/>
    <s v="sad"/>
    <x v="2"/>
    <x v="85"/>
    <n v="231"/>
    <n v="244"/>
    <s v="MR60009"/>
    <m/>
    <m/>
    <x v="865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0"/>
    <m/>
    <m/>
    <x v="866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1"/>
    <m/>
    <m/>
    <x v="867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2"/>
    <m/>
    <m/>
    <x v="868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3"/>
    <m/>
    <m/>
    <x v="869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4"/>
    <m/>
    <m/>
    <x v="870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m/>
    <m/>
    <s v="MR70000"/>
    <m/>
    <m/>
    <x v="87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70001"/>
    <m/>
    <m/>
    <x v="872"/>
    <m/>
    <m/>
    <m/>
    <m/>
    <m/>
    <m/>
    <m/>
    <m/>
    <m/>
    <m/>
    <m/>
    <m/>
    <m/>
    <m/>
    <m/>
    <m/>
    <m/>
    <m/>
    <m/>
    <m/>
    <m/>
    <m/>
    <s v="preiskava"/>
    <m/>
    <n v="461.02"/>
    <m/>
    <m/>
    <m/>
    <m/>
    <m/>
    <m/>
    <m/>
    <m/>
    <m/>
    <x v="0"/>
    <m/>
    <n v="28"/>
  </r>
  <r>
    <x v="0"/>
    <x v="3"/>
    <s v="sad"/>
    <x v="2"/>
    <x v="85"/>
    <m/>
    <m/>
    <s v="MR90000"/>
    <m/>
    <m/>
    <x v="873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90001"/>
    <m/>
    <m/>
    <x v="874"/>
    <m/>
    <m/>
    <m/>
    <m/>
    <m/>
    <m/>
    <m/>
    <m/>
    <m/>
    <m/>
    <m/>
    <m/>
    <m/>
    <m/>
    <m/>
    <m/>
    <m/>
    <m/>
    <m/>
    <m/>
    <m/>
    <m/>
    <s v="preiskava"/>
    <m/>
    <n v="5.5"/>
    <m/>
    <m/>
    <m/>
    <m/>
    <m/>
    <m/>
    <m/>
    <m/>
    <m/>
    <x v="0"/>
    <m/>
    <n v="28"/>
  </r>
  <r>
    <x v="0"/>
    <x v="3"/>
    <s v="sad"/>
    <x v="2"/>
    <x v="85"/>
    <m/>
    <m/>
    <m/>
    <m/>
    <s v="Op:"/>
    <x v="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8"/>
  </r>
  <r>
    <x v="357"/>
    <x v="3"/>
    <s v="sad"/>
    <x v="2"/>
    <x v="86"/>
    <n v="231"/>
    <n v="245"/>
    <s v="Z0033"/>
    <s v="PD"/>
    <m/>
    <x v="8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8"/>
  </r>
  <r>
    <x v="0"/>
    <x v="3"/>
    <s v="sad"/>
    <x v="2"/>
    <x v="86"/>
    <m/>
    <m/>
    <s v="CT10000"/>
    <m/>
    <m/>
    <x v="877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6"/>
    <n v="231"/>
    <n v="245"/>
    <s v="CT10001"/>
    <m/>
    <m/>
    <x v="878"/>
    <m/>
    <m/>
    <m/>
    <m/>
    <m/>
    <m/>
    <m/>
    <m/>
    <m/>
    <m/>
    <m/>
    <m/>
    <m/>
    <m/>
    <m/>
    <m/>
    <m/>
    <m/>
    <m/>
    <m/>
    <m/>
    <s v="560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2"/>
    <m/>
    <m/>
    <x v="879"/>
    <m/>
    <m/>
    <m/>
    <m/>
    <m/>
    <m/>
    <m/>
    <m/>
    <m/>
    <m/>
    <m/>
    <m/>
    <m/>
    <m/>
    <m/>
    <m/>
    <m/>
    <m/>
    <m/>
    <m/>
    <m/>
    <s v="56013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3"/>
    <m/>
    <m/>
    <x v="880"/>
    <m/>
    <m/>
    <m/>
    <m/>
    <m/>
    <m/>
    <m/>
    <m/>
    <m/>
    <m/>
    <m/>
    <m/>
    <m/>
    <m/>
    <m/>
    <m/>
    <m/>
    <m/>
    <m/>
    <m/>
    <m/>
    <s v="560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4"/>
    <m/>
    <m/>
    <x v="881"/>
    <m/>
    <m/>
    <m/>
    <m/>
    <m/>
    <m/>
    <m/>
    <m/>
    <m/>
    <m/>
    <m/>
    <m/>
    <m/>
    <m/>
    <m/>
    <m/>
    <m/>
    <m/>
    <m/>
    <m/>
    <m/>
    <s v="56016-04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5"/>
    <m/>
    <m/>
    <x v="882"/>
    <m/>
    <m/>
    <m/>
    <m/>
    <m/>
    <m/>
    <m/>
    <m/>
    <m/>
    <m/>
    <m/>
    <m/>
    <m/>
    <m/>
    <m/>
    <m/>
    <m/>
    <m/>
    <m/>
    <m/>
    <m/>
    <s v="56022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6"/>
    <m/>
    <m/>
    <x v="883"/>
    <m/>
    <m/>
    <m/>
    <m/>
    <m/>
    <m/>
    <m/>
    <m/>
    <m/>
    <m/>
    <m/>
    <m/>
    <m/>
    <m/>
    <m/>
    <m/>
    <m/>
    <m/>
    <m/>
    <m/>
    <m/>
    <s v="56022-02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7"/>
    <m/>
    <m/>
    <x v="884"/>
    <m/>
    <m/>
    <m/>
    <m/>
    <m/>
    <m/>
    <m/>
    <m/>
    <m/>
    <m/>
    <m/>
    <m/>
    <m/>
    <m/>
    <m/>
    <m/>
    <m/>
    <m/>
    <m/>
    <m/>
    <m/>
    <s v="561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1001"/>
    <m/>
    <m/>
    <x v="885"/>
    <m/>
    <m/>
    <m/>
    <m/>
    <m/>
    <m/>
    <m/>
    <m/>
    <m/>
    <m/>
    <m/>
    <m/>
    <m/>
    <m/>
    <m/>
    <m/>
    <m/>
    <m/>
    <m/>
    <m/>
    <m/>
    <s v="56007-00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2"/>
    <m/>
    <m/>
    <x v="886"/>
    <m/>
    <m/>
    <m/>
    <m/>
    <m/>
    <m/>
    <m/>
    <m/>
    <m/>
    <m/>
    <m/>
    <m/>
    <m/>
    <m/>
    <m/>
    <m/>
    <m/>
    <m/>
    <m/>
    <m/>
    <m/>
    <s v="56013-01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3"/>
    <m/>
    <m/>
    <x v="887"/>
    <m/>
    <m/>
    <m/>
    <m/>
    <m/>
    <m/>
    <m/>
    <m/>
    <m/>
    <m/>
    <m/>
    <m/>
    <m/>
    <m/>
    <m/>
    <m/>
    <m/>
    <m/>
    <m/>
    <m/>
    <m/>
    <s v="56007-00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6"/>
    <m/>
    <m/>
    <x v="888"/>
    <m/>
    <m/>
    <m/>
    <m/>
    <m/>
    <m/>
    <m/>
    <m/>
    <m/>
    <m/>
    <m/>
    <m/>
    <m/>
    <m/>
    <m/>
    <m/>
    <m/>
    <m/>
    <m/>
    <m/>
    <m/>
    <s v="56028-01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7"/>
    <m/>
    <m/>
    <x v="889"/>
    <m/>
    <m/>
    <m/>
    <m/>
    <m/>
    <m/>
    <m/>
    <m/>
    <m/>
    <m/>
    <m/>
    <m/>
    <m/>
    <m/>
    <m/>
    <m/>
    <m/>
    <m/>
    <m/>
    <m/>
    <m/>
    <s v="56107-00"/>
    <s v="preiskava"/>
    <m/>
    <n v="174.05"/>
    <m/>
    <m/>
    <m/>
    <m/>
    <m/>
    <m/>
    <m/>
    <m/>
    <m/>
    <x v="0"/>
    <m/>
    <n v="28"/>
  </r>
  <r>
    <x v="0"/>
    <x v="3"/>
    <s v="sad"/>
    <x v="2"/>
    <x v="86"/>
    <m/>
    <m/>
    <s v="CT20000"/>
    <m/>
    <m/>
    <x v="890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6"/>
    <n v="231"/>
    <n v="245"/>
    <s v="CT20001"/>
    <m/>
    <m/>
    <x v="89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20002"/>
    <m/>
    <m/>
    <x v="892"/>
    <m/>
    <m/>
    <m/>
    <m/>
    <m/>
    <m/>
    <m/>
    <m/>
    <m/>
    <m/>
    <m/>
    <m/>
    <m/>
    <m/>
    <m/>
    <m/>
    <m/>
    <m/>
    <m/>
    <m/>
    <m/>
    <s v="56233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3"/>
    <m/>
    <m/>
    <x v="893"/>
    <m/>
    <m/>
    <m/>
    <m/>
    <m/>
    <m/>
    <m/>
    <m/>
    <m/>
    <m/>
    <m/>
    <m/>
    <m/>
    <m/>
    <m/>
    <m/>
    <m/>
    <m/>
    <m/>
    <m/>
    <m/>
    <s v="5622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4"/>
    <m/>
    <m/>
    <x v="894"/>
    <m/>
    <m/>
    <m/>
    <m/>
    <m/>
    <m/>
    <m/>
    <m/>
    <m/>
    <m/>
    <m/>
    <m/>
    <m/>
    <m/>
    <m/>
    <m/>
    <m/>
    <m/>
    <m/>
    <m/>
    <m/>
    <s v="56221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5"/>
    <m/>
    <m/>
    <x v="895"/>
    <m/>
    <m/>
    <m/>
    <m/>
    <m/>
    <m/>
    <m/>
    <m/>
    <m/>
    <m/>
    <m/>
    <m/>
    <m/>
    <m/>
    <m/>
    <m/>
    <m/>
    <m/>
    <m/>
    <m/>
    <m/>
    <s v="56223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6"/>
    <m/>
    <m/>
    <x v="896"/>
    <m/>
    <m/>
    <m/>
    <m/>
    <m/>
    <m/>
    <m/>
    <m/>
    <m/>
    <m/>
    <m/>
    <m/>
    <m/>
    <m/>
    <m/>
    <m/>
    <m/>
    <m/>
    <m/>
    <m/>
    <m/>
    <s v="562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7"/>
    <m/>
    <m/>
    <x v="897"/>
    <m/>
    <m/>
    <m/>
    <m/>
    <m/>
    <m/>
    <m/>
    <m/>
    <m/>
    <m/>
    <m/>
    <m/>
    <m/>
    <m/>
    <m/>
    <m/>
    <m/>
    <m/>
    <m/>
    <m/>
    <m/>
    <s v="5640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8"/>
    <m/>
    <m/>
    <x v="898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9"/>
    <m/>
    <m/>
    <x v="899"/>
    <m/>
    <m/>
    <m/>
    <m/>
    <m/>
    <m/>
    <m/>
    <m/>
    <m/>
    <m/>
    <m/>
    <m/>
    <m/>
    <m/>
    <m/>
    <m/>
    <m/>
    <m/>
    <m/>
    <m/>
    <m/>
    <s v="5640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0"/>
    <m/>
    <m/>
    <x v="900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1"/>
    <m/>
    <m/>
    <x v="90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2"/>
    <m/>
    <m/>
    <x v="902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3"/>
    <m/>
    <m/>
    <x v="903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4"/>
    <m/>
    <m/>
    <x v="904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5"/>
    <m/>
    <m/>
    <x v="905"/>
    <m/>
    <m/>
    <m/>
    <m/>
    <m/>
    <m/>
    <m/>
    <m/>
    <m/>
    <m/>
    <m/>
    <m/>
    <m/>
    <m/>
    <m/>
    <m/>
    <m/>
    <m/>
    <m/>
    <m/>
    <m/>
    <s v="562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6"/>
    <m/>
    <m/>
    <x v="906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7"/>
    <m/>
    <m/>
    <x v="907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8"/>
    <m/>
    <m/>
    <x v="908"/>
    <m/>
    <m/>
    <m/>
    <m/>
    <m/>
    <m/>
    <m/>
    <m/>
    <m/>
    <m/>
    <m/>
    <m/>
    <m/>
    <m/>
    <m/>
    <m/>
    <m/>
    <m/>
    <m/>
    <m/>
    <m/>
    <s v="56022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9"/>
    <m/>
    <m/>
    <x v="909"/>
    <m/>
    <m/>
    <m/>
    <m/>
    <m/>
    <m/>
    <m/>
    <m/>
    <m/>
    <m/>
    <m/>
    <m/>
    <m/>
    <m/>
    <m/>
    <m/>
    <m/>
    <m/>
    <m/>
    <m/>
    <m/>
    <s v="57201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20"/>
    <m/>
    <m/>
    <x v="910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21"/>
    <m/>
    <m/>
    <x v="91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1001"/>
    <m/>
    <m/>
    <x v="912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2"/>
    <m/>
    <m/>
    <x v="913"/>
    <m/>
    <m/>
    <m/>
    <m/>
    <m/>
    <m/>
    <m/>
    <m/>
    <m/>
    <m/>
    <m/>
    <m/>
    <m/>
    <m/>
    <m/>
    <m/>
    <m/>
    <m/>
    <m/>
    <m/>
    <m/>
    <s v="56234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3"/>
    <m/>
    <m/>
    <x v="914"/>
    <m/>
    <m/>
    <m/>
    <m/>
    <m/>
    <m/>
    <m/>
    <m/>
    <m/>
    <m/>
    <m/>
    <m/>
    <m/>
    <m/>
    <m/>
    <m/>
    <m/>
    <m/>
    <m/>
    <m/>
    <m/>
    <s v="56224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4"/>
    <m/>
    <m/>
    <x v="915"/>
    <m/>
    <m/>
    <m/>
    <m/>
    <m/>
    <m/>
    <m/>
    <m/>
    <m/>
    <m/>
    <m/>
    <m/>
    <m/>
    <m/>
    <m/>
    <m/>
    <m/>
    <m/>
    <m/>
    <m/>
    <m/>
    <s v="562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5"/>
    <m/>
    <m/>
    <x v="916"/>
    <m/>
    <m/>
    <m/>
    <m/>
    <m/>
    <m/>
    <m/>
    <m/>
    <m/>
    <m/>
    <m/>
    <m/>
    <m/>
    <m/>
    <m/>
    <m/>
    <m/>
    <m/>
    <m/>
    <m/>
    <m/>
    <s v="56226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6"/>
    <m/>
    <m/>
    <x v="917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7"/>
    <m/>
    <m/>
    <x v="918"/>
    <m/>
    <m/>
    <m/>
    <m/>
    <m/>
    <m/>
    <m/>
    <m/>
    <m/>
    <m/>
    <m/>
    <m/>
    <m/>
    <m/>
    <m/>
    <m/>
    <m/>
    <m/>
    <m/>
    <m/>
    <m/>
    <s v="56412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0"/>
    <m/>
    <m/>
    <x v="919"/>
    <m/>
    <m/>
    <m/>
    <m/>
    <m/>
    <m/>
    <m/>
    <m/>
    <m/>
    <m/>
    <m/>
    <m/>
    <m/>
    <m/>
    <m/>
    <m/>
    <m/>
    <m/>
    <m/>
    <m/>
    <m/>
    <s v="566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4"/>
    <m/>
    <m/>
    <x v="920"/>
    <m/>
    <m/>
    <m/>
    <m/>
    <m/>
    <m/>
    <m/>
    <m/>
    <m/>
    <m/>
    <m/>
    <m/>
    <m/>
    <m/>
    <m/>
    <m/>
    <m/>
    <m/>
    <m/>
    <m/>
    <m/>
    <s v="566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5"/>
    <m/>
    <m/>
    <x v="921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20"/>
    <m/>
    <m/>
    <x v="922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6"/>
    <m/>
    <m/>
    <x v="923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7"/>
    <m/>
    <m/>
    <x v="924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m/>
    <m/>
    <s v="CT30000"/>
    <m/>
    <m/>
    <x v="925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30001"/>
    <m/>
    <m/>
    <x v="926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2"/>
    <m/>
    <m/>
    <x v="927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3"/>
    <m/>
    <m/>
    <x v="928"/>
    <m/>
    <m/>
    <m/>
    <m/>
    <m/>
    <m/>
    <m/>
    <m/>
    <m/>
    <m/>
    <m/>
    <m/>
    <m/>
    <m/>
    <m/>
    <m/>
    <m/>
    <m/>
    <m/>
    <m/>
    <m/>
    <s v="564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4"/>
    <m/>
    <m/>
    <x v="929"/>
    <m/>
    <m/>
    <m/>
    <m/>
    <m/>
    <m/>
    <m/>
    <m/>
    <m/>
    <m/>
    <m/>
    <m/>
    <m/>
    <m/>
    <m/>
    <m/>
    <m/>
    <m/>
    <m/>
    <m/>
    <m/>
    <s v="56401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5"/>
    <m/>
    <m/>
    <x v="930"/>
    <m/>
    <m/>
    <m/>
    <m/>
    <m/>
    <m/>
    <m/>
    <m/>
    <m/>
    <m/>
    <m/>
    <m/>
    <m/>
    <m/>
    <m/>
    <m/>
    <m/>
    <m/>
    <m/>
    <m/>
    <m/>
    <s v="56409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6"/>
    <m/>
    <m/>
    <x v="931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7"/>
    <m/>
    <m/>
    <x v="932"/>
    <m/>
    <m/>
    <m/>
    <m/>
    <m/>
    <m/>
    <m/>
    <m/>
    <m/>
    <m/>
    <m/>
    <m/>
    <m/>
    <m/>
    <m/>
    <m/>
    <m/>
    <m/>
    <m/>
    <m/>
    <m/>
    <s v="56401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8"/>
    <m/>
    <m/>
    <x v="933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9"/>
    <m/>
    <m/>
    <x v="934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11"/>
    <m/>
    <m/>
    <x v="935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12"/>
    <m/>
    <m/>
    <x v="936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1001"/>
    <m/>
    <m/>
    <x v="937"/>
    <m/>
    <m/>
    <m/>
    <m/>
    <m/>
    <m/>
    <m/>
    <m/>
    <m/>
    <m/>
    <m/>
    <m/>
    <m/>
    <m/>
    <m/>
    <m/>
    <m/>
    <m/>
    <m/>
    <m/>
    <m/>
    <s v="563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3"/>
    <m/>
    <m/>
    <x v="938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4"/>
    <m/>
    <m/>
    <x v="939"/>
    <m/>
    <m/>
    <m/>
    <m/>
    <m/>
    <m/>
    <m/>
    <m/>
    <m/>
    <m/>
    <m/>
    <m/>
    <m/>
    <m/>
    <m/>
    <m/>
    <m/>
    <m/>
    <m/>
    <m/>
    <m/>
    <s v="56407-00"/>
    <s v="preiskava"/>
    <m/>
    <n v="189.42"/>
    <m/>
    <m/>
    <m/>
    <m/>
    <m/>
    <m/>
    <m/>
    <m/>
    <m/>
    <x v="0"/>
    <m/>
    <n v="29"/>
  </r>
  <r>
    <x v="0"/>
    <x v="3"/>
    <s v="sad"/>
    <x v="2"/>
    <x v="86"/>
    <n v="231"/>
    <n v="245"/>
    <s v="CT31005"/>
    <m/>
    <m/>
    <x v="940"/>
    <m/>
    <m/>
    <m/>
    <m/>
    <m/>
    <m/>
    <m/>
    <m/>
    <m/>
    <m/>
    <m/>
    <m/>
    <m/>
    <m/>
    <m/>
    <m/>
    <m/>
    <m/>
    <m/>
    <m/>
    <m/>
    <s v="56412-00"/>
    <s v="preiskava"/>
    <m/>
    <n v="176.75"/>
    <m/>
    <m/>
    <m/>
    <m/>
    <m/>
    <m/>
    <m/>
    <m/>
    <m/>
    <x v="0"/>
    <m/>
    <n v="29"/>
  </r>
  <r>
    <x v="0"/>
    <x v="3"/>
    <s v="sad"/>
    <x v="2"/>
    <x v="86"/>
    <n v="231"/>
    <n v="245"/>
    <s v="CT31010"/>
    <m/>
    <m/>
    <x v="941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9"/>
    <m/>
    <m/>
    <x v="942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1"/>
    <m/>
    <m/>
    <x v="943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2"/>
    <m/>
    <m/>
    <x v="944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3"/>
    <m/>
    <m/>
    <x v="945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m/>
    <m/>
    <s v="CT40000"/>
    <m/>
    <m/>
    <x v="946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41001"/>
    <m/>
    <m/>
    <x v="947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2"/>
    <m/>
    <m/>
    <x v="948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3"/>
    <m/>
    <m/>
    <x v="949"/>
    <m/>
    <m/>
    <m/>
    <m/>
    <m/>
    <m/>
    <m/>
    <m/>
    <m/>
    <m/>
    <m/>
    <m/>
    <m/>
    <m/>
    <m/>
    <m/>
    <m/>
    <m/>
    <m/>
    <m/>
    <m/>
    <s v="57350-00"/>
    <s v="preiskava"/>
    <m/>
    <n v="271.32"/>
    <m/>
    <m/>
    <m/>
    <m/>
    <m/>
    <m/>
    <m/>
    <m/>
    <m/>
    <x v="0"/>
    <m/>
    <n v="29"/>
  </r>
  <r>
    <x v="0"/>
    <x v="3"/>
    <s v="sad"/>
    <x v="2"/>
    <x v="86"/>
    <n v="231"/>
    <n v="245"/>
    <s v="CT41004"/>
    <m/>
    <m/>
    <x v="950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5"/>
    <m/>
    <m/>
    <x v="951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6"/>
    <m/>
    <m/>
    <x v="952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7"/>
    <m/>
    <m/>
    <x v="953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8"/>
    <m/>
    <m/>
    <x v="954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9"/>
    <m/>
    <m/>
    <x v="955"/>
    <m/>
    <m/>
    <m/>
    <m/>
    <m/>
    <m/>
    <m/>
    <m/>
    <m/>
    <m/>
    <m/>
    <m/>
    <m/>
    <m/>
    <m/>
    <m/>
    <m/>
    <m/>
    <m/>
    <m/>
    <m/>
    <s v="57350-00"/>
    <s v="preiskava"/>
    <m/>
    <n v="288.45999999999998"/>
    <m/>
    <m/>
    <m/>
    <m/>
    <m/>
    <m/>
    <m/>
    <m/>
    <m/>
    <x v="0"/>
    <m/>
    <n v="29"/>
  </r>
  <r>
    <x v="0"/>
    <x v="3"/>
    <s v="sad"/>
    <x v="2"/>
    <x v="86"/>
    <n v="231"/>
    <n v="245"/>
    <s v="CT41010"/>
    <m/>
    <m/>
    <x v="956"/>
    <m/>
    <m/>
    <m/>
    <m/>
    <m/>
    <m/>
    <m/>
    <m/>
    <m/>
    <m/>
    <m/>
    <m/>
    <m/>
    <m/>
    <m/>
    <m/>
    <m/>
    <m/>
    <m/>
    <m/>
    <m/>
    <s v="57350-00"/>
    <s v="preiskava"/>
    <m/>
    <n v="307.02999999999997"/>
    <m/>
    <m/>
    <m/>
    <m/>
    <m/>
    <m/>
    <m/>
    <m/>
    <m/>
    <x v="0"/>
    <m/>
    <n v="29"/>
  </r>
  <r>
    <x v="0"/>
    <x v="3"/>
    <s v="sad"/>
    <x v="2"/>
    <x v="86"/>
    <n v="231"/>
    <n v="245"/>
    <s v="CT41011"/>
    <m/>
    <m/>
    <x v="957"/>
    <m/>
    <m/>
    <m/>
    <m/>
    <m/>
    <m/>
    <m/>
    <m/>
    <m/>
    <m/>
    <m/>
    <m/>
    <m/>
    <m/>
    <m/>
    <m/>
    <m/>
    <m/>
    <m/>
    <m/>
    <m/>
    <s v="57350-00"/>
    <s v="preiskava"/>
    <m/>
    <n v="307.02999999999997"/>
    <m/>
    <m/>
    <m/>
    <m/>
    <m/>
    <m/>
    <m/>
    <m/>
    <m/>
    <x v="0"/>
    <m/>
    <n v="29"/>
  </r>
  <r>
    <x v="0"/>
    <x v="3"/>
    <s v="sad"/>
    <x v="2"/>
    <x v="86"/>
    <n v="231"/>
    <n v="245"/>
    <s v="CT41012"/>
    <m/>
    <m/>
    <x v="958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3"/>
    <m/>
    <m/>
    <x v="959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4"/>
    <m/>
    <m/>
    <x v="960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5"/>
    <m/>
    <m/>
    <x v="961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m/>
    <m/>
    <s v="CT50000"/>
    <m/>
    <m/>
    <x v="962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50001"/>
    <m/>
    <m/>
    <x v="963"/>
    <m/>
    <m/>
    <m/>
    <m/>
    <m/>
    <m/>
    <m/>
    <m/>
    <m/>
    <m/>
    <m/>
    <m/>
    <m/>
    <m/>
    <m/>
    <m/>
    <m/>
    <m/>
    <m/>
    <m/>
    <m/>
    <s v="5735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50005"/>
    <m/>
    <m/>
    <x v="964"/>
    <m/>
    <m/>
    <m/>
    <m/>
    <m/>
    <m/>
    <m/>
    <m/>
    <m/>
    <m/>
    <m/>
    <m/>
    <m/>
    <m/>
    <m/>
    <m/>
    <m/>
    <m/>
    <m/>
    <m/>
    <m/>
    <s v="5735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51002"/>
    <m/>
    <m/>
    <x v="965"/>
    <m/>
    <m/>
    <m/>
    <m/>
    <m/>
    <m/>
    <m/>
    <m/>
    <m/>
    <m/>
    <m/>
    <m/>
    <m/>
    <m/>
    <m/>
    <m/>
    <m/>
    <m/>
    <m/>
    <m/>
    <m/>
    <s v="57350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51003"/>
    <m/>
    <m/>
    <x v="966"/>
    <m/>
    <m/>
    <m/>
    <m/>
    <m/>
    <m/>
    <m/>
    <m/>
    <m/>
    <m/>
    <m/>
    <m/>
    <m/>
    <m/>
    <m/>
    <m/>
    <m/>
    <m/>
    <m/>
    <m/>
    <m/>
    <s v="57350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51004"/>
    <m/>
    <m/>
    <x v="967"/>
    <m/>
    <m/>
    <m/>
    <m/>
    <m/>
    <m/>
    <m/>
    <m/>
    <m/>
    <m/>
    <m/>
    <m/>
    <m/>
    <m/>
    <m/>
    <m/>
    <m/>
    <m/>
    <m/>
    <m/>
    <m/>
    <s v="57350-00"/>
    <s v="preiskava"/>
    <m/>
    <n v="328.83"/>
    <m/>
    <m/>
    <m/>
    <m/>
    <m/>
    <m/>
    <m/>
    <m/>
    <m/>
    <x v="0"/>
    <m/>
    <n v="29"/>
  </r>
  <r>
    <x v="0"/>
    <x v="3"/>
    <s v="sad"/>
    <x v="2"/>
    <x v="86"/>
    <m/>
    <m/>
    <s v="CT60000"/>
    <m/>
    <m/>
    <x v="968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30"/>
  </r>
  <r>
    <x v="0"/>
    <x v="3"/>
    <s v="sad"/>
    <x v="2"/>
    <x v="86"/>
    <n v="231"/>
    <n v="245"/>
    <s v="CT60001"/>
    <m/>
    <m/>
    <x v="969"/>
    <m/>
    <m/>
    <m/>
    <m/>
    <m/>
    <m/>
    <m/>
    <m/>
    <m/>
    <m/>
    <m/>
    <m/>
    <m/>
    <m/>
    <m/>
    <m/>
    <m/>
    <m/>
    <m/>
    <m/>
    <m/>
    <m/>
    <s v="preiskava"/>
    <m/>
    <n v="199.91"/>
    <m/>
    <m/>
    <m/>
    <m/>
    <m/>
    <m/>
    <m/>
    <m/>
    <m/>
    <x v="0"/>
    <m/>
    <n v="30"/>
  </r>
  <r>
    <x v="0"/>
    <x v="3"/>
    <s v="sad"/>
    <x v="2"/>
    <x v="86"/>
    <n v="231"/>
    <n v="245"/>
    <s v="CT60002"/>
    <m/>
    <m/>
    <x v="970"/>
    <m/>
    <m/>
    <m/>
    <m/>
    <m/>
    <m/>
    <m/>
    <m/>
    <m/>
    <m/>
    <m/>
    <m/>
    <m/>
    <m/>
    <m/>
    <m/>
    <m/>
    <m/>
    <m/>
    <m/>
    <m/>
    <m/>
    <s v="preiskava"/>
    <m/>
    <n v="199.91"/>
    <m/>
    <m/>
    <m/>
    <m/>
    <m/>
    <m/>
    <m/>
    <m/>
    <m/>
    <x v="0"/>
    <m/>
    <n v="30"/>
  </r>
  <r>
    <x v="0"/>
    <x v="3"/>
    <s v="sad"/>
    <x v="2"/>
    <x v="86"/>
    <n v="231"/>
    <n v="245"/>
    <s v="CT61003"/>
    <m/>
    <m/>
    <x v="971"/>
    <m/>
    <m/>
    <m/>
    <m/>
    <m/>
    <m/>
    <m/>
    <m/>
    <m/>
    <m/>
    <m/>
    <m/>
    <m/>
    <m/>
    <m/>
    <m/>
    <m/>
    <m/>
    <m/>
    <m/>
    <m/>
    <m/>
    <s v="preiskava"/>
    <m/>
    <n v="274.2"/>
    <m/>
    <m/>
    <m/>
    <m/>
    <m/>
    <m/>
    <m/>
    <m/>
    <m/>
    <x v="0"/>
    <m/>
    <n v="30"/>
  </r>
  <r>
    <x v="0"/>
    <x v="3"/>
    <s v="sad"/>
    <x v="2"/>
    <x v="86"/>
    <m/>
    <m/>
    <s v="CT90000"/>
    <m/>
    <m/>
    <x v="972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30"/>
  </r>
  <r>
    <x v="0"/>
    <x v="3"/>
    <s v="sad"/>
    <x v="2"/>
    <x v="86"/>
    <n v="231"/>
    <n v="245"/>
    <s v="CT90001"/>
    <m/>
    <m/>
    <x v="973"/>
    <m/>
    <m/>
    <m/>
    <m/>
    <m/>
    <m/>
    <m/>
    <m/>
    <m/>
    <m/>
    <m/>
    <m/>
    <m/>
    <m/>
    <m/>
    <m/>
    <m/>
    <m/>
    <m/>
    <m/>
    <m/>
    <m/>
    <s v="preiskava"/>
    <m/>
    <n v="5.67"/>
    <m/>
    <m/>
    <m/>
    <m/>
    <m/>
    <m/>
    <m/>
    <m/>
    <m/>
    <x v="0"/>
    <m/>
    <n v="30"/>
  </r>
  <r>
    <x v="0"/>
    <x v="3"/>
    <s v="sad"/>
    <x v="2"/>
    <x v="86"/>
    <m/>
    <m/>
    <m/>
    <m/>
    <s v="Op:"/>
    <x v="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2"/>
    <x v="87"/>
    <m/>
    <m/>
    <m/>
    <m/>
    <m/>
    <x v="9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58"/>
    <x v="3"/>
    <s v="sad"/>
    <x v="2"/>
    <x v="87"/>
    <n v="232"/>
    <n v="249"/>
    <s v="Z0045"/>
    <s v="PD"/>
    <m/>
    <x v="975"/>
    <n v="6400"/>
    <s v="storitev,"/>
    <s v="od tega 1.000 celotnih pregledov = 1 tim"/>
    <m/>
    <m/>
    <m/>
    <m/>
    <m/>
    <m/>
    <m/>
    <m/>
    <m/>
    <m/>
    <m/>
    <m/>
    <m/>
    <m/>
    <m/>
    <m/>
    <m/>
    <m/>
    <m/>
    <m/>
    <n v="157569.22"/>
    <m/>
    <m/>
    <m/>
    <m/>
    <m/>
    <m/>
    <m/>
    <m/>
    <m/>
    <m/>
    <x v="1"/>
    <b v="0"/>
    <n v="30"/>
  </r>
  <r>
    <x v="0"/>
    <x v="3"/>
    <s v="sad"/>
    <x v="2"/>
    <x v="87"/>
    <n v="232"/>
    <n v="249"/>
    <s v="REV001"/>
    <m/>
    <m/>
    <x v="578"/>
    <m/>
    <m/>
    <m/>
    <m/>
    <m/>
    <m/>
    <m/>
    <m/>
    <m/>
    <m/>
    <m/>
    <m/>
    <m/>
    <m/>
    <m/>
    <m/>
    <m/>
    <m/>
    <m/>
    <m/>
    <m/>
    <m/>
    <s v="pregled"/>
    <m/>
    <n v="39.42"/>
    <m/>
    <m/>
    <m/>
    <m/>
    <m/>
    <m/>
    <m/>
    <m/>
    <m/>
    <x v="0"/>
    <m/>
    <n v="30"/>
  </r>
  <r>
    <x v="0"/>
    <x v="3"/>
    <s v="sad"/>
    <x v="2"/>
    <x v="87"/>
    <n v="232"/>
    <n v="249"/>
    <s v="REV002"/>
    <m/>
    <m/>
    <x v="579"/>
    <m/>
    <m/>
    <m/>
    <m/>
    <m/>
    <m/>
    <m/>
    <m/>
    <m/>
    <m/>
    <m/>
    <m/>
    <m/>
    <m/>
    <m/>
    <m/>
    <m/>
    <m/>
    <m/>
    <m/>
    <m/>
    <m/>
    <s v="pregled"/>
    <m/>
    <n v="24.91"/>
    <m/>
    <m/>
    <m/>
    <m/>
    <m/>
    <m/>
    <m/>
    <m/>
    <m/>
    <x v="0"/>
    <m/>
    <n v="30"/>
  </r>
  <r>
    <x v="0"/>
    <x v="3"/>
    <s v="sad"/>
    <x v="2"/>
    <x v="87"/>
    <n v="232"/>
    <n v="249"/>
    <s v="REV003"/>
    <m/>
    <m/>
    <x v="580"/>
    <m/>
    <m/>
    <m/>
    <m/>
    <m/>
    <m/>
    <m/>
    <m/>
    <m/>
    <m/>
    <m/>
    <m/>
    <m/>
    <m/>
    <m/>
    <m/>
    <m/>
    <m/>
    <m/>
    <m/>
    <m/>
    <m/>
    <s v="pregled"/>
    <m/>
    <n v="9.26"/>
    <m/>
    <m/>
    <m/>
    <m/>
    <m/>
    <m/>
    <m/>
    <m/>
    <m/>
    <x v="0"/>
    <m/>
    <n v="30"/>
  </r>
  <r>
    <x v="0"/>
    <x v="3"/>
    <s v="sad"/>
    <x v="2"/>
    <x v="87"/>
    <n v="232"/>
    <n v="249"/>
    <s v="REV004"/>
    <m/>
    <m/>
    <x v="976"/>
    <m/>
    <m/>
    <m/>
    <m/>
    <m/>
    <m/>
    <m/>
    <m/>
    <m/>
    <m/>
    <m/>
    <m/>
    <m/>
    <m/>
    <m/>
    <m/>
    <m/>
    <m/>
    <m/>
    <m/>
    <m/>
    <m/>
    <s v="primer"/>
    <m/>
    <n v="17"/>
    <m/>
    <m/>
    <m/>
    <m/>
    <m/>
    <m/>
    <m/>
    <m/>
    <m/>
    <x v="0"/>
    <m/>
    <n v="30"/>
  </r>
  <r>
    <x v="0"/>
    <x v="3"/>
    <s v="sad"/>
    <x v="2"/>
    <x v="87"/>
    <n v="232"/>
    <n v="249"/>
    <s v="REV005"/>
    <m/>
    <m/>
    <x v="977"/>
    <m/>
    <m/>
    <m/>
    <m/>
    <m/>
    <m/>
    <m/>
    <m/>
    <m/>
    <m/>
    <m/>
    <m/>
    <m/>
    <m/>
    <m/>
    <m/>
    <m/>
    <m/>
    <m/>
    <m/>
    <m/>
    <m/>
    <s v="primer"/>
    <m/>
    <n v="24.07"/>
    <m/>
    <m/>
    <m/>
    <m/>
    <m/>
    <m/>
    <m/>
    <m/>
    <m/>
    <x v="0"/>
    <m/>
    <n v="30"/>
  </r>
  <r>
    <x v="0"/>
    <x v="3"/>
    <s v="sad"/>
    <x v="2"/>
    <x v="87"/>
    <n v="232"/>
    <n v="249"/>
    <s v="REV006"/>
    <m/>
    <m/>
    <x v="978"/>
    <m/>
    <m/>
    <m/>
    <m/>
    <m/>
    <m/>
    <m/>
    <m/>
    <m/>
    <m/>
    <m/>
    <m/>
    <m/>
    <m/>
    <m/>
    <m/>
    <m/>
    <m/>
    <m/>
    <m/>
    <m/>
    <m/>
    <s v="primer"/>
    <m/>
    <n v="8.6999999999999993"/>
    <m/>
    <m/>
    <m/>
    <m/>
    <m/>
    <m/>
    <m/>
    <m/>
    <m/>
    <x v="0"/>
    <m/>
    <n v="30"/>
  </r>
  <r>
    <x v="0"/>
    <x v="3"/>
    <s v="sad"/>
    <x v="2"/>
    <x v="87"/>
    <n v="232"/>
    <n v="249"/>
    <s v="REV007"/>
    <m/>
    <m/>
    <x v="979"/>
    <m/>
    <m/>
    <m/>
    <m/>
    <m/>
    <m/>
    <m/>
    <m/>
    <m/>
    <m/>
    <m/>
    <m/>
    <m/>
    <m/>
    <m/>
    <m/>
    <m/>
    <m/>
    <m/>
    <m/>
    <m/>
    <m/>
    <s v="primer"/>
    <m/>
    <n v="6.59"/>
    <m/>
    <m/>
    <m/>
    <m/>
    <m/>
    <m/>
    <m/>
    <m/>
    <m/>
    <x v="0"/>
    <m/>
    <n v="30"/>
  </r>
  <r>
    <x v="0"/>
    <x v="3"/>
    <s v="sad"/>
    <x v="2"/>
    <x v="87"/>
    <n v="232"/>
    <n v="249"/>
    <s v="REV008"/>
    <m/>
    <m/>
    <x v="980"/>
    <m/>
    <m/>
    <m/>
    <m/>
    <m/>
    <m/>
    <m/>
    <m/>
    <m/>
    <m/>
    <m/>
    <m/>
    <m/>
    <m/>
    <m/>
    <m/>
    <m/>
    <m/>
    <m/>
    <m/>
    <m/>
    <m/>
    <s v="primer"/>
    <m/>
    <n v="16.28"/>
    <m/>
    <m/>
    <m/>
    <m/>
    <m/>
    <m/>
    <m/>
    <m/>
    <m/>
    <x v="0"/>
    <m/>
    <n v="30"/>
  </r>
  <r>
    <x v="0"/>
    <x v="3"/>
    <s v="sad"/>
    <x v="2"/>
    <x v="87"/>
    <n v="232"/>
    <n v="249"/>
    <s v="REV009"/>
    <m/>
    <m/>
    <x v="981"/>
    <m/>
    <m/>
    <m/>
    <m/>
    <m/>
    <m/>
    <m/>
    <m/>
    <m/>
    <m/>
    <m/>
    <m/>
    <m/>
    <m/>
    <m/>
    <m/>
    <m/>
    <m/>
    <m/>
    <m/>
    <m/>
    <m/>
    <s v="primer"/>
    <m/>
    <n v="24.85"/>
    <m/>
    <m/>
    <m/>
    <m/>
    <m/>
    <m/>
    <m/>
    <m/>
    <m/>
    <x v="0"/>
    <m/>
    <n v="30"/>
  </r>
  <r>
    <x v="0"/>
    <x v="3"/>
    <s v="sad"/>
    <x v="2"/>
    <x v="87"/>
    <n v="232"/>
    <n v="249"/>
    <s v="REV010"/>
    <m/>
    <m/>
    <x v="982"/>
    <m/>
    <m/>
    <m/>
    <m/>
    <m/>
    <m/>
    <m/>
    <m/>
    <m/>
    <m/>
    <m/>
    <m/>
    <m/>
    <m/>
    <m/>
    <m/>
    <m/>
    <m/>
    <m/>
    <m/>
    <m/>
    <m/>
    <s v="primer"/>
    <m/>
    <n v="48.27"/>
    <m/>
    <m/>
    <m/>
    <m/>
    <m/>
    <m/>
    <m/>
    <m/>
    <m/>
    <x v="0"/>
    <m/>
    <n v="30"/>
  </r>
  <r>
    <x v="0"/>
    <x v="3"/>
    <s v="sad"/>
    <x v="2"/>
    <x v="87"/>
    <n v="232"/>
    <n v="249"/>
    <s v="REV011"/>
    <m/>
    <m/>
    <x v="983"/>
    <m/>
    <m/>
    <m/>
    <m/>
    <m/>
    <m/>
    <m/>
    <m/>
    <m/>
    <m/>
    <m/>
    <m/>
    <m/>
    <m/>
    <m/>
    <m/>
    <m/>
    <m/>
    <m/>
    <m/>
    <m/>
    <m/>
    <s v="primer"/>
    <m/>
    <n v="32.79"/>
    <m/>
    <m/>
    <m/>
    <m/>
    <m/>
    <m/>
    <m/>
    <m/>
    <m/>
    <x v="0"/>
    <m/>
    <n v="30"/>
  </r>
  <r>
    <x v="0"/>
    <x v="3"/>
    <s v="sad"/>
    <x v="2"/>
    <x v="87"/>
    <n v="232"/>
    <n v="249"/>
    <s v="REV012"/>
    <m/>
    <m/>
    <x v="984"/>
    <m/>
    <m/>
    <m/>
    <m/>
    <m/>
    <m/>
    <m/>
    <m/>
    <m/>
    <m/>
    <m/>
    <m/>
    <m/>
    <m/>
    <m/>
    <m/>
    <m/>
    <m/>
    <m/>
    <m/>
    <m/>
    <m/>
    <s v="primer"/>
    <m/>
    <n v="49.53"/>
    <m/>
    <m/>
    <m/>
    <m/>
    <m/>
    <m/>
    <m/>
    <m/>
    <m/>
    <x v="0"/>
    <m/>
    <n v="30"/>
  </r>
  <r>
    <x v="0"/>
    <x v="3"/>
    <s v="sad"/>
    <x v="2"/>
    <x v="87"/>
    <n v="232"/>
    <n v="249"/>
    <s v="REV013"/>
    <m/>
    <m/>
    <x v="985"/>
    <m/>
    <m/>
    <m/>
    <m/>
    <m/>
    <m/>
    <m/>
    <m/>
    <m/>
    <m/>
    <m/>
    <m/>
    <m/>
    <m/>
    <m/>
    <m/>
    <m/>
    <m/>
    <m/>
    <m/>
    <m/>
    <m/>
    <s v="primer"/>
    <m/>
    <n v="76.819999999999993"/>
    <m/>
    <m/>
    <m/>
    <m/>
    <m/>
    <m/>
    <m/>
    <m/>
    <m/>
    <x v="0"/>
    <m/>
    <n v="30"/>
  </r>
  <r>
    <x v="0"/>
    <x v="3"/>
    <s v="sad"/>
    <x v="2"/>
    <x v="87"/>
    <n v="232"/>
    <n v="249"/>
    <s v="REV014"/>
    <m/>
    <m/>
    <x v="986"/>
    <m/>
    <m/>
    <m/>
    <m/>
    <m/>
    <m/>
    <m/>
    <m/>
    <m/>
    <m/>
    <m/>
    <m/>
    <m/>
    <m/>
    <m/>
    <m/>
    <m/>
    <m/>
    <m/>
    <m/>
    <m/>
    <m/>
    <s v="primer"/>
    <m/>
    <n v="11.06"/>
    <m/>
    <m/>
    <m/>
    <m/>
    <m/>
    <m/>
    <m/>
    <m/>
    <m/>
    <x v="0"/>
    <m/>
    <n v="30"/>
  </r>
  <r>
    <x v="0"/>
    <x v="3"/>
    <s v="sad"/>
    <x v="2"/>
    <x v="87"/>
    <n v="232"/>
    <n v="249"/>
    <s v="REV015"/>
    <m/>
    <m/>
    <x v="987"/>
    <m/>
    <m/>
    <m/>
    <m/>
    <m/>
    <m/>
    <m/>
    <m/>
    <m/>
    <m/>
    <m/>
    <m/>
    <m/>
    <m/>
    <m/>
    <m/>
    <m/>
    <m/>
    <m/>
    <m/>
    <m/>
    <m/>
    <s v="primer"/>
    <m/>
    <n v="27.82"/>
    <m/>
    <m/>
    <m/>
    <m/>
    <m/>
    <m/>
    <m/>
    <m/>
    <m/>
    <x v="0"/>
    <m/>
    <n v="30"/>
  </r>
  <r>
    <x v="0"/>
    <x v="3"/>
    <s v="sad"/>
    <x v="2"/>
    <x v="87"/>
    <n v="232"/>
    <n v="249"/>
    <s v="REV016"/>
    <m/>
    <m/>
    <x v="988"/>
    <m/>
    <m/>
    <m/>
    <m/>
    <m/>
    <m/>
    <m/>
    <m/>
    <m/>
    <m/>
    <m/>
    <m/>
    <m/>
    <m/>
    <m/>
    <m/>
    <m/>
    <m/>
    <m/>
    <m/>
    <m/>
    <m/>
    <s v="primer"/>
    <m/>
    <n v="25.04"/>
    <m/>
    <m/>
    <m/>
    <m/>
    <m/>
    <m/>
    <m/>
    <m/>
    <m/>
    <x v="0"/>
    <m/>
    <n v="30"/>
  </r>
  <r>
    <x v="0"/>
    <x v="3"/>
    <s v="sad"/>
    <x v="2"/>
    <x v="87"/>
    <n v="232"/>
    <n v="249"/>
    <s v="REV017"/>
    <m/>
    <m/>
    <x v="989"/>
    <m/>
    <m/>
    <m/>
    <m/>
    <m/>
    <m/>
    <m/>
    <m/>
    <m/>
    <m/>
    <m/>
    <m/>
    <m/>
    <m/>
    <m/>
    <m/>
    <m/>
    <m/>
    <m/>
    <m/>
    <m/>
    <m/>
    <s v="primer"/>
    <m/>
    <n v="15.82"/>
    <m/>
    <m/>
    <m/>
    <m/>
    <m/>
    <m/>
    <m/>
    <m/>
    <m/>
    <x v="0"/>
    <m/>
    <n v="30"/>
  </r>
  <r>
    <x v="0"/>
    <x v="3"/>
    <s v="sad"/>
    <x v="2"/>
    <x v="87"/>
    <n v="232"/>
    <n v="249"/>
    <s v="REV018"/>
    <m/>
    <m/>
    <x v="990"/>
    <m/>
    <m/>
    <m/>
    <m/>
    <m/>
    <m/>
    <m/>
    <m/>
    <m/>
    <m/>
    <m/>
    <m/>
    <m/>
    <m/>
    <m/>
    <m/>
    <m/>
    <m/>
    <m/>
    <m/>
    <m/>
    <m/>
    <s v="primer"/>
    <m/>
    <n v="17.12"/>
    <m/>
    <m/>
    <m/>
    <m/>
    <m/>
    <m/>
    <m/>
    <m/>
    <m/>
    <x v="0"/>
    <m/>
    <n v="30"/>
  </r>
  <r>
    <x v="0"/>
    <x v="3"/>
    <s v="sad"/>
    <x v="2"/>
    <x v="87"/>
    <n v="232"/>
    <n v="249"/>
    <s v="REV019"/>
    <m/>
    <m/>
    <x v="991"/>
    <m/>
    <m/>
    <m/>
    <m/>
    <m/>
    <m/>
    <m/>
    <m/>
    <m/>
    <m/>
    <m/>
    <m/>
    <m/>
    <m/>
    <m/>
    <m/>
    <m/>
    <m/>
    <m/>
    <m/>
    <m/>
    <m/>
    <s v="primer"/>
    <m/>
    <n v="4.8600000000000003"/>
    <m/>
    <m/>
    <m/>
    <m/>
    <m/>
    <m/>
    <m/>
    <m/>
    <m/>
    <x v="0"/>
    <m/>
    <n v="30"/>
  </r>
  <r>
    <x v="0"/>
    <x v="3"/>
    <s v="sad"/>
    <x v="2"/>
    <x v="87"/>
    <n v="232"/>
    <n v="249"/>
    <s v="REV020"/>
    <m/>
    <m/>
    <x v="992"/>
    <m/>
    <m/>
    <m/>
    <m/>
    <m/>
    <m/>
    <m/>
    <m/>
    <m/>
    <m/>
    <m/>
    <m/>
    <m/>
    <m/>
    <m/>
    <m/>
    <m/>
    <m/>
    <m/>
    <m/>
    <m/>
    <m/>
    <s v="primer"/>
    <m/>
    <n v="24.68"/>
    <m/>
    <m/>
    <m/>
    <m/>
    <m/>
    <m/>
    <m/>
    <m/>
    <m/>
    <x v="0"/>
    <m/>
    <n v="30"/>
  </r>
  <r>
    <x v="0"/>
    <x v="3"/>
    <s v="sad"/>
    <x v="2"/>
    <x v="87"/>
    <n v="232"/>
    <n v="249"/>
    <s v="REV021"/>
    <m/>
    <m/>
    <x v="993"/>
    <m/>
    <m/>
    <m/>
    <m/>
    <m/>
    <m/>
    <m/>
    <m/>
    <m/>
    <m/>
    <m/>
    <m/>
    <m/>
    <m/>
    <m/>
    <m/>
    <m/>
    <m/>
    <m/>
    <m/>
    <m/>
    <m/>
    <s v="primer"/>
    <m/>
    <n v="6.2"/>
    <m/>
    <m/>
    <m/>
    <m/>
    <m/>
    <m/>
    <m/>
    <m/>
    <m/>
    <x v="0"/>
    <m/>
    <n v="30"/>
  </r>
  <r>
    <x v="0"/>
    <x v="3"/>
    <s v="sad"/>
    <x v="2"/>
    <x v="87"/>
    <n v="232"/>
    <n v="249"/>
    <s v="REV022"/>
    <m/>
    <m/>
    <x v="994"/>
    <m/>
    <m/>
    <m/>
    <m/>
    <m/>
    <m/>
    <m/>
    <m/>
    <m/>
    <m/>
    <m/>
    <m/>
    <m/>
    <m/>
    <m/>
    <m/>
    <m/>
    <m/>
    <m/>
    <m/>
    <m/>
    <m/>
    <s v="primer"/>
    <m/>
    <n v="14.92"/>
    <m/>
    <m/>
    <m/>
    <m/>
    <m/>
    <m/>
    <m/>
    <m/>
    <m/>
    <x v="0"/>
    <m/>
    <n v="30"/>
  </r>
  <r>
    <x v="0"/>
    <x v="3"/>
    <s v="sad"/>
    <x v="2"/>
    <x v="87"/>
    <n v="232"/>
    <n v="249"/>
    <s v="REV023"/>
    <m/>
    <m/>
    <x v="995"/>
    <m/>
    <m/>
    <m/>
    <m/>
    <m/>
    <m/>
    <m/>
    <m/>
    <m/>
    <m/>
    <m/>
    <m/>
    <m/>
    <m/>
    <m/>
    <m/>
    <m/>
    <m/>
    <m/>
    <m/>
    <m/>
    <m/>
    <s v="primer"/>
    <m/>
    <n v="19.940000000000001"/>
    <m/>
    <m/>
    <m/>
    <m/>
    <m/>
    <m/>
    <m/>
    <m/>
    <m/>
    <x v="0"/>
    <m/>
    <n v="30"/>
  </r>
  <r>
    <x v="0"/>
    <x v="3"/>
    <s v="sad"/>
    <x v="9"/>
    <x v="88"/>
    <m/>
    <m/>
    <m/>
    <m/>
    <m/>
    <x v="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s v="Z0032"/>
    <m/>
    <m/>
    <x v="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59"/>
    <x v="3"/>
    <s v="sad"/>
    <x v="9"/>
    <x v="88"/>
    <m/>
    <m/>
    <s v="APL001"/>
    <m/>
    <m/>
    <x v="998"/>
    <m/>
    <m/>
    <m/>
    <m/>
    <m/>
    <m/>
    <m/>
    <m/>
    <m/>
    <m/>
    <m/>
    <m/>
    <m/>
    <m/>
    <m/>
    <m/>
    <m/>
    <m/>
    <m/>
    <m/>
    <m/>
    <m/>
    <s v="aplikacija"/>
    <m/>
    <n v="10.19"/>
    <m/>
    <m/>
    <m/>
    <m/>
    <m/>
    <m/>
    <m/>
    <m/>
    <m/>
    <x v="1"/>
    <b v="0"/>
    <n v="30"/>
  </r>
  <r>
    <x v="360"/>
    <x v="3"/>
    <s v="sad"/>
    <x v="9"/>
    <x v="88"/>
    <m/>
    <m/>
    <s v="APL002"/>
    <m/>
    <m/>
    <x v="999"/>
    <m/>
    <m/>
    <m/>
    <m/>
    <m/>
    <m/>
    <m/>
    <m/>
    <m/>
    <m/>
    <m/>
    <m/>
    <m/>
    <m/>
    <m/>
    <m/>
    <m/>
    <m/>
    <m/>
    <m/>
    <m/>
    <m/>
    <s v="aplikacija"/>
    <m/>
    <n v="27.38"/>
    <m/>
    <m/>
    <m/>
    <m/>
    <m/>
    <m/>
    <m/>
    <m/>
    <m/>
    <x v="1"/>
    <b v="0"/>
    <n v="30"/>
  </r>
  <r>
    <x v="361"/>
    <x v="3"/>
    <s v="sad"/>
    <x v="9"/>
    <x v="88"/>
    <m/>
    <m/>
    <s v="APL003"/>
    <m/>
    <m/>
    <x v="1000"/>
    <m/>
    <m/>
    <m/>
    <m/>
    <m/>
    <m/>
    <m/>
    <m/>
    <m/>
    <m/>
    <m/>
    <m/>
    <m/>
    <m/>
    <m/>
    <m/>
    <m/>
    <m/>
    <m/>
    <m/>
    <m/>
    <m/>
    <s v="aplikacija"/>
    <m/>
    <n v="38.659999999999997"/>
    <m/>
    <m/>
    <m/>
    <m/>
    <m/>
    <m/>
    <m/>
    <m/>
    <m/>
    <x v="1"/>
    <b v="0"/>
    <n v="30"/>
  </r>
  <r>
    <x v="362"/>
    <x v="3"/>
    <s v="sad"/>
    <x v="9"/>
    <x v="88"/>
    <m/>
    <m/>
    <s v="APL004"/>
    <m/>
    <m/>
    <x v="1001"/>
    <m/>
    <m/>
    <m/>
    <m/>
    <m/>
    <m/>
    <m/>
    <m/>
    <m/>
    <m/>
    <m/>
    <m/>
    <m/>
    <m/>
    <m/>
    <m/>
    <m/>
    <m/>
    <m/>
    <m/>
    <m/>
    <m/>
    <s v="aplikacija"/>
    <m/>
    <n v="63.44"/>
    <m/>
    <m/>
    <m/>
    <m/>
    <m/>
    <m/>
    <m/>
    <m/>
    <m/>
    <x v="1"/>
    <b v="0"/>
    <n v="30"/>
  </r>
  <r>
    <x v="363"/>
    <x v="3"/>
    <s v="sad"/>
    <x v="9"/>
    <x v="88"/>
    <m/>
    <m/>
    <s v="APL005"/>
    <m/>
    <m/>
    <x v="1002"/>
    <m/>
    <m/>
    <m/>
    <m/>
    <m/>
    <m/>
    <m/>
    <m/>
    <m/>
    <m/>
    <m/>
    <m/>
    <m/>
    <m/>
    <m/>
    <m/>
    <m/>
    <m/>
    <m/>
    <m/>
    <m/>
    <m/>
    <s v="aplikacija"/>
    <m/>
    <n v="111.35"/>
    <m/>
    <m/>
    <m/>
    <m/>
    <m/>
    <m/>
    <m/>
    <m/>
    <m/>
    <x v="1"/>
    <b v="0"/>
    <n v="30"/>
  </r>
  <r>
    <x v="364"/>
    <x v="3"/>
    <s v="sad"/>
    <x v="9"/>
    <x v="88"/>
    <m/>
    <m/>
    <s v="APL006"/>
    <m/>
    <m/>
    <x v="1003"/>
    <m/>
    <m/>
    <m/>
    <m/>
    <m/>
    <m/>
    <m/>
    <m/>
    <m/>
    <m/>
    <m/>
    <m/>
    <m/>
    <m/>
    <m/>
    <m/>
    <m/>
    <m/>
    <m/>
    <m/>
    <m/>
    <m/>
    <s v="aplikacija"/>
    <m/>
    <n v="146.78"/>
    <m/>
    <m/>
    <m/>
    <m/>
    <m/>
    <m/>
    <m/>
    <m/>
    <m/>
    <x v="1"/>
    <b v="0"/>
    <n v="30"/>
  </r>
  <r>
    <x v="365"/>
    <x v="3"/>
    <s v="sad"/>
    <x v="9"/>
    <x v="88"/>
    <m/>
    <m/>
    <s v="APL007"/>
    <m/>
    <m/>
    <x v="1004"/>
    <m/>
    <m/>
    <m/>
    <m/>
    <m/>
    <m/>
    <m/>
    <m/>
    <m/>
    <m/>
    <m/>
    <m/>
    <m/>
    <m/>
    <m/>
    <m/>
    <m/>
    <m/>
    <m/>
    <m/>
    <m/>
    <m/>
    <s v="aplikacija"/>
    <m/>
    <n v="261.86"/>
    <m/>
    <m/>
    <m/>
    <m/>
    <m/>
    <m/>
    <m/>
    <m/>
    <m/>
    <x v="1"/>
    <b v="0"/>
    <n v="30"/>
  </r>
  <r>
    <x v="366"/>
    <x v="3"/>
    <s v="sad"/>
    <x v="9"/>
    <x v="88"/>
    <m/>
    <m/>
    <s v="APL008"/>
    <m/>
    <m/>
    <x v="1005"/>
    <m/>
    <m/>
    <m/>
    <m/>
    <m/>
    <m/>
    <m/>
    <m/>
    <m/>
    <m/>
    <m/>
    <m/>
    <m/>
    <m/>
    <m/>
    <m/>
    <m/>
    <m/>
    <m/>
    <m/>
    <m/>
    <m/>
    <s v="aplikacija"/>
    <m/>
    <n v="318.79000000000002"/>
    <m/>
    <m/>
    <m/>
    <m/>
    <m/>
    <m/>
    <m/>
    <m/>
    <m/>
    <x v="1"/>
    <b v="0"/>
    <n v="30"/>
  </r>
  <r>
    <x v="0"/>
    <x v="3"/>
    <s v="sad"/>
    <x v="9"/>
    <x v="88"/>
    <m/>
    <m/>
    <m/>
    <m/>
    <s v="Op:"/>
    <x v="1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7"/>
    <x v="0"/>
    <m/>
    <m/>
    <m/>
    <m/>
    <m/>
    <x v="1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367"/>
    <x v="3"/>
    <s v="sad"/>
    <x v="7"/>
    <x v="32"/>
    <n v="705"/>
    <n v="822"/>
    <s v="E0740"/>
    <s v="PD"/>
    <m/>
    <x v="1012"/>
    <m/>
    <m/>
    <m/>
    <m/>
    <m/>
    <m/>
    <m/>
    <m/>
    <m/>
    <m/>
    <m/>
    <m/>
    <m/>
    <m/>
    <m/>
    <m/>
    <m/>
    <m/>
    <m/>
    <m/>
    <m/>
    <m/>
    <s v="preiskava"/>
    <m/>
    <n v="9.6"/>
    <m/>
    <m/>
    <m/>
    <m/>
    <m/>
    <m/>
    <m/>
    <m/>
    <m/>
    <x v="1"/>
    <b v="0"/>
    <n v="30"/>
  </r>
  <r>
    <x v="368"/>
    <x v="3"/>
    <s v="sad"/>
    <x v="7"/>
    <x v="32"/>
    <n v="705"/>
    <n v="822"/>
    <s v="E0741"/>
    <s v="PD"/>
    <m/>
    <x v="1013"/>
    <m/>
    <m/>
    <m/>
    <m/>
    <m/>
    <m/>
    <m/>
    <m/>
    <m/>
    <m/>
    <m/>
    <m/>
    <m/>
    <m/>
    <m/>
    <m/>
    <m/>
    <m/>
    <m/>
    <m/>
    <m/>
    <m/>
    <s v="primer"/>
    <m/>
    <n v="12"/>
    <m/>
    <m/>
    <m/>
    <m/>
    <m/>
    <m/>
    <m/>
    <m/>
    <m/>
    <x v="1"/>
    <b v="0"/>
    <n v="30"/>
  </r>
  <r>
    <x v="369"/>
    <x v="3"/>
    <s v="sad"/>
    <x v="7"/>
    <x v="32"/>
    <n v="705"/>
    <n v="822"/>
    <s v="E0742"/>
    <s v="PD"/>
    <m/>
    <x v="1014"/>
    <m/>
    <m/>
    <m/>
    <m/>
    <m/>
    <m/>
    <m/>
    <m/>
    <m/>
    <m/>
    <m/>
    <m/>
    <m/>
    <m/>
    <m/>
    <m/>
    <m/>
    <m/>
    <m/>
    <m/>
    <m/>
    <m/>
    <s v="primer"/>
    <m/>
    <n v="14.4"/>
    <m/>
    <m/>
    <m/>
    <m/>
    <m/>
    <m/>
    <m/>
    <m/>
    <m/>
    <x v="1"/>
    <b v="0"/>
    <n v="30"/>
  </r>
  <r>
    <x v="0"/>
    <x v="3"/>
    <s v="zob"/>
    <x v="4"/>
    <x v="0"/>
    <m/>
    <m/>
    <m/>
    <m/>
    <m/>
    <x v="10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370"/>
    <x v="3"/>
    <s v="zob"/>
    <x v="4"/>
    <x v="44"/>
    <n v="401"/>
    <s v="110"/>
    <s v="E0727"/>
    <s v="PD"/>
    <m/>
    <x v="1016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1"/>
    <x v="3"/>
    <s v="zob"/>
    <x v="4"/>
    <x v="44"/>
    <n v="402"/>
    <s v="111"/>
    <s v="E0723"/>
    <s v="PD"/>
    <m/>
    <x v="1017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2"/>
    <x v="3"/>
    <s v="zob"/>
    <x v="4"/>
    <x v="44"/>
    <n v="404"/>
    <s v="102"/>
    <s v="E0723"/>
    <s v="PD"/>
    <m/>
    <x v="1017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3"/>
    <x v="3"/>
    <s v="zob"/>
    <x v="4"/>
    <x v="44"/>
    <n v="404"/>
    <s v="104"/>
    <s v="E0724"/>
    <s v="PD"/>
    <m/>
    <x v="1018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4"/>
    <x v="3"/>
    <s v="zob"/>
    <x v="4"/>
    <x v="44"/>
    <n v="404"/>
    <s v="106"/>
    <s v="E0724"/>
    <s v="PD"/>
    <m/>
    <x v="1018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5"/>
    <x v="3"/>
    <s v="zob"/>
    <x v="4"/>
    <x v="44"/>
    <n v="404"/>
    <s v="107"/>
    <s v="E0725"/>
    <s v="PD"/>
    <m/>
    <x v="1019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6"/>
    <x v="3"/>
    <s v="zob"/>
    <x v="4"/>
    <x v="44"/>
    <n v="404"/>
    <s v="120"/>
    <s v="E0725"/>
    <s v="PD"/>
    <m/>
    <x v="1019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7"/>
    <x v="3"/>
    <s v="zob"/>
    <x v="4"/>
    <x v="44"/>
    <n v="405"/>
    <n v="113"/>
    <s v="E0726"/>
    <s v="PD"/>
    <m/>
    <x v="1020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0"/>
    <x v="3"/>
    <s v="druge"/>
    <x v="7"/>
    <x v="89"/>
    <m/>
    <m/>
    <m/>
    <m/>
    <m/>
    <x v="10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78"/>
    <x v="3"/>
    <s v="druge"/>
    <x v="7"/>
    <x v="89"/>
    <n v="507"/>
    <s v="028"/>
    <s v="F0005"/>
    <s v="PD"/>
    <m/>
    <x v="1022"/>
    <n v="1700"/>
    <s v="storitev"/>
    <m/>
    <m/>
    <m/>
    <m/>
    <m/>
    <m/>
    <m/>
    <m/>
    <m/>
    <m/>
    <m/>
    <m/>
    <m/>
    <m/>
    <m/>
    <m/>
    <m/>
    <m/>
    <m/>
    <m/>
    <s v="obravnava"/>
    <n v="42481.71"/>
    <n v="24.989241176470589"/>
    <m/>
    <m/>
    <m/>
    <m/>
    <m/>
    <m/>
    <m/>
    <m/>
    <m/>
    <x v="1"/>
    <b v="0"/>
    <n v="30"/>
  </r>
  <r>
    <x v="0"/>
    <x v="3"/>
    <s v="spl"/>
    <x v="7"/>
    <x v="32"/>
    <m/>
    <m/>
    <m/>
    <m/>
    <m/>
    <x v="10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79"/>
    <x v="3"/>
    <s v="spl"/>
    <x v="7"/>
    <x v="32"/>
    <n v="346"/>
    <s v="030"/>
    <s v="E0214"/>
    <s v="PD"/>
    <m/>
    <x v="1024"/>
    <m/>
    <m/>
    <m/>
    <m/>
    <m/>
    <m/>
    <m/>
    <m/>
    <m/>
    <m/>
    <m/>
    <m/>
    <m/>
    <m/>
    <m/>
    <m/>
    <m/>
    <m/>
    <m/>
    <m/>
    <m/>
    <m/>
    <s v="primer"/>
    <m/>
    <n v="1.43"/>
    <m/>
    <m/>
    <m/>
    <m/>
    <m/>
    <m/>
    <m/>
    <m/>
    <m/>
    <x v="1"/>
    <b v="0"/>
    <n v="30"/>
  </r>
  <r>
    <x v="380"/>
    <x v="3"/>
    <s v="spl"/>
    <x v="7"/>
    <x v="32"/>
    <n v="346"/>
    <s v="030"/>
    <s v="E0215"/>
    <s v="PD"/>
    <m/>
    <x v="1025"/>
    <m/>
    <m/>
    <m/>
    <m/>
    <m/>
    <m/>
    <m/>
    <m/>
    <m/>
    <m/>
    <m/>
    <m/>
    <m/>
    <m/>
    <m/>
    <m/>
    <m/>
    <m/>
    <m/>
    <m/>
    <m/>
    <m/>
    <s v="primer"/>
    <m/>
    <n v="2.12"/>
    <m/>
    <m/>
    <m/>
    <m/>
    <m/>
    <m/>
    <m/>
    <m/>
    <m/>
    <x v="1"/>
    <b v="0"/>
    <n v="30"/>
  </r>
  <r>
    <x v="381"/>
    <x v="3"/>
    <s v="druge"/>
    <x v="7"/>
    <x v="32"/>
    <n v="511"/>
    <s v="030"/>
    <s v="E0332"/>
    <s v="PD"/>
    <m/>
    <x v="1026"/>
    <m/>
    <m/>
    <m/>
    <m/>
    <m/>
    <m/>
    <m/>
    <m/>
    <m/>
    <m/>
    <m/>
    <m/>
    <m/>
    <m/>
    <m/>
    <m/>
    <m/>
    <m/>
    <m/>
    <m/>
    <m/>
    <m/>
    <s v="preiskava"/>
    <m/>
    <n v="211.21"/>
    <m/>
    <m/>
    <m/>
    <m/>
    <m/>
    <m/>
    <m/>
    <m/>
    <m/>
    <x v="1"/>
    <b v="0"/>
    <n v="30"/>
  </r>
  <r>
    <x v="382"/>
    <x v="3"/>
    <s v="druge"/>
    <x v="7"/>
    <x v="32"/>
    <n v="511"/>
    <s v="030"/>
    <s v="E0333"/>
    <s v="PD"/>
    <m/>
    <x v="1027"/>
    <m/>
    <m/>
    <m/>
    <m/>
    <m/>
    <m/>
    <m/>
    <m/>
    <m/>
    <m/>
    <m/>
    <m/>
    <m/>
    <m/>
    <m/>
    <m/>
    <m/>
    <m/>
    <m/>
    <m/>
    <m/>
    <m/>
    <s v="preiskava"/>
    <m/>
    <n v="305.08999999999997"/>
    <m/>
    <m/>
    <m/>
    <m/>
    <m/>
    <m/>
    <m/>
    <m/>
    <m/>
    <x v="1"/>
    <b v="0"/>
    <n v="30"/>
  </r>
  <r>
    <x v="383"/>
    <x v="3"/>
    <s v="druge"/>
    <x v="7"/>
    <x v="32"/>
    <n v="511"/>
    <s v="030"/>
    <s v="E0334"/>
    <s v="PD"/>
    <m/>
    <x v="1028"/>
    <m/>
    <m/>
    <m/>
    <m/>
    <m/>
    <m/>
    <m/>
    <m/>
    <m/>
    <m/>
    <m/>
    <m/>
    <m/>
    <m/>
    <m/>
    <m/>
    <m/>
    <m/>
    <m/>
    <m/>
    <m/>
    <m/>
    <s v="preiskava"/>
    <m/>
    <n v="51.88"/>
    <m/>
    <m/>
    <m/>
    <m/>
    <m/>
    <m/>
    <m/>
    <m/>
    <m/>
    <x v="1"/>
    <b v="0"/>
    <n v="30"/>
  </r>
  <r>
    <x v="384"/>
    <x v="3"/>
    <s v="druge"/>
    <x v="7"/>
    <x v="32"/>
    <n v="511"/>
    <s v="030"/>
    <s v="E0335"/>
    <s v="PD"/>
    <m/>
    <x v="1029"/>
    <m/>
    <m/>
    <m/>
    <m/>
    <m/>
    <m/>
    <m/>
    <m/>
    <m/>
    <m/>
    <m/>
    <m/>
    <m/>
    <m/>
    <m/>
    <m/>
    <m/>
    <m/>
    <m/>
    <m/>
    <m/>
    <m/>
    <s v="preiskava"/>
    <m/>
    <n v="117.34"/>
    <m/>
    <m/>
    <m/>
    <m/>
    <m/>
    <m/>
    <m/>
    <m/>
    <m/>
    <x v="1"/>
    <b v="0"/>
    <n v="30"/>
  </r>
  <r>
    <x v="385"/>
    <x v="3"/>
    <s v="druge"/>
    <x v="7"/>
    <x v="32"/>
    <n v="511"/>
    <s v="030"/>
    <s v="E0684"/>
    <s v="PD"/>
    <m/>
    <x v="1030"/>
    <m/>
    <m/>
    <m/>
    <m/>
    <m/>
    <m/>
    <m/>
    <m/>
    <m/>
    <m/>
    <m/>
    <m/>
    <m/>
    <m/>
    <m/>
    <m/>
    <m/>
    <m/>
    <m/>
    <m/>
    <m/>
    <m/>
    <s v="preiskava"/>
    <m/>
    <n v="1363.7"/>
    <m/>
    <m/>
    <m/>
    <m/>
    <m/>
    <m/>
    <m/>
    <m/>
    <m/>
    <x v="1"/>
    <b v="0"/>
    <n v="30"/>
  </r>
  <r>
    <x v="386"/>
    <x v="3"/>
    <s v="druge"/>
    <x v="7"/>
    <x v="32"/>
    <n v="511"/>
    <s v="030"/>
    <s v="E0685"/>
    <s v="PD"/>
    <m/>
    <x v="1031"/>
    <m/>
    <m/>
    <m/>
    <m/>
    <m/>
    <m/>
    <m/>
    <m/>
    <m/>
    <m/>
    <m/>
    <m/>
    <m/>
    <m/>
    <m/>
    <m/>
    <m/>
    <m/>
    <m/>
    <m/>
    <m/>
    <m/>
    <s v="preiskava"/>
    <m/>
    <n v="1836.48"/>
    <m/>
    <m/>
    <m/>
    <m/>
    <m/>
    <m/>
    <m/>
    <m/>
    <m/>
    <x v="1"/>
    <b v="0"/>
    <n v="30"/>
  </r>
  <r>
    <x v="387"/>
    <x v="3"/>
    <s v="druge"/>
    <x v="7"/>
    <x v="32"/>
    <n v="511"/>
    <s v="030"/>
    <s v="E0715"/>
    <s v="PD"/>
    <m/>
    <x v="1032"/>
    <m/>
    <m/>
    <m/>
    <m/>
    <m/>
    <m/>
    <m/>
    <m/>
    <m/>
    <m/>
    <m/>
    <m/>
    <m/>
    <m/>
    <m/>
    <m/>
    <m/>
    <m/>
    <m/>
    <m/>
    <m/>
    <m/>
    <s v="primer"/>
    <m/>
    <n v="92.65"/>
    <m/>
    <m/>
    <m/>
    <m/>
    <m/>
    <m/>
    <m/>
    <m/>
    <m/>
    <x v="1"/>
    <b v="0"/>
    <n v="30"/>
  </r>
  <r>
    <x v="388"/>
    <x v="3"/>
    <s v="druge"/>
    <x v="7"/>
    <x v="32"/>
    <n v="511"/>
    <s v="030"/>
    <s v="E0716"/>
    <s v="PD"/>
    <m/>
    <x v="1033"/>
    <m/>
    <m/>
    <m/>
    <m/>
    <m/>
    <m/>
    <m/>
    <m/>
    <m/>
    <m/>
    <m/>
    <m/>
    <m/>
    <m/>
    <m/>
    <m/>
    <m/>
    <m/>
    <m/>
    <m/>
    <m/>
    <m/>
    <s v="primer"/>
    <m/>
    <n v="157.9"/>
    <m/>
    <m/>
    <m/>
    <m/>
    <m/>
    <m/>
    <m/>
    <m/>
    <m/>
    <x v="1"/>
    <b v="0"/>
    <n v="30"/>
  </r>
  <r>
    <x v="389"/>
    <x v="3"/>
    <s v="druge"/>
    <x v="7"/>
    <x v="32"/>
    <n v="511"/>
    <s v="030"/>
    <s v="E0717"/>
    <s v="PD"/>
    <m/>
    <x v="1034"/>
    <m/>
    <m/>
    <m/>
    <m/>
    <m/>
    <m/>
    <m/>
    <m/>
    <m/>
    <m/>
    <m/>
    <m/>
    <m/>
    <m/>
    <m/>
    <m/>
    <m/>
    <m/>
    <m/>
    <m/>
    <m/>
    <m/>
    <s v="primer"/>
    <m/>
    <n v="274.35000000000002"/>
    <m/>
    <m/>
    <m/>
    <m/>
    <m/>
    <m/>
    <m/>
    <m/>
    <m/>
    <x v="1"/>
    <b v="0"/>
    <n v="30"/>
  </r>
  <r>
    <x v="0"/>
    <x v="3"/>
    <s v="druge"/>
    <x v="7"/>
    <x v="90"/>
    <m/>
    <m/>
    <m/>
    <m/>
    <m/>
    <x v="10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0"/>
    <x v="3"/>
    <s v="druge"/>
    <x v="7"/>
    <x v="90"/>
    <n v="510"/>
    <s v="029"/>
    <s v="Z0040"/>
    <s v="PD"/>
    <m/>
    <x v="1036"/>
    <n v="1350"/>
    <s v="storitev"/>
    <m/>
    <m/>
    <m/>
    <m/>
    <m/>
    <m/>
    <m/>
    <m/>
    <m/>
    <m/>
    <m/>
    <m/>
    <m/>
    <m/>
    <m/>
    <m/>
    <m/>
    <m/>
    <m/>
    <m/>
    <m/>
    <n v="41915.81"/>
    <m/>
    <m/>
    <m/>
    <m/>
    <m/>
    <m/>
    <m/>
    <m/>
    <m/>
    <m/>
    <x v="1"/>
    <b v="0"/>
    <n v="31"/>
  </r>
  <r>
    <x v="0"/>
    <x v="3"/>
    <s v="druge"/>
    <x v="7"/>
    <x v="90"/>
    <n v="510"/>
    <s v="029"/>
    <s v="PZN1101"/>
    <m/>
    <m/>
    <x v="1037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2"/>
    <m/>
    <m/>
    <x v="1038"/>
    <m/>
    <m/>
    <m/>
    <m/>
    <m/>
    <m/>
    <m/>
    <m/>
    <m/>
    <m/>
    <m/>
    <m/>
    <m/>
    <m/>
    <m/>
    <m/>
    <m/>
    <m/>
    <m/>
    <m/>
    <m/>
    <m/>
    <s v="primer"/>
    <m/>
    <n v="41.34"/>
    <m/>
    <m/>
    <m/>
    <m/>
    <m/>
    <m/>
    <m/>
    <m/>
    <m/>
    <x v="0"/>
    <m/>
    <n v="31"/>
  </r>
  <r>
    <x v="0"/>
    <x v="3"/>
    <s v="druge"/>
    <x v="7"/>
    <x v="90"/>
    <n v="510"/>
    <s v="029"/>
    <s v="PZN1103"/>
    <m/>
    <m/>
    <x v="1039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4"/>
    <m/>
    <m/>
    <x v="1040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5"/>
    <m/>
    <m/>
    <x v="1041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6"/>
    <m/>
    <m/>
    <x v="1042"/>
    <m/>
    <m/>
    <m/>
    <m/>
    <m/>
    <m/>
    <m/>
    <m/>
    <m/>
    <m/>
    <m/>
    <m/>
    <m/>
    <m/>
    <m/>
    <m/>
    <m/>
    <m/>
    <m/>
    <m/>
    <m/>
    <m/>
    <s v="primer"/>
    <m/>
    <n v="27.13"/>
    <m/>
    <m/>
    <m/>
    <m/>
    <m/>
    <m/>
    <m/>
    <m/>
    <m/>
    <x v="0"/>
    <m/>
    <n v="31"/>
  </r>
  <r>
    <x v="0"/>
    <x v="3"/>
    <s v="druge"/>
    <x v="7"/>
    <x v="90"/>
    <n v="510"/>
    <s v="029"/>
    <s v="PZN1107"/>
    <m/>
    <m/>
    <x v="1043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8"/>
    <m/>
    <m/>
    <x v="1044"/>
    <m/>
    <m/>
    <m/>
    <m/>
    <m/>
    <m/>
    <m/>
    <m/>
    <m/>
    <m/>
    <m/>
    <m/>
    <m/>
    <m/>
    <m/>
    <m/>
    <m/>
    <m/>
    <m/>
    <m/>
    <m/>
    <m/>
    <s v="primer"/>
    <m/>
    <n v="37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9"/>
    <m/>
    <m/>
    <x v="1045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0"/>
    <n v="510"/>
    <s v="029"/>
    <s v="PZN1110"/>
    <m/>
    <m/>
    <x v="1046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0"/>
    <n v="510"/>
    <s v="029"/>
    <s v="PZN1111"/>
    <m/>
    <m/>
    <x v="1047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0"/>
    <n v="510"/>
    <s v="029"/>
    <s v="PZN1112"/>
    <m/>
    <m/>
    <x v="1048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0"/>
    <n v="510"/>
    <s v="029"/>
    <s v="PZN1113"/>
    <m/>
    <m/>
    <x v="1049"/>
    <m/>
    <m/>
    <m/>
    <m/>
    <m/>
    <m/>
    <m/>
    <m/>
    <m/>
    <m/>
    <m/>
    <m/>
    <m/>
    <m/>
    <m/>
    <m/>
    <m/>
    <m/>
    <m/>
    <m/>
    <m/>
    <m/>
    <s v="primer"/>
    <m/>
    <n v="8.67"/>
    <m/>
    <m/>
    <m/>
    <m/>
    <m/>
    <m/>
    <m/>
    <m/>
    <m/>
    <x v="0"/>
    <m/>
    <n v="31"/>
  </r>
  <r>
    <x v="0"/>
    <x v="3"/>
    <s v="druge"/>
    <x v="7"/>
    <x v="91"/>
    <n v="510"/>
    <s v="029"/>
    <s v="Z0040"/>
    <m/>
    <m/>
    <x v="10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1"/>
    <n v="510"/>
    <s v="029"/>
    <s v="PZN2105"/>
    <m/>
    <m/>
    <x v="1051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1"/>
    <n v="510"/>
    <s v="029"/>
    <s v="PZN2106"/>
    <m/>
    <m/>
    <x v="1052"/>
    <m/>
    <m/>
    <m/>
    <m/>
    <m/>
    <m/>
    <m/>
    <m/>
    <m/>
    <m/>
    <m/>
    <m/>
    <m/>
    <m/>
    <m/>
    <m/>
    <m/>
    <m/>
    <m/>
    <m/>
    <m/>
    <m/>
    <s v="primer"/>
    <m/>
    <n v="27.13"/>
    <m/>
    <m/>
    <m/>
    <m/>
    <m/>
    <m/>
    <m/>
    <m/>
    <m/>
    <x v="0"/>
    <m/>
    <n v="31"/>
  </r>
  <r>
    <x v="0"/>
    <x v="3"/>
    <s v="druge"/>
    <x v="7"/>
    <x v="91"/>
    <n v="510"/>
    <s v="029"/>
    <s v="PZN2107"/>
    <m/>
    <m/>
    <x v="1053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1"/>
    <n v="510"/>
    <s v="029"/>
    <s v="PZN2108"/>
    <m/>
    <m/>
    <x v="1054"/>
    <m/>
    <m/>
    <m/>
    <m/>
    <m/>
    <m/>
    <m/>
    <m/>
    <m/>
    <m/>
    <m/>
    <m/>
    <m/>
    <m/>
    <m/>
    <m/>
    <m/>
    <m/>
    <m/>
    <m/>
    <m/>
    <m/>
    <s v="primer"/>
    <m/>
    <n v="37.229999999999997"/>
    <m/>
    <m/>
    <m/>
    <m/>
    <m/>
    <m/>
    <m/>
    <m/>
    <m/>
    <x v="0"/>
    <m/>
    <n v="31"/>
  </r>
  <r>
    <x v="0"/>
    <x v="3"/>
    <s v="druge"/>
    <x v="7"/>
    <x v="91"/>
    <n v="510"/>
    <s v="029"/>
    <s v="PZN2109"/>
    <m/>
    <m/>
    <x v="1055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1"/>
    <n v="510"/>
    <s v="029"/>
    <s v="PZN2110"/>
    <m/>
    <m/>
    <x v="1056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1"/>
    <n v="510"/>
    <s v="029"/>
    <s v="PZN2111"/>
    <m/>
    <m/>
    <x v="1057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1"/>
    <n v="510"/>
    <s v="029"/>
    <s v="PZN2112"/>
    <m/>
    <m/>
    <x v="1058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391"/>
    <x v="3"/>
    <s v="druge"/>
    <x v="7"/>
    <x v="92"/>
    <n v="510"/>
    <s v="029"/>
    <s v="Z0044"/>
    <s v="PD"/>
    <m/>
    <x v="10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31"/>
  </r>
  <r>
    <x v="0"/>
    <x v="3"/>
    <s v="druge"/>
    <x v="7"/>
    <x v="92"/>
    <n v="510"/>
    <s v="029"/>
    <s v="PZN3101"/>
    <m/>
    <m/>
    <x v="1060"/>
    <m/>
    <m/>
    <m/>
    <m/>
    <m/>
    <m/>
    <m/>
    <m/>
    <m/>
    <m/>
    <m/>
    <m/>
    <m/>
    <m/>
    <m/>
    <m/>
    <m/>
    <m/>
    <m/>
    <m/>
    <m/>
    <m/>
    <s v="primer"/>
    <m/>
    <n v="44.73"/>
    <m/>
    <m/>
    <m/>
    <m/>
    <m/>
    <m/>
    <m/>
    <m/>
    <m/>
    <x v="0"/>
    <m/>
    <n v="31"/>
  </r>
  <r>
    <x v="0"/>
    <x v="3"/>
    <s v="druge"/>
    <x v="7"/>
    <x v="92"/>
    <n v="510"/>
    <s v="029"/>
    <s v="PZN3102"/>
    <m/>
    <m/>
    <x v="1061"/>
    <m/>
    <m/>
    <m/>
    <m/>
    <m/>
    <m/>
    <m/>
    <m/>
    <m/>
    <m/>
    <m/>
    <m/>
    <m/>
    <m/>
    <m/>
    <m/>
    <m/>
    <m/>
    <m/>
    <m/>
    <m/>
    <m/>
    <s v="primer"/>
    <m/>
    <n v="33.58"/>
    <m/>
    <m/>
    <m/>
    <m/>
    <m/>
    <m/>
    <m/>
    <m/>
    <m/>
    <x v="0"/>
    <m/>
    <n v="31"/>
  </r>
  <r>
    <x v="0"/>
    <x v="3"/>
    <s v="druge"/>
    <x v="7"/>
    <x v="92"/>
    <n v="510"/>
    <s v="029"/>
    <s v="PZN3103"/>
    <m/>
    <m/>
    <x v="1062"/>
    <m/>
    <m/>
    <m/>
    <m/>
    <m/>
    <m/>
    <m/>
    <m/>
    <m/>
    <m/>
    <m/>
    <m/>
    <m/>
    <m/>
    <m/>
    <m/>
    <m/>
    <m/>
    <m/>
    <m/>
    <m/>
    <m/>
    <s v="primer"/>
    <m/>
    <n v="33.58"/>
    <m/>
    <m/>
    <m/>
    <m/>
    <m/>
    <m/>
    <m/>
    <m/>
    <m/>
    <x v="0"/>
    <m/>
    <n v="31"/>
  </r>
  <r>
    <x v="0"/>
    <x v="3"/>
    <s v="druge"/>
    <x v="7"/>
    <x v="93"/>
    <n v="510"/>
    <s v="029"/>
    <s v="Z0044"/>
    <m/>
    <m/>
    <x v="10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3"/>
    <n v="510"/>
    <s v="029"/>
    <s v="PZN4101"/>
    <m/>
    <m/>
    <x v="1060"/>
    <m/>
    <m/>
    <m/>
    <m/>
    <m/>
    <m/>
    <m/>
    <m/>
    <m/>
    <m/>
    <m/>
    <m/>
    <m/>
    <m/>
    <m/>
    <m/>
    <m/>
    <m/>
    <m/>
    <m/>
    <m/>
    <m/>
    <s v="primer"/>
    <m/>
    <n v="33.83"/>
    <m/>
    <m/>
    <m/>
    <m/>
    <m/>
    <m/>
    <m/>
    <m/>
    <m/>
    <x v="0"/>
    <m/>
    <n v="31"/>
  </r>
  <r>
    <x v="0"/>
    <x v="3"/>
    <s v="druge"/>
    <x v="7"/>
    <x v="93"/>
    <n v="510"/>
    <s v="029"/>
    <s v="PZN4102"/>
    <m/>
    <m/>
    <x v="1061"/>
    <m/>
    <m/>
    <m/>
    <m/>
    <m/>
    <m/>
    <m/>
    <m/>
    <m/>
    <m/>
    <m/>
    <m/>
    <m/>
    <m/>
    <m/>
    <m/>
    <m/>
    <m/>
    <m/>
    <m/>
    <m/>
    <m/>
    <s v="primer"/>
    <m/>
    <n v="22.67"/>
    <m/>
    <m/>
    <m/>
    <m/>
    <m/>
    <m/>
    <m/>
    <m/>
    <m/>
    <x v="0"/>
    <m/>
    <n v="31"/>
  </r>
  <r>
    <x v="0"/>
    <x v="3"/>
    <s v="druge"/>
    <x v="7"/>
    <x v="93"/>
    <n v="510"/>
    <s v="029"/>
    <s v="PZN4103"/>
    <m/>
    <m/>
    <x v="1062"/>
    <m/>
    <m/>
    <m/>
    <m/>
    <m/>
    <m/>
    <m/>
    <m/>
    <m/>
    <m/>
    <m/>
    <m/>
    <m/>
    <m/>
    <m/>
    <m/>
    <m/>
    <m/>
    <m/>
    <m/>
    <m/>
    <m/>
    <s v="primer"/>
    <m/>
    <n v="22.67"/>
    <m/>
    <m/>
    <m/>
    <m/>
    <m/>
    <m/>
    <m/>
    <m/>
    <m/>
    <x v="0"/>
    <m/>
    <n v="31"/>
  </r>
  <r>
    <x v="0"/>
    <x v="3"/>
    <s v="druge"/>
    <x v="7"/>
    <x v="94"/>
    <m/>
    <m/>
    <m/>
    <m/>
    <m/>
    <x v="10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2"/>
    <x v="3"/>
    <s v="druge"/>
    <x v="7"/>
    <x v="94"/>
    <n v="544"/>
    <s v="034"/>
    <s v="Z0040"/>
    <s v="PD"/>
    <m/>
    <x v="1065"/>
    <n v="1350"/>
    <s v="storitev"/>
    <m/>
    <m/>
    <m/>
    <m/>
    <m/>
    <m/>
    <m/>
    <m/>
    <m/>
    <m/>
    <m/>
    <m/>
    <m/>
    <m/>
    <m/>
    <m/>
    <m/>
    <m/>
    <m/>
    <m/>
    <m/>
    <n v="31914.36"/>
    <m/>
    <m/>
    <m/>
    <m/>
    <m/>
    <m/>
    <m/>
    <m/>
    <m/>
    <m/>
    <x v="1"/>
    <b v="0"/>
    <n v="31"/>
  </r>
  <r>
    <x v="0"/>
    <x v="3"/>
    <s v="druge"/>
    <x v="7"/>
    <x v="94"/>
    <n v="544"/>
    <s v="034"/>
    <s v="PZN1201"/>
    <m/>
    <m/>
    <x v="1037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2"/>
    <m/>
    <m/>
    <x v="1066"/>
    <m/>
    <m/>
    <m/>
    <m/>
    <m/>
    <m/>
    <m/>
    <m/>
    <m/>
    <m/>
    <m/>
    <m/>
    <m/>
    <m/>
    <m/>
    <m/>
    <m/>
    <m/>
    <m/>
    <m/>
    <m/>
    <m/>
    <s v="primer"/>
    <m/>
    <n v="30.19"/>
    <m/>
    <m/>
    <m/>
    <m/>
    <m/>
    <m/>
    <m/>
    <m/>
    <m/>
    <x v="0"/>
    <m/>
    <n v="31"/>
  </r>
  <r>
    <x v="0"/>
    <x v="3"/>
    <s v="druge"/>
    <x v="7"/>
    <x v="94"/>
    <n v="544"/>
    <s v="034"/>
    <s v="PZN1203"/>
    <m/>
    <m/>
    <x v="1067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4"/>
    <n v="544"/>
    <s v="034"/>
    <s v="PZN1204"/>
    <m/>
    <m/>
    <x v="1040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5"/>
    <m/>
    <m/>
    <x v="1068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4"/>
    <n v="544"/>
    <s v="034"/>
    <s v="PZN1206"/>
    <m/>
    <m/>
    <x v="1069"/>
    <m/>
    <m/>
    <m/>
    <m/>
    <m/>
    <m/>
    <m/>
    <m/>
    <m/>
    <m/>
    <m/>
    <m/>
    <m/>
    <m/>
    <m/>
    <m/>
    <m/>
    <m/>
    <m/>
    <m/>
    <m/>
    <m/>
    <s v="primer"/>
    <m/>
    <n v="20.93"/>
    <m/>
    <m/>
    <m/>
    <m/>
    <m/>
    <m/>
    <m/>
    <m/>
    <m/>
    <x v="0"/>
    <m/>
    <n v="31"/>
  </r>
  <r>
    <x v="0"/>
    <x v="3"/>
    <s v="druge"/>
    <x v="7"/>
    <x v="94"/>
    <n v="544"/>
    <s v="034"/>
    <s v="PZN1207"/>
    <m/>
    <m/>
    <x v="1043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8"/>
    <m/>
    <m/>
    <x v="1044"/>
    <m/>
    <m/>
    <m/>
    <m/>
    <m/>
    <m/>
    <m/>
    <m/>
    <m/>
    <m/>
    <m/>
    <m/>
    <m/>
    <m/>
    <m/>
    <m/>
    <m/>
    <m/>
    <m/>
    <m/>
    <m/>
    <m/>
    <s v="primer"/>
    <m/>
    <n v="28.56"/>
    <m/>
    <m/>
    <m/>
    <m/>
    <m/>
    <m/>
    <m/>
    <m/>
    <m/>
    <x v="0"/>
    <m/>
    <n v="31"/>
  </r>
  <r>
    <x v="0"/>
    <x v="3"/>
    <s v="druge"/>
    <x v="7"/>
    <x v="94"/>
    <n v="544"/>
    <s v="034"/>
    <s v="PZN1209"/>
    <m/>
    <m/>
    <x v="1045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4"/>
    <n v="544"/>
    <s v="034"/>
    <s v="PZN1210"/>
    <m/>
    <m/>
    <x v="1070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4"/>
    <n v="544"/>
    <s v="034"/>
    <s v="PZN1211"/>
    <m/>
    <m/>
    <x v="1071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4"/>
    <n v="544"/>
    <s v="034"/>
    <s v="PZN1212"/>
    <m/>
    <m/>
    <x v="1072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4"/>
    <n v="544"/>
    <s v="034"/>
    <s v="PZN1213"/>
    <m/>
    <m/>
    <x v="1049"/>
    <m/>
    <m/>
    <m/>
    <m/>
    <m/>
    <m/>
    <m/>
    <m/>
    <m/>
    <m/>
    <m/>
    <m/>
    <m/>
    <m/>
    <m/>
    <m/>
    <m/>
    <m/>
    <m/>
    <m/>
    <m/>
    <m/>
    <s v="primer"/>
    <m/>
    <n v="6.19"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n v="544"/>
    <s v="034"/>
    <s v="Z0040"/>
    <m/>
    <m/>
    <x v="1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n v="544"/>
    <s v="034"/>
    <s v="PZN2205"/>
    <m/>
    <m/>
    <x v="1077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5"/>
    <n v="544"/>
    <s v="034"/>
    <s v="PZN2206"/>
    <m/>
    <m/>
    <x v="1078"/>
    <m/>
    <m/>
    <m/>
    <m/>
    <m/>
    <m/>
    <m/>
    <m/>
    <m/>
    <m/>
    <m/>
    <m/>
    <m/>
    <m/>
    <m/>
    <m/>
    <m/>
    <m/>
    <m/>
    <m/>
    <m/>
    <m/>
    <s v="primer"/>
    <m/>
    <n v="20.93"/>
    <m/>
    <m/>
    <m/>
    <m/>
    <m/>
    <m/>
    <m/>
    <m/>
    <m/>
    <x v="0"/>
    <m/>
    <n v="31"/>
  </r>
  <r>
    <x v="0"/>
    <x v="3"/>
    <s v="druge"/>
    <x v="7"/>
    <x v="95"/>
    <n v="544"/>
    <s v="034"/>
    <s v="PZN2207"/>
    <m/>
    <m/>
    <x v="1053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5"/>
    <n v="544"/>
    <s v="034"/>
    <s v="PZN2208"/>
    <m/>
    <m/>
    <x v="1054"/>
    <m/>
    <m/>
    <m/>
    <m/>
    <m/>
    <m/>
    <m/>
    <m/>
    <m/>
    <m/>
    <m/>
    <m/>
    <m/>
    <m/>
    <m/>
    <m/>
    <m/>
    <m/>
    <m/>
    <m/>
    <m/>
    <m/>
    <s v="primer"/>
    <m/>
    <n v="28.56"/>
    <m/>
    <m/>
    <m/>
    <m/>
    <m/>
    <m/>
    <m/>
    <m/>
    <m/>
    <x v="0"/>
    <m/>
    <n v="31"/>
  </r>
  <r>
    <x v="0"/>
    <x v="3"/>
    <s v="druge"/>
    <x v="7"/>
    <x v="95"/>
    <n v="544"/>
    <s v="034"/>
    <s v="PZN2209"/>
    <m/>
    <m/>
    <x v="1055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5"/>
    <n v="544"/>
    <s v="034"/>
    <s v="PZN2210"/>
    <m/>
    <m/>
    <x v="1056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5"/>
    <n v="544"/>
    <s v="034"/>
    <s v="PZN2211"/>
    <m/>
    <m/>
    <x v="1057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5"/>
    <n v="544"/>
    <s v="034"/>
    <s v="PZN2212"/>
    <m/>
    <m/>
    <x v="1058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6"/>
    <m/>
    <m/>
    <m/>
    <m/>
    <m/>
    <x v="10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3"/>
    <x v="3"/>
    <s v="druge"/>
    <x v="7"/>
    <x v="96"/>
    <n v="703"/>
    <n v="801"/>
    <s v="E0709"/>
    <s v="PD"/>
    <m/>
    <x v="1083"/>
    <m/>
    <m/>
    <m/>
    <m/>
    <m/>
    <m/>
    <m/>
    <m/>
    <m/>
    <m/>
    <m/>
    <m/>
    <m/>
    <m/>
    <m/>
    <m/>
    <m/>
    <m/>
    <m/>
    <m/>
    <m/>
    <m/>
    <s v="preiskava"/>
    <m/>
    <n v="13.63"/>
    <m/>
    <m/>
    <m/>
    <m/>
    <m/>
    <m/>
    <m/>
    <m/>
    <m/>
    <x v="1"/>
    <b v="0"/>
    <n v="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Vrtilna tabela3" cacheId="0" applyNumberFormats="0" applyBorderFormats="0" applyFontFormats="0" applyPatternFormats="0" applyAlignmentFormats="0" applyWidthHeightFormats="1" dataCaption="Vrednosti" updatedVersion="6" minRefreshableVersion="3" rowGrandTotals="0" colGrandTotals="0" itemPrintTitles="1" createdVersion="6" indent="0" outline="1" outlineData="1" multipleFieldFilters="0">
  <location ref="A6:C436" firstHeaderRow="1" firstDataRow="1" firstDataCol="2" rowPageCount="1" colPageCount="1"/>
  <pivotFields count="48">
    <pivotField axis="axisRow" outline="0" showAll="0" sortType="ascending" defaultSubtotal="0">
      <items count="394">
        <item x="2"/>
        <item x="1"/>
        <item x="359"/>
        <item x="360"/>
        <item x="361"/>
        <item x="362"/>
        <item x="363"/>
        <item x="364"/>
        <item x="365"/>
        <item x="366"/>
        <item x="4"/>
        <item x="5"/>
        <item x="6"/>
        <item x="7"/>
        <item x="8"/>
        <item x="3"/>
        <item x="300"/>
        <item x="9"/>
        <item x="10"/>
        <item x="11"/>
        <item x="12"/>
        <item x="13"/>
        <item x="14"/>
        <item x="301"/>
        <item x="302"/>
        <item x="304"/>
        <item x="305"/>
        <item x="16"/>
        <item x="17"/>
        <item x="306"/>
        <item x="307"/>
        <item x="18"/>
        <item x="19"/>
        <item x="308"/>
        <item x="309"/>
        <item x="310"/>
        <item x="311"/>
        <item x="20"/>
        <item x="21"/>
        <item x="22"/>
        <item x="24"/>
        <item x="23"/>
        <item x="25"/>
        <item x="26"/>
        <item x="27"/>
        <item x="29"/>
        <item x="28"/>
        <item x="30"/>
        <item x="33"/>
        <item x="31"/>
        <item x="32"/>
        <item x="34"/>
        <item x="35"/>
        <item x="36"/>
        <item x="303"/>
        <item x="37"/>
        <item x="38"/>
        <item x="39"/>
        <item x="40"/>
        <item x="41"/>
        <item x="42"/>
        <item x="330"/>
        <item x="259"/>
        <item x="329"/>
        <item x="331"/>
        <item x="332"/>
        <item x="333"/>
        <item x="334"/>
        <item x="335"/>
        <item x="312"/>
        <item x="313"/>
        <item x="314"/>
        <item x="315"/>
        <item x="316"/>
        <item x="317"/>
        <item x="318"/>
        <item x="319"/>
        <item x="320"/>
        <item x="52"/>
        <item x="51"/>
        <item x="262"/>
        <item x="53"/>
        <item x="54"/>
        <item x="321"/>
        <item x="15"/>
        <item x="322"/>
        <item x="55"/>
        <item x="57"/>
        <item x="58"/>
        <item x="59"/>
        <item x="43"/>
        <item x="269"/>
        <item x="271"/>
        <item x="272"/>
        <item x="275"/>
        <item x="56"/>
        <item x="60"/>
        <item x="61"/>
        <item x="62"/>
        <item x="63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64"/>
        <item x="65"/>
        <item x="290"/>
        <item x="323"/>
        <item x="69"/>
        <item x="71"/>
        <item x="255"/>
        <item x="260"/>
        <item x="258"/>
        <item x="66"/>
        <item x="67"/>
        <item x="68"/>
        <item x="73"/>
        <item x="70"/>
        <item x="72"/>
        <item x="74"/>
        <item x="75"/>
        <item x="353"/>
        <item x="257"/>
        <item x="76"/>
        <item x="77"/>
        <item x="78"/>
        <item x="270"/>
        <item x="274"/>
        <item x="276"/>
        <item x="354"/>
        <item x="50"/>
        <item x="79"/>
        <item x="80"/>
        <item x="81"/>
        <item x="82"/>
        <item x="83"/>
        <item x="84"/>
        <item x="324"/>
        <item x="264"/>
        <item x="265"/>
        <item x="267"/>
        <item x="291"/>
        <item x="285"/>
        <item x="295"/>
        <item x="85"/>
        <item x="86"/>
        <item x="88"/>
        <item x="89"/>
        <item x="90"/>
        <item x="44"/>
        <item x="47"/>
        <item x="325"/>
        <item x="283"/>
        <item x="282"/>
        <item x="284"/>
        <item x="87"/>
        <item x="91"/>
        <item x="355"/>
        <item x="124"/>
        <item x="126"/>
        <item x="278"/>
        <item x="92"/>
        <item x="45"/>
        <item x="48"/>
        <item x="280"/>
        <item x="281"/>
        <item x="293"/>
        <item x="287"/>
        <item x="297"/>
        <item x="93"/>
        <item x="94"/>
        <item x="95"/>
        <item x="96"/>
        <item x="266"/>
        <item x="292"/>
        <item x="286"/>
        <item x="273"/>
        <item x="268"/>
        <item x="296"/>
        <item x="97"/>
        <item x="98"/>
        <item x="99"/>
        <item x="326"/>
        <item x="256"/>
        <item x="100"/>
        <item x="101"/>
        <item x="294"/>
        <item x="289"/>
        <item x="299"/>
        <item x="103"/>
        <item x="102"/>
        <item x="104"/>
        <item x="105"/>
        <item x="106"/>
        <item x="356"/>
        <item x="357"/>
        <item x="107"/>
        <item x="261"/>
        <item x="108"/>
        <item x="109"/>
        <item x="110"/>
        <item x="327"/>
        <item x="358"/>
        <item x="114"/>
        <item x="115"/>
        <item x="119"/>
        <item x="117"/>
        <item x="121"/>
        <item x="46"/>
        <item x="49"/>
        <item x="123"/>
        <item x="125"/>
        <item x="277"/>
        <item x="112"/>
        <item x="111"/>
        <item x="113"/>
        <item x="127"/>
        <item x="279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16"/>
        <item x="120"/>
        <item x="118"/>
        <item x="122"/>
        <item x="139"/>
        <item x="140"/>
        <item x="141"/>
        <item x="142"/>
        <item x="143"/>
        <item x="328"/>
        <item x="263"/>
        <item x="144"/>
        <item x="145"/>
        <item x="288"/>
        <item x="298"/>
        <item x="146"/>
        <item x="148"/>
        <item x="151"/>
        <item x="150"/>
        <item x="147"/>
        <item x="149"/>
        <item x="152"/>
        <item x="153"/>
        <item x="154"/>
        <item x="155"/>
        <item x="156"/>
        <item x="157"/>
        <item x="158"/>
        <item x="160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86"/>
        <item x="188"/>
        <item x="189"/>
        <item x="190"/>
        <item x="191"/>
        <item x="193"/>
        <item x="194"/>
        <item x="195"/>
        <item x="196"/>
        <item x="197"/>
        <item x="198"/>
        <item x="185"/>
        <item x="192"/>
        <item x="187"/>
        <item x="175"/>
        <item x="176"/>
        <item x="177"/>
        <item x="178"/>
        <item x="179"/>
        <item x="180"/>
        <item x="181"/>
        <item x="182"/>
        <item x="183"/>
        <item x="184"/>
        <item x="199"/>
        <item x="200"/>
        <item x="379"/>
        <item x="380"/>
        <item x="370"/>
        <item x="201"/>
        <item x="371"/>
        <item x="202"/>
        <item x="203"/>
        <item x="372"/>
        <item x="204"/>
        <item x="205"/>
        <item x="373"/>
        <item x="206"/>
        <item x="207"/>
        <item x="374"/>
        <item x="208"/>
        <item x="209"/>
        <item x="375"/>
        <item x="376"/>
        <item x="377"/>
        <item x="210"/>
        <item x="211"/>
        <item x="212"/>
        <item x="213"/>
        <item x="214"/>
        <item x="215"/>
        <item x="216"/>
        <item x="378"/>
        <item x="217"/>
        <item x="390"/>
        <item x="391"/>
        <item x="381"/>
        <item x="382"/>
        <item x="383"/>
        <item x="384"/>
        <item x="385"/>
        <item x="386"/>
        <item x="387"/>
        <item x="388"/>
        <item x="389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92"/>
        <item x="229"/>
        <item x="235"/>
        <item x="230"/>
        <item x="231"/>
        <item x="232"/>
        <item x="245"/>
        <item x="234"/>
        <item x="236"/>
        <item x="237"/>
        <item x="246"/>
        <item x="242"/>
        <item x="239"/>
        <item x="243"/>
        <item x="240"/>
        <item x="244"/>
        <item x="241"/>
        <item x="247"/>
        <item x="233"/>
        <item x="238"/>
        <item x="248"/>
        <item x="249"/>
        <item x="250"/>
        <item x="393"/>
        <item x="251"/>
        <item x="252"/>
        <item x="367"/>
        <item x="368"/>
        <item x="369"/>
        <item x="253"/>
        <item x="254"/>
        <item x="0"/>
      </items>
    </pivotField>
    <pivotField axis="axisRow" showAll="0" defaultSubtotal="0">
      <items count="4">
        <item n="Priloga I" x="1"/>
        <item n="Priloga Ia" x="2"/>
        <item n="Priloga Ic" x="3"/>
        <item h="1" x="0"/>
      </items>
    </pivotField>
    <pivotField showAll="0"/>
    <pivotField axis="axisRow" showAll="0" defaultSubtotal="0">
      <items count="10">
        <item x="1"/>
        <item x="8"/>
        <item x="2"/>
        <item x="3"/>
        <item x="4"/>
        <item x="5"/>
        <item x="6"/>
        <item x="9"/>
        <item x="0"/>
        <item x="7"/>
      </items>
    </pivotField>
    <pivotField axis="axisRow" showAll="0" defaultSubtotal="0">
      <items count="97">
        <item x="9"/>
        <item x="72"/>
        <item x="64"/>
        <item x="73"/>
        <item x="57"/>
        <item x="1"/>
        <item x="20"/>
        <item x="38"/>
        <item x="92"/>
        <item x="93"/>
        <item x="66"/>
        <item x="53"/>
        <item x="61"/>
        <item x="86"/>
        <item x="45"/>
        <item x="55"/>
        <item x="33"/>
        <item x="79"/>
        <item x="82"/>
        <item x="24"/>
        <item x="39"/>
        <item x="58"/>
        <item x="59"/>
        <item x="67"/>
        <item x="54"/>
        <item x="69"/>
        <item x="16"/>
        <item x="11"/>
        <item x="17"/>
        <item x="78"/>
        <item x="18"/>
        <item x="22"/>
        <item x="62"/>
        <item x="10"/>
        <item x="23"/>
        <item x="71"/>
        <item x="52"/>
        <item x="14"/>
        <item x="65"/>
        <item x="35"/>
        <item x="63"/>
        <item x="85"/>
        <item x="8"/>
        <item x="94"/>
        <item x="95"/>
        <item x="25"/>
        <item x="75"/>
        <item x="32"/>
        <item x="42"/>
        <item x="56"/>
        <item x="60"/>
        <item x="68"/>
        <item x="70"/>
        <item x="12"/>
        <item x="21"/>
        <item x="26"/>
        <item x="13"/>
        <item x="40"/>
        <item x="31"/>
        <item x="90"/>
        <item x="91"/>
        <item x="7"/>
        <item x="81"/>
        <item x="80"/>
        <item x="46"/>
        <item x="43"/>
        <item x="48"/>
        <item x="19"/>
        <item sd="0" x="88"/>
        <item x="6"/>
        <item x="47"/>
        <item x="27"/>
        <item x="84"/>
        <item x="74"/>
        <item x="76"/>
        <item x="41"/>
        <item x="2"/>
        <item x="4"/>
        <item x="15"/>
        <item x="87"/>
        <item x="28"/>
        <item x="77"/>
        <item x="89"/>
        <item x="36"/>
        <item x="51"/>
        <item x="83"/>
        <item x="34"/>
        <item x="96"/>
        <item x="3"/>
        <item x="30"/>
        <item x="29"/>
        <item x="50"/>
        <item x="49"/>
        <item x="5"/>
        <item x="37"/>
        <item x="44"/>
        <item x="0"/>
      </items>
    </pivotField>
    <pivotField showAll="0"/>
    <pivotField showAll="0"/>
    <pivotField showAll="0"/>
    <pivotField showAll="0"/>
    <pivotField showAll="0"/>
    <pivotField axis="axisRow" showAll="0">
      <items count="1087">
        <item sd="0" x="483"/>
        <item x="487"/>
        <item sd="0" x="382"/>
        <item sd="0" x="169"/>
        <item sd="0" x="545"/>
        <item sd="0" x="222"/>
        <item sd="0" x="168"/>
        <item sd="0" x="34"/>
        <item sd="0" x="587"/>
        <item sd="0" x="141"/>
        <item sd="0" x="440"/>
        <item sd="0" x="588"/>
        <item sd="0" x="384"/>
        <item sd="0" x="147"/>
        <item sd="0" x="233"/>
        <item sd="0" x="268"/>
        <item x="525"/>
        <item x="529"/>
        <item sd="0" x="189"/>
        <item sd="0" x="174"/>
        <item sd="0" x="127"/>
        <item sd="0" x="84"/>
        <item sd="0" x="173"/>
        <item sd="0" x="547"/>
        <item x="1007"/>
        <item x="1009"/>
        <item sd="0" x="306"/>
        <item sd="0" x="305"/>
        <item sd="0" x="171"/>
        <item sd="0" x="601"/>
        <item sd="0" x="381"/>
        <item sd="0" x="1074"/>
        <item sd="0" x="1080"/>
        <item sd="0" x="380"/>
        <item sd="0" x="444"/>
        <item sd="0" x="311"/>
        <item sd="0" x="186"/>
        <item sd="0" x="167"/>
        <item sd="0" x="378"/>
        <item sd="0" x="379"/>
        <item sd="0" x="383"/>
        <item sd="0" x="126"/>
        <item sd="0" x="315"/>
        <item sd="0" x="546"/>
        <item sd="0" x="176"/>
        <item sd="0" x="201"/>
        <item sd="0" x="326"/>
        <item sd="0" x="586"/>
        <item sd="0" x="591"/>
        <item sd="0" x="192"/>
        <item sd="0" x="191"/>
        <item sd="0" x="190"/>
        <item sd="0" x="193"/>
        <item sd="0" x="73"/>
        <item sd="0" x="76"/>
        <item sd="0" x="1079"/>
        <item sd="0" x="1073"/>
        <item sd="0" x="5"/>
        <item sd="0" x="153"/>
        <item sd="0" x="187"/>
        <item sd="0" x="447"/>
        <item sd="0" x="146"/>
        <item sd="0" x="441"/>
        <item sd="0" x="145"/>
        <item sd="0" x="223"/>
        <item sd="0" x="86"/>
        <item sd="0" x="128"/>
        <item sd="0" x="376"/>
        <item sd="0" x="389"/>
        <item sd="0" x="399"/>
        <item sd="0" x="403"/>
        <item sd="0" x="571"/>
        <item sd="0" x="170"/>
        <item sd="0" x="386"/>
        <item sd="0" x="592"/>
        <item sd="0" x="82"/>
        <item sd="0" x="267"/>
        <item sd="0" x="140"/>
        <item sd="0" x="263"/>
        <item sd="0" x="473"/>
        <item sd="0" x="475"/>
        <item sd="0" x="280"/>
        <item sd="0" x="91"/>
        <item sd="0" x="144"/>
        <item sd="0" x="364"/>
        <item sd="0" x="361"/>
        <item sd="0" x="358"/>
        <item sd="0" x="363"/>
        <item sd="0" x="360"/>
        <item sd="0" x="357"/>
        <item sd="0" x="185"/>
        <item sd="0" x="446"/>
        <item sd="0" x="439"/>
        <item sd="0" x="56"/>
        <item sd="0" x="396"/>
        <item sd="0" x="231"/>
        <item sd="0" x="35"/>
        <item sd="0" x="120"/>
        <item sd="0" x="216"/>
        <item sd="0" x="205"/>
        <item sd="0" x="237"/>
        <item sd="0" x="218"/>
        <item sd="0" x="125"/>
        <item x="494"/>
        <item sd="0" x="245"/>
        <item sd="0" x="240"/>
        <item sd="0" x="418"/>
        <item sd="0" x="243"/>
        <item sd="0" x="526"/>
        <item sd="0" x="291"/>
        <item sd="0" x="283"/>
        <item sd="0" x="296"/>
        <item sd="0" x="95"/>
        <item sd="0" x="92"/>
        <item sd="0" x="310"/>
        <item sd="0" x="314"/>
        <item sd="0" x="200"/>
        <item sd="0" x="203"/>
        <item sd="0" x="175"/>
        <item sd="0" x="593"/>
        <item sd="0" x="96"/>
        <item sd="0" x="14"/>
        <item sd="0" x="551"/>
        <item sd="0" x="567"/>
        <item sd="0" x="258"/>
        <item sd="0" x="30"/>
        <item sd="0" x="188"/>
        <item sd="0" x="590"/>
        <item sd="0" x="81"/>
        <item sd="0" x="172"/>
        <item sd="0" x="132"/>
        <item sd="0" x="251"/>
        <item x="1010"/>
        <item sd="0" x="304"/>
        <item sd="0" x="511"/>
        <item sd="0" x="259"/>
        <item sd="0" x="485"/>
        <item sd="0" x="151"/>
        <item sd="0" x="148"/>
        <item sd="0" x="85"/>
        <item sd="0" x="312"/>
        <item sd="0" x="316"/>
        <item sd="0" x="67"/>
        <item sd="0" x="57"/>
        <item sd="0" x="528"/>
        <item sd="0" x="875"/>
        <item sd="0" x="249"/>
        <item sd="0" x="600"/>
        <item sd="0" x="166"/>
        <item sd="0" x="585"/>
        <item sd="0" x="272"/>
        <item sd="0" x="1081"/>
        <item sd="0" x="1075"/>
        <item sd="0" x="320"/>
        <item sd="0" x="80"/>
        <item sd="0" x="286"/>
        <item sd="0" x="333"/>
        <item sd="0" x="329"/>
        <item sd="0" x="163"/>
        <item sd="0" x="544"/>
        <item x="1008"/>
        <item sd="0" x="374"/>
        <item sd="0" x="158"/>
        <item x="1006"/>
        <item sd="0" x="232"/>
        <item sd="0" x="83"/>
        <item sd="0" x="252"/>
        <item sd="0" x="369"/>
        <item sd="0" x="282"/>
        <item sd="0" x="298"/>
        <item sd="0" x="250"/>
        <item sd="0" x="321"/>
        <item sd="0" x="442"/>
        <item sd="0" x="266"/>
        <item sd="0" x="294"/>
        <item sd="0" x="242"/>
        <item sd="0" x="262"/>
        <item sd="0" x="164"/>
        <item sd="0" x="419"/>
        <item x="997"/>
        <item x="527"/>
        <item x="524"/>
        <item x="500"/>
        <item x="502"/>
        <item x="506"/>
        <item x="510"/>
        <item x="508"/>
        <item x="491"/>
        <item x="489"/>
        <item x="493"/>
        <item x="498"/>
        <item x="519"/>
        <item x="517"/>
        <item x="515"/>
        <item x="504"/>
        <item x="513"/>
        <item x="496"/>
        <item sd="0" x="647"/>
        <item sd="0" x="4"/>
        <item sd="0" x="37"/>
        <item sd="0" x="33"/>
        <item sd="0" x="61"/>
        <item sd="0" x="55"/>
        <item sd="0" x="69"/>
        <item sd="0" x="72"/>
        <item sd="0" x="79"/>
        <item sd="0" x="107"/>
        <item sd="0" x="109"/>
        <item sd="0" x="122"/>
        <item sd="0" x="135"/>
        <item sd="0" x="143"/>
        <item sd="0" x="150"/>
        <item sd="0" x="196"/>
        <item sd="0" x="221"/>
        <item sd="0" x="90"/>
        <item sd="0" x="230"/>
        <item sd="0" x="275"/>
        <item sd="0" x="277"/>
        <item sd="0" x="422"/>
        <item sd="0" x="436"/>
        <item sd="0" x="226"/>
        <item sd="0" x="624"/>
        <item sd="0" x="623"/>
        <item sd="0" x="687"/>
        <item sd="0" x="497"/>
        <item sd="0" x="643"/>
        <item sd="0" x="3"/>
        <item sd="0" x="89"/>
        <item sd="0" x="627"/>
        <item sd="0" x="626"/>
        <item sd="0" x="625"/>
        <item sd="0" x="15"/>
        <item sd="0" x="284"/>
        <item sd="0" x="287"/>
        <item sd="0" x="285"/>
        <item sd="0" x="194"/>
        <item sd="0" x="281"/>
        <item sd="0" x="443"/>
        <item sd="0" x="117"/>
        <item sd="0" x="425"/>
        <item sd="0" x="653"/>
        <item sd="0" x="611"/>
        <item sd="0" x="295"/>
        <item sd="0" x="995"/>
        <item sd="0" x="1059"/>
        <item sd="0" x="1063"/>
        <item sd="0" x="514"/>
        <item sd="0" x="116"/>
        <item sd="0" x="983"/>
        <item sd="0" x="984"/>
        <item sd="0" x="982"/>
        <item sd="0" x="985"/>
        <item sd="0" x="26"/>
        <item sd="0" x="1"/>
        <item sd="0" x="472"/>
        <item sd="0" x="49"/>
        <item sd="0" x="46"/>
        <item sd="0" x="45"/>
        <item sd="0" x="77"/>
        <item sd="0" x="75"/>
        <item sd="0" x="44"/>
        <item sd="0" x="58"/>
        <item sd="0" x="60"/>
        <item sd="0" x="53"/>
        <item sd="0" x="62"/>
        <item sd="0" x="59"/>
        <item sd="0" x="476"/>
        <item sd="0" x="474"/>
        <item sd="0" x="74"/>
        <item sd="0" x="70"/>
        <item sd="0" x="25"/>
        <item sd="0" x="578"/>
        <item sd="0" x="437"/>
        <item sd="0" x="362"/>
        <item sd="0" x="359"/>
        <item sd="0" x="355"/>
        <item sd="0" x="292"/>
        <item sd="0" x="430"/>
        <item sd="0" x="433"/>
        <item sd="0" x="1013"/>
        <item sd="0" x="1014"/>
        <item sd="0" x="1012"/>
        <item sd="0" x="488"/>
        <item sd="0" x="505"/>
        <item sd="0" x="908"/>
        <item sd="0" x="876"/>
        <item sd="0" x="932"/>
        <item sd="0" x="946"/>
        <item sd="0" x="904"/>
        <item sd="0" x="920"/>
        <item sd="0" x="900"/>
        <item sd="0" x="919"/>
        <item sd="0" x="893"/>
        <item sd="0" x="914"/>
        <item sd="0" x="878"/>
        <item sd="0" x="877"/>
        <item sd="0" x="885"/>
        <item sd="0" x="903"/>
        <item sd="0" x="922"/>
        <item sd="0" x="945"/>
        <item sd="0" x="941"/>
        <item sd="0" x="901"/>
        <item sd="0" x="898"/>
        <item sd="0" x="911"/>
        <item sd="0" x="895"/>
        <item sd="0" x="916"/>
        <item sd="0" x="930"/>
        <item sd="0" x="940"/>
        <item sd="0" x="883"/>
        <item sd="0" x="888"/>
        <item sd="0" x="882"/>
        <item sd="0" x="879"/>
        <item sd="0" x="886"/>
        <item sd="0" x="936"/>
        <item sd="0" x="944"/>
        <item sd="0" x="909"/>
        <item sd="0" x="971"/>
        <item sd="0" x="933"/>
        <item sd="0" x="905"/>
        <item sd="0" x="921"/>
        <item sd="0" x="896"/>
        <item sd="0" x="917"/>
        <item sd="0" x="972"/>
        <item sd="0" x="973"/>
        <item sd="0" x="931"/>
        <item sd="0" x="926"/>
        <item sd="0" x="927"/>
        <item sd="0" x="937"/>
        <item sd="0" x="902"/>
        <item sd="0" x="899"/>
        <item sd="0" x="890"/>
        <item sd="0" x="880"/>
        <item sd="0" x="887"/>
        <item sd="0" x="892"/>
        <item sd="0" x="913"/>
        <item sd="0" x="897"/>
        <item sd="0" x="918"/>
        <item sd="0" x="891"/>
        <item sd="0" x="912"/>
        <item sd="0" x="907"/>
        <item sd="0" x="924"/>
        <item sd="0" x="906"/>
        <item sd="0" x="923"/>
        <item sd="0" x="962"/>
        <item sd="0" x="964"/>
        <item sd="0" x="881"/>
        <item sd="0" x="935"/>
        <item sd="0" x="943"/>
        <item sd="0" x="894"/>
        <item sd="0" x="915"/>
        <item sd="0" x="925"/>
        <item sd="0" x="928"/>
        <item sd="0" x="938"/>
        <item sd="0" x="934"/>
        <item sd="0" x="942"/>
        <item sd="0" x="884"/>
        <item sd="0" x="889"/>
        <item sd="0" x="910"/>
        <item sd="0" x="939"/>
        <item sd="0" x="929"/>
        <item sd="0" x="948"/>
        <item sd="0" x="955"/>
        <item sd="0" x="952"/>
        <item sd="0" x="967"/>
        <item sd="0" x="953"/>
        <item sd="0" x="958"/>
        <item sd="0" x="956"/>
        <item sd="0" x="949"/>
        <item sd="0" x="951"/>
        <item sd="0" x="954"/>
        <item sd="0" x="963"/>
        <item sd="0" x="966"/>
        <item sd="0" x="965"/>
        <item sd="0" x="947"/>
        <item sd="0" x="957"/>
        <item sd="0" x="959"/>
        <item sd="0" x="961"/>
        <item sd="0" x="960"/>
        <item sd="0" x="950"/>
        <item sd="0" x="432"/>
        <item sd="0" x="24"/>
        <item sd="0" x="394"/>
        <item sd="0" x="385"/>
        <item sd="0" x="393"/>
        <item sd="0" x="387"/>
        <item sd="0" x="392"/>
        <item sd="0" x="1028"/>
        <item sd="0" x="579"/>
        <item sd="0" x="427"/>
        <item sd="0" x="492"/>
        <item sd="0" x="694"/>
        <item sd="0" x="577"/>
        <item sd="0" x="323"/>
        <item sd="0" x="327"/>
        <item sd="0" x="334"/>
        <item sd="0" x="337"/>
        <item sd="0" x="423"/>
        <item sd="0" x="330"/>
        <item sd="0" x="331"/>
        <item sd="0" x="111"/>
        <item sd="0" x="603"/>
        <item sd="0" x="607"/>
        <item sd="0" x="608"/>
        <item sd="0" x="604"/>
        <item sd="0" x="605"/>
        <item sd="0" x="609"/>
        <item sd="0" x="606"/>
        <item sd="0" x="628"/>
        <item sd="0" x="602"/>
        <item sd="0" x="656"/>
        <item sd="0" x="981"/>
        <item sd="0" x="657"/>
        <item sd="0" x="152"/>
        <item sd="0" x="154"/>
        <item sd="0" x="155"/>
        <item sd="0" x="156"/>
        <item sd="0" x="157"/>
        <item sd="0" x="570"/>
        <item sd="0" x="568"/>
        <item sd="0" x="115"/>
        <item sd="0" x="457"/>
        <item sd="0" x="64"/>
        <item sd="0" x="102"/>
        <item sd="0" x="368"/>
        <item sd="0" x="27"/>
        <item sd="0" x="98"/>
        <item sd="0" x="22"/>
        <item sd="0" x="100"/>
        <item sd="0" x="8"/>
        <item sd="0" x="99"/>
        <item sd="0" x="254"/>
        <item sd="0" x="18"/>
        <item sd="0" x="480"/>
        <item sd="0" x="29"/>
        <item sd="0" x="261"/>
        <item sd="0" x="332"/>
        <item sd="0" x="325"/>
        <item sd="0" x="319"/>
        <item sd="0" x="434"/>
        <item sd="0" x="297"/>
        <item sd="0" x="322"/>
        <item sd="0" x="253"/>
        <item sd="0" x="256"/>
        <item sd="0" x="255"/>
        <item sd="0" x="477"/>
        <item sd="0" x="1019"/>
        <item x="532"/>
        <item x="533"/>
        <item sd="0" x="1016"/>
        <item sd="0" x="548"/>
        <item sd="0" x="1018"/>
        <item sd="0" x="541"/>
        <item sd="0" x="1020"/>
        <item sd="0" x="1017"/>
        <item sd="0" x="584"/>
        <item sd="0" x="581"/>
        <item sd="0" x="582"/>
        <item sd="0" x="583"/>
        <item sd="0" x="654"/>
        <item sd="0" x="866"/>
        <item sd="0" x="596"/>
        <item sd="0" x="499"/>
        <item sd="0" x="589"/>
        <item sd="0" x="692"/>
        <item sd="0" x="753"/>
        <item sd="0" x="754"/>
        <item sd="0" x="737"/>
        <item sd="0" x="501"/>
        <item sd="0" x="353"/>
        <item sd="0" x="569"/>
        <item sd="0" x="690"/>
        <item sd="0" x="278"/>
        <item sd="0" x="130"/>
        <item sd="0" x="479"/>
        <item sd="0" x="478"/>
        <item sd="0" x="288"/>
        <item sd="0" x="289"/>
        <item sd="0" x="131"/>
        <item sd="0" x="688"/>
        <item sd="0" x="678"/>
        <item sd="0" x="679"/>
        <item sd="0" x="71"/>
        <item sd="0" x="302"/>
        <item sd="0" x="19"/>
        <item sd="0" x="429"/>
        <item sd="0" x="516"/>
        <item sd="0" x="490"/>
        <item sd="0" x="655"/>
        <item sd="0" x="520"/>
        <item sd="0" m="1" x="1085"/>
        <item sd="0" x="658"/>
        <item sd="0" x="646"/>
        <item sd="0" x="1034"/>
        <item sd="0" x="1033"/>
        <item sd="0" x="48"/>
        <item sd="0" x="303"/>
        <item sd="0" x="112"/>
        <item sd="0" x="1029"/>
        <item sd="0" x="614"/>
        <item sd="0" x="612"/>
        <item sd="0" x="615"/>
        <item sd="0" x="613"/>
        <item sd="0" x="969"/>
        <item sd="0" x="739"/>
        <item sd="0" x="390"/>
        <item sd="0" x="391"/>
        <item sd="0" x="13"/>
        <item sd="0" x="367"/>
        <item sd="0" x="372"/>
        <item sd="0" x="371"/>
        <item sd="0" x="370"/>
        <item sd="0" x="731"/>
        <item sd="0" x="730"/>
        <item sd="0" x="594"/>
        <item sd="0" x="105"/>
        <item sd="0" x="215"/>
        <item sd="0" x="409"/>
        <item sd="0" x="598"/>
        <item x="556"/>
        <item sd="0" x="740"/>
        <item sd="0" x="741"/>
        <item sd="0" x="742"/>
        <item x="530"/>
        <item sd="0" x="660"/>
        <item sd="0" x="695"/>
        <item sd="0" x="680"/>
        <item sd="0" x="993"/>
        <item sd="0" x="93"/>
        <item sd="0" x="94"/>
        <item sd="0" x="87"/>
        <item sd="0" x="377"/>
        <item sd="0" x="757"/>
        <item sd="0" x="1011"/>
        <item sd="0" x="618"/>
        <item sd="0" x="617"/>
        <item sd="0" x="980"/>
        <item sd="0" x="507"/>
        <item sd="0" x="668"/>
        <item sd="0" x="693"/>
        <item sd="0" x="669"/>
        <item sd="0" x="622"/>
        <item sd="0" x="621"/>
        <item sd="0" x="619"/>
        <item sd="0" x="620"/>
        <item sd="0" x="453"/>
        <item sd="0" x="308"/>
        <item x="523"/>
        <item sd="0" x="522"/>
        <item sd="0" x="16"/>
        <item sd="0" x="11"/>
        <item sd="0" x="12"/>
        <item sd="0" x="992"/>
        <item sd="0" x="649"/>
        <item sd="0" x="580"/>
        <item sd="0" x="670"/>
        <item sd="0" x="1062"/>
        <item sd="0" x="1061"/>
        <item sd="0" x="1060"/>
        <item sd="0" x="729"/>
        <item sd="0" x="728"/>
        <item sd="0" x="748"/>
        <item sd="0" x="749"/>
        <item sd="0" x="727"/>
        <item sd="0" x="726"/>
        <item sd="0" x="725"/>
        <item sd="0" x="724"/>
        <item sd="0" x="723"/>
        <item sd="0" x="722"/>
        <item sd="0" x="721"/>
        <item sd="0" x="720"/>
        <item sd="0" x="88"/>
        <item sd="0" x="345"/>
        <item sd="0" x="482"/>
        <item sd="0" x="484"/>
        <item x="539"/>
        <item sd="0" x="235"/>
        <item sd="0" x="438"/>
        <item sd="0" x="650"/>
        <item sd="0" x="642"/>
        <item sd="0" x="641"/>
        <item sd="0" x="634"/>
        <item sd="0" x="431"/>
        <item x="564"/>
        <item x="563"/>
        <item x="560"/>
        <item x="562"/>
        <item x="561"/>
        <item x="558"/>
        <item x="557"/>
        <item sd="0" x="512"/>
        <item sd="0" x="110"/>
        <item sd="0" x="645"/>
        <item sd="0" x="633"/>
        <item sd="0" x="629"/>
        <item sd="0" x="630"/>
        <item sd="0" x="632"/>
        <item sd="0" x="631"/>
        <item sd="0" x="661"/>
        <item sd="0" x="986"/>
        <item sd="0" x="662"/>
        <item sd="0" x="663"/>
        <item sd="0" x="342"/>
        <item sd="0" x="340"/>
        <item sd="0" x="271"/>
        <item sd="0" x="509"/>
        <item sd="0" x="674"/>
        <item sd="0" x="675"/>
        <item sd="0" x="344"/>
        <item sd="0" x="758"/>
        <item sd="0" x="803"/>
        <item sd="0" x="813"/>
        <item sd="0" x="821"/>
        <item sd="0" x="786"/>
        <item sd="0" x="772"/>
        <item sd="0" x="787"/>
        <item sd="0" x="865"/>
        <item sd="0" x="869"/>
        <item sd="0" x="807"/>
        <item sd="0" x="817"/>
        <item sd="0" x="868"/>
        <item sd="0" x="809"/>
        <item sd="0" x="818"/>
        <item sd="0" x="870"/>
        <item sd="0" x="867"/>
        <item sd="0" x="760"/>
        <item sd="0" x="759"/>
        <item sd="0" x="765"/>
        <item sd="0" x="806"/>
        <item sd="0" x="816"/>
        <item sd="0" x="789"/>
        <item sd="0" x="854"/>
        <item sd="0" x="776"/>
        <item sd="0" x="790"/>
        <item sd="0" x="810"/>
        <item sd="0" x="820"/>
        <item sd="0" x="819"/>
        <item sd="0" x="805"/>
        <item sd="0" x="815"/>
        <item sd="0" x="764"/>
        <item sd="0" x="769"/>
        <item sd="0" x="770"/>
        <item sd="0" x="761"/>
        <item sd="0" x="766"/>
        <item sd="0" x="781"/>
        <item sd="0" x="796"/>
        <item sd="0" x="780"/>
        <item sd="0" x="795"/>
        <item sd="0" x="779"/>
        <item sd="0" x="794"/>
        <item sd="0" x="775"/>
        <item sd="0" x="801"/>
        <item sd="0" x="811"/>
        <item sd="0" x="773"/>
        <item sd="0" x="791"/>
        <item sd="0" x="778"/>
        <item sd="0" x="793"/>
        <item sd="0" x="782"/>
        <item sd="0" x="797"/>
        <item sd="0" x="777"/>
        <item sd="0" x="792"/>
        <item sd="0" x="873"/>
        <item sd="0" x="874"/>
        <item sd="0" x="763"/>
        <item sd="0" x="768"/>
        <item sd="0" x="785"/>
        <item sd="0" x="799"/>
        <item sd="0" x="771"/>
        <item sd="0" x="783"/>
        <item sd="0" x="784"/>
        <item sd="0" x="798"/>
        <item sd="0" x="860"/>
        <item sd="0" x="862"/>
        <item sd="0" x="861"/>
        <item sd="0" x="863"/>
        <item sd="0" x="848"/>
        <item sd="0" x="850"/>
        <item sd="0" x="853"/>
        <item sd="0" x="849"/>
        <item sd="0" x="852"/>
        <item sd="0" x="851"/>
        <item sd="0" x="774"/>
        <item sd="0" x="788"/>
        <item sd="0" x="800"/>
        <item sd="0" x="802"/>
        <item sd="0" x="812"/>
        <item sd="0" x="857"/>
        <item sd="0" x="762"/>
        <item sd="0" x="767"/>
        <item sd="0" x="871"/>
        <item sd="0" x="872"/>
        <item sd="0" x="864"/>
        <item sd="0" x="804"/>
        <item sd="0" x="814"/>
        <item sd="0" x="846"/>
        <item sd="0" x="836"/>
        <item sd="0" x="826"/>
        <item sd="0" x="824"/>
        <item sd="0" x="834"/>
        <item sd="0" x="829"/>
        <item sd="0" x="843"/>
        <item sd="0" x="845"/>
        <item sd="0" x="832"/>
        <item sd="0" x="822"/>
        <item sd="0" x="833"/>
        <item sd="0" x="823"/>
        <item sd="0" x="839"/>
        <item sd="0" x="838"/>
        <item sd="0" x="828"/>
        <item sd="0" x="837"/>
        <item sd="0" x="827"/>
        <item sd="0" x="847"/>
        <item sd="0" x="842"/>
        <item sd="0" x="840"/>
        <item sd="0" x="830"/>
        <item sd="0" x="855"/>
        <item sd="0" x="831"/>
        <item sd="0" x="835"/>
        <item sd="0" x="825"/>
        <item sd="0" x="844"/>
        <item sd="0" x="841"/>
        <item sd="0" x="808"/>
        <item sd="0" x="343"/>
        <item sd="0" x="336"/>
        <item sd="0" x="471"/>
        <item sd="0" x="644"/>
        <item sd="0" x="1065"/>
        <item sd="0" x="1064"/>
        <item sd="0" x="1076"/>
        <item sd="0" x="448"/>
        <item x="554"/>
        <item x="553"/>
        <item x="555"/>
        <item x="552"/>
        <item sd="0" x="686"/>
        <item sd="0" x="481"/>
        <item sd="0" x="405"/>
        <item sd="0" x="407"/>
        <item sd="0" x="317"/>
        <item sd="0" x="495"/>
        <item sd="0" x="976"/>
        <item sd="0" x="1037"/>
        <item sd="0" x="1067"/>
        <item sd="0" x="1039"/>
        <item sd="0" x="1066"/>
        <item sd="0" x="1038"/>
        <item sd="0" x="503"/>
        <item sd="0" x="1040"/>
        <item sd="0" x="1072"/>
        <item sd="0" x="1048"/>
        <item sd="0" x="1058"/>
        <item sd="0" x="1043"/>
        <item sd="0" x="1053"/>
        <item sd="0" x="673"/>
        <item sd="0" x="1049"/>
        <item sd="0" x="736"/>
        <item sd="0" x="735"/>
        <item sd="0" x="518"/>
        <item sd="0" x="178"/>
        <item sd="0" x="521"/>
        <item sd="0" x="550"/>
        <item sd="0" x="248"/>
        <item sd="0" x="227"/>
        <item sd="0" x="142"/>
        <item sd="0" x="162"/>
        <item sd="0" x="78"/>
        <item sd="0" x="1031"/>
        <item sd="0" x="1030"/>
        <item sd="0" x="424"/>
        <item sd="0" x="408"/>
        <item sd="0" x="236"/>
        <item sd="0" x="265"/>
        <item sd="0" x="2"/>
        <item sd="0" x="452"/>
        <item sd="0" x="595"/>
        <item sd="0" x="299"/>
        <item sd="0" x="300"/>
        <item sd="0" x="1071"/>
        <item sd="0" x="1047"/>
        <item sd="0" x="1057"/>
        <item sd="0" x="1070"/>
        <item sd="0" x="1046"/>
        <item sd="0" x="1056"/>
        <item sd="0" x="747"/>
        <item sd="0" x="746"/>
        <item sd="0" x="715"/>
        <item sd="0" x="714"/>
        <item sd="0" x="717"/>
        <item sd="0" x="716"/>
        <item sd="0" x="719"/>
        <item sd="0" x="718"/>
        <item sd="0" x="745"/>
        <item sd="0" x="713"/>
        <item sd="0" x="712"/>
        <item sd="0" x="711"/>
        <item sd="0" x="710"/>
        <item sd="0" x="486"/>
        <item sd="0" x="421"/>
        <item sd="0" x="1036"/>
        <item sd="0" x="1035"/>
        <item sd="0" x="1050"/>
        <item sd="0" x="179"/>
        <item sd="0" x="410"/>
        <item sd="0" x="677"/>
        <item sd="0" x="676"/>
        <item sd="0" x="597"/>
        <item sd="0" x="691"/>
        <item sd="0" x="21"/>
        <item sd="0" x="400"/>
        <item sd="0" x="397"/>
        <item sd="0" x="573"/>
        <item sd="0" x="1045"/>
        <item sd="0" x="1055"/>
        <item sd="0" x="375"/>
        <item sd="0" x="542"/>
        <item sd="0" x="543"/>
        <item sd="0" x="671"/>
        <item sd="0" x="616"/>
        <item sd="0" x="610"/>
        <item sd="0" x="1083"/>
        <item sd="0" x="1026"/>
        <item sd="0" x="1027"/>
        <item sd="0" x="572"/>
        <item sd="0" x="1069"/>
        <item sd="0" x="1042"/>
        <item sd="0" x="1078"/>
        <item sd="0" x="1052"/>
        <item sd="0" x="1068"/>
        <item sd="0" x="1041"/>
        <item sd="0" x="1077"/>
        <item sd="0" x="1051"/>
        <item sd="0" x="743"/>
        <item sd="0" x="744"/>
        <item sd="0" x="755"/>
        <item x="996"/>
        <item sd="0" x="133"/>
        <item sd="0" x="129"/>
        <item x="998"/>
        <item x="999"/>
        <item x="1000"/>
        <item x="1001"/>
        <item x="1002"/>
        <item x="1003"/>
        <item x="1004"/>
        <item x="1005"/>
        <item sd="0" x="666"/>
        <item sd="0" x="667"/>
        <item sd="0" x="682"/>
        <item sd="0" x="672"/>
        <item sd="0" x="273"/>
        <item sd="0" x="63"/>
        <item sd="0" x="228"/>
        <item sd="0" x="1044"/>
        <item sd="0" x="1054"/>
        <item sd="0" x="207"/>
        <item sd="0" x="435"/>
        <item sd="0" x="293"/>
        <item sd="0" x="198"/>
        <item sd="0" x="257"/>
        <item sd="0" x="970"/>
        <item sd="0" x="859"/>
        <item sd="0" x="977"/>
        <item sd="0" x="599"/>
        <item sd="0" x="574"/>
        <item sd="0" x="709"/>
        <item sd="0" x="639"/>
        <item sd="0" x="636"/>
        <item sd="0" x="638"/>
        <item sd="0" x="637"/>
        <item sd="0" x="640"/>
        <item sd="0" x="540"/>
        <item sd="0" x="565"/>
        <item sd="0" x="301"/>
        <item sd="0" x="307"/>
        <item sd="0" x="313"/>
        <item sd="0" x="6"/>
        <item sd="0" x="456"/>
        <item sd="0" x="454"/>
        <item sd="0" x="455"/>
        <item x="559"/>
        <item sd="0" x="52"/>
        <item sd="0" x="708"/>
        <item sd="0" x="229"/>
        <item sd="0" x="449"/>
        <item sd="0" x="975"/>
        <item sd="0" x="974"/>
        <item sd="0" x="450"/>
        <item sd="0" x="635"/>
        <item sd="0" x="575"/>
        <item sd="0" x="1032"/>
        <item sd="0" x="701"/>
        <item sd="0" x="703"/>
        <item sd="0" x="704"/>
        <item sd="0" x="702"/>
        <item sd="0" x="705"/>
        <item sd="0" x="697"/>
        <item sd="0" x="699"/>
        <item sd="0" x="700"/>
        <item sd="0" x="698"/>
        <item sd="0" x="707"/>
        <item sd="0" x="684"/>
        <item sd="0" x="664"/>
        <item sd="0" x="683"/>
        <item sd="0" x="685"/>
        <item sd="0" x="689"/>
        <item sd="0" x="696"/>
        <item sd="0" x="681"/>
        <item sd="0" x="234"/>
        <item sd="0" x="388"/>
        <item sd="0" x="210"/>
        <item sd="0" x="445"/>
        <item sd="0" x="738"/>
        <item sd="0" x="208"/>
        <item sd="0" x="51"/>
        <item sd="0" x="149"/>
        <item sd="0" x="199"/>
        <item sd="0" x="202"/>
        <item sd="0" x="204"/>
        <item sd="0" x="134"/>
        <item sd="0" x="139"/>
        <item sd="0" x="225"/>
        <item sd="0" x="113"/>
        <item sd="0" x="274"/>
        <item sd="0" x="124"/>
        <item sd="0" x="103"/>
        <item sd="0" x="104"/>
        <item sd="0" x="106"/>
        <item sd="0" x="108"/>
        <item sd="0" x="118"/>
        <item sd="0" x="119"/>
        <item sd="0" x="244"/>
        <item sd="0" x="121"/>
        <item sd="0" x="123"/>
        <item sd="0" x="239"/>
        <item sd="0" x="197"/>
        <item sd="0" x="138"/>
        <item sd="0" x="224"/>
        <item sd="0" x="220"/>
        <item sd="0" x="241"/>
        <item sd="0" x="212"/>
        <item sd="0" x="101"/>
        <item sd="0" x="279"/>
        <item sd="0" x="160"/>
        <item sd="0" x="159"/>
        <item sd="0" x="246"/>
        <item sd="0" x="161"/>
        <item sd="0" x="136"/>
        <item sd="0" x="180"/>
        <item sd="0" x="181"/>
        <item sd="0" x="195"/>
        <item sd="0" x="182"/>
        <item sd="0" x="219"/>
        <item sd="0" x="209"/>
        <item sd="0" x="206"/>
        <item sd="0" x="97"/>
        <item sd="0" x="217"/>
        <item sd="0" x="214"/>
        <item sd="0" x="276"/>
        <item sd="0" x="213"/>
        <item sd="0" x="269"/>
        <item sd="0" x="270"/>
        <item sd="0" x="114"/>
        <item sd="0" x="137"/>
        <item sd="0" x="28"/>
        <item sd="0" x="50"/>
        <item sd="0" x="184"/>
        <item sd="0" x="576"/>
        <item sd="0" x="968"/>
        <item sd="0" x="1021"/>
        <item sd="0" x="1022"/>
        <item sd="0" x="856"/>
        <item sd="0" x="309"/>
        <item sd="0" x="462"/>
        <item sd="0" x="461"/>
        <item sd="0" x="463"/>
        <item sd="0" x="464"/>
        <item sd="0" x="465"/>
        <item sd="0" x="466"/>
        <item sd="0" x="470"/>
        <item sd="0" x="469"/>
        <item sd="0" x="290"/>
        <item sd="0" x="458"/>
        <item sd="0" x="467"/>
        <item sd="0" x="460"/>
        <item sd="0" x="459"/>
        <item sd="0" x="468"/>
        <item sd="0" x="402"/>
        <item sd="0" x="651"/>
        <item x="538"/>
        <item x="536"/>
        <item x="537"/>
        <item sd="0" x="732"/>
        <item sd="0" x="734"/>
        <item sd="0" x="733"/>
        <item sd="0" x="549"/>
        <item sd="0" x="420"/>
        <item sd="0" x="648"/>
        <item sd="0" x="23"/>
        <item sd="0" x="9"/>
        <item sd="0" x="183"/>
        <item sd="0" x="211"/>
        <item sd="0" x="1023"/>
        <item sd="0" x="395"/>
        <item sd="0" x="32"/>
        <item sd="0" x="10"/>
        <item sd="0" x="404"/>
        <item sd="0" x="238"/>
        <item sd="0" x="659"/>
        <item sd="0" x="1025"/>
        <item sd="0" x="1082"/>
        <item sd="0" x="43"/>
        <item sd="0" x="17"/>
        <item sd="0" x="39"/>
        <item sd="0" x="38"/>
        <item sd="0" x="68"/>
        <item sd="0" x="20"/>
        <item sd="0" x="65"/>
        <item sd="0" m="1" x="1084"/>
        <item sd="0" x="42"/>
        <item sd="0" x="40"/>
        <item sd="0" x="247"/>
        <item sd="0" x="991"/>
        <item sd="0" x="339"/>
        <item sd="0" x="260"/>
        <item sd="0" x="264"/>
        <item sd="0" x="356"/>
        <item sd="0" x="398"/>
        <item sd="0" x="401"/>
        <item sd="0" x="406"/>
        <item sd="0" x="665"/>
        <item sd="0" x="706"/>
        <item sd="0" x="989"/>
        <item sd="0" x="987"/>
        <item sd="0" x="988"/>
        <item sd="0" x="990"/>
        <item sd="0" x="1024"/>
        <item sd="0" x="756"/>
        <item x="535"/>
        <item x="534"/>
        <item sd="0" x="979"/>
        <item sd="0" x="858"/>
        <item sd="0" x="652"/>
        <item sd="0" x="177"/>
        <item sd="0" x="373"/>
        <item sd="0" x="366"/>
        <item sd="0" x="365"/>
        <item sd="0" x="451"/>
        <item sd="0" x="994"/>
        <item sd="0" x="41"/>
        <item x="531"/>
        <item sd="0" x="31"/>
        <item sd="0" x="36"/>
        <item sd="0" x="752"/>
        <item sd="0" x="750"/>
        <item sd="0" x="751"/>
        <item sd="0" x="566"/>
        <item sd="0" x="165"/>
        <item sd="0" x="54"/>
        <item sd="0" x="347"/>
        <item sd="0" x="348"/>
        <item sd="0" x="349"/>
        <item sd="0" x="351"/>
        <item sd="0" x="352"/>
        <item sd="0" x="346"/>
        <item sd="0" x="350"/>
        <item sd="0" x="7"/>
        <item sd="0" x="328"/>
        <item sd="0" x="324"/>
        <item sd="0" x="335"/>
        <item sd="0" x="338"/>
        <item sd="0" x="318"/>
        <item sd="0" x="354"/>
        <item sd="0" x="47"/>
        <item sd="0" x="978"/>
        <item sd="0" x="411"/>
        <item sd="0" x="413"/>
        <item sd="0" x="417"/>
        <item sd="0" x="1015"/>
        <item sd="0" x="416"/>
        <item sd="0" x="426"/>
        <item sd="0" x="414"/>
        <item sd="0" x="412"/>
        <item sd="0" x="415"/>
        <item sd="0" x="341"/>
        <item sd="0" x="0"/>
        <item x="428"/>
        <item x="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2"/>
        <item x="1"/>
        <item x="3"/>
        <item x="0"/>
        <item t="default"/>
      </items>
    </pivotField>
    <pivotField showAll="0"/>
    <pivotField dataField="1" showAll="0"/>
  </pivotFields>
  <rowFields count="5">
    <field x="1"/>
    <field x="3"/>
    <field x="4"/>
    <field x="0"/>
    <field x="10"/>
  </rowFields>
  <rowItems count="430">
    <i>
      <x/>
    </i>
    <i r="1">
      <x/>
    </i>
    <i r="2">
      <x v="5"/>
    </i>
    <i r="3">
      <x v="15"/>
      <x v="253"/>
    </i>
    <i r="2">
      <x v="42"/>
    </i>
    <i r="3">
      <x v="56"/>
      <x v="269"/>
    </i>
    <i r="3">
      <x v="58"/>
      <x v="259"/>
    </i>
    <i r="2">
      <x v="61"/>
    </i>
    <i r="3">
      <x v="40"/>
      <x v="256"/>
    </i>
    <i r="3">
      <x v="41"/>
      <x v="257"/>
    </i>
    <i r="3">
      <x v="42"/>
      <x v="1071"/>
    </i>
    <i r="2">
      <x v="69"/>
    </i>
    <i r="3">
      <x v="39"/>
      <x v="260"/>
    </i>
    <i r="3">
      <x v="44"/>
      <x v="255"/>
    </i>
    <i r="3">
      <x v="45"/>
      <x v="263"/>
    </i>
    <i r="3">
      <x v="46"/>
      <x v="879"/>
    </i>
    <i r="3">
      <x v="47"/>
      <x v="261"/>
    </i>
    <i r="3">
      <x v="48"/>
      <x v="264"/>
    </i>
    <i r="3">
      <x v="49"/>
      <x v="265"/>
    </i>
    <i r="3">
      <x v="50"/>
      <x v="262"/>
    </i>
    <i r="3">
      <x v="51"/>
      <x v="849"/>
    </i>
    <i r="2">
      <x v="76"/>
    </i>
    <i r="3">
      <x v="10"/>
      <x v="874"/>
    </i>
    <i r="3">
      <x v="11"/>
      <x v="549"/>
    </i>
    <i r="3">
      <x v="12"/>
      <x v="550"/>
    </i>
    <i r="3">
      <x v="13"/>
      <x v="231"/>
    </i>
    <i r="3">
      <x v="14"/>
      <x v="548"/>
    </i>
    <i r="2">
      <x v="77"/>
    </i>
    <i r="3">
      <x v="19"/>
      <x v="806"/>
    </i>
    <i r="3">
      <x v="20"/>
      <x v="252"/>
    </i>
    <i r="2">
      <x v="88"/>
    </i>
    <i r="3">
      <x v="17"/>
      <x v="1010"/>
    </i>
    <i r="3">
      <x v="18"/>
      <x v="1014"/>
    </i>
    <i r="3">
      <x v="27"/>
      <x v="1012"/>
    </i>
    <i r="3">
      <x v="28"/>
      <x v="1011"/>
    </i>
    <i r="3">
      <x v="31"/>
      <x v="1018"/>
    </i>
    <i r="3">
      <x v="37"/>
      <x v="1017"/>
    </i>
    <i r="3">
      <x v="38"/>
      <x v="1009"/>
    </i>
    <i r="3">
      <x v="43"/>
      <x v="494"/>
    </i>
    <i r="3">
      <x v="52"/>
      <x v="1015"/>
    </i>
    <i r="3">
      <x v="55"/>
      <x v="1013"/>
    </i>
    <i r="2">
      <x v="93"/>
    </i>
    <i r="3">
      <x v="21"/>
      <x v="1049"/>
    </i>
    <i r="3">
      <x v="22"/>
      <x v="1050"/>
    </i>
    <i r="1">
      <x v="2"/>
    </i>
    <i r="2">
      <x v="6"/>
    </i>
    <i r="3">
      <x v="129"/>
      <x v="917"/>
    </i>
    <i r="2">
      <x v="16"/>
    </i>
    <i r="3">
      <x v="250"/>
      <x v="921"/>
    </i>
    <i r="3">
      <x v="254"/>
      <x v="471"/>
    </i>
    <i r="2">
      <x v="19"/>
    </i>
    <i r="3">
      <x v="145"/>
      <x v="412"/>
    </i>
    <i r="3">
      <x v="146"/>
      <x v="413"/>
    </i>
    <i r="3">
      <x v="147"/>
      <x v="414"/>
    </i>
    <i r="3">
      <x v="148"/>
      <x v="415"/>
    </i>
    <i r="3">
      <x v="149"/>
      <x v="416"/>
    </i>
    <i r="2">
      <x v="26"/>
    </i>
    <i r="3">
      <x v="86"/>
      <x v="925"/>
    </i>
    <i r="2">
      <x v="27"/>
    </i>
    <i r="3">
      <x v="87"/>
      <x v="590"/>
    </i>
    <i r="3">
      <x v="88"/>
      <x v="399"/>
    </i>
    <i r="3">
      <x v="89"/>
      <x v="496"/>
    </i>
    <i r="3">
      <x v="90"/>
      <x v="529"/>
    </i>
    <i r="3">
      <x v="95"/>
      <x v="926"/>
    </i>
    <i r="3">
      <x v="96"/>
      <x v="920"/>
    </i>
    <i r="3">
      <x v="97"/>
      <x v="960"/>
    </i>
    <i r="3">
      <x v="98"/>
      <x v="247"/>
    </i>
    <i r="3">
      <x v="99"/>
      <x v="238"/>
    </i>
    <i r="2">
      <x v="28"/>
    </i>
    <i r="3">
      <x v="117"/>
      <x v="927"/>
    </i>
    <i r="2">
      <x v="30"/>
    </i>
    <i r="3">
      <x v="126"/>
      <x v="930"/>
    </i>
    <i r="3">
      <x v="128"/>
      <x v="922"/>
    </i>
    <i r="2">
      <x v="31"/>
    </i>
    <i r="3">
      <x v="136"/>
      <x v="934"/>
    </i>
    <i r="3">
      <x v="137"/>
      <x v="918"/>
    </i>
    <i r="2">
      <x v="33"/>
    </i>
    <i r="3">
      <x v="60"/>
      <x v="764"/>
    </i>
    <i r="3">
      <x v="216"/>
      <x v="761"/>
    </i>
    <i r="3">
      <x v="217"/>
      <x v="850"/>
    </i>
    <i r="3">
      <x v="218"/>
      <x v="906"/>
    </i>
    <i r="3">
      <x v="223"/>
      <x v="769"/>
    </i>
    <i r="3">
      <x v="224"/>
      <x v="1005"/>
    </i>
    <i r="3">
      <x v="226"/>
      <x v="935"/>
    </i>
    <i r="3">
      <x v="227"/>
      <x v="936"/>
    </i>
    <i r="3">
      <x v="228"/>
      <x v="919"/>
    </i>
    <i r="2">
      <x v="34"/>
    </i>
    <i r="3">
      <x v="138"/>
      <x v="762"/>
    </i>
    <i r="2">
      <x v="37"/>
    </i>
    <i r="3">
      <x v="144"/>
      <x v="913"/>
    </i>
    <i r="2">
      <x v="45"/>
    </i>
    <i r="3">
      <x v="157"/>
      <x v="942"/>
    </i>
    <i r="3">
      <x v="158"/>
      <x v="941"/>
    </i>
    <i r="2">
      <x v="47"/>
    </i>
    <i r="3">
      <x v="249"/>
      <x v="848"/>
    </i>
    <i r="2">
      <x v="53"/>
    </i>
    <i r="3">
      <x v="159"/>
      <x v="763"/>
    </i>
    <i r="3">
      <x v="160"/>
      <x v="1055"/>
    </i>
    <i r="3">
      <x v="161"/>
      <x v="1041"/>
    </i>
    <i r="3">
      <x v="163"/>
      <x v="527"/>
    </i>
    <i r="3">
      <x v="168"/>
      <x v="944"/>
    </i>
    <i r="3">
      <x v="169"/>
      <x v="757"/>
    </i>
    <i r="2">
      <x v="54"/>
    </i>
    <i r="3">
      <x v="132"/>
      <x v="945"/>
    </i>
    <i r="2">
      <x v="55"/>
    </i>
    <i r="3">
      <x v="174"/>
      <x v="946"/>
    </i>
    <i r="2">
      <x v="56"/>
    </i>
    <i r="3">
      <x v="182"/>
      <x v="947"/>
    </i>
    <i r="2">
      <x v="58"/>
    </i>
    <i r="3">
      <x v="248"/>
      <x v="603"/>
    </i>
    <i r="2">
      <x v="61"/>
    </i>
    <i r="3">
      <x v="192"/>
      <x v="948"/>
    </i>
    <i r="3">
      <x v="193"/>
      <x v="933"/>
    </i>
    <i r="2">
      <x v="67"/>
    </i>
    <i r="3">
      <x v="121"/>
      <x v="835"/>
    </i>
    <i r="3">
      <x v="122"/>
      <x v="834"/>
    </i>
    <i r="2">
      <x v="69"/>
    </i>
    <i r="3">
      <x v="183"/>
      <x v="949"/>
    </i>
    <i r="3">
      <x v="184"/>
      <x v="998"/>
    </i>
    <i r="3">
      <x v="185"/>
      <x v="235"/>
    </i>
    <i r="3">
      <x v="202"/>
      <x v="951"/>
    </i>
    <i r="3">
      <x v="203"/>
      <x v="952"/>
    </i>
    <i r="3">
      <x v="204"/>
      <x v="908"/>
    </i>
    <i r="3">
      <x v="205"/>
      <x v="999"/>
    </i>
    <i r="2">
      <x v="71"/>
    </i>
    <i r="3">
      <x v="194"/>
      <x v="914"/>
    </i>
    <i r="3">
      <x v="197"/>
      <x v="915"/>
    </i>
    <i r="2">
      <x v="78"/>
    </i>
    <i r="3">
      <x v="78"/>
      <x v="939"/>
    </i>
    <i r="3">
      <x v="79"/>
      <x v="953"/>
    </i>
    <i r="3">
      <x v="81"/>
      <x v="923"/>
    </i>
    <i r="3">
      <x v="82"/>
      <x v="924"/>
    </i>
    <i r="2">
      <x v="80"/>
    </i>
    <i r="3">
      <x v="206"/>
      <x v="938"/>
    </i>
    <i r="3">
      <x v="209"/>
      <x v="957"/>
    </i>
    <i r="3">
      <x v="211"/>
      <x v="955"/>
    </i>
    <i r="3">
      <x v="212"/>
      <x v="954"/>
    </i>
    <i r="3">
      <x v="213"/>
      <x v="950"/>
    </i>
    <i r="2">
      <x v="86"/>
    </i>
    <i r="3">
      <x v="253"/>
      <x v="956"/>
    </i>
    <i r="2">
      <x v="89"/>
    </i>
    <i r="3">
      <x v="229"/>
      <x v="932"/>
    </i>
    <i r="3">
      <x v="231"/>
      <x v="937"/>
    </i>
    <i r="3">
      <x v="232"/>
      <x v="929"/>
    </i>
    <i r="3">
      <x v="233"/>
      <x v="943"/>
    </i>
    <i r="3">
      <x v="234"/>
      <x v="1019"/>
    </i>
    <i r="3">
      <x v="235"/>
      <x v="760"/>
    </i>
    <i r="3">
      <x v="236"/>
      <x v="441"/>
    </i>
    <i r="3">
      <x v="237"/>
      <x v="443"/>
    </i>
    <i r="3">
      <x v="238"/>
      <x v="442"/>
    </i>
    <i r="3">
      <x v="239"/>
      <x v="857"/>
    </i>
    <i r="3">
      <x v="240"/>
      <x v="1022"/>
    </i>
    <i r="3">
      <x v="241"/>
      <x v="1023"/>
    </i>
    <i r="2">
      <x v="90"/>
    </i>
    <i r="3">
      <x v="246"/>
      <x v="958"/>
    </i>
    <i r="1">
      <x v="3"/>
    </i>
    <i r="2">
      <x v="7"/>
    </i>
    <i r="3">
      <x v="265"/>
      <x v="242"/>
    </i>
    <i r="2">
      <x v="20"/>
    </i>
    <i r="3">
      <x v="266"/>
      <x v="439"/>
    </i>
    <i r="2">
      <x v="39"/>
    </i>
    <i r="3">
      <x v="257"/>
      <x v="940"/>
    </i>
    <i r="2">
      <x v="48"/>
    </i>
    <i r="3">
      <x v="272"/>
      <x v="737"/>
    </i>
    <i r="3">
      <x v="273"/>
      <x v="440"/>
    </i>
    <i r="3">
      <x v="274"/>
      <x v="392"/>
    </i>
    <i r="3">
      <x v="275"/>
      <x v="393"/>
    </i>
    <i r="3">
      <x v="276"/>
      <x v="397"/>
    </i>
    <i r="3">
      <x v="277"/>
      <x v="398"/>
    </i>
    <i r="3">
      <x v="278"/>
      <x v="394"/>
    </i>
    <i r="3">
      <x v="279"/>
      <x v="395"/>
    </i>
    <i r="3">
      <x v="280"/>
      <x v="1021"/>
    </i>
    <i r="3">
      <x v="281"/>
      <x v="602"/>
    </i>
    <i r="3">
      <x v="282"/>
      <x v="601"/>
    </i>
    <i r="3">
      <x v="283"/>
      <x v="607"/>
    </i>
    <i r="3">
      <x v="284"/>
      <x v="468"/>
    </i>
    <i r="2">
      <x v="57"/>
    </i>
    <i r="3">
      <x v="267"/>
      <x v="774"/>
    </i>
    <i r="3">
      <x v="268"/>
      <x v="775"/>
    </i>
    <i r="2">
      <x v="65"/>
    </i>
    <i r="3">
      <x v="285"/>
      <x v="1070"/>
    </i>
    <i r="3">
      <x v="286"/>
      <x v="382"/>
    </i>
    <i r="3">
      <x v="287"/>
      <x v="907"/>
    </i>
    <i r="3">
      <x v="288"/>
      <x v="504"/>
    </i>
    <i r="3">
      <x v="289"/>
      <x v="505"/>
    </i>
    <i r="3">
      <x v="290"/>
      <x v="385"/>
    </i>
    <i r="3">
      <x v="291"/>
      <x v="381"/>
    </i>
    <i r="3">
      <x v="292"/>
      <x v="1001"/>
    </i>
    <i r="3">
      <x v="293"/>
      <x v="808"/>
    </i>
    <i r="3">
      <x v="294"/>
      <x v="807"/>
    </i>
    <i r="3">
      <x v="295"/>
      <x v="985"/>
    </i>
    <i r="3">
      <x v="296"/>
      <x v="1004"/>
    </i>
    <i r="3">
      <x v="297"/>
      <x v="812"/>
    </i>
    <i r="3">
      <x v="298"/>
      <x v="383"/>
    </i>
    <i r="3">
      <x v="299"/>
      <x v="384"/>
    </i>
    <i r="3">
      <x v="300"/>
      <x v="275"/>
    </i>
    <i r="3">
      <x v="301"/>
      <x v="274"/>
    </i>
    <i r="3">
      <x v="302"/>
      <x v="273"/>
    </i>
    <i r="3">
      <x v="303"/>
      <x v="1044"/>
    </i>
    <i r="3">
      <x v="304"/>
      <x v="1043"/>
    </i>
    <i r="3">
      <x v="305"/>
      <x v="507"/>
    </i>
    <i r="3">
      <x v="306"/>
      <x v="510"/>
    </i>
    <i r="3">
      <x v="307"/>
      <x v="509"/>
    </i>
    <i r="3">
      <x v="308"/>
      <x v="508"/>
    </i>
    <i r="3">
      <x v="309"/>
      <x v="1042"/>
    </i>
    <i r="3">
      <x v="310"/>
      <x v="735"/>
    </i>
    <i r="3">
      <x v="311"/>
      <x v="736"/>
    </i>
    <i r="2">
      <x v="75"/>
    </i>
    <i r="3">
      <x v="269"/>
      <x v="871"/>
    </i>
    <i r="3">
      <x v="270"/>
      <x v="873"/>
    </i>
    <i r="2">
      <x v="83"/>
    </i>
    <i r="3">
      <x v="258"/>
      <x v="232"/>
    </i>
    <i r="3">
      <x v="259"/>
      <x v="475"/>
    </i>
    <i r="3">
      <x v="261"/>
      <x v="236"/>
    </i>
    <i r="3">
      <x v="262"/>
      <x v="234"/>
    </i>
    <i r="3">
      <x v="263"/>
      <x v="979"/>
    </i>
    <i r="2">
      <x v="94"/>
    </i>
    <i r="3">
      <x v="264"/>
      <x v="276"/>
    </i>
    <i r="1">
      <x v="4"/>
    </i>
    <i r="2">
      <x v="95"/>
    </i>
    <i r="3">
      <x v="315"/>
      <x v="768"/>
    </i>
    <i r="3">
      <x v="317"/>
      <x v="801"/>
    </i>
    <i r="3">
      <x v="318"/>
      <x v="1080"/>
    </i>
    <i r="3">
      <x v="321"/>
      <x v="1079"/>
    </i>
    <i r="3">
      <x v="324"/>
      <x v="1081"/>
    </i>
    <i r="3">
      <x v="327"/>
      <x v="1077"/>
    </i>
    <i r="3">
      <x v="331"/>
      <x v="994"/>
    </i>
    <i r="3">
      <x v="332"/>
      <x v="796"/>
    </i>
    <i r="3">
      <x v="333"/>
      <x v="396"/>
    </i>
    <i r="3">
      <x v="334"/>
      <x v="767"/>
    </i>
    <i r="3">
      <x v="335"/>
      <x v="1078"/>
    </i>
    <i r="1">
      <x v="5"/>
    </i>
    <i r="2">
      <x v="14"/>
    </i>
    <i r="3">
      <x v="336"/>
      <x v="388"/>
    </i>
    <i r="3">
      <x v="337"/>
      <x v="1084"/>
    </i>
    <i r="3">
      <x v="339"/>
      <x v="484"/>
    </i>
    <i r="2">
      <x v="64"/>
    </i>
    <i r="3">
      <x v="351"/>
      <x v="277"/>
    </i>
    <i r="3">
      <x v="352"/>
      <x v="581"/>
    </i>
    <i r="3">
      <x v="353"/>
      <x v="379"/>
    </i>
    <i r="3">
      <x v="354"/>
      <x v="278"/>
    </i>
    <i r="2">
      <x v="66"/>
    </i>
    <i r="3">
      <x v="359"/>
      <x v="728"/>
    </i>
    <i r="3">
      <x v="360"/>
      <x v="885"/>
    </i>
    <i r="3">
      <x v="361"/>
      <x v="772"/>
    </i>
    <i r="2">
      <x v="70"/>
    </i>
    <i r="3">
      <x v="355"/>
      <x v="438"/>
    </i>
    <i r="3">
      <x v="356"/>
      <x v="272"/>
    </i>
    <i r="3">
      <x v="357"/>
      <x v="237"/>
    </i>
    <i r="3">
      <x v="358"/>
      <x v="909"/>
    </i>
    <i r="3">
      <x v="363"/>
      <x v="544"/>
    </i>
    <i r="1">
      <x v="6"/>
    </i>
    <i r="2">
      <x v="91"/>
    </i>
    <i r="3">
      <x v="368"/>
      <x v="723"/>
    </i>
    <i r="3">
      <x v="380"/>
      <x v="980"/>
    </i>
    <i r="3">
      <x v="381"/>
      <x v="973"/>
    </i>
    <i r="4">
      <x v="981"/>
    </i>
    <i r="2">
      <x v="92"/>
    </i>
    <i r="3">
      <x v="365"/>
      <x v="876"/>
    </i>
    <i r="3">
      <x v="366"/>
      <x v="877"/>
    </i>
    <i r="3">
      <x v="367"/>
      <x v="875"/>
    </i>
    <i r="1">
      <x v="9"/>
    </i>
    <i r="2">
      <x v="36"/>
    </i>
    <i r="3">
      <x v="391"/>
      <x v="572"/>
    </i>
    <i r="3">
      <x v="392"/>
      <x v="795"/>
    </i>
    <i r="2">
      <x v="47"/>
    </i>
    <i r="3">
      <x v="386"/>
      <x v="444"/>
    </i>
    <i r="3">
      <x v="387"/>
      <x v="734"/>
    </i>
    <i r="2">
      <x v="84"/>
    </i>
    <i r="3">
      <x v="382"/>
      <x v="254"/>
    </i>
    <i r="3">
      <x v="383"/>
      <x v="267"/>
    </i>
    <i r="3">
      <x v="384"/>
      <x v="266"/>
    </i>
    <i>
      <x v="1"/>
    </i>
    <i r="1">
      <x v="2"/>
    </i>
    <i r="2">
      <x v="1"/>
    </i>
    <i r="3">
      <x v="154"/>
      <x v="108"/>
    </i>
    <i r="2">
      <x v="2"/>
    </i>
    <i r="3">
      <x v="94"/>
      <x v="134"/>
    </i>
    <i r="2">
      <x v="3"/>
    </i>
    <i r="3">
      <x v="156"/>
      <x v="144"/>
    </i>
    <i r="2">
      <x v="4"/>
    </i>
    <i r="3">
      <x v="151"/>
      <x v="224"/>
    </i>
    <i r="2">
      <x v="10"/>
    </i>
    <i r="3">
      <x v="177"/>
      <x v="246"/>
    </i>
    <i r="2">
      <x v="11"/>
    </i>
    <i r="3">
      <x v="123"/>
      <x v="282"/>
    </i>
    <i r="2">
      <x v="12"/>
    </i>
    <i r="3">
      <x v="91"/>
      <x v="283"/>
    </i>
    <i r="2">
      <x v="15"/>
    </i>
    <i r="3">
      <x v="124"/>
      <x v="389"/>
    </i>
    <i r="2">
      <x v="21"/>
    </i>
    <i r="3">
      <x v="152"/>
      <x v="461"/>
    </i>
    <i r="2">
      <x v="22"/>
    </i>
    <i r="3">
      <x v="153"/>
      <x v="467"/>
    </i>
    <i r="2">
      <x v="23"/>
    </i>
    <i r="3">
      <x v="178"/>
      <x v="485"/>
    </i>
    <i r="2">
      <x v="24"/>
    </i>
    <i r="3">
      <x v="125"/>
      <x v="486"/>
    </i>
    <i r="2">
      <x v="25"/>
    </i>
    <i r="3">
      <x v="165"/>
      <x v="488"/>
    </i>
    <i r="2">
      <x v="32"/>
    </i>
    <i r="3">
      <x v="92"/>
      <x v="536"/>
    </i>
    <i r="2">
      <x v="35"/>
    </i>
    <i r="3">
      <x v="155"/>
      <x v="547"/>
    </i>
    <i r="2">
      <x v="38"/>
    </i>
    <i r="3">
      <x v="225"/>
      <x v="589"/>
    </i>
    <i r="2">
      <x v="40"/>
    </i>
    <i r="3">
      <x v="93"/>
      <x v="604"/>
    </i>
    <i r="2">
      <x v="49"/>
    </i>
    <i r="3">
      <x v="252"/>
      <x v="738"/>
    </i>
    <i r="2">
      <x v="50"/>
    </i>
    <i r="3">
      <x v="190"/>
      <x v="745"/>
    </i>
    <i r="2">
      <x v="51"/>
    </i>
    <i r="3">
      <x v="166"/>
      <x v="756"/>
    </i>
    <i r="2">
      <x v="52"/>
    </i>
    <i r="3">
      <x v="167"/>
      <x v="758"/>
    </i>
    <i>
      <x v="2"/>
    </i>
    <i r="1">
      <x/>
    </i>
    <i r="2">
      <x v="73"/>
    </i>
    <i r="3">
      <x v="16"/>
      <x v="451"/>
    </i>
    <i r="3">
      <x v="23"/>
      <x v="451"/>
    </i>
    <i r="3">
      <x v="24"/>
      <x v="451"/>
    </i>
    <i r="3">
      <x v="25"/>
      <x v="813"/>
    </i>
    <i r="3">
      <x v="26"/>
      <x v="814"/>
    </i>
    <i r="3">
      <x v="29"/>
      <x v="449"/>
    </i>
    <i r="3">
      <x v="33"/>
      <x v="993"/>
    </i>
    <i r="3">
      <x v="54"/>
      <x v="451"/>
    </i>
    <i r="1">
      <x v="1"/>
    </i>
    <i r="2">
      <x v="46"/>
    </i>
    <i r="3">
      <x v="34"/>
      <x v="730"/>
    </i>
    <i r="3">
      <x v="35"/>
      <x v="729"/>
    </i>
    <i r="3">
      <x v="36"/>
      <x v="731"/>
    </i>
    <i r="3">
      <x v="69"/>
      <x v="518"/>
    </i>
    <i r="3">
      <x v="70"/>
      <x v="588"/>
    </i>
    <i r="3">
      <x v="71"/>
      <x v="587"/>
    </i>
    <i r="3">
      <x v="72"/>
      <x v="878"/>
    </i>
    <i r="3">
      <x v="73"/>
      <x v="584"/>
    </i>
    <i r="3">
      <x v="74"/>
      <x v="586"/>
    </i>
    <i r="3">
      <x v="75"/>
      <x v="585"/>
    </i>
    <i r="3">
      <x v="76"/>
      <x v="583"/>
    </i>
    <i r="3">
      <x v="77"/>
      <x v="582"/>
    </i>
    <i r="1">
      <x v="2"/>
    </i>
    <i r="2">
      <x v="13"/>
    </i>
    <i r="3">
      <x v="208"/>
      <x v="285"/>
    </i>
    <i r="2">
      <x v="17"/>
    </i>
    <i r="3">
      <x v="100"/>
      <x v="408"/>
    </i>
    <i r="2">
      <x v="18"/>
    </i>
    <i r="3">
      <x v="134"/>
      <x v="407"/>
    </i>
    <i r="2">
      <x v="29"/>
    </i>
    <i r="3">
      <x v="64"/>
      <x v="773"/>
    </i>
    <i r="3">
      <x v="65"/>
      <x v="460"/>
    </i>
    <i r="3">
      <x v="66"/>
      <x v="804"/>
    </i>
    <i r="3">
      <x v="67"/>
      <x v="517"/>
    </i>
    <i r="3">
      <x v="68"/>
      <x v="861"/>
    </i>
    <i r="2">
      <x v="41"/>
    </i>
    <i r="3">
      <x v="207"/>
      <x v="608"/>
    </i>
    <i r="2">
      <x v="62"/>
    </i>
    <i r="3">
      <x v="106"/>
      <x v="534"/>
    </i>
    <i r="3">
      <x v="107"/>
      <x v="533"/>
    </i>
    <i r="3">
      <x v="108"/>
      <x v="542"/>
    </i>
    <i r="3">
      <x v="109"/>
      <x v="543"/>
    </i>
    <i r="3">
      <x v="110"/>
      <x v="541"/>
    </i>
    <i r="3">
      <x v="111"/>
      <x v="540"/>
    </i>
    <i r="3">
      <x v="112"/>
      <x v="222"/>
    </i>
    <i r="3">
      <x v="113"/>
      <x v="221"/>
    </i>
    <i r="3">
      <x v="114"/>
      <x v="230"/>
    </i>
    <i r="3">
      <x v="115"/>
      <x v="229"/>
    </i>
    <i r="3">
      <x v="116"/>
      <x v="228"/>
    </i>
    <i r="2">
      <x v="63"/>
    </i>
    <i r="3">
      <x v="101"/>
      <x v="241"/>
    </i>
    <i r="3">
      <x v="102"/>
      <x v="499"/>
    </i>
    <i r="3">
      <x v="103"/>
      <x v="501"/>
    </i>
    <i r="3">
      <x v="104"/>
      <x v="498"/>
    </i>
    <i r="3">
      <x v="105"/>
      <x v="500"/>
    </i>
    <i r="2">
      <x v="72"/>
    </i>
    <i r="3">
      <x v="170"/>
      <x v="863"/>
    </i>
    <i r="2">
      <x v="74"/>
    </i>
    <i r="3">
      <x v="83"/>
      <x v="1054"/>
    </i>
    <i r="3">
      <x v="85"/>
      <x v="418"/>
    </i>
    <i r="3">
      <x v="120"/>
      <x v="469"/>
    </i>
    <i r="3">
      <x v="150"/>
      <x v="417"/>
    </i>
    <i r="3">
      <x v="164"/>
      <x v="821"/>
    </i>
    <i r="3">
      <x v="195"/>
      <x v="809"/>
    </i>
    <i r="3">
      <x v="214"/>
      <x v="862"/>
    </i>
    <i r="3">
      <x v="251"/>
      <x v="887"/>
    </i>
    <i r="2">
      <x v="79"/>
    </i>
    <i r="3">
      <x v="215"/>
      <x v="883"/>
    </i>
    <i r="2">
      <x v="81"/>
    </i>
    <i r="3">
      <x v="61"/>
      <x v="462"/>
    </i>
    <i r="3">
      <x v="63"/>
      <x v="391"/>
    </i>
    <i r="2">
      <x v="85"/>
    </i>
    <i r="3">
      <x v="142"/>
      <x v="995"/>
    </i>
    <i r="1">
      <x v="4"/>
    </i>
    <i r="2">
      <x v="95"/>
    </i>
    <i r="3">
      <x v="314"/>
      <x v="448"/>
    </i>
    <i r="3">
      <x v="316"/>
      <x v="453"/>
    </i>
    <i r="3">
      <x v="319"/>
      <x v="453"/>
    </i>
    <i r="3">
      <x v="322"/>
      <x v="450"/>
    </i>
    <i r="3">
      <x v="325"/>
      <x v="450"/>
    </i>
    <i r="3">
      <x v="328"/>
      <x v="445"/>
    </i>
    <i r="3">
      <x v="329"/>
      <x v="445"/>
    </i>
    <i r="3">
      <x v="330"/>
      <x v="452"/>
    </i>
    <i r="1">
      <x v="7"/>
    </i>
    <i r="2">
      <x v="68"/>
    </i>
    <i r="1">
      <x v="9"/>
    </i>
    <i r="2">
      <x v="8"/>
    </i>
    <i r="3">
      <x v="341"/>
      <x v="244"/>
    </i>
    <i r="2">
      <x v="43"/>
    </i>
    <i r="3">
      <x v="362"/>
      <x v="725"/>
    </i>
    <i r="2">
      <x v="47"/>
    </i>
    <i r="3">
      <x v="312"/>
      <x v="1034"/>
    </i>
    <i r="3">
      <x v="313"/>
      <x v="1007"/>
    </i>
    <i r="3">
      <x v="342"/>
      <x v="819"/>
    </i>
    <i r="3">
      <x v="343"/>
      <x v="820"/>
    </i>
    <i r="3">
      <x v="344"/>
      <x v="386"/>
    </i>
    <i r="3">
      <x v="345"/>
      <x v="497"/>
    </i>
    <i r="3">
      <x v="346"/>
      <x v="766"/>
    </i>
    <i r="3">
      <x v="347"/>
      <x v="765"/>
    </i>
    <i r="3">
      <x v="348"/>
      <x v="888"/>
    </i>
    <i r="3">
      <x v="349"/>
      <x v="493"/>
    </i>
    <i r="3">
      <x v="350"/>
      <x v="492"/>
    </i>
    <i r="3">
      <x v="388"/>
      <x v="281"/>
    </i>
    <i r="3">
      <x v="389"/>
      <x v="279"/>
    </i>
    <i r="3">
      <x v="390"/>
      <x v="280"/>
    </i>
    <i r="2">
      <x v="59"/>
    </i>
    <i r="3">
      <x v="340"/>
      <x v="797"/>
    </i>
    <i r="2">
      <x v="82"/>
    </i>
    <i r="3">
      <x v="338"/>
      <x v="968"/>
    </i>
    <i r="2">
      <x v="87"/>
    </i>
    <i r="3">
      <x v="385"/>
      <x v="818"/>
    </i>
  </rowItems>
  <colItems count="1">
    <i/>
  </colItems>
  <pageFields count="1">
    <pageField fld="45" item="1" hier="-1"/>
  </pageFields>
  <dataFields count="1">
    <dataField name=" Stran" fld="47" subtotal="min" baseField="0" baseItem="0"/>
  </dataFields>
  <formats count="900">
    <format dxfId="899">
      <pivotArea dataOnly="0" labelOnly="1" outline="0" axis="axisValues" fieldPosition="0"/>
    </format>
    <format dxfId="8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7">
      <pivotArea dataOnly="0" labelOnly="1" fieldPosition="0">
        <references count="1">
          <reference field="4" count="0"/>
        </references>
      </pivotArea>
    </format>
    <format dxfId="896">
      <pivotArea dataOnly="0" labelOnly="1" fieldPosition="0">
        <references count="1">
          <reference field="3" count="0"/>
        </references>
      </pivotArea>
    </format>
    <format dxfId="895">
      <pivotArea dataOnly="0" labelOnly="1" fieldPosition="0">
        <references count="1">
          <reference field="3" count="0"/>
        </references>
      </pivotArea>
    </format>
    <format dxfId="894">
      <pivotArea dataOnly="0" fieldPosition="0">
        <references count="1">
          <reference field="1" count="1">
            <x v="0"/>
          </reference>
        </references>
      </pivotArea>
    </format>
    <format dxfId="893">
      <pivotArea dataOnly="0" labelOnly="1" fieldPosition="0">
        <references count="1">
          <reference field="3" count="0"/>
        </references>
      </pivotArea>
    </format>
    <format dxfId="892">
      <pivotArea dataOnly="0" labelOnly="1" fieldPosition="0">
        <references count="1">
          <reference field="1" count="0"/>
        </references>
      </pivotArea>
    </format>
    <format dxfId="891">
      <pivotArea collapsedLevelsAreSubtotals="1" fieldPosition="0">
        <references count="1">
          <reference field="1" count="1">
            <x v="0"/>
          </reference>
        </references>
      </pivotArea>
    </format>
    <format dxfId="890">
      <pivotArea dataOnly="0" fieldPosition="0">
        <references count="1">
          <reference field="1" count="1">
            <x v="0"/>
          </reference>
        </references>
      </pivotArea>
    </format>
    <format dxfId="889">
      <pivotArea dataOnly="0" fieldPosition="0">
        <references count="1">
          <reference field="1" count="1">
            <x v="0"/>
          </reference>
        </references>
      </pivotArea>
    </format>
    <format dxfId="888">
      <pivotArea dataOnly="0" labelOnly="1" fieldPosition="0">
        <references count="1">
          <reference field="3" count="0"/>
        </references>
      </pivotArea>
    </format>
    <format dxfId="887">
      <pivotArea type="all" dataOnly="0" outline="0" fieldPosition="0"/>
    </format>
    <format dxfId="886">
      <pivotArea outline="0" collapsedLevelsAreSubtotals="1" fieldPosition="0"/>
    </format>
    <format dxfId="885">
      <pivotArea dataOnly="0" labelOnly="1" fieldPosition="0">
        <references count="4">
          <reference field="0" count="8">
            <x v="2"/>
            <x v="3"/>
            <x v="4"/>
            <x v="5"/>
            <x v="6"/>
            <x v="7"/>
            <x v="8"/>
            <x v="9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</references>
      </pivotArea>
    </format>
    <format dxfId="884">
      <pivotArea dataOnly="0" labelOnly="1" fieldPosition="0">
        <references count="5">
          <reference field="0" count="1" selected="0">
            <x v="2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6"/>
          </reference>
        </references>
      </pivotArea>
    </format>
    <format dxfId="883">
      <pivotArea dataOnly="0" labelOnly="1" fieldPosition="0">
        <references count="5">
          <reference field="0" count="1" selected="0">
            <x v="3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7"/>
          </reference>
        </references>
      </pivotArea>
    </format>
    <format dxfId="882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8"/>
          </reference>
        </references>
      </pivotArea>
    </format>
    <format dxfId="881">
      <pivotArea dataOnly="0" labelOnly="1" fieldPosition="0">
        <references count="5">
          <reference field="0" count="1" selected="0">
            <x v="5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9"/>
          </reference>
        </references>
      </pivotArea>
    </format>
    <format dxfId="880">
      <pivotArea dataOnly="0" labelOnly="1" fieldPosition="0">
        <references count="5">
          <reference field="0" count="1" selected="0">
            <x v="6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0"/>
          </reference>
        </references>
      </pivotArea>
    </format>
    <format dxfId="879">
      <pivotArea dataOnly="0" labelOnly="1" fieldPosition="0">
        <references count="5">
          <reference field="0" count="1" selected="0">
            <x v="7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1"/>
          </reference>
        </references>
      </pivotArea>
    </format>
    <format dxfId="878">
      <pivotArea dataOnly="0" labelOnly="1" fieldPosition="0">
        <references count="5">
          <reference field="0" count="1" selected="0">
            <x v="8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2"/>
          </reference>
        </references>
      </pivotArea>
    </format>
    <format dxfId="877">
      <pivotArea dataOnly="0" labelOnly="1" fieldPosition="0">
        <references count="5">
          <reference field="0" count="1" selected="0">
            <x v="9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3"/>
          </reference>
        </references>
      </pivotArea>
    </format>
    <format dxfId="876">
      <pivotArea dataOnly="0" labelOnly="1" outline="0" axis="axisValues" fieldPosition="0"/>
    </format>
    <format dxfId="875">
      <pivotArea outline="0" collapsedLevelsAreSubtotals="1" fieldPosition="0"/>
    </format>
    <format dxfId="874">
      <pivotArea dataOnly="0" labelOnly="1" outline="0" axis="axisValues" fieldPosition="0"/>
    </format>
    <format dxfId="873">
      <pivotArea outline="0" collapsedLevelsAreSubtotals="1" fieldPosition="0"/>
    </format>
    <format dxfId="872">
      <pivotArea dataOnly="0" labelOnly="1" outline="0" axis="axisValues" fieldPosition="0"/>
    </format>
    <format dxfId="871">
      <pivotArea type="all" dataOnly="0" outline="0" fieldPosition="0"/>
    </format>
    <format dxfId="870">
      <pivotArea outline="0" collapsedLevelsAreSubtotals="1" fieldPosition="0"/>
    </format>
    <format dxfId="869">
      <pivotArea field="1" type="button" dataOnly="0" labelOnly="1" outline="0" axis="axisRow" fieldPosition="0"/>
    </format>
    <format dxfId="868">
      <pivotArea field="10" type="button" dataOnly="0" labelOnly="1" outline="0" axis="axisRow" fieldPosition="4"/>
    </format>
    <format dxfId="867">
      <pivotArea dataOnly="0" labelOnly="1" fieldPosition="0">
        <references count="1">
          <reference field="1" count="0"/>
        </references>
      </pivotArea>
    </format>
    <format dxfId="866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2"/>
            <x v="3"/>
            <x v="4"/>
            <x v="5"/>
            <x v="6"/>
            <x v="9"/>
          </reference>
        </references>
      </pivotArea>
    </format>
    <format dxfId="865">
      <pivotArea dataOnly="0" labelOnly="1" fieldPosition="0">
        <references count="2">
          <reference field="1" count="1" selected="0">
            <x v="1"/>
          </reference>
          <reference field="3" count="1">
            <x v="2"/>
          </reference>
        </references>
      </pivotArea>
    </format>
    <format dxfId="864">
      <pivotArea dataOnly="0" labelOnly="1" fieldPosition="0">
        <references count="2">
          <reference field="1" count="1" selected="0">
            <x v="2"/>
          </reference>
          <reference field="3" count="6">
            <x v="0"/>
            <x v="1"/>
            <x v="2"/>
            <x v="4"/>
            <x v="7"/>
            <x v="9"/>
          </reference>
        </references>
      </pivotArea>
    </format>
    <format dxfId="863">
      <pivotArea dataOnly="0" labelOnly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8">
            <x v="5"/>
            <x v="42"/>
            <x v="61"/>
            <x v="69"/>
            <x v="76"/>
            <x v="77"/>
            <x v="88"/>
            <x v="93"/>
          </reference>
        </references>
      </pivotArea>
    </format>
    <format dxfId="862">
      <pivotArea dataOnly="0" labelOnly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27">
            <x v="6"/>
            <x v="16"/>
            <x v="19"/>
            <x v="26"/>
            <x v="27"/>
            <x v="28"/>
            <x v="30"/>
            <x v="31"/>
            <x v="33"/>
            <x v="34"/>
            <x v="37"/>
            <x v="45"/>
            <x v="47"/>
            <x v="53"/>
            <x v="54"/>
            <x v="55"/>
            <x v="56"/>
            <x v="58"/>
            <x v="61"/>
            <x v="67"/>
            <x v="69"/>
            <x v="71"/>
            <x v="78"/>
            <x v="80"/>
            <x v="86"/>
            <x v="89"/>
            <x v="90"/>
          </reference>
        </references>
      </pivotArea>
    </format>
    <format dxfId="861">
      <pivotArea dataOnly="0" labelOnly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9">
            <x v="7"/>
            <x v="20"/>
            <x v="39"/>
            <x v="48"/>
            <x v="57"/>
            <x v="65"/>
            <x v="75"/>
            <x v="83"/>
            <x v="94"/>
          </reference>
        </references>
      </pivotArea>
    </format>
    <format dxfId="860">
      <pivotArea dataOnly="0" labelOnly="1" fieldPosition="0">
        <references count="3">
          <reference field="1" count="1" selected="0">
            <x v="0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859">
      <pivotArea dataOnly="0" labelOnly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4">
            <x v="14"/>
            <x v="64"/>
            <x v="66"/>
            <x v="70"/>
          </reference>
        </references>
      </pivotArea>
    </format>
    <format dxfId="858">
      <pivotArea dataOnly="0" labelOnly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2">
            <x v="91"/>
            <x v="92"/>
          </reference>
        </references>
      </pivotArea>
    </format>
    <format dxfId="857">
      <pivotArea dataOnly="0" labelOnly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3">
            <x v="36"/>
            <x v="47"/>
            <x v="84"/>
          </reference>
        </references>
      </pivotArea>
    </format>
    <format dxfId="856">
      <pivotArea dataOnly="0" labelOnly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21">
            <x v="1"/>
            <x v="2"/>
            <x v="3"/>
            <x v="4"/>
            <x v="10"/>
            <x v="11"/>
            <x v="12"/>
            <x v="15"/>
            <x v="21"/>
            <x v="22"/>
            <x v="23"/>
            <x v="24"/>
            <x v="25"/>
            <x v="32"/>
            <x v="35"/>
            <x v="38"/>
            <x v="40"/>
            <x v="49"/>
            <x v="50"/>
            <x v="51"/>
            <x v="52"/>
          </reference>
        </references>
      </pivotArea>
    </format>
    <format dxfId="855">
      <pivotArea dataOnly="0" labelOnly="1" fieldPosition="0">
        <references count="3">
          <reference field="1" count="1" selected="0">
            <x v="2"/>
          </reference>
          <reference field="3" count="1" selected="0">
            <x v="0"/>
          </reference>
          <reference field="4" count="1">
            <x v="73"/>
          </reference>
        </references>
      </pivotArea>
    </format>
    <format dxfId="854">
      <pivotArea dataOnly="0" labelOnly="1" fieldPosition="0">
        <references count="3">
          <reference field="1" count="1" selected="0">
            <x v="2"/>
          </reference>
          <reference field="3" count="1" selected="0">
            <x v="1"/>
          </reference>
          <reference field="4" count="1">
            <x v="46"/>
          </reference>
        </references>
      </pivotArea>
    </format>
    <format dxfId="853">
      <pivotArea dataOnly="0" labelOnly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2">
            <x v="13"/>
            <x v="17"/>
            <x v="18"/>
            <x v="29"/>
            <x v="41"/>
            <x v="62"/>
            <x v="63"/>
            <x v="72"/>
            <x v="74"/>
            <x v="79"/>
            <x v="81"/>
            <x v="85"/>
          </reference>
        </references>
      </pivotArea>
    </format>
    <format dxfId="852">
      <pivotArea dataOnly="0" labelOnly="1" fieldPosition="0">
        <references count="3">
          <reference field="1" count="1" selected="0">
            <x v="2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851">
      <pivotArea dataOnly="0" labelOnly="1" fieldPosition="0">
        <references count="3">
          <reference field="1" count="1" selected="0">
            <x v="2"/>
          </reference>
          <reference field="3" count="1" selected="0">
            <x v="7"/>
          </reference>
          <reference field="4" count="1">
            <x v="68"/>
          </reference>
        </references>
      </pivotArea>
    </format>
    <format dxfId="850">
      <pivotArea dataOnly="0" labelOnly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6">
            <x v="8"/>
            <x v="43"/>
            <x v="47"/>
            <x v="59"/>
            <x v="82"/>
            <x v="87"/>
          </reference>
        </references>
      </pivotArea>
    </format>
    <format dxfId="849">
      <pivotArea dataOnly="0" labelOnly="1" fieldPosition="0">
        <references count="4">
          <reference field="0" count="1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848">
      <pivotArea dataOnly="0" labelOnly="1" fieldPosition="0">
        <references count="4">
          <reference field="0" count="2">
            <x v="56"/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</references>
      </pivotArea>
    </format>
    <format dxfId="847">
      <pivotArea dataOnly="0" labelOnly="1" fieldPosition="0">
        <references count="4">
          <reference field="0" count="3">
            <x v="40"/>
            <x v="41"/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</references>
      </pivotArea>
    </format>
    <format dxfId="846">
      <pivotArea dataOnly="0" labelOnly="1" fieldPosition="0">
        <references count="4">
          <reference field="0" count="9">
            <x v="39"/>
            <x v="44"/>
            <x v="45"/>
            <x v="46"/>
            <x v="47"/>
            <x v="48"/>
            <x v="49"/>
            <x v="50"/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</references>
      </pivotArea>
    </format>
    <format dxfId="845">
      <pivotArea dataOnly="0" labelOnly="1" fieldPosition="0">
        <references count="4">
          <reference field="0" count="5">
            <x v="10"/>
            <x v="11"/>
            <x v="12"/>
            <x v="13"/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</references>
      </pivotArea>
    </format>
    <format dxfId="844">
      <pivotArea dataOnly="0" labelOnly="1" fieldPosition="0">
        <references count="4">
          <reference field="0" count="2">
            <x v="19"/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</references>
      </pivotArea>
    </format>
    <format dxfId="843">
      <pivotArea dataOnly="0" labelOnly="1" fieldPosition="0">
        <references count="4">
          <reference field="0" count="10">
            <x v="17"/>
            <x v="18"/>
            <x v="27"/>
            <x v="28"/>
            <x v="31"/>
            <x v="37"/>
            <x v="38"/>
            <x v="43"/>
            <x v="52"/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</references>
      </pivotArea>
    </format>
    <format dxfId="842">
      <pivotArea dataOnly="0" labelOnly="1" fieldPosition="0">
        <references count="4">
          <reference field="0" count="2">
            <x v="21"/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</references>
      </pivotArea>
    </format>
    <format dxfId="841">
      <pivotArea dataOnly="0" labelOnly="1" fieldPosition="0">
        <references count="4">
          <reference field="0" count="1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840">
      <pivotArea dataOnly="0" labelOnly="1" fieldPosition="0">
        <references count="4">
          <reference field="0" count="2">
            <x v="250"/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</references>
      </pivotArea>
    </format>
    <format dxfId="839">
      <pivotArea dataOnly="0" labelOnly="1" fieldPosition="0">
        <references count="4">
          <reference field="0" count="5">
            <x v="145"/>
            <x v="146"/>
            <x v="147"/>
            <x v="148"/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</references>
      </pivotArea>
    </format>
    <format dxfId="838">
      <pivotArea dataOnly="0" labelOnly="1" fieldPosition="0">
        <references count="4">
          <reference field="0" count="1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</references>
      </pivotArea>
    </format>
    <format dxfId="837">
      <pivotArea dataOnly="0" labelOnly="1" fieldPosition="0">
        <references count="4">
          <reference field="0" count="9">
            <x v="87"/>
            <x v="88"/>
            <x v="89"/>
            <x v="90"/>
            <x v="95"/>
            <x v="96"/>
            <x v="97"/>
            <x v="98"/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</references>
      </pivotArea>
    </format>
    <format dxfId="836">
      <pivotArea dataOnly="0" labelOnly="1" fieldPosition="0">
        <references count="4">
          <reference field="0" count="1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</references>
      </pivotArea>
    </format>
    <format dxfId="835">
      <pivotArea dataOnly="0" labelOnly="1" fieldPosition="0">
        <references count="4">
          <reference field="0" count="2">
            <x v="126"/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</references>
      </pivotArea>
    </format>
    <format dxfId="834">
      <pivotArea dataOnly="0" labelOnly="1" fieldPosition="0">
        <references count="4">
          <reference field="0" count="2">
            <x v="136"/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</references>
      </pivotArea>
    </format>
    <format dxfId="833">
      <pivotArea dataOnly="0" labelOnly="1" fieldPosition="0">
        <references count="4">
          <reference field="0" count="9">
            <x v="60"/>
            <x v="216"/>
            <x v="217"/>
            <x v="218"/>
            <x v="223"/>
            <x v="224"/>
            <x v="226"/>
            <x v="227"/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</references>
      </pivotArea>
    </format>
    <format dxfId="832">
      <pivotArea dataOnly="0" labelOnly="1" fieldPosition="0">
        <references count="4">
          <reference field="0" count="1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</references>
      </pivotArea>
    </format>
    <format dxfId="831">
      <pivotArea dataOnly="0" labelOnly="1" fieldPosition="0">
        <references count="4">
          <reference field="0" count="1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</references>
      </pivotArea>
    </format>
    <format dxfId="830">
      <pivotArea dataOnly="0" labelOnly="1" fieldPosition="0">
        <references count="4">
          <reference field="0" count="2">
            <x v="157"/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</references>
      </pivotArea>
    </format>
    <format dxfId="829">
      <pivotArea dataOnly="0" labelOnly="1" fieldPosition="0">
        <references count="4">
          <reference field="0" count="1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</references>
      </pivotArea>
    </format>
    <format dxfId="828">
      <pivotArea dataOnly="0" labelOnly="1" fieldPosition="0">
        <references count="4">
          <reference field="0" count="6">
            <x v="159"/>
            <x v="160"/>
            <x v="161"/>
            <x v="163"/>
            <x v="168"/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</references>
      </pivotArea>
    </format>
    <format dxfId="827">
      <pivotArea dataOnly="0" labelOnly="1" fieldPosition="0">
        <references count="4">
          <reference field="0" count="1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</references>
      </pivotArea>
    </format>
    <format dxfId="826">
      <pivotArea dataOnly="0" labelOnly="1" fieldPosition="0">
        <references count="4">
          <reference field="0" count="1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</references>
      </pivotArea>
    </format>
    <format dxfId="825">
      <pivotArea dataOnly="0" labelOnly="1" fieldPosition="0">
        <references count="4">
          <reference field="0" count="1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</references>
      </pivotArea>
    </format>
    <format dxfId="824">
      <pivotArea dataOnly="0" labelOnly="1" fieldPosition="0">
        <references count="4">
          <reference field="0" count="1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</references>
      </pivotArea>
    </format>
    <format dxfId="823">
      <pivotArea dataOnly="0" labelOnly="1" fieldPosition="0">
        <references count="4">
          <reference field="0" count="2">
            <x v="192"/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</references>
      </pivotArea>
    </format>
    <format dxfId="822">
      <pivotArea dataOnly="0" labelOnly="1" fieldPosition="0">
        <references count="4">
          <reference field="0" count="2">
            <x v="121"/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</references>
      </pivotArea>
    </format>
    <format dxfId="821">
      <pivotArea dataOnly="0" labelOnly="1" fieldPosition="0">
        <references count="4">
          <reference field="0" count="7">
            <x v="183"/>
            <x v="184"/>
            <x v="185"/>
            <x v="202"/>
            <x v="203"/>
            <x v="204"/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</references>
      </pivotArea>
    </format>
    <format dxfId="820">
      <pivotArea dataOnly="0" labelOnly="1" fieldPosition="0">
        <references count="4">
          <reference field="0" count="2">
            <x v="194"/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</references>
      </pivotArea>
    </format>
    <format dxfId="819">
      <pivotArea dataOnly="0" labelOnly="1" fieldPosition="0">
        <references count="4">
          <reference field="0" count="4">
            <x v="78"/>
            <x v="79"/>
            <x v="81"/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</references>
      </pivotArea>
    </format>
    <format dxfId="818">
      <pivotArea dataOnly="0" labelOnly="1" fieldPosition="0">
        <references count="4">
          <reference field="0" count="5">
            <x v="206"/>
            <x v="209"/>
            <x v="211"/>
            <x v="212"/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</references>
      </pivotArea>
    </format>
    <format dxfId="817">
      <pivotArea dataOnly="0" labelOnly="1" fieldPosition="0">
        <references count="4">
          <reference field="0" count="1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</references>
      </pivotArea>
    </format>
    <format dxfId="816">
      <pivotArea dataOnly="0" labelOnly="1" fieldPosition="0">
        <references count="4">
          <reference field="0" count="12"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</references>
      </pivotArea>
    </format>
    <format dxfId="815">
      <pivotArea dataOnly="0" labelOnly="1" fieldPosition="0">
        <references count="4">
          <reference field="0" count="1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</references>
      </pivotArea>
    </format>
    <format dxfId="814">
      <pivotArea dataOnly="0" labelOnly="1" fieldPosition="0">
        <references count="4">
          <reference field="0" count="1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813">
      <pivotArea dataOnly="0" labelOnly="1" fieldPosition="0">
        <references count="4">
          <reference field="0" count="1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</references>
      </pivotArea>
    </format>
    <format dxfId="812">
      <pivotArea dataOnly="0" labelOnly="1" fieldPosition="0">
        <references count="4">
          <reference field="0" count="1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</references>
      </pivotArea>
    </format>
    <format dxfId="811">
      <pivotArea dataOnly="0" labelOnly="1" fieldPosition="0">
        <references count="4">
          <reference field="0" count="13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</references>
      </pivotArea>
    </format>
    <format dxfId="810">
      <pivotArea dataOnly="0" labelOnly="1" fieldPosition="0">
        <references count="4">
          <reference field="0" count="2">
            <x v="267"/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</references>
      </pivotArea>
    </format>
    <format dxfId="809">
      <pivotArea dataOnly="0" labelOnly="1" fieldPosition="0">
        <references count="4">
          <reference field="0" count="27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</references>
      </pivotArea>
    </format>
    <format dxfId="808">
      <pivotArea dataOnly="0" labelOnly="1" fieldPosition="0">
        <references count="4">
          <reference field="0" count="3">
            <x v="269"/>
            <x v="270"/>
            <x v="27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</references>
      </pivotArea>
    </format>
    <format dxfId="807">
      <pivotArea dataOnly="0" labelOnly="1" fieldPosition="0">
        <references count="4">
          <reference field="0" count="5">
            <x v="258"/>
            <x v="259"/>
            <x v="261"/>
            <x v="262"/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</references>
      </pivotArea>
    </format>
    <format dxfId="806">
      <pivotArea dataOnly="0" labelOnly="1" fieldPosition="0">
        <references count="4">
          <reference field="0" count="1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</references>
      </pivotArea>
    </format>
    <format dxfId="805">
      <pivotArea dataOnly="0" labelOnly="1" fieldPosition="0">
        <references count="4">
          <reference field="0" count="11">
            <x v="315"/>
            <x v="317"/>
            <x v="318"/>
            <x v="321"/>
            <x v="324"/>
            <x v="327"/>
            <x v="331"/>
            <x v="332"/>
            <x v="333"/>
            <x v="334"/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</references>
      </pivotArea>
    </format>
    <format dxfId="804">
      <pivotArea dataOnly="0" labelOnly="1" fieldPosition="0">
        <references count="4">
          <reference field="0" count="3">
            <x v="336"/>
            <x v="337"/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</references>
      </pivotArea>
    </format>
    <format dxfId="803">
      <pivotArea dataOnly="0" labelOnly="1" fieldPosition="0">
        <references count="4">
          <reference field="0" count="4">
            <x v="351"/>
            <x v="352"/>
            <x v="353"/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</references>
      </pivotArea>
    </format>
    <format dxfId="802">
      <pivotArea dataOnly="0" labelOnly="1" fieldPosition="0">
        <references count="4">
          <reference field="0" count="3">
            <x v="359"/>
            <x v="360"/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</references>
      </pivotArea>
    </format>
    <format dxfId="801">
      <pivotArea dataOnly="0" labelOnly="1" fieldPosition="0">
        <references count="4">
          <reference field="0" count="5">
            <x v="355"/>
            <x v="356"/>
            <x v="357"/>
            <x v="358"/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</references>
      </pivotArea>
    </format>
    <format dxfId="800">
      <pivotArea dataOnly="0" labelOnly="1" fieldPosition="0">
        <references count="4">
          <reference field="0" count="3">
            <x v="368"/>
            <x v="380"/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</references>
      </pivotArea>
    </format>
    <format dxfId="799">
      <pivotArea dataOnly="0" labelOnly="1" fieldPosition="0">
        <references count="4">
          <reference field="0" count="3">
            <x v="365"/>
            <x v="366"/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</references>
      </pivotArea>
    </format>
    <format dxfId="798">
      <pivotArea dataOnly="0" labelOnly="1" fieldPosition="0">
        <references count="4">
          <reference field="0" count="2">
            <x v="391"/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</references>
      </pivotArea>
    </format>
    <format dxfId="797">
      <pivotArea dataOnly="0" labelOnly="1" fieldPosition="0">
        <references count="4">
          <reference field="0" count="2">
            <x v="386"/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</references>
      </pivotArea>
    </format>
    <format dxfId="796">
      <pivotArea dataOnly="0" labelOnly="1" fieldPosition="0">
        <references count="4">
          <reference field="0" count="3">
            <x v="382"/>
            <x v="383"/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</references>
      </pivotArea>
    </format>
    <format dxfId="795">
      <pivotArea dataOnly="0" labelOnly="1" fieldPosition="0">
        <references count="4">
          <reference field="0" count="1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794">
      <pivotArea dataOnly="0" labelOnly="1" fieldPosition="0">
        <references count="4">
          <reference field="0" count="1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793">
      <pivotArea dataOnly="0" labelOnly="1" fieldPosition="0">
        <references count="4">
          <reference field="0" count="1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792">
      <pivotArea dataOnly="0" labelOnly="1" fieldPosition="0">
        <references count="4">
          <reference field="0" count="1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791">
      <pivotArea dataOnly="0" labelOnly="1" fieldPosition="0">
        <references count="4">
          <reference field="0" count="1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</references>
      </pivotArea>
    </format>
    <format dxfId="790">
      <pivotArea dataOnly="0" labelOnly="1" fieldPosition="0">
        <references count="4">
          <reference field="0" count="1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</references>
      </pivotArea>
    </format>
    <format dxfId="789">
      <pivotArea dataOnly="0" labelOnly="1" fieldPosition="0">
        <references count="4">
          <reference field="0" count="1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</references>
      </pivotArea>
    </format>
    <format dxfId="788">
      <pivotArea dataOnly="0" labelOnly="1" fieldPosition="0">
        <references count="4">
          <reference field="0" count="1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</references>
      </pivotArea>
    </format>
    <format dxfId="787">
      <pivotArea dataOnly="0" labelOnly="1" fieldPosition="0">
        <references count="4">
          <reference field="0" count="1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</references>
      </pivotArea>
    </format>
    <format dxfId="786">
      <pivotArea dataOnly="0" labelOnly="1" fieldPosition="0">
        <references count="4">
          <reference field="0" count="1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</references>
      </pivotArea>
    </format>
    <format dxfId="785">
      <pivotArea dataOnly="0" labelOnly="1" fieldPosition="0">
        <references count="4">
          <reference field="0" count="1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</references>
      </pivotArea>
    </format>
    <format dxfId="784">
      <pivotArea dataOnly="0" labelOnly="1" fieldPosition="0">
        <references count="4">
          <reference field="0" count="1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</references>
      </pivotArea>
    </format>
    <format dxfId="783">
      <pivotArea dataOnly="0" labelOnly="1" fieldPosition="0">
        <references count="4">
          <reference field="0" count="1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</references>
      </pivotArea>
    </format>
    <format dxfId="782">
      <pivotArea dataOnly="0" labelOnly="1" fieldPosition="0">
        <references count="4">
          <reference field="0" count="1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</references>
      </pivotArea>
    </format>
    <format dxfId="781">
      <pivotArea dataOnly="0" labelOnly="1" fieldPosition="0">
        <references count="4">
          <reference field="0" count="1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</references>
      </pivotArea>
    </format>
    <format dxfId="780">
      <pivotArea dataOnly="0" labelOnly="1" fieldPosition="0">
        <references count="4">
          <reference field="0" count="1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</references>
      </pivotArea>
    </format>
    <format dxfId="779">
      <pivotArea dataOnly="0" labelOnly="1" fieldPosition="0">
        <references count="4">
          <reference field="0" count="1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</references>
      </pivotArea>
    </format>
    <format dxfId="778">
      <pivotArea dataOnly="0" labelOnly="1" fieldPosition="0">
        <references count="4">
          <reference field="0" count="1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</references>
      </pivotArea>
    </format>
    <format dxfId="777">
      <pivotArea dataOnly="0" labelOnly="1" fieldPosition="0">
        <references count="4">
          <reference field="0" count="1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</references>
      </pivotArea>
    </format>
    <format dxfId="776">
      <pivotArea dataOnly="0" labelOnly="1" fieldPosition="0">
        <references count="4">
          <reference field="0" count="1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</references>
      </pivotArea>
    </format>
    <format dxfId="775">
      <pivotArea dataOnly="0" labelOnly="1" fieldPosition="0">
        <references count="4">
          <reference field="0" count="1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</references>
      </pivotArea>
    </format>
    <format dxfId="774">
      <pivotArea dataOnly="0" labelOnly="1" fieldPosition="0">
        <references count="4">
          <reference field="0" count="8">
            <x v="16"/>
            <x v="23"/>
            <x v="24"/>
            <x v="25"/>
            <x v="26"/>
            <x v="29"/>
            <x v="33"/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</references>
      </pivotArea>
    </format>
    <format dxfId="773">
      <pivotArea dataOnly="0" labelOnly="1" fieldPosition="0">
        <references count="4">
          <reference field="0" count="12">
            <x v="34"/>
            <x v="35"/>
            <x v="36"/>
            <x v="69"/>
            <x v="70"/>
            <x v="71"/>
            <x v="72"/>
            <x v="73"/>
            <x v="74"/>
            <x v="75"/>
            <x v="76"/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</references>
      </pivotArea>
    </format>
    <format dxfId="772">
      <pivotArea dataOnly="0" labelOnly="1" fieldPosition="0">
        <references count="4">
          <reference field="0" count="1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</references>
      </pivotArea>
    </format>
    <format dxfId="771">
      <pivotArea dataOnly="0" labelOnly="1" fieldPosition="0">
        <references count="4">
          <reference field="0" count="1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</references>
      </pivotArea>
    </format>
    <format dxfId="770">
      <pivotArea dataOnly="0" labelOnly="1" fieldPosition="0">
        <references count="4">
          <reference field="0" count="1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</references>
      </pivotArea>
    </format>
    <format dxfId="769">
      <pivotArea dataOnly="0" labelOnly="1" fieldPosition="0">
        <references count="4">
          <reference field="0" count="5">
            <x v="64"/>
            <x v="65"/>
            <x v="66"/>
            <x v="67"/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</references>
      </pivotArea>
    </format>
    <format dxfId="768">
      <pivotArea dataOnly="0" labelOnly="1" fieldPosition="0">
        <references count="4">
          <reference field="0" count="1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</references>
      </pivotArea>
    </format>
    <format dxfId="767">
      <pivotArea dataOnly="0" labelOnly="1" fieldPosition="0">
        <references count="4">
          <reference field="0" count="11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</references>
      </pivotArea>
    </format>
    <format dxfId="766">
      <pivotArea dataOnly="0" labelOnly="1" fieldPosition="0">
        <references count="4">
          <reference field="0" count="5">
            <x v="101"/>
            <x v="102"/>
            <x v="103"/>
            <x v="104"/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</references>
      </pivotArea>
    </format>
    <format dxfId="765">
      <pivotArea dataOnly="0" labelOnly="1" fieldPosition="0">
        <references count="4">
          <reference field="0" count="1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</references>
      </pivotArea>
    </format>
    <format dxfId="764">
      <pivotArea dataOnly="0" labelOnly="1" fieldPosition="0">
        <references count="4">
          <reference field="0" count="8">
            <x v="83"/>
            <x v="85"/>
            <x v="120"/>
            <x v="150"/>
            <x v="164"/>
            <x v="195"/>
            <x v="214"/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</references>
      </pivotArea>
    </format>
    <format dxfId="763">
      <pivotArea dataOnly="0" labelOnly="1" fieldPosition="0">
        <references count="4">
          <reference field="0" count="1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</references>
      </pivotArea>
    </format>
    <format dxfId="762">
      <pivotArea dataOnly="0" labelOnly="1" fieldPosition="0">
        <references count="4">
          <reference field="0" count="2">
            <x v="61"/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</references>
      </pivotArea>
    </format>
    <format dxfId="761">
      <pivotArea dataOnly="0" labelOnly="1" fieldPosition="0">
        <references count="4">
          <reference field="0" count="1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</references>
      </pivotArea>
    </format>
    <format dxfId="760">
      <pivotArea dataOnly="0" labelOnly="1" fieldPosition="0">
        <references count="4">
          <reference field="0" count="8">
            <x v="314"/>
            <x v="316"/>
            <x v="319"/>
            <x v="322"/>
            <x v="325"/>
            <x v="328"/>
            <x v="329"/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</references>
      </pivotArea>
    </format>
    <format dxfId="759">
      <pivotArea dataOnly="0" labelOnly="1" fieldPosition="0">
        <references count="4">
          <reference field="0" count="1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</references>
      </pivotArea>
    </format>
    <format dxfId="758">
      <pivotArea dataOnly="0" labelOnly="1" fieldPosition="0">
        <references count="4">
          <reference field="0" count="1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</references>
      </pivotArea>
    </format>
    <format dxfId="757">
      <pivotArea dataOnly="0" labelOnly="1" fieldPosition="0">
        <references count="4">
          <reference field="0" count="14">
            <x v="312"/>
            <x v="313"/>
            <x v="342"/>
            <x v="343"/>
            <x v="344"/>
            <x v="345"/>
            <x v="346"/>
            <x v="347"/>
            <x v="348"/>
            <x v="349"/>
            <x v="350"/>
            <x v="388"/>
            <x v="389"/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</references>
      </pivotArea>
    </format>
    <format dxfId="756">
      <pivotArea dataOnly="0" labelOnly="1" fieldPosition="0">
        <references count="4">
          <reference field="0" count="1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</references>
      </pivotArea>
    </format>
    <format dxfId="755">
      <pivotArea dataOnly="0" labelOnly="1" fieldPosition="0">
        <references count="4">
          <reference field="0" count="1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</references>
      </pivotArea>
    </format>
    <format dxfId="754">
      <pivotArea dataOnly="0" labelOnly="1" fieldPosition="0">
        <references count="4">
          <reference field="0" count="1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</references>
      </pivotArea>
    </format>
    <format dxfId="753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10" count="1">
            <x v="253"/>
          </reference>
        </references>
      </pivotArea>
    </format>
    <format dxfId="752">
      <pivotArea dataOnly="0" labelOnly="1" fieldPosition="0">
        <references count="5">
          <reference field="0" count="1" selected="0">
            <x v="5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69"/>
          </reference>
        </references>
      </pivotArea>
    </format>
    <format dxfId="751">
      <pivotArea dataOnly="0" labelOnly="1" fieldPosition="0">
        <references count="5">
          <reference field="0" count="1" selected="0"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59"/>
          </reference>
        </references>
      </pivotArea>
    </format>
    <format dxfId="750">
      <pivotArea dataOnly="0" labelOnly="1" fieldPosition="0">
        <references count="5">
          <reference field="0" count="1" selected="0">
            <x v="4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6"/>
          </reference>
        </references>
      </pivotArea>
    </format>
    <format dxfId="749">
      <pivotArea dataOnly="0" labelOnly="1" fieldPosition="0">
        <references count="5">
          <reference field="0" count="1" selected="0">
            <x v="4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7"/>
          </reference>
        </references>
      </pivotArea>
    </format>
    <format dxfId="748">
      <pivotArea dataOnly="0" labelOnly="1" fieldPosition="0">
        <references count="5">
          <reference field="0" count="1" selected="0"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1071"/>
          </reference>
        </references>
      </pivotArea>
    </format>
    <format dxfId="747">
      <pivotArea dataOnly="0" labelOnly="1" fieldPosition="0">
        <references count="5">
          <reference field="0" count="1" selected="0">
            <x v="3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0"/>
          </reference>
        </references>
      </pivotArea>
    </format>
    <format dxfId="746">
      <pivotArea dataOnly="0" labelOnly="1" fieldPosition="0">
        <references count="5">
          <reference field="0" count="1" selected="0">
            <x v="4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55"/>
          </reference>
        </references>
      </pivotArea>
    </format>
    <format dxfId="745">
      <pivotArea dataOnly="0" labelOnly="1" fieldPosition="0">
        <references count="5">
          <reference field="0" count="1" selected="0">
            <x v="4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3"/>
          </reference>
        </references>
      </pivotArea>
    </format>
    <format dxfId="744">
      <pivotArea dataOnly="0" labelOnly="1" fieldPosition="0">
        <references count="5">
          <reference field="0" count="1" selected="0">
            <x v="4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79"/>
          </reference>
        </references>
      </pivotArea>
    </format>
    <format dxfId="743">
      <pivotArea dataOnly="0" labelOnly="1" fieldPosition="0">
        <references count="5">
          <reference field="0" count="1" selected="0">
            <x v="4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1"/>
          </reference>
        </references>
      </pivotArea>
    </format>
    <format dxfId="742">
      <pivotArea dataOnly="0" labelOnly="1" fieldPosition="0">
        <references count="5">
          <reference field="0" count="1" selected="0">
            <x v="4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4"/>
          </reference>
        </references>
      </pivotArea>
    </format>
    <format dxfId="741">
      <pivotArea dataOnly="0" labelOnly="1" fieldPosition="0">
        <references count="5">
          <reference field="0" count="1" selected="0">
            <x v="4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5"/>
          </reference>
        </references>
      </pivotArea>
    </format>
    <format dxfId="740">
      <pivotArea dataOnly="0" labelOnly="1" fieldPosition="0">
        <references count="5">
          <reference field="0" count="1" selected="0">
            <x v="5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2"/>
          </reference>
        </references>
      </pivotArea>
    </format>
    <format dxfId="739">
      <pivotArea dataOnly="0" labelOnly="1" fieldPosition="0">
        <references count="5">
          <reference field="0" count="1" selected="0"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49"/>
          </reference>
        </references>
      </pivotArea>
    </format>
    <format dxfId="73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874"/>
          </reference>
        </references>
      </pivotArea>
    </format>
    <format dxfId="737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9"/>
          </reference>
        </references>
      </pivotArea>
    </format>
    <format dxfId="736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50"/>
          </reference>
        </references>
      </pivotArea>
    </format>
    <format dxfId="735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231"/>
          </reference>
        </references>
      </pivotArea>
    </format>
    <format dxfId="734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8"/>
          </reference>
        </references>
      </pivotArea>
    </format>
    <format dxfId="733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806"/>
          </reference>
        </references>
      </pivotArea>
    </format>
    <format dxfId="732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252"/>
          </reference>
        </references>
      </pivotArea>
    </format>
    <format dxfId="731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0"/>
          </reference>
        </references>
      </pivotArea>
    </format>
    <format dxfId="730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4"/>
          </reference>
        </references>
      </pivotArea>
    </format>
    <format dxfId="729">
      <pivotArea dataOnly="0" labelOnly="1" fieldPosition="0">
        <references count="5">
          <reference field="0" count="1" selected="0">
            <x v="2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2"/>
          </reference>
        </references>
      </pivotArea>
    </format>
    <format dxfId="728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1"/>
          </reference>
        </references>
      </pivotArea>
    </format>
    <format dxfId="727">
      <pivotArea dataOnly="0" labelOnly="1" fieldPosition="0">
        <references count="5">
          <reference field="0" count="1" selected="0">
            <x v="3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8"/>
          </reference>
        </references>
      </pivotArea>
    </format>
    <format dxfId="726">
      <pivotArea dataOnly="0" labelOnly="1" fieldPosition="0">
        <references count="5">
          <reference field="0" count="1" selected="0">
            <x v="3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7"/>
          </reference>
        </references>
      </pivotArea>
    </format>
    <format dxfId="725">
      <pivotArea dataOnly="0" labelOnly="1" fieldPosition="0">
        <references count="5">
          <reference field="0" count="1" selected="0">
            <x v="3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09"/>
          </reference>
        </references>
      </pivotArea>
    </format>
    <format dxfId="724">
      <pivotArea dataOnly="0" labelOnly="1" fieldPosition="0">
        <references count="5">
          <reference field="0" count="1" selected="0">
            <x v="4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494"/>
          </reference>
        </references>
      </pivotArea>
    </format>
    <format dxfId="723">
      <pivotArea dataOnly="0" labelOnly="1" fieldPosition="0">
        <references count="5">
          <reference field="0" count="1" selected="0">
            <x v="5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5"/>
          </reference>
        </references>
      </pivotArea>
    </format>
    <format dxfId="722">
      <pivotArea dataOnly="0" labelOnly="1" fieldPosition="0">
        <references count="5">
          <reference field="0" count="1" selected="0"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3"/>
          </reference>
        </references>
      </pivotArea>
    </format>
    <format dxfId="721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49"/>
          </reference>
        </references>
      </pivotArea>
    </format>
    <format dxfId="72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50"/>
          </reference>
        </references>
      </pivotArea>
    </format>
    <format dxfId="719">
      <pivotArea dataOnly="0" labelOnly="1" fieldPosition="0">
        <references count="5">
          <reference field="0" count="1" selected="0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  <reference field="10" count="1">
            <x v="917"/>
          </reference>
        </references>
      </pivotArea>
    </format>
    <format dxfId="718">
      <pivotArea dataOnly="0" labelOnly="1" fieldPosition="0">
        <references count="5">
          <reference field="0" count="1" selected="0">
            <x v="25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921"/>
          </reference>
        </references>
      </pivotArea>
    </format>
    <format dxfId="717">
      <pivotArea dataOnly="0" labelOnly="1" fieldPosition="0">
        <references count="5">
          <reference field="0" count="1" selected="0"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471"/>
          </reference>
        </references>
      </pivotArea>
    </format>
    <format dxfId="716">
      <pivotArea dataOnly="0" labelOnly="1" fieldPosition="0">
        <references count="5">
          <reference field="0" count="1" selected="0">
            <x v="14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2"/>
          </reference>
        </references>
      </pivotArea>
    </format>
    <format dxfId="715">
      <pivotArea dataOnly="0" labelOnly="1" fieldPosition="0">
        <references count="5">
          <reference field="0" count="1" selected="0">
            <x v="1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3"/>
          </reference>
        </references>
      </pivotArea>
    </format>
    <format dxfId="714">
      <pivotArea dataOnly="0" labelOnly="1" fieldPosition="0">
        <references count="5">
          <reference field="0" count="1" selected="0">
            <x v="14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4"/>
          </reference>
        </references>
      </pivotArea>
    </format>
    <format dxfId="713">
      <pivotArea dataOnly="0" labelOnly="1" fieldPosition="0">
        <references count="5">
          <reference field="0" count="1" selected="0">
            <x v="1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5"/>
          </reference>
        </references>
      </pivotArea>
    </format>
    <format dxfId="712">
      <pivotArea dataOnly="0" labelOnly="1" fieldPosition="0">
        <references count="5">
          <reference field="0" count="1" selected="0"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6"/>
          </reference>
        </references>
      </pivotArea>
    </format>
    <format dxfId="711">
      <pivotArea dataOnly="0" labelOnly="1" fieldPosition="0">
        <references count="5">
          <reference field="0" count="1" selected="0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  <reference field="10" count="1">
            <x v="925"/>
          </reference>
        </references>
      </pivotArea>
    </format>
    <format dxfId="710">
      <pivotArea dataOnly="0" labelOnly="1" fieldPosition="0">
        <references count="5">
          <reference field="0" count="1" selected="0">
            <x v="8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90"/>
          </reference>
        </references>
      </pivotArea>
    </format>
    <format dxfId="709">
      <pivotArea dataOnly="0" labelOnly="1" fieldPosition="0">
        <references count="5">
          <reference field="0" count="1" selected="0">
            <x v="8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399"/>
          </reference>
        </references>
      </pivotArea>
    </format>
    <format dxfId="708">
      <pivotArea dataOnly="0" labelOnly="1" fieldPosition="0">
        <references count="5">
          <reference field="0" count="1" selected="0">
            <x v="8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496"/>
          </reference>
        </references>
      </pivotArea>
    </format>
    <format dxfId="707">
      <pivotArea dataOnly="0" labelOnly="1" fieldPosition="0">
        <references count="5">
          <reference field="0" count="1" selected="0">
            <x v="9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29"/>
          </reference>
        </references>
      </pivotArea>
    </format>
    <format dxfId="706">
      <pivotArea dataOnly="0" labelOnly="1" fieldPosition="0">
        <references count="5">
          <reference field="0" count="1" selected="0">
            <x v="9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6"/>
          </reference>
        </references>
      </pivotArea>
    </format>
    <format dxfId="705">
      <pivotArea dataOnly="0" labelOnly="1" fieldPosition="0">
        <references count="5">
          <reference field="0" count="1" selected="0">
            <x v="9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0"/>
          </reference>
        </references>
      </pivotArea>
    </format>
    <format dxfId="704">
      <pivotArea dataOnly="0" labelOnly="1" fieldPosition="0">
        <references count="5">
          <reference field="0" count="1" selected="0">
            <x v="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60"/>
          </reference>
        </references>
      </pivotArea>
    </format>
    <format dxfId="703">
      <pivotArea dataOnly="0" labelOnly="1" fieldPosition="0">
        <references count="5">
          <reference field="0" count="1" selected="0">
            <x v="9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47"/>
          </reference>
        </references>
      </pivotArea>
    </format>
    <format dxfId="702">
      <pivotArea dataOnly="0" labelOnly="1" fieldPosition="0">
        <references count="5">
          <reference field="0" count="1" selected="0"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38"/>
          </reference>
        </references>
      </pivotArea>
    </format>
    <format dxfId="701">
      <pivotArea dataOnly="0" labelOnly="1" fieldPosition="0">
        <references count="5">
          <reference field="0" count="1" selected="0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  <reference field="10" count="1">
            <x v="927"/>
          </reference>
        </references>
      </pivotArea>
    </format>
    <format dxfId="700">
      <pivotArea dataOnly="0" labelOnly="1" fieldPosition="0">
        <references count="5">
          <reference field="0" count="1" selected="0">
            <x v="1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30"/>
          </reference>
        </references>
      </pivotArea>
    </format>
    <format dxfId="699">
      <pivotArea dataOnly="0" labelOnly="1" fieldPosition="0">
        <references count="5">
          <reference field="0" count="1" selected="0"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22"/>
          </reference>
        </references>
      </pivotArea>
    </format>
    <format dxfId="698">
      <pivotArea dataOnly="0" labelOnly="1" fieldPosition="0">
        <references count="5">
          <reference field="0" count="1" selected="0">
            <x v="1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34"/>
          </reference>
        </references>
      </pivotArea>
    </format>
    <format dxfId="697">
      <pivotArea dataOnly="0" labelOnly="1" fieldPosition="0">
        <references count="5">
          <reference field="0" count="1" selected="0"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18"/>
          </reference>
        </references>
      </pivotArea>
    </format>
    <format dxfId="696">
      <pivotArea dataOnly="0" labelOnly="1" fieldPosition="0">
        <references count="5">
          <reference field="0" count="1" selected="0">
            <x v="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4"/>
          </reference>
        </references>
      </pivotArea>
    </format>
    <format dxfId="695">
      <pivotArea dataOnly="0" labelOnly="1" fieldPosition="0">
        <references count="5">
          <reference field="0" count="1" selected="0">
            <x v="21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1"/>
          </reference>
        </references>
      </pivotArea>
    </format>
    <format dxfId="694">
      <pivotArea dataOnly="0" labelOnly="1" fieldPosition="0">
        <references count="5">
          <reference field="0" count="1" selected="0">
            <x v="2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850"/>
          </reference>
        </references>
      </pivotArea>
    </format>
    <format dxfId="693">
      <pivotArea dataOnly="0" labelOnly="1" fieldPosition="0">
        <references count="5">
          <reference field="0" count="1" selected="0">
            <x v="21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06"/>
          </reference>
        </references>
      </pivotArea>
    </format>
    <format dxfId="692">
      <pivotArea dataOnly="0" labelOnly="1" fieldPosition="0">
        <references count="5">
          <reference field="0" count="1" selected="0">
            <x v="22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9"/>
          </reference>
        </references>
      </pivotArea>
    </format>
    <format dxfId="691">
      <pivotArea dataOnly="0" labelOnly="1" fieldPosition="0">
        <references count="5">
          <reference field="0" count="1" selected="0">
            <x v="22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1005"/>
          </reference>
        </references>
      </pivotArea>
    </format>
    <format dxfId="690">
      <pivotArea dataOnly="0" labelOnly="1" fieldPosition="0">
        <references count="5">
          <reference field="0" count="1" selected="0">
            <x v="2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5"/>
          </reference>
        </references>
      </pivotArea>
    </format>
    <format dxfId="689">
      <pivotArea dataOnly="0" labelOnly="1" fieldPosition="0">
        <references count="5">
          <reference field="0" count="1" selected="0">
            <x v="22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6"/>
          </reference>
        </references>
      </pivotArea>
    </format>
    <format dxfId="688">
      <pivotArea dataOnly="0" labelOnly="1" fieldPosition="0">
        <references count="5">
          <reference field="0" count="1" selected="0"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19"/>
          </reference>
        </references>
      </pivotArea>
    </format>
    <format dxfId="687">
      <pivotArea dataOnly="0" labelOnly="1" fieldPosition="0">
        <references count="5">
          <reference field="0" count="1" selected="0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  <reference field="10" count="1">
            <x v="762"/>
          </reference>
        </references>
      </pivotArea>
    </format>
    <format dxfId="686">
      <pivotArea dataOnly="0" labelOnly="1" fieldPosition="0">
        <references count="5">
          <reference field="0" count="1" selected="0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  <reference field="10" count="1">
            <x v="913"/>
          </reference>
        </references>
      </pivotArea>
    </format>
    <format dxfId="685">
      <pivotArea dataOnly="0" labelOnly="1" fieldPosition="0">
        <references count="5">
          <reference field="0" count="1" selected="0">
            <x v="15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2"/>
          </reference>
        </references>
      </pivotArea>
    </format>
    <format dxfId="684">
      <pivotArea dataOnly="0" labelOnly="1" fieldPosition="0">
        <references count="5">
          <reference field="0" count="1" selected="0"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1"/>
          </reference>
        </references>
      </pivotArea>
    </format>
    <format dxfId="683">
      <pivotArea dataOnly="0" labelOnly="1" fieldPosition="0">
        <references count="5">
          <reference field="0" count="1" selected="0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  <reference field="10" count="1">
            <x v="848"/>
          </reference>
        </references>
      </pivotArea>
    </format>
    <format dxfId="682">
      <pivotArea dataOnly="0" labelOnly="1" fieldPosition="0">
        <references count="5">
          <reference field="0" count="1" selected="0">
            <x v="15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63"/>
          </reference>
        </references>
      </pivotArea>
    </format>
    <format dxfId="681">
      <pivotArea dataOnly="0" labelOnly="1" fieldPosition="0">
        <references count="5">
          <reference field="0" count="1" selected="0">
            <x v="1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55"/>
          </reference>
        </references>
      </pivotArea>
    </format>
    <format dxfId="680">
      <pivotArea dataOnly="0" labelOnly="1" fieldPosition="0">
        <references count="5">
          <reference field="0" count="1" selected="0">
            <x v="16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41"/>
          </reference>
        </references>
      </pivotArea>
    </format>
    <format dxfId="679">
      <pivotArea dataOnly="0" labelOnly="1" fieldPosition="0">
        <references count="5">
          <reference field="0" count="1" selected="0">
            <x v="16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527"/>
          </reference>
        </references>
      </pivotArea>
    </format>
    <format dxfId="678">
      <pivotArea dataOnly="0" labelOnly="1" fieldPosition="0">
        <references count="5">
          <reference field="0" count="1" selected="0">
            <x v="16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944"/>
          </reference>
        </references>
      </pivotArea>
    </format>
    <format dxfId="677">
      <pivotArea dataOnly="0" labelOnly="1" fieldPosition="0">
        <references count="5">
          <reference field="0" count="1" selected="0"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57"/>
          </reference>
        </references>
      </pivotArea>
    </format>
    <format dxfId="676">
      <pivotArea dataOnly="0" labelOnly="1" fieldPosition="0">
        <references count="5">
          <reference field="0" count="1" selected="0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  <reference field="10" count="1">
            <x v="945"/>
          </reference>
        </references>
      </pivotArea>
    </format>
    <format dxfId="675">
      <pivotArea dataOnly="0" labelOnly="1" fieldPosition="0">
        <references count="5">
          <reference field="0" count="1" selected="0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  <reference field="10" count="1">
            <x v="946"/>
          </reference>
        </references>
      </pivotArea>
    </format>
    <format dxfId="674">
      <pivotArea dataOnly="0" labelOnly="1" fieldPosition="0">
        <references count="5">
          <reference field="0" count="1" selected="0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  <reference field="10" count="1">
            <x v="947"/>
          </reference>
        </references>
      </pivotArea>
    </format>
    <format dxfId="673">
      <pivotArea dataOnly="0" labelOnly="1" fieldPosition="0">
        <references count="5">
          <reference field="0" count="1" selected="0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  <reference field="10" count="1">
            <x v="603"/>
          </reference>
        </references>
      </pivotArea>
    </format>
    <format dxfId="672">
      <pivotArea dataOnly="0" labelOnly="1" fieldPosition="0">
        <references count="5">
          <reference field="0" count="1" selected="0">
            <x v="19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48"/>
          </reference>
        </references>
      </pivotArea>
    </format>
    <format dxfId="671">
      <pivotArea dataOnly="0" labelOnly="1" fieldPosition="0">
        <references count="5">
          <reference field="0" count="1" selected="0"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33"/>
          </reference>
        </references>
      </pivotArea>
    </format>
    <format dxfId="670">
      <pivotArea dataOnly="0" labelOnly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669">
      <pivotArea dataOnly="0" labelOnly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  <format dxfId="668">
      <pivotArea dataOnly="0" labelOnly="1" fieldPosition="0">
        <references count="5">
          <reference field="0" count="1" selected="0">
            <x v="18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49"/>
          </reference>
        </references>
      </pivotArea>
    </format>
    <format dxfId="667">
      <pivotArea dataOnly="0" labelOnly="1" fieldPosition="0">
        <references count="5">
          <reference field="0" count="1" selected="0">
            <x v="18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8"/>
          </reference>
        </references>
      </pivotArea>
    </format>
    <format dxfId="666">
      <pivotArea dataOnly="0" labelOnly="1" fieldPosition="0">
        <references count="5">
          <reference field="0" count="1" selected="0">
            <x v="18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235"/>
          </reference>
        </references>
      </pivotArea>
    </format>
    <format dxfId="665">
      <pivotArea dataOnly="0" labelOnly="1" fieldPosition="0">
        <references count="5">
          <reference field="0" count="1" selected="0">
            <x v="20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1"/>
          </reference>
        </references>
      </pivotArea>
    </format>
    <format dxfId="664">
      <pivotArea dataOnly="0" labelOnly="1" fieldPosition="0">
        <references count="5">
          <reference field="0" count="1" selected="0">
            <x v="20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2"/>
          </reference>
        </references>
      </pivotArea>
    </format>
    <format dxfId="663">
      <pivotArea dataOnly="0" labelOnly="1" fieldPosition="0">
        <references count="5">
          <reference field="0" count="1" selected="0">
            <x v="20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08"/>
          </reference>
        </references>
      </pivotArea>
    </format>
    <format dxfId="662">
      <pivotArea dataOnly="0" labelOnly="1" fieldPosition="0">
        <references count="5">
          <reference field="0" count="1" selected="0"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9"/>
          </reference>
        </references>
      </pivotArea>
    </format>
    <format dxfId="661">
      <pivotArea dataOnly="0" labelOnly="1" fieldPosition="0">
        <references count="5">
          <reference field="0" count="1" selected="0">
            <x v="19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4"/>
          </reference>
        </references>
      </pivotArea>
    </format>
    <format dxfId="660">
      <pivotArea dataOnly="0" labelOnly="1" fieldPosition="0">
        <references count="5">
          <reference field="0" count="1" selected="0"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5"/>
          </reference>
        </references>
      </pivotArea>
    </format>
    <format dxfId="659">
      <pivotArea dataOnly="0" labelOnly="1" fieldPosition="0">
        <references count="5">
          <reference field="0" count="1" selected="0">
            <x v="7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39"/>
          </reference>
        </references>
      </pivotArea>
    </format>
    <format dxfId="658">
      <pivotArea dataOnly="0" labelOnly="1" fieldPosition="0">
        <references count="5">
          <reference field="0" count="1" selected="0">
            <x v="7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53"/>
          </reference>
        </references>
      </pivotArea>
    </format>
    <format dxfId="657">
      <pivotArea dataOnly="0" labelOnly="1" fieldPosition="0">
        <references count="5">
          <reference field="0" count="1" selected="0">
            <x v="8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3"/>
          </reference>
        </references>
      </pivotArea>
    </format>
    <format dxfId="656">
      <pivotArea dataOnly="0" labelOnly="1" fieldPosition="0">
        <references count="5">
          <reference field="0" count="1" selected="0"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4"/>
          </reference>
        </references>
      </pivotArea>
    </format>
    <format dxfId="655">
      <pivotArea dataOnly="0" labelOnly="1" fieldPosition="0">
        <references count="5">
          <reference field="0" count="1" selected="0">
            <x v="20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38"/>
          </reference>
        </references>
      </pivotArea>
    </format>
    <format dxfId="654">
      <pivotArea dataOnly="0" labelOnly="1" fieldPosition="0">
        <references count="5">
          <reference field="0" count="1" selected="0">
            <x v="20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7"/>
          </reference>
        </references>
      </pivotArea>
    </format>
    <format dxfId="653">
      <pivotArea dataOnly="0" labelOnly="1" fieldPosition="0">
        <references count="5">
          <reference field="0" count="1" selected="0">
            <x v="21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5"/>
          </reference>
        </references>
      </pivotArea>
    </format>
    <format dxfId="652">
      <pivotArea dataOnly="0" labelOnly="1" fieldPosition="0">
        <references count="5">
          <reference field="0" count="1" selected="0">
            <x v="21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4"/>
          </reference>
        </references>
      </pivotArea>
    </format>
    <format dxfId="651">
      <pivotArea dataOnly="0" labelOnly="1" fieldPosition="0">
        <references count="5">
          <reference field="0" count="1" selected="0"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0"/>
          </reference>
        </references>
      </pivotArea>
    </format>
    <format dxfId="650">
      <pivotArea dataOnly="0" labelOnly="1" fieldPosition="0">
        <references count="5">
          <reference field="0" count="1" selected="0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  <reference field="10" count="1">
            <x v="956"/>
          </reference>
        </references>
      </pivotArea>
    </format>
    <format dxfId="649">
      <pivotArea dataOnly="0" labelOnly="1" fieldPosition="0">
        <references count="5">
          <reference field="0" count="1" selected="0">
            <x v="2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2"/>
          </reference>
        </references>
      </pivotArea>
    </format>
    <format dxfId="648">
      <pivotArea dataOnly="0" labelOnly="1" fieldPosition="0">
        <references count="5">
          <reference field="0" count="1" selected="0">
            <x v="23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7"/>
          </reference>
        </references>
      </pivotArea>
    </format>
    <format dxfId="647">
      <pivotArea dataOnly="0" labelOnly="1" fieldPosition="0">
        <references count="5">
          <reference field="0" count="1" selected="0">
            <x v="2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29"/>
          </reference>
        </references>
      </pivotArea>
    </format>
    <format dxfId="646">
      <pivotArea dataOnly="0" labelOnly="1" fieldPosition="0">
        <references count="5">
          <reference field="0" count="1" selected="0">
            <x v="23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43"/>
          </reference>
        </references>
      </pivotArea>
    </format>
    <format dxfId="645">
      <pivotArea dataOnly="0" labelOnly="1" fieldPosition="0">
        <references count="5">
          <reference field="0" count="1" selected="0">
            <x v="23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19"/>
          </reference>
        </references>
      </pivotArea>
    </format>
    <format dxfId="644">
      <pivotArea dataOnly="0" labelOnly="1" fieldPosition="0">
        <references count="5">
          <reference field="0" count="1" selected="0">
            <x v="23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760"/>
          </reference>
        </references>
      </pivotArea>
    </format>
    <format dxfId="643">
      <pivotArea dataOnly="0" labelOnly="1" fieldPosition="0">
        <references count="5">
          <reference field="0" count="1" selected="0">
            <x v="2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1"/>
          </reference>
        </references>
      </pivotArea>
    </format>
    <format dxfId="642">
      <pivotArea dataOnly="0" labelOnly="1" fieldPosition="0">
        <references count="5">
          <reference field="0" count="1" selected="0">
            <x v="2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3"/>
          </reference>
        </references>
      </pivotArea>
    </format>
    <format dxfId="641">
      <pivotArea dataOnly="0" labelOnly="1" fieldPosition="0">
        <references count="5">
          <reference field="0" count="1" selected="0">
            <x v="2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2"/>
          </reference>
        </references>
      </pivotArea>
    </format>
    <format dxfId="640">
      <pivotArea dataOnly="0" labelOnly="1" fieldPosition="0">
        <references count="5">
          <reference field="0" count="1" selected="0">
            <x v="23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857"/>
          </reference>
        </references>
      </pivotArea>
    </format>
    <format dxfId="639">
      <pivotArea dataOnly="0" labelOnly="1" fieldPosition="0">
        <references count="5">
          <reference field="0" count="1" selected="0">
            <x v="24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2"/>
          </reference>
        </references>
      </pivotArea>
    </format>
    <format dxfId="638">
      <pivotArea dataOnly="0" labelOnly="1" fieldPosition="0">
        <references count="5">
          <reference field="0" count="1" selected="0"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3"/>
          </reference>
        </references>
      </pivotArea>
    </format>
    <format dxfId="637">
      <pivotArea dataOnly="0" labelOnly="1" fieldPosition="0">
        <references count="5">
          <reference field="0" count="1" selected="0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  <reference field="10" count="1">
            <x v="958"/>
          </reference>
        </references>
      </pivotArea>
    </format>
    <format dxfId="636">
      <pivotArea dataOnly="0" labelOnly="1" fieldPosition="0">
        <references count="5">
          <reference field="0" count="1" selected="0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  <reference field="10" count="1">
            <x v="242"/>
          </reference>
        </references>
      </pivotArea>
    </format>
    <format dxfId="635">
      <pivotArea dataOnly="0" labelOnly="1" fieldPosition="0">
        <references count="5">
          <reference field="0" count="1" selected="0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  <reference field="10" count="1">
            <x v="439"/>
          </reference>
        </references>
      </pivotArea>
    </format>
    <format dxfId="634">
      <pivotArea dataOnly="0" labelOnly="1" fieldPosition="0">
        <references count="5">
          <reference field="0" count="1" selected="0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  <reference field="10" count="1">
            <x v="940"/>
          </reference>
        </references>
      </pivotArea>
    </format>
    <format dxfId="633">
      <pivotArea dataOnly="0" labelOnly="1" fieldPosition="0">
        <references count="5">
          <reference field="0" count="1" selected="0">
            <x v="27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737"/>
          </reference>
        </references>
      </pivotArea>
    </format>
    <format dxfId="632">
      <pivotArea dataOnly="0" labelOnly="1" fieldPosition="0">
        <references count="5">
          <reference field="0" count="1" selected="0">
            <x v="27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40"/>
          </reference>
        </references>
      </pivotArea>
    </format>
    <format dxfId="631">
      <pivotArea dataOnly="0" labelOnly="1" fieldPosition="0">
        <references count="5">
          <reference field="0" count="1" selected="0">
            <x v="27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2"/>
          </reference>
        </references>
      </pivotArea>
    </format>
    <format dxfId="630">
      <pivotArea dataOnly="0" labelOnly="1" fieldPosition="0">
        <references count="5">
          <reference field="0" count="1" selected="0">
            <x v="27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3"/>
          </reference>
        </references>
      </pivotArea>
    </format>
    <format dxfId="629">
      <pivotArea dataOnly="0" labelOnly="1" fieldPosition="0">
        <references count="5">
          <reference field="0" count="1" selected="0">
            <x v="27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7"/>
          </reference>
        </references>
      </pivotArea>
    </format>
    <format dxfId="628">
      <pivotArea dataOnly="0" labelOnly="1" fieldPosition="0">
        <references count="5">
          <reference field="0" count="1" selected="0">
            <x v="27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8"/>
          </reference>
        </references>
      </pivotArea>
    </format>
    <format dxfId="627">
      <pivotArea dataOnly="0" labelOnly="1" fieldPosition="0">
        <references count="5">
          <reference field="0" count="1" selected="0">
            <x v="27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4"/>
          </reference>
        </references>
      </pivotArea>
    </format>
    <format dxfId="626">
      <pivotArea dataOnly="0" labelOnly="1" fieldPosition="0">
        <references count="5">
          <reference field="0" count="1" selected="0">
            <x v="27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5"/>
          </reference>
        </references>
      </pivotArea>
    </format>
    <format dxfId="625">
      <pivotArea dataOnly="0" labelOnly="1" fieldPosition="0">
        <references count="5">
          <reference field="0" count="1" selected="0">
            <x v="28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1021"/>
          </reference>
        </references>
      </pivotArea>
    </format>
    <format dxfId="624">
      <pivotArea dataOnly="0" labelOnly="1" fieldPosition="0">
        <references count="5">
          <reference field="0" count="1" selected="0">
            <x v="28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2"/>
          </reference>
        </references>
      </pivotArea>
    </format>
    <format dxfId="623">
      <pivotArea dataOnly="0" labelOnly="1" fieldPosition="0">
        <references count="5">
          <reference field="0" count="1" selected="0">
            <x v="28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1"/>
          </reference>
        </references>
      </pivotArea>
    </format>
    <format dxfId="622">
      <pivotArea dataOnly="0" labelOnly="1" fieldPosition="0">
        <references count="5">
          <reference field="0" count="1" selected="0">
            <x v="28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7"/>
          </reference>
        </references>
      </pivotArea>
    </format>
    <format dxfId="621">
      <pivotArea dataOnly="0" labelOnly="1" fieldPosition="0">
        <references count="5">
          <reference field="0" count="1" selected="0"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68"/>
          </reference>
        </references>
      </pivotArea>
    </format>
    <format dxfId="620">
      <pivotArea dataOnly="0" labelOnly="1" fieldPosition="0">
        <references count="5">
          <reference field="0" count="1" selected="0">
            <x v="26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4"/>
          </reference>
        </references>
      </pivotArea>
    </format>
    <format dxfId="619">
      <pivotArea dataOnly="0" labelOnly="1" fieldPosition="0">
        <references count="5">
          <reference field="0" count="1" selected="0"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5"/>
          </reference>
        </references>
      </pivotArea>
    </format>
    <format dxfId="618">
      <pivotArea dataOnly="0" labelOnly="1" fieldPosition="0">
        <references count="5">
          <reference field="0" count="1" selected="0">
            <x v="28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70"/>
          </reference>
        </references>
      </pivotArea>
    </format>
    <format dxfId="617">
      <pivotArea dataOnly="0" labelOnly="1" fieldPosition="0">
        <references count="5">
          <reference field="0" count="1" selected="0">
            <x v="28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2"/>
          </reference>
        </references>
      </pivotArea>
    </format>
    <format dxfId="616">
      <pivotArea dataOnly="0" labelOnly="1" fieldPosition="0">
        <references count="5">
          <reference field="0" count="1" selected="0">
            <x v="28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07"/>
          </reference>
        </references>
      </pivotArea>
    </format>
    <format dxfId="615">
      <pivotArea dataOnly="0" labelOnly="1" fieldPosition="0">
        <references count="5">
          <reference field="0" count="1" selected="0">
            <x v="28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4"/>
          </reference>
        </references>
      </pivotArea>
    </format>
    <format dxfId="614">
      <pivotArea dataOnly="0" labelOnly="1" fieldPosition="0">
        <references count="5">
          <reference field="0" count="1" selected="0">
            <x v="28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5"/>
          </reference>
        </references>
      </pivotArea>
    </format>
    <format dxfId="613">
      <pivotArea dataOnly="0" labelOnly="1" fieldPosition="0">
        <references count="5">
          <reference field="0" count="1" selected="0">
            <x v="29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5"/>
          </reference>
        </references>
      </pivotArea>
    </format>
    <format dxfId="612">
      <pivotArea dataOnly="0" labelOnly="1" fieldPosition="0">
        <references count="5">
          <reference field="0" count="1" selected="0">
            <x v="29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1"/>
          </reference>
        </references>
      </pivotArea>
    </format>
    <format dxfId="611">
      <pivotArea dataOnly="0" labelOnly="1" fieldPosition="0">
        <references count="5">
          <reference field="0" count="1" selected="0">
            <x v="29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1"/>
          </reference>
        </references>
      </pivotArea>
    </format>
    <format dxfId="610">
      <pivotArea dataOnly="0" labelOnly="1" fieldPosition="0">
        <references count="5">
          <reference field="0" count="1" selected="0">
            <x v="29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8"/>
          </reference>
        </references>
      </pivotArea>
    </format>
    <format dxfId="609">
      <pivotArea dataOnly="0" labelOnly="1" fieldPosition="0">
        <references count="5">
          <reference field="0" count="1" selected="0">
            <x v="29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7"/>
          </reference>
        </references>
      </pivotArea>
    </format>
    <format dxfId="608">
      <pivotArea dataOnly="0" labelOnly="1" fieldPosition="0">
        <references count="5">
          <reference field="0" count="1" selected="0">
            <x v="29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85"/>
          </reference>
        </references>
      </pivotArea>
    </format>
    <format dxfId="607">
      <pivotArea dataOnly="0" labelOnly="1" fieldPosition="0">
        <references count="5">
          <reference field="0" count="1" selected="0">
            <x v="29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4"/>
          </reference>
        </references>
      </pivotArea>
    </format>
    <format dxfId="606">
      <pivotArea dataOnly="0" labelOnly="1" fieldPosition="0">
        <references count="5">
          <reference field="0" count="1" selected="0">
            <x v="29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12"/>
          </reference>
        </references>
      </pivotArea>
    </format>
    <format dxfId="605">
      <pivotArea dataOnly="0" labelOnly="1" fieldPosition="0">
        <references count="5">
          <reference field="0" count="1" selected="0">
            <x v="29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3"/>
          </reference>
        </references>
      </pivotArea>
    </format>
    <format dxfId="604">
      <pivotArea dataOnly="0" labelOnly="1" fieldPosition="0">
        <references count="5">
          <reference field="0" count="1" selected="0">
            <x v="29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4"/>
          </reference>
        </references>
      </pivotArea>
    </format>
    <format dxfId="603">
      <pivotArea dataOnly="0" labelOnly="1" fieldPosition="0">
        <references count="5">
          <reference field="0" count="1" selected="0">
            <x v="30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5"/>
          </reference>
        </references>
      </pivotArea>
    </format>
    <format dxfId="602">
      <pivotArea dataOnly="0" labelOnly="1" fieldPosition="0">
        <references count="5">
          <reference field="0" count="1" selected="0">
            <x v="30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4"/>
          </reference>
        </references>
      </pivotArea>
    </format>
    <format dxfId="601">
      <pivotArea dataOnly="0" labelOnly="1" fieldPosition="0">
        <references count="5">
          <reference field="0" count="1" selected="0">
            <x v="30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3"/>
          </reference>
        </references>
      </pivotArea>
    </format>
    <format dxfId="600">
      <pivotArea dataOnly="0" labelOnly="1" fieldPosition="0">
        <references count="5">
          <reference field="0" count="1" selected="0">
            <x v="30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4"/>
          </reference>
        </references>
      </pivotArea>
    </format>
    <format dxfId="599">
      <pivotArea dataOnly="0" labelOnly="1" fieldPosition="0">
        <references count="5">
          <reference field="0" count="1" selected="0">
            <x v="30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3"/>
          </reference>
        </references>
      </pivotArea>
    </format>
    <format dxfId="598">
      <pivotArea dataOnly="0" labelOnly="1" fieldPosition="0">
        <references count="5">
          <reference field="0" count="1" selected="0">
            <x v="30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7"/>
          </reference>
        </references>
      </pivotArea>
    </format>
    <format dxfId="597">
      <pivotArea dataOnly="0" labelOnly="1" fieldPosition="0">
        <references count="5">
          <reference field="0" count="1" selected="0">
            <x v="30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10"/>
          </reference>
        </references>
      </pivotArea>
    </format>
    <format dxfId="596">
      <pivotArea dataOnly="0" labelOnly="1" fieldPosition="0">
        <references count="5">
          <reference field="0" count="1" selected="0">
            <x v="30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9"/>
          </reference>
        </references>
      </pivotArea>
    </format>
    <format dxfId="595">
      <pivotArea dataOnly="0" labelOnly="1" fieldPosition="0">
        <references count="5">
          <reference field="0" count="1" selected="0">
            <x v="30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8"/>
          </reference>
        </references>
      </pivotArea>
    </format>
    <format dxfId="594">
      <pivotArea dataOnly="0" labelOnly="1" fieldPosition="0">
        <references count="5">
          <reference field="0" count="1" selected="0">
            <x v="30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2"/>
          </reference>
        </references>
      </pivotArea>
    </format>
    <format dxfId="593">
      <pivotArea dataOnly="0" labelOnly="1" fieldPosition="0">
        <references count="5">
          <reference field="0" count="1" selected="0">
            <x v="31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5"/>
          </reference>
        </references>
      </pivotArea>
    </format>
    <format dxfId="592">
      <pivotArea dataOnly="0" labelOnly="1" fieldPosition="0">
        <references count="5">
          <reference field="0" count="1" selected="0"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6"/>
          </reference>
        </references>
      </pivotArea>
    </format>
    <format dxfId="591">
      <pivotArea dataOnly="0" labelOnly="1" fieldPosition="0">
        <references count="5">
          <reference field="0" count="1" selected="0">
            <x v="26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1"/>
          </reference>
        </references>
      </pivotArea>
    </format>
    <format dxfId="590">
      <pivotArea dataOnly="0" labelOnly="1" fieldPosition="0">
        <references count="5">
          <reference field="0" count="1" selected="0">
            <x v="27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3"/>
          </reference>
        </references>
      </pivotArea>
    </format>
    <format dxfId="589">
      <pivotArea dataOnly="0" labelOnly="1" fieldPosition="0">
        <references count="5">
          <reference field="0" count="1" selected="0">
            <x v="27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2"/>
          </reference>
        </references>
      </pivotArea>
    </format>
    <format dxfId="588">
      <pivotArea dataOnly="0" labelOnly="1" fieldPosition="0">
        <references count="5">
          <reference field="0" count="1" selected="0">
            <x v="25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2"/>
          </reference>
        </references>
      </pivotArea>
    </format>
    <format dxfId="587">
      <pivotArea dataOnly="0" labelOnly="1" fieldPosition="0">
        <references count="5">
          <reference field="0" count="1" selected="0">
            <x v="25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475"/>
          </reference>
        </references>
      </pivotArea>
    </format>
    <format dxfId="586">
      <pivotArea dataOnly="0" labelOnly="1" fieldPosition="0">
        <references count="5">
          <reference field="0" count="1" selected="0">
            <x v="26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6"/>
          </reference>
        </references>
      </pivotArea>
    </format>
    <format dxfId="585">
      <pivotArea dataOnly="0" labelOnly="1" fieldPosition="0">
        <references count="5">
          <reference field="0" count="1" selected="0">
            <x v="26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4"/>
          </reference>
        </references>
      </pivotArea>
    </format>
    <format dxfId="584">
      <pivotArea dataOnly="0" labelOnly="1" fieldPosition="0">
        <references count="5">
          <reference field="0" count="1" selected="0"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979"/>
          </reference>
        </references>
      </pivotArea>
    </format>
    <format dxfId="583">
      <pivotArea dataOnly="0" labelOnly="1" fieldPosition="0">
        <references count="5">
          <reference field="0" count="1" selected="0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  <reference field="10" count="1">
            <x v="276"/>
          </reference>
        </references>
      </pivotArea>
    </format>
    <format dxfId="582">
      <pivotArea dataOnly="0" labelOnly="1" fieldPosition="0">
        <references count="5">
          <reference field="0" count="1" selected="0">
            <x v="31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8"/>
          </reference>
        </references>
      </pivotArea>
    </format>
    <format dxfId="581">
      <pivotArea dataOnly="0" labelOnly="1" fieldPosition="0">
        <references count="5">
          <reference field="0" count="1" selected="0">
            <x v="31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801"/>
          </reference>
        </references>
      </pivotArea>
    </format>
    <format dxfId="580">
      <pivotArea dataOnly="0" labelOnly="1" fieldPosition="0">
        <references count="5">
          <reference field="0" count="1" selected="0">
            <x v="318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0"/>
          </reference>
        </references>
      </pivotArea>
    </format>
    <format dxfId="579">
      <pivotArea dataOnly="0" labelOnly="1" fieldPosition="0">
        <references count="5">
          <reference field="0" count="1" selected="0">
            <x v="32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9"/>
          </reference>
        </references>
      </pivotArea>
    </format>
    <format dxfId="578">
      <pivotArea dataOnly="0" labelOnly="1" fieldPosition="0">
        <references count="5">
          <reference field="0" count="1" selected="0">
            <x v="32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1"/>
          </reference>
        </references>
      </pivotArea>
    </format>
    <format dxfId="577">
      <pivotArea dataOnly="0" labelOnly="1" fieldPosition="0">
        <references count="5">
          <reference field="0" count="1" selected="0">
            <x v="32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7"/>
          </reference>
        </references>
      </pivotArea>
    </format>
    <format dxfId="576">
      <pivotArea dataOnly="0" labelOnly="1" fieldPosition="0">
        <references count="5">
          <reference field="0" count="1" selected="0">
            <x v="33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994"/>
          </reference>
        </references>
      </pivotArea>
    </format>
    <format dxfId="575">
      <pivotArea dataOnly="0" labelOnly="1" fieldPosition="0">
        <references count="5">
          <reference field="0" count="1" selected="0">
            <x v="332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96"/>
          </reference>
        </references>
      </pivotArea>
    </format>
    <format dxfId="574">
      <pivotArea dataOnly="0" labelOnly="1" fieldPosition="0">
        <references count="5">
          <reference field="0" count="1" selected="0">
            <x v="333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396"/>
          </reference>
        </references>
      </pivotArea>
    </format>
    <format dxfId="573">
      <pivotArea dataOnly="0" labelOnly="1" fieldPosition="0">
        <references count="5">
          <reference field="0" count="1" selected="0">
            <x v="33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7"/>
          </reference>
        </references>
      </pivotArea>
    </format>
    <format dxfId="572">
      <pivotArea dataOnly="0" labelOnly="1" fieldPosition="0">
        <references count="5">
          <reference field="0" count="1" selected="0"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8"/>
          </reference>
        </references>
      </pivotArea>
    </format>
    <format dxfId="571">
      <pivotArea dataOnly="0" labelOnly="1" fieldPosition="0">
        <references count="5">
          <reference field="0" count="1" selected="0">
            <x v="33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388"/>
          </reference>
        </references>
      </pivotArea>
    </format>
    <format dxfId="570">
      <pivotArea dataOnly="0" labelOnly="1" fieldPosition="0">
        <references count="5">
          <reference field="0" count="1" selected="0">
            <x v="33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1084"/>
          </reference>
        </references>
      </pivotArea>
    </format>
    <format dxfId="569">
      <pivotArea dataOnly="0" labelOnly="1" fieldPosition="0">
        <references count="5">
          <reference field="0" count="1" selected="0"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484"/>
          </reference>
        </references>
      </pivotArea>
    </format>
    <format dxfId="568">
      <pivotArea dataOnly="0" labelOnly="1" fieldPosition="0">
        <references count="5">
          <reference field="0" count="1" selected="0">
            <x v="35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7"/>
          </reference>
        </references>
      </pivotArea>
    </format>
    <format dxfId="567">
      <pivotArea dataOnly="0" labelOnly="1" fieldPosition="0">
        <references count="5">
          <reference field="0" count="1" selected="0">
            <x v="352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581"/>
          </reference>
        </references>
      </pivotArea>
    </format>
    <format dxfId="566">
      <pivotArea dataOnly="0" labelOnly="1" fieldPosition="0">
        <references count="5">
          <reference field="0" count="1" selected="0">
            <x v="35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379"/>
          </reference>
        </references>
      </pivotArea>
    </format>
    <format dxfId="565">
      <pivotArea dataOnly="0" labelOnly="1" fieldPosition="0">
        <references count="5">
          <reference field="0" count="1" selected="0"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8"/>
          </reference>
        </references>
      </pivotArea>
    </format>
    <format dxfId="564">
      <pivotArea dataOnly="0" labelOnly="1" fieldPosition="0">
        <references count="5">
          <reference field="0" count="1" selected="0">
            <x v="35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28"/>
          </reference>
        </references>
      </pivotArea>
    </format>
    <format dxfId="563">
      <pivotArea dataOnly="0" labelOnly="1" fieldPosition="0">
        <references count="5">
          <reference field="0" count="1" selected="0">
            <x v="360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885"/>
          </reference>
        </references>
      </pivotArea>
    </format>
    <format dxfId="562">
      <pivotArea dataOnly="0" labelOnly="1" fieldPosition="0">
        <references count="5">
          <reference field="0" count="1" selected="0"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72"/>
          </reference>
        </references>
      </pivotArea>
    </format>
    <format dxfId="561">
      <pivotArea dataOnly="0" labelOnly="1" fieldPosition="0">
        <references count="5">
          <reference field="0" count="1" selected="0">
            <x v="355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438"/>
          </reference>
        </references>
      </pivotArea>
    </format>
    <format dxfId="560">
      <pivotArea dataOnly="0" labelOnly="1" fieldPosition="0">
        <references count="5">
          <reference field="0" count="1" selected="0">
            <x v="35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72"/>
          </reference>
        </references>
      </pivotArea>
    </format>
    <format dxfId="559">
      <pivotArea dataOnly="0" labelOnly="1" fieldPosition="0">
        <references count="5">
          <reference field="0" count="1" selected="0">
            <x v="35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37"/>
          </reference>
        </references>
      </pivotArea>
    </format>
    <format dxfId="558">
      <pivotArea dataOnly="0" labelOnly="1" fieldPosition="0">
        <references count="5">
          <reference field="0" count="1" selected="0">
            <x v="358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909"/>
          </reference>
        </references>
      </pivotArea>
    </format>
    <format dxfId="557">
      <pivotArea dataOnly="0" labelOnly="1" fieldPosition="0">
        <references count="5">
          <reference field="0" count="1" selected="0"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544"/>
          </reference>
        </references>
      </pivotArea>
    </format>
    <format dxfId="556">
      <pivotArea dataOnly="0" labelOnly="1" fieldPosition="0">
        <references count="5">
          <reference field="0" count="1" selected="0">
            <x v="368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723"/>
          </reference>
        </references>
      </pivotArea>
    </format>
    <format dxfId="555">
      <pivotArea dataOnly="0" labelOnly="1" fieldPosition="0">
        <references count="5">
          <reference field="0" count="1" selected="0">
            <x v="380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980"/>
          </reference>
        </references>
      </pivotArea>
    </format>
    <format dxfId="554">
      <pivotArea dataOnly="0" labelOnly="1" fieldPosition="0">
        <references count="5">
          <reference field="0" count="1" selected="0"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2">
            <x v="973"/>
            <x v="981"/>
          </reference>
        </references>
      </pivotArea>
    </format>
    <format dxfId="553">
      <pivotArea dataOnly="0" labelOnly="1" fieldPosition="0">
        <references count="5">
          <reference field="0" count="1" selected="0">
            <x v="365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6"/>
          </reference>
        </references>
      </pivotArea>
    </format>
    <format dxfId="552">
      <pivotArea dataOnly="0" labelOnly="1" fieldPosition="0">
        <references count="5">
          <reference field="0" count="1" selected="0">
            <x v="366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7"/>
          </reference>
        </references>
      </pivotArea>
    </format>
    <format dxfId="551">
      <pivotArea dataOnly="0" labelOnly="1" fieldPosition="0">
        <references count="5">
          <reference field="0" count="1" selected="0"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5"/>
          </reference>
        </references>
      </pivotArea>
    </format>
    <format dxfId="550">
      <pivotArea dataOnly="0" labelOnly="1" fieldPosition="0">
        <references count="5">
          <reference field="0" count="1" selected="0">
            <x v="391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572"/>
          </reference>
        </references>
      </pivotArea>
    </format>
    <format dxfId="549">
      <pivotArea dataOnly="0" labelOnly="1" fieldPosition="0">
        <references count="5">
          <reference field="0" count="1" selected="0"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795"/>
          </reference>
        </references>
      </pivotArea>
    </format>
    <format dxfId="548">
      <pivotArea dataOnly="0" labelOnly="1" fieldPosition="0">
        <references count="5">
          <reference field="0" count="1" selected="0">
            <x v="386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44"/>
          </reference>
        </references>
      </pivotArea>
    </format>
    <format dxfId="547">
      <pivotArea dataOnly="0" labelOnly="1" fieldPosition="0">
        <references count="5">
          <reference field="0" count="1" selected="0"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34"/>
          </reference>
        </references>
      </pivotArea>
    </format>
    <format dxfId="546">
      <pivotArea dataOnly="0" labelOnly="1" fieldPosition="0">
        <references count="5">
          <reference field="0" count="1" selected="0">
            <x v="38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54"/>
          </reference>
        </references>
      </pivotArea>
    </format>
    <format dxfId="545">
      <pivotArea dataOnly="0" labelOnly="1" fieldPosition="0">
        <references count="5">
          <reference field="0" count="1" selected="0">
            <x v="383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7"/>
          </reference>
        </references>
      </pivotArea>
    </format>
    <format dxfId="544">
      <pivotArea dataOnly="0" labelOnly="1" fieldPosition="0">
        <references count="5">
          <reference field="0" count="1" selected="0"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6"/>
          </reference>
        </references>
      </pivotArea>
    </format>
    <format dxfId="543">
      <pivotArea dataOnly="0" labelOnly="1" fieldPosition="0">
        <references count="5">
          <reference field="0" count="1" selected="0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  <reference field="10" count="1">
            <x v="108"/>
          </reference>
        </references>
      </pivotArea>
    </format>
    <format dxfId="542">
      <pivotArea dataOnly="0" labelOnly="1" fieldPosition="0">
        <references count="5">
          <reference field="0" count="1" selected="0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  <reference field="10" count="1">
            <x v="134"/>
          </reference>
        </references>
      </pivotArea>
    </format>
    <format dxfId="541">
      <pivotArea dataOnly="0" labelOnly="1" fieldPosition="0">
        <references count="5">
          <reference field="0" count="1" selected="0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  <reference field="10" count="1">
            <x v="144"/>
          </reference>
        </references>
      </pivotArea>
    </format>
    <format dxfId="540">
      <pivotArea dataOnly="0" labelOnly="1" fieldPosition="0">
        <references count="5">
          <reference field="0" count="1" selected="0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  <reference field="10" count="1">
            <x v="224"/>
          </reference>
        </references>
      </pivotArea>
    </format>
    <format dxfId="539">
      <pivotArea dataOnly="0" labelOnly="1" fieldPosition="0">
        <references count="5">
          <reference field="0" count="1" selected="0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  <reference field="10" count="1">
            <x v="246"/>
          </reference>
        </references>
      </pivotArea>
    </format>
    <format dxfId="538">
      <pivotArea dataOnly="0" labelOnly="1" fieldPosition="0">
        <references count="5">
          <reference field="0" count="1" selected="0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  <reference field="10" count="1">
            <x v="282"/>
          </reference>
        </references>
      </pivotArea>
    </format>
    <format dxfId="537">
      <pivotArea dataOnly="0" labelOnly="1" fieldPosition="0">
        <references count="5">
          <reference field="0" count="1" selected="0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  <reference field="10" count="1">
            <x v="283"/>
          </reference>
        </references>
      </pivotArea>
    </format>
    <format dxfId="536">
      <pivotArea dataOnly="0" labelOnly="1" fieldPosition="0">
        <references count="5">
          <reference field="0" count="1" selected="0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  <reference field="10" count="1">
            <x v="389"/>
          </reference>
        </references>
      </pivotArea>
    </format>
    <format dxfId="535">
      <pivotArea dataOnly="0" labelOnly="1" fieldPosition="0">
        <references count="5">
          <reference field="0" count="1" selected="0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  <reference field="10" count="1">
            <x v="461"/>
          </reference>
        </references>
      </pivotArea>
    </format>
    <format dxfId="534">
      <pivotArea dataOnly="0" labelOnly="1" fieldPosition="0">
        <references count="5">
          <reference field="0" count="1" selected="0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  <reference field="10" count="1">
            <x v="467"/>
          </reference>
        </references>
      </pivotArea>
    </format>
    <format dxfId="533">
      <pivotArea dataOnly="0" labelOnly="1" fieldPosition="0">
        <references count="5">
          <reference field="0" count="1" selected="0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  <reference field="10" count="1">
            <x v="485"/>
          </reference>
        </references>
      </pivotArea>
    </format>
    <format dxfId="532">
      <pivotArea dataOnly="0" labelOnly="1" fieldPosition="0">
        <references count="5">
          <reference field="0" count="1" selected="0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  <reference field="10" count="1">
            <x v="486"/>
          </reference>
        </references>
      </pivotArea>
    </format>
    <format dxfId="531">
      <pivotArea dataOnly="0" labelOnly="1" fieldPosition="0">
        <references count="5">
          <reference field="0" count="1" selected="0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  <reference field="10" count="1">
            <x v="488"/>
          </reference>
        </references>
      </pivotArea>
    </format>
    <format dxfId="530">
      <pivotArea dataOnly="0" labelOnly="1" fieldPosition="0">
        <references count="5">
          <reference field="0" count="1" selected="0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  <reference field="10" count="1">
            <x v="536"/>
          </reference>
        </references>
      </pivotArea>
    </format>
    <format dxfId="529">
      <pivotArea dataOnly="0" labelOnly="1" fieldPosition="0">
        <references count="5">
          <reference field="0" count="1" selected="0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  <reference field="10" count="1">
            <x v="547"/>
          </reference>
        </references>
      </pivotArea>
    </format>
    <format dxfId="528">
      <pivotArea dataOnly="0" labelOnly="1" fieldPosition="0">
        <references count="5">
          <reference field="0" count="1" selected="0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  <reference field="10" count="1">
            <x v="589"/>
          </reference>
        </references>
      </pivotArea>
    </format>
    <format dxfId="527">
      <pivotArea dataOnly="0" labelOnly="1" fieldPosition="0">
        <references count="5">
          <reference field="0" count="1" selected="0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  <reference field="10" count="1">
            <x v="604"/>
          </reference>
        </references>
      </pivotArea>
    </format>
    <format dxfId="526">
      <pivotArea dataOnly="0" labelOnly="1" fieldPosition="0">
        <references count="5">
          <reference field="0" count="1" selected="0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  <reference field="10" count="1">
            <x v="738"/>
          </reference>
        </references>
      </pivotArea>
    </format>
    <format dxfId="525">
      <pivotArea dataOnly="0" labelOnly="1" fieldPosition="0">
        <references count="5">
          <reference field="0" count="1" selected="0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  <reference field="10" count="1">
            <x v="745"/>
          </reference>
        </references>
      </pivotArea>
    </format>
    <format dxfId="524">
      <pivotArea dataOnly="0" labelOnly="1" fieldPosition="0">
        <references count="5">
          <reference field="0" count="1" selected="0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  <reference field="10" count="1">
            <x v="756"/>
          </reference>
        </references>
      </pivotArea>
    </format>
    <format dxfId="523">
      <pivotArea dataOnly="0" labelOnly="1" fieldPosition="0">
        <references count="5">
          <reference field="0" count="1" selected="0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  <reference field="10" count="1">
            <x v="758"/>
          </reference>
        </references>
      </pivotArea>
    </format>
    <format dxfId="522">
      <pivotArea dataOnly="0" labelOnly="1" fieldPosition="0">
        <references count="5">
          <reference field="0" count="1" selected="0">
            <x v="1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21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20">
      <pivotArea dataOnly="0" labelOnly="1" fieldPosition="0">
        <references count="5">
          <reference field="0" count="1" selected="0">
            <x v="2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19">
      <pivotArea dataOnly="0" labelOnly="1" fieldPosition="0">
        <references count="5">
          <reference field="0" count="1" selected="0">
            <x v="25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3"/>
          </reference>
        </references>
      </pivotArea>
    </format>
    <format dxfId="51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4"/>
          </reference>
        </references>
      </pivotArea>
    </format>
    <format dxfId="517">
      <pivotArea dataOnly="0" labelOnly="1" fieldPosition="0">
        <references count="5">
          <reference field="0" count="1" selected="0">
            <x v="29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49"/>
          </reference>
        </references>
      </pivotArea>
    </format>
    <format dxfId="516">
      <pivotArea dataOnly="0" labelOnly="1" fieldPosition="0">
        <references count="5">
          <reference field="0" count="1" selected="0">
            <x v="3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993"/>
          </reference>
        </references>
      </pivotArea>
    </format>
    <format dxfId="515">
      <pivotArea dataOnly="0" labelOnly="1" fieldPosition="0">
        <references count="5">
          <reference field="0" count="1" selected="0"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14">
      <pivotArea dataOnly="0" labelOnly="1" fieldPosition="0">
        <references count="5">
          <reference field="0" count="1" selected="0">
            <x v="3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0"/>
          </reference>
        </references>
      </pivotArea>
    </format>
    <format dxfId="513">
      <pivotArea dataOnly="0" labelOnly="1" fieldPosition="0">
        <references count="5">
          <reference field="0" count="1" selected="0">
            <x v="3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29"/>
          </reference>
        </references>
      </pivotArea>
    </format>
    <format dxfId="512">
      <pivotArea dataOnly="0" labelOnly="1" fieldPosition="0">
        <references count="5">
          <reference field="0" count="1" selected="0">
            <x v="3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1"/>
          </reference>
        </references>
      </pivotArea>
    </format>
    <format dxfId="511">
      <pivotArea dataOnly="0" labelOnly="1" fieldPosition="0">
        <references count="5">
          <reference field="0" count="1" selected="0">
            <x v="69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18"/>
          </reference>
        </references>
      </pivotArea>
    </format>
    <format dxfId="510">
      <pivotArea dataOnly="0" labelOnly="1" fieldPosition="0">
        <references count="5">
          <reference field="0" count="1" selected="0">
            <x v="70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8"/>
          </reference>
        </references>
      </pivotArea>
    </format>
    <format dxfId="509">
      <pivotArea dataOnly="0" labelOnly="1" fieldPosition="0">
        <references count="5">
          <reference field="0" count="1" selected="0">
            <x v="71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7"/>
          </reference>
        </references>
      </pivotArea>
    </format>
    <format dxfId="508">
      <pivotArea dataOnly="0" labelOnly="1" fieldPosition="0">
        <references count="5">
          <reference field="0" count="1" selected="0">
            <x v="72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878"/>
          </reference>
        </references>
      </pivotArea>
    </format>
    <format dxfId="507">
      <pivotArea dataOnly="0" labelOnly="1" fieldPosition="0">
        <references count="5">
          <reference field="0" count="1" selected="0">
            <x v="73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4"/>
          </reference>
        </references>
      </pivotArea>
    </format>
    <format dxfId="506">
      <pivotArea dataOnly="0" labelOnly="1" fieldPosition="0">
        <references count="5">
          <reference field="0" count="1" selected="0">
            <x v="7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6"/>
          </reference>
        </references>
      </pivotArea>
    </format>
    <format dxfId="505">
      <pivotArea dataOnly="0" labelOnly="1" fieldPosition="0">
        <references count="5">
          <reference field="0" count="1" selected="0">
            <x v="7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5"/>
          </reference>
        </references>
      </pivotArea>
    </format>
    <format dxfId="504">
      <pivotArea dataOnly="0" labelOnly="1" fieldPosition="0">
        <references count="5">
          <reference field="0" count="1" selected="0">
            <x v="7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3"/>
          </reference>
        </references>
      </pivotArea>
    </format>
    <format dxfId="503">
      <pivotArea dataOnly="0" labelOnly="1" fieldPosition="0">
        <references count="5">
          <reference field="0" count="1" selected="0"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2"/>
          </reference>
        </references>
      </pivotArea>
    </format>
    <format dxfId="502">
      <pivotArea dataOnly="0" labelOnly="1" fieldPosition="0">
        <references count="5">
          <reference field="0" count="1" selected="0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  <reference field="10" count="1">
            <x v="285"/>
          </reference>
        </references>
      </pivotArea>
    </format>
    <format dxfId="501">
      <pivotArea dataOnly="0" labelOnly="1" fieldPosition="0">
        <references count="5">
          <reference field="0" count="1" selected="0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  <reference field="10" count="1">
            <x v="408"/>
          </reference>
        </references>
      </pivotArea>
    </format>
    <format dxfId="500">
      <pivotArea dataOnly="0" labelOnly="1" fieldPosition="0">
        <references count="5">
          <reference field="0" count="1" selected="0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  <reference field="10" count="1">
            <x v="407"/>
          </reference>
        </references>
      </pivotArea>
    </format>
    <format dxfId="499">
      <pivotArea dataOnly="0" labelOnly="1" fieldPosition="0">
        <references count="5">
          <reference field="0" count="1" selected="0">
            <x v="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773"/>
          </reference>
        </references>
      </pivotArea>
    </format>
    <format dxfId="498">
      <pivotArea dataOnly="0" labelOnly="1" fieldPosition="0">
        <references count="5">
          <reference field="0" count="1" selected="0">
            <x v="6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460"/>
          </reference>
        </references>
      </pivotArea>
    </format>
    <format dxfId="497">
      <pivotArea dataOnly="0" labelOnly="1" fieldPosition="0">
        <references count="5">
          <reference field="0" count="1" selected="0">
            <x v="6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04"/>
          </reference>
        </references>
      </pivotArea>
    </format>
    <format dxfId="496">
      <pivotArea dataOnly="0" labelOnly="1" fieldPosition="0">
        <references count="5">
          <reference field="0" count="1" selected="0">
            <x v="6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517"/>
          </reference>
        </references>
      </pivotArea>
    </format>
    <format dxfId="495">
      <pivotArea dataOnly="0" labelOnly="1" fieldPosition="0">
        <references count="5">
          <reference field="0" count="1" selected="0"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61"/>
          </reference>
        </references>
      </pivotArea>
    </format>
    <format dxfId="494">
      <pivotArea dataOnly="0" labelOnly="1" fieldPosition="0">
        <references count="5">
          <reference field="0" count="1" selected="0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  <reference field="10" count="1">
            <x v="608"/>
          </reference>
        </references>
      </pivotArea>
    </format>
    <format dxfId="493">
      <pivotArea dataOnly="0" labelOnly="1" fieldPosition="0">
        <references count="5">
          <reference field="0" count="1" selected="0">
            <x v="10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4"/>
          </reference>
        </references>
      </pivotArea>
    </format>
    <format dxfId="492">
      <pivotArea dataOnly="0" labelOnly="1" fieldPosition="0">
        <references count="5">
          <reference field="0" count="1" selected="0">
            <x v="1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3"/>
          </reference>
        </references>
      </pivotArea>
    </format>
    <format dxfId="491">
      <pivotArea dataOnly="0" labelOnly="1" fieldPosition="0">
        <references count="5">
          <reference field="0" count="1" selected="0">
            <x v="1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2"/>
          </reference>
        </references>
      </pivotArea>
    </format>
    <format dxfId="490">
      <pivotArea dataOnly="0" labelOnly="1" fieldPosition="0">
        <references count="5">
          <reference field="0" count="1" selected="0">
            <x v="109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3"/>
          </reference>
        </references>
      </pivotArea>
    </format>
    <format dxfId="489">
      <pivotArea dataOnly="0" labelOnly="1" fieldPosition="0">
        <references count="5">
          <reference field="0" count="1" selected="0">
            <x v="11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1"/>
          </reference>
        </references>
      </pivotArea>
    </format>
    <format dxfId="488">
      <pivotArea dataOnly="0" labelOnly="1" fieldPosition="0">
        <references count="5">
          <reference field="0" count="1" selected="0">
            <x v="11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0"/>
          </reference>
        </references>
      </pivotArea>
    </format>
    <format dxfId="487">
      <pivotArea dataOnly="0" labelOnly="1" fieldPosition="0">
        <references count="5">
          <reference field="0" count="1" selected="0">
            <x v="11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2"/>
          </reference>
        </references>
      </pivotArea>
    </format>
    <format dxfId="486">
      <pivotArea dataOnly="0" labelOnly="1" fieldPosition="0">
        <references count="5">
          <reference field="0" count="1" selected="0">
            <x v="11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1"/>
          </reference>
        </references>
      </pivotArea>
    </format>
    <format dxfId="485">
      <pivotArea dataOnly="0" labelOnly="1" fieldPosition="0">
        <references count="5">
          <reference field="0" count="1" selected="0">
            <x v="1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30"/>
          </reference>
        </references>
      </pivotArea>
    </format>
    <format dxfId="484">
      <pivotArea dataOnly="0" labelOnly="1" fieldPosition="0">
        <references count="5">
          <reference field="0" count="1" selected="0">
            <x v="1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9"/>
          </reference>
        </references>
      </pivotArea>
    </format>
    <format dxfId="483">
      <pivotArea dataOnly="0" labelOnly="1" fieldPosition="0">
        <references count="5">
          <reference field="0" count="1" selected="0"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8"/>
          </reference>
        </references>
      </pivotArea>
    </format>
    <format dxfId="482">
      <pivotArea dataOnly="0" labelOnly="1" fieldPosition="0">
        <references count="5">
          <reference field="0" count="1" selected="0">
            <x v="10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241"/>
          </reference>
        </references>
      </pivotArea>
    </format>
    <format dxfId="481">
      <pivotArea dataOnly="0" labelOnly="1" fieldPosition="0">
        <references count="5">
          <reference field="0" count="1" selected="0">
            <x v="10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9"/>
          </reference>
        </references>
      </pivotArea>
    </format>
    <format dxfId="480">
      <pivotArea dataOnly="0" labelOnly="1" fieldPosition="0">
        <references count="5">
          <reference field="0" count="1" selected="0">
            <x v="10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1"/>
          </reference>
        </references>
      </pivotArea>
    </format>
    <format dxfId="479">
      <pivotArea dataOnly="0" labelOnly="1" fieldPosition="0">
        <references count="5">
          <reference field="0" count="1" selected="0">
            <x v="10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8"/>
          </reference>
        </references>
      </pivotArea>
    </format>
    <format dxfId="478">
      <pivotArea dataOnly="0" labelOnly="1" fieldPosition="0">
        <references count="5">
          <reference field="0" count="1" selected="0"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0"/>
          </reference>
        </references>
      </pivotArea>
    </format>
    <format dxfId="477">
      <pivotArea dataOnly="0" labelOnly="1" fieldPosition="0">
        <references count="5">
          <reference field="0" count="1" selected="0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  <reference field="10" count="1">
            <x v="863"/>
          </reference>
        </references>
      </pivotArea>
    </format>
    <format dxfId="476">
      <pivotArea dataOnly="0" labelOnly="1" fieldPosition="0">
        <references count="5">
          <reference field="0" count="1" selected="0">
            <x v="8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1054"/>
          </reference>
        </references>
      </pivotArea>
    </format>
    <format dxfId="475">
      <pivotArea dataOnly="0" labelOnly="1" fieldPosition="0">
        <references count="5">
          <reference field="0" count="1" selected="0">
            <x v="8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8"/>
          </reference>
        </references>
      </pivotArea>
    </format>
    <format dxfId="474">
      <pivotArea dataOnly="0" labelOnly="1" fieldPosition="0">
        <references count="5">
          <reference field="0" count="1" selected="0">
            <x v="12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69"/>
          </reference>
        </references>
      </pivotArea>
    </format>
    <format dxfId="473">
      <pivotArea dataOnly="0" labelOnly="1" fieldPosition="0">
        <references count="5">
          <reference field="0" count="1" selected="0">
            <x v="15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7"/>
          </reference>
        </references>
      </pivotArea>
    </format>
    <format dxfId="472">
      <pivotArea dataOnly="0" labelOnly="1" fieldPosition="0">
        <references count="5">
          <reference field="0" count="1" selected="0">
            <x v="1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21"/>
          </reference>
        </references>
      </pivotArea>
    </format>
    <format dxfId="471">
      <pivotArea dataOnly="0" labelOnly="1" fieldPosition="0">
        <references count="5">
          <reference field="0" count="1" selected="0">
            <x v="19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09"/>
          </reference>
        </references>
      </pivotArea>
    </format>
    <format dxfId="470">
      <pivotArea dataOnly="0" labelOnly="1" fieldPosition="0">
        <references count="5">
          <reference field="0" count="1" selected="0">
            <x v="2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62"/>
          </reference>
        </references>
      </pivotArea>
    </format>
    <format dxfId="469">
      <pivotArea dataOnly="0" labelOnly="1" fieldPosition="0">
        <references count="5">
          <reference field="0" count="1" selected="0"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87"/>
          </reference>
        </references>
      </pivotArea>
    </format>
    <format dxfId="468">
      <pivotArea dataOnly="0" labelOnly="1" fieldPosition="0">
        <references count="5">
          <reference field="0" count="1" selected="0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  <reference field="10" count="1">
            <x v="883"/>
          </reference>
        </references>
      </pivotArea>
    </format>
    <format dxfId="467">
      <pivotArea dataOnly="0" labelOnly="1" fieldPosition="0">
        <references count="5">
          <reference field="0" count="1" selected="0">
            <x v="6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462"/>
          </reference>
        </references>
      </pivotArea>
    </format>
    <format dxfId="466">
      <pivotArea dataOnly="0" labelOnly="1" fieldPosition="0">
        <references count="5">
          <reference field="0" count="1" selected="0"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391"/>
          </reference>
        </references>
      </pivotArea>
    </format>
    <format dxfId="465">
      <pivotArea dataOnly="0" labelOnly="1" fieldPosition="0">
        <references count="5">
          <reference field="0" count="1" selected="0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  <reference field="10" count="1">
            <x v="995"/>
          </reference>
        </references>
      </pivotArea>
    </format>
    <format dxfId="464">
      <pivotArea dataOnly="0" labelOnly="1" fieldPosition="0">
        <references count="5">
          <reference field="0" count="1" selected="0">
            <x v="314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8"/>
          </reference>
        </references>
      </pivotArea>
    </format>
    <format dxfId="463">
      <pivotArea dataOnly="0" labelOnly="1" fieldPosition="0">
        <references count="5">
          <reference field="0" count="1" selected="0">
            <x v="316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62">
      <pivotArea dataOnly="0" labelOnly="1" fieldPosition="0">
        <references count="5">
          <reference field="0" count="1" selected="0">
            <x v="31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61">
      <pivotArea dataOnly="0" labelOnly="1" fieldPosition="0">
        <references count="5">
          <reference field="0" count="1" selected="0">
            <x v="322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60">
      <pivotArea dataOnly="0" labelOnly="1" fieldPosition="0">
        <references count="5">
          <reference field="0" count="1" selected="0">
            <x v="325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59">
      <pivotArea dataOnly="0" labelOnly="1" fieldPosition="0">
        <references count="5">
          <reference field="0" count="1" selected="0">
            <x v="328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458">
      <pivotArea dataOnly="0" labelOnly="1" fieldPosition="0">
        <references count="5">
          <reference field="0" count="1" selected="0">
            <x v="32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457">
      <pivotArea dataOnly="0" labelOnly="1" fieldPosition="0">
        <references count="5">
          <reference field="0" count="1" selected="0"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2"/>
          </reference>
        </references>
      </pivotArea>
    </format>
    <format dxfId="456">
      <pivotArea dataOnly="0" labelOnly="1" fieldPosition="0">
        <references count="5">
          <reference field="0" count="1" selected="0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  <reference field="10" count="1">
            <x v="244"/>
          </reference>
        </references>
      </pivotArea>
    </format>
    <format dxfId="455">
      <pivotArea dataOnly="0" labelOnly="1" fieldPosition="0">
        <references count="5">
          <reference field="0" count="1" selected="0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  <reference field="10" count="1">
            <x v="725"/>
          </reference>
        </references>
      </pivotArea>
    </format>
    <format dxfId="454">
      <pivotArea dataOnly="0" labelOnly="1" fieldPosition="0">
        <references count="5">
          <reference field="0" count="1" selected="0">
            <x v="31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34"/>
          </reference>
        </references>
      </pivotArea>
    </format>
    <format dxfId="453">
      <pivotArea dataOnly="0" labelOnly="1" fieldPosition="0">
        <references count="5">
          <reference field="0" count="1" selected="0">
            <x v="31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07"/>
          </reference>
        </references>
      </pivotArea>
    </format>
    <format dxfId="452">
      <pivotArea dataOnly="0" labelOnly="1" fieldPosition="0">
        <references count="5">
          <reference field="0" count="1" selected="0">
            <x v="34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19"/>
          </reference>
        </references>
      </pivotArea>
    </format>
    <format dxfId="451">
      <pivotArea dataOnly="0" labelOnly="1" fieldPosition="0">
        <references count="5">
          <reference field="0" count="1" selected="0">
            <x v="34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20"/>
          </reference>
        </references>
      </pivotArea>
    </format>
    <format dxfId="450">
      <pivotArea dataOnly="0" labelOnly="1" fieldPosition="0">
        <references count="5">
          <reference field="0" count="1" selected="0">
            <x v="344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386"/>
          </reference>
        </references>
      </pivotArea>
    </format>
    <format dxfId="449">
      <pivotArea dataOnly="0" labelOnly="1" fieldPosition="0">
        <references count="5">
          <reference field="0" count="1" selected="0">
            <x v="34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7"/>
          </reference>
        </references>
      </pivotArea>
    </format>
    <format dxfId="448">
      <pivotArea dataOnly="0" labelOnly="1" fieldPosition="0">
        <references count="5">
          <reference field="0" count="1" selected="0">
            <x v="346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6"/>
          </reference>
        </references>
      </pivotArea>
    </format>
    <format dxfId="447">
      <pivotArea dataOnly="0" labelOnly="1" fieldPosition="0">
        <references count="5">
          <reference field="0" count="1" selected="0">
            <x v="347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5"/>
          </reference>
        </references>
      </pivotArea>
    </format>
    <format dxfId="446">
      <pivotArea dataOnly="0" labelOnly="1" fieldPosition="0">
        <references count="5">
          <reference field="0" count="1" selected="0">
            <x v="34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88"/>
          </reference>
        </references>
      </pivotArea>
    </format>
    <format dxfId="445">
      <pivotArea dataOnly="0" labelOnly="1" fieldPosition="0">
        <references count="5">
          <reference field="0" count="1" selected="0">
            <x v="34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3"/>
          </reference>
        </references>
      </pivotArea>
    </format>
    <format dxfId="444">
      <pivotArea dataOnly="0" labelOnly="1" fieldPosition="0">
        <references count="5">
          <reference field="0" count="1" selected="0">
            <x v="35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2"/>
          </reference>
        </references>
      </pivotArea>
    </format>
    <format dxfId="443">
      <pivotArea dataOnly="0" labelOnly="1" fieldPosition="0">
        <references count="5">
          <reference field="0" count="1" selected="0">
            <x v="38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1"/>
          </reference>
        </references>
      </pivotArea>
    </format>
    <format dxfId="442">
      <pivotArea dataOnly="0" labelOnly="1" fieldPosition="0">
        <references count="5">
          <reference field="0" count="1" selected="0">
            <x v="38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79"/>
          </reference>
        </references>
      </pivotArea>
    </format>
    <format dxfId="441">
      <pivotArea dataOnly="0" labelOnly="1" fieldPosition="0">
        <references count="5">
          <reference field="0" count="1" selected="0"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0"/>
          </reference>
        </references>
      </pivotArea>
    </format>
    <format dxfId="440">
      <pivotArea dataOnly="0" labelOnly="1" fieldPosition="0">
        <references count="5">
          <reference field="0" count="1" selected="0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  <reference field="10" count="1">
            <x v="797"/>
          </reference>
        </references>
      </pivotArea>
    </format>
    <format dxfId="439">
      <pivotArea dataOnly="0" labelOnly="1" fieldPosition="0">
        <references count="5">
          <reference field="0" count="1" selected="0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  <reference field="10" count="1">
            <x v="968"/>
          </reference>
        </references>
      </pivotArea>
    </format>
    <format dxfId="438">
      <pivotArea dataOnly="0" labelOnly="1" fieldPosition="0">
        <references count="5">
          <reference field="0" count="1" selected="0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  <reference field="10" count="1">
            <x v="818"/>
          </reference>
        </references>
      </pivotArea>
    </format>
    <format dxfId="437">
      <pivotArea dataOnly="0" labelOnly="1" outline="0" axis="axisValues" fieldPosition="0"/>
    </format>
    <format dxfId="436">
      <pivotArea dataOnly="0" labelOnly="1" fieldPosition="0">
        <references count="1">
          <reference field="1" count="0"/>
        </references>
      </pivotArea>
    </format>
    <format dxfId="435">
      <pivotArea dataOnly="0" labelOnly="1" fieldPosition="0">
        <references count="1">
          <reference field="1" count="0"/>
        </references>
      </pivotArea>
    </format>
    <format dxfId="434">
      <pivotArea dataOnly="0" labelOnly="1" fieldPosition="0">
        <references count="1">
          <reference field="1" count="0"/>
        </references>
      </pivotArea>
    </format>
    <format dxfId="433">
      <pivotArea dataOnly="0" labelOnly="1" fieldPosition="0">
        <references count="1">
          <reference field="1" count="0"/>
        </references>
      </pivotArea>
    </format>
    <format dxfId="432">
      <pivotArea dataOnly="0" labelOnly="1" fieldPosition="0">
        <references count="1">
          <reference field="3" count="0"/>
        </references>
      </pivotArea>
    </format>
    <format dxfId="431">
      <pivotArea dataOnly="0" fieldPosition="0">
        <references count="2">
          <reference field="3" count="1">
            <x v="7"/>
          </reference>
          <reference field="45" count="1" selected="0">
            <x v="1"/>
          </reference>
        </references>
      </pivotArea>
    </format>
    <format dxfId="430">
      <pivotArea collapsedLevelsAreSubtotals="1" fieldPosition="0">
        <references count="2">
          <reference field="1" count="1" selected="0">
            <x v="0"/>
          </reference>
          <reference field="3" count="1">
            <x v="0"/>
          </reference>
        </references>
      </pivotArea>
    </format>
    <format dxfId="429">
      <pivotArea collapsedLevelsAreSubtotals="1" fieldPosition="0">
        <references count="2">
          <reference field="1" count="1" selected="0">
            <x v="0"/>
          </reference>
          <reference field="3" count="1">
            <x v="0"/>
          </reference>
        </references>
      </pivotArea>
    </format>
    <format dxfId="428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27">
      <pivotArea collapsedLevelsAreSubtotals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10" count="1">
            <x v="253"/>
          </reference>
        </references>
      </pivotArea>
    </format>
    <format dxfId="426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42"/>
          </reference>
        </references>
      </pivotArea>
    </format>
    <format dxfId="425">
      <pivotArea collapsedLevelsAreSubtotals="1" fieldPosition="0">
        <references count="5">
          <reference field="0" count="1" selected="0">
            <x v="5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69"/>
          </reference>
        </references>
      </pivotArea>
    </format>
    <format dxfId="424">
      <pivotArea collapsedLevelsAreSubtotals="1" fieldPosition="0">
        <references count="5">
          <reference field="0" count="1" selected="0"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59"/>
          </reference>
        </references>
      </pivotArea>
    </format>
    <format dxfId="423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61"/>
          </reference>
        </references>
      </pivotArea>
    </format>
    <format dxfId="422">
      <pivotArea collapsedLevelsAreSubtotals="1" fieldPosition="0">
        <references count="5">
          <reference field="0" count="1" selected="0">
            <x v="4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6"/>
          </reference>
        </references>
      </pivotArea>
    </format>
    <format dxfId="421">
      <pivotArea collapsedLevelsAreSubtotals="1" fieldPosition="0">
        <references count="5">
          <reference field="0" count="1" selected="0">
            <x v="4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7"/>
          </reference>
        </references>
      </pivotArea>
    </format>
    <format dxfId="420">
      <pivotArea collapsedLevelsAreSubtotals="1" fieldPosition="0">
        <references count="5">
          <reference field="0" count="1" selected="0"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1071"/>
          </reference>
        </references>
      </pivotArea>
    </format>
    <format dxfId="419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69"/>
          </reference>
        </references>
      </pivotArea>
    </format>
    <format dxfId="418">
      <pivotArea collapsedLevelsAreSubtotals="1" fieldPosition="0">
        <references count="5">
          <reference field="0" count="1" selected="0">
            <x v="3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0"/>
          </reference>
        </references>
      </pivotArea>
    </format>
    <format dxfId="417">
      <pivotArea collapsedLevelsAreSubtotals="1" fieldPosition="0">
        <references count="5">
          <reference field="0" count="1" selected="0">
            <x v="4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55"/>
          </reference>
        </references>
      </pivotArea>
    </format>
    <format dxfId="416">
      <pivotArea collapsedLevelsAreSubtotals="1" fieldPosition="0">
        <references count="5">
          <reference field="0" count="1" selected="0">
            <x v="4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3"/>
          </reference>
        </references>
      </pivotArea>
    </format>
    <format dxfId="415">
      <pivotArea collapsedLevelsAreSubtotals="1" fieldPosition="0">
        <references count="5">
          <reference field="0" count="1" selected="0">
            <x v="4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79"/>
          </reference>
        </references>
      </pivotArea>
    </format>
    <format dxfId="414">
      <pivotArea collapsedLevelsAreSubtotals="1" fieldPosition="0">
        <references count="5">
          <reference field="0" count="1" selected="0">
            <x v="4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1"/>
          </reference>
        </references>
      </pivotArea>
    </format>
    <format dxfId="413">
      <pivotArea collapsedLevelsAreSubtotals="1" fieldPosition="0">
        <references count="5">
          <reference field="0" count="1" selected="0">
            <x v="4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4"/>
          </reference>
        </references>
      </pivotArea>
    </format>
    <format dxfId="412">
      <pivotArea collapsedLevelsAreSubtotals="1" fieldPosition="0">
        <references count="5">
          <reference field="0" count="1" selected="0">
            <x v="4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5"/>
          </reference>
        </references>
      </pivotArea>
    </format>
    <format dxfId="411">
      <pivotArea collapsedLevelsAreSubtotals="1" fieldPosition="0">
        <references count="5">
          <reference field="0" count="1" selected="0">
            <x v="5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2"/>
          </reference>
        </references>
      </pivotArea>
    </format>
    <format dxfId="410">
      <pivotArea collapsedLevelsAreSubtotals="1" fieldPosition="0">
        <references count="5">
          <reference field="0" count="1" selected="0"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49"/>
          </reference>
        </references>
      </pivotArea>
    </format>
    <format dxfId="409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76"/>
          </reference>
        </references>
      </pivotArea>
    </format>
    <format dxfId="408">
      <pivotArea collapsedLevelsAreSubtotals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874"/>
          </reference>
        </references>
      </pivotArea>
    </format>
    <format dxfId="407">
      <pivotArea collapsedLevelsAreSubtotals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9"/>
          </reference>
        </references>
      </pivotArea>
    </format>
    <format dxfId="406">
      <pivotArea collapsedLevelsAreSubtotals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50"/>
          </reference>
        </references>
      </pivotArea>
    </format>
    <format dxfId="405">
      <pivotArea collapsedLevelsAreSubtotals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231"/>
          </reference>
        </references>
      </pivotArea>
    </format>
    <format dxfId="404">
      <pivotArea collapsedLevelsAreSubtotals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8"/>
          </reference>
        </references>
      </pivotArea>
    </format>
    <format dxfId="403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77"/>
          </reference>
        </references>
      </pivotArea>
    </format>
    <format dxfId="402">
      <pivotArea collapsedLevelsAreSubtotals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806"/>
          </reference>
        </references>
      </pivotArea>
    </format>
    <format dxfId="401">
      <pivotArea collapsedLevelsAreSubtotals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252"/>
          </reference>
        </references>
      </pivotArea>
    </format>
    <format dxfId="400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88"/>
          </reference>
        </references>
      </pivotArea>
    </format>
    <format dxfId="399">
      <pivotArea collapsedLevelsAreSubtotals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0"/>
          </reference>
        </references>
      </pivotArea>
    </format>
    <format dxfId="398">
      <pivotArea collapsedLevelsAreSubtotals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4"/>
          </reference>
        </references>
      </pivotArea>
    </format>
    <format dxfId="397">
      <pivotArea collapsedLevelsAreSubtotals="1" fieldPosition="0">
        <references count="5">
          <reference field="0" count="1" selected="0">
            <x v="2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2"/>
          </reference>
        </references>
      </pivotArea>
    </format>
    <format dxfId="396">
      <pivotArea collapsedLevelsAreSubtotals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1"/>
          </reference>
        </references>
      </pivotArea>
    </format>
    <format dxfId="395">
      <pivotArea collapsedLevelsAreSubtotals="1" fieldPosition="0">
        <references count="5">
          <reference field="0" count="1" selected="0">
            <x v="3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8"/>
          </reference>
        </references>
      </pivotArea>
    </format>
    <format dxfId="394">
      <pivotArea collapsedLevelsAreSubtotals="1" fieldPosition="0">
        <references count="5">
          <reference field="0" count="1" selected="0">
            <x v="3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7"/>
          </reference>
        </references>
      </pivotArea>
    </format>
    <format dxfId="393">
      <pivotArea collapsedLevelsAreSubtotals="1" fieldPosition="0">
        <references count="5">
          <reference field="0" count="1" selected="0">
            <x v="3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09"/>
          </reference>
        </references>
      </pivotArea>
    </format>
    <format dxfId="392">
      <pivotArea collapsedLevelsAreSubtotals="1" fieldPosition="0">
        <references count="5">
          <reference field="0" count="1" selected="0">
            <x v="4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494"/>
          </reference>
        </references>
      </pivotArea>
    </format>
    <format dxfId="391">
      <pivotArea collapsedLevelsAreSubtotals="1" fieldPosition="0">
        <references count="5">
          <reference field="0" count="1" selected="0">
            <x v="5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5"/>
          </reference>
        </references>
      </pivotArea>
    </format>
    <format dxfId="390">
      <pivotArea collapsedLevelsAreSubtotals="1" fieldPosition="0">
        <references count="5">
          <reference field="0" count="1" selected="0"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3"/>
          </reference>
        </references>
      </pivotArea>
    </format>
    <format dxfId="389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93"/>
          </reference>
        </references>
      </pivotArea>
    </format>
    <format dxfId="388">
      <pivotArea collapsedLevelsAreSubtotals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49"/>
          </reference>
        </references>
      </pivotArea>
    </format>
    <format dxfId="387">
      <pivotArea collapsedLevelsAreSubtotals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50"/>
          </reference>
        </references>
      </pivotArea>
    </format>
    <format dxfId="386">
      <pivotArea collapsedLevelsAreSubtotals="1" fieldPosition="0">
        <references count="2">
          <reference field="1" count="1" selected="0">
            <x v="0"/>
          </reference>
          <reference field="3" count="1">
            <x v="2"/>
          </reference>
        </references>
      </pivotArea>
    </format>
    <format dxfId="385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"/>
          </reference>
        </references>
      </pivotArea>
    </format>
    <format dxfId="384">
      <pivotArea collapsedLevelsAreSubtotals="1" fieldPosition="0">
        <references count="5">
          <reference field="0" count="1" selected="0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  <reference field="10" count="1">
            <x v="917"/>
          </reference>
        </references>
      </pivotArea>
    </format>
    <format dxfId="38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16"/>
          </reference>
        </references>
      </pivotArea>
    </format>
    <format dxfId="382">
      <pivotArea collapsedLevelsAreSubtotals="1" fieldPosition="0">
        <references count="5">
          <reference field="0" count="1" selected="0">
            <x v="25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921"/>
          </reference>
        </references>
      </pivotArea>
    </format>
    <format dxfId="381">
      <pivotArea collapsedLevelsAreSubtotals="1" fieldPosition="0">
        <references count="5">
          <reference field="0" count="1" selected="0"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471"/>
          </reference>
        </references>
      </pivotArea>
    </format>
    <format dxfId="380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379">
      <pivotArea collapsedLevelsAreSubtotals="1" fieldPosition="0">
        <references count="5">
          <reference field="0" count="1" selected="0">
            <x v="14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2"/>
          </reference>
        </references>
      </pivotArea>
    </format>
    <format dxfId="378">
      <pivotArea collapsedLevelsAreSubtotals="1" fieldPosition="0">
        <references count="5">
          <reference field="0" count="1" selected="0">
            <x v="1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3"/>
          </reference>
        </references>
      </pivotArea>
    </format>
    <format dxfId="377">
      <pivotArea collapsedLevelsAreSubtotals="1" fieldPosition="0">
        <references count="5">
          <reference field="0" count="1" selected="0">
            <x v="14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4"/>
          </reference>
        </references>
      </pivotArea>
    </format>
    <format dxfId="376">
      <pivotArea collapsedLevelsAreSubtotals="1" fieldPosition="0">
        <references count="5">
          <reference field="0" count="1" selected="0">
            <x v="1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5"/>
          </reference>
        </references>
      </pivotArea>
    </format>
    <format dxfId="375">
      <pivotArea collapsedLevelsAreSubtotals="1" fieldPosition="0">
        <references count="5">
          <reference field="0" count="1" selected="0"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6"/>
          </reference>
        </references>
      </pivotArea>
    </format>
    <format dxfId="37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6"/>
          </reference>
        </references>
      </pivotArea>
    </format>
    <format dxfId="373">
      <pivotArea collapsedLevelsAreSubtotals="1" fieldPosition="0">
        <references count="5">
          <reference field="0" count="1" selected="0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  <reference field="10" count="1">
            <x v="925"/>
          </reference>
        </references>
      </pivotArea>
    </format>
    <format dxfId="37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7"/>
          </reference>
        </references>
      </pivotArea>
    </format>
    <format dxfId="371">
      <pivotArea collapsedLevelsAreSubtotals="1" fieldPosition="0">
        <references count="5">
          <reference field="0" count="1" selected="0">
            <x v="8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90"/>
          </reference>
        </references>
      </pivotArea>
    </format>
    <format dxfId="370">
      <pivotArea collapsedLevelsAreSubtotals="1" fieldPosition="0">
        <references count="5">
          <reference field="0" count="1" selected="0">
            <x v="8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399"/>
          </reference>
        </references>
      </pivotArea>
    </format>
    <format dxfId="369">
      <pivotArea collapsedLevelsAreSubtotals="1" fieldPosition="0">
        <references count="5">
          <reference field="0" count="1" selected="0">
            <x v="8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496"/>
          </reference>
        </references>
      </pivotArea>
    </format>
    <format dxfId="368">
      <pivotArea collapsedLevelsAreSubtotals="1" fieldPosition="0">
        <references count="5">
          <reference field="0" count="1" selected="0">
            <x v="9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29"/>
          </reference>
        </references>
      </pivotArea>
    </format>
    <format dxfId="367">
      <pivotArea collapsedLevelsAreSubtotals="1" fieldPosition="0">
        <references count="5">
          <reference field="0" count="1" selected="0">
            <x v="9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6"/>
          </reference>
        </references>
      </pivotArea>
    </format>
    <format dxfId="366">
      <pivotArea collapsedLevelsAreSubtotals="1" fieldPosition="0">
        <references count="5">
          <reference field="0" count="1" selected="0">
            <x v="9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0"/>
          </reference>
        </references>
      </pivotArea>
    </format>
    <format dxfId="365">
      <pivotArea collapsedLevelsAreSubtotals="1" fieldPosition="0">
        <references count="5">
          <reference field="0" count="1" selected="0">
            <x v="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60"/>
          </reference>
        </references>
      </pivotArea>
    </format>
    <format dxfId="364">
      <pivotArea collapsedLevelsAreSubtotals="1" fieldPosition="0">
        <references count="5">
          <reference field="0" count="1" selected="0">
            <x v="9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47"/>
          </reference>
        </references>
      </pivotArea>
    </format>
    <format dxfId="363">
      <pivotArea collapsedLevelsAreSubtotals="1" fieldPosition="0">
        <references count="5">
          <reference field="0" count="1" selected="0"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38"/>
          </reference>
        </references>
      </pivotArea>
    </format>
    <format dxfId="36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8"/>
          </reference>
        </references>
      </pivotArea>
    </format>
    <format dxfId="361">
      <pivotArea collapsedLevelsAreSubtotals="1" fieldPosition="0">
        <references count="5">
          <reference field="0" count="1" selected="0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  <reference field="10" count="1">
            <x v="927"/>
          </reference>
        </references>
      </pivotArea>
    </format>
    <format dxfId="360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0"/>
          </reference>
        </references>
      </pivotArea>
    </format>
    <format dxfId="359">
      <pivotArea collapsedLevelsAreSubtotals="1" fieldPosition="0">
        <references count="5">
          <reference field="0" count="1" selected="0">
            <x v="1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30"/>
          </reference>
        </references>
      </pivotArea>
    </format>
    <format dxfId="358">
      <pivotArea collapsedLevelsAreSubtotals="1" fieldPosition="0">
        <references count="5">
          <reference field="0" count="1" selected="0"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22"/>
          </reference>
        </references>
      </pivotArea>
    </format>
    <format dxfId="35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1"/>
          </reference>
        </references>
      </pivotArea>
    </format>
    <format dxfId="356">
      <pivotArea collapsedLevelsAreSubtotals="1" fieldPosition="0">
        <references count="5">
          <reference field="0" count="1" selected="0">
            <x v="1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34"/>
          </reference>
        </references>
      </pivotArea>
    </format>
    <format dxfId="355">
      <pivotArea collapsedLevelsAreSubtotals="1" fieldPosition="0">
        <references count="5">
          <reference field="0" count="1" selected="0"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18"/>
          </reference>
        </references>
      </pivotArea>
    </format>
    <format dxfId="35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3"/>
          </reference>
        </references>
      </pivotArea>
    </format>
    <format dxfId="353">
      <pivotArea collapsedLevelsAreSubtotals="1" fieldPosition="0">
        <references count="5">
          <reference field="0" count="1" selected="0">
            <x v="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4"/>
          </reference>
        </references>
      </pivotArea>
    </format>
    <format dxfId="352">
      <pivotArea collapsedLevelsAreSubtotals="1" fieldPosition="0">
        <references count="5">
          <reference field="0" count="1" selected="0">
            <x v="21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1"/>
          </reference>
        </references>
      </pivotArea>
    </format>
    <format dxfId="351">
      <pivotArea collapsedLevelsAreSubtotals="1" fieldPosition="0">
        <references count="5">
          <reference field="0" count="1" selected="0">
            <x v="2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850"/>
          </reference>
        </references>
      </pivotArea>
    </format>
    <format dxfId="350">
      <pivotArea collapsedLevelsAreSubtotals="1" fieldPosition="0">
        <references count="5">
          <reference field="0" count="1" selected="0">
            <x v="21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06"/>
          </reference>
        </references>
      </pivotArea>
    </format>
    <format dxfId="349">
      <pivotArea collapsedLevelsAreSubtotals="1" fieldPosition="0">
        <references count="5">
          <reference field="0" count="1" selected="0">
            <x v="22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9"/>
          </reference>
        </references>
      </pivotArea>
    </format>
    <format dxfId="348">
      <pivotArea collapsedLevelsAreSubtotals="1" fieldPosition="0">
        <references count="5">
          <reference field="0" count="1" selected="0">
            <x v="22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1005"/>
          </reference>
        </references>
      </pivotArea>
    </format>
    <format dxfId="347">
      <pivotArea collapsedLevelsAreSubtotals="1" fieldPosition="0">
        <references count="5">
          <reference field="0" count="1" selected="0">
            <x v="2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5"/>
          </reference>
        </references>
      </pivotArea>
    </format>
    <format dxfId="346">
      <pivotArea collapsedLevelsAreSubtotals="1" fieldPosition="0">
        <references count="5">
          <reference field="0" count="1" selected="0">
            <x v="22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6"/>
          </reference>
        </references>
      </pivotArea>
    </format>
    <format dxfId="345">
      <pivotArea collapsedLevelsAreSubtotals="1" fieldPosition="0">
        <references count="5">
          <reference field="0" count="1" selected="0"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19"/>
          </reference>
        </references>
      </pivotArea>
    </format>
    <format dxfId="34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4"/>
          </reference>
        </references>
      </pivotArea>
    </format>
    <format dxfId="343">
      <pivotArea collapsedLevelsAreSubtotals="1" fieldPosition="0">
        <references count="5">
          <reference field="0" count="1" selected="0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  <reference field="10" count="1">
            <x v="762"/>
          </reference>
        </references>
      </pivotArea>
    </format>
    <format dxfId="34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7"/>
          </reference>
        </references>
      </pivotArea>
    </format>
    <format dxfId="341">
      <pivotArea collapsedLevelsAreSubtotals="1" fieldPosition="0">
        <references count="5">
          <reference field="0" count="1" selected="0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  <reference field="10" count="1">
            <x v="913"/>
          </reference>
        </references>
      </pivotArea>
    </format>
    <format dxfId="340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45"/>
          </reference>
        </references>
      </pivotArea>
    </format>
    <format dxfId="339">
      <pivotArea collapsedLevelsAreSubtotals="1" fieldPosition="0">
        <references count="5">
          <reference field="0" count="1" selected="0">
            <x v="15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2"/>
          </reference>
        </references>
      </pivotArea>
    </format>
    <format dxfId="338">
      <pivotArea collapsedLevelsAreSubtotals="1" fieldPosition="0">
        <references count="5">
          <reference field="0" count="1" selected="0"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1"/>
          </reference>
        </references>
      </pivotArea>
    </format>
    <format dxfId="33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47"/>
          </reference>
        </references>
      </pivotArea>
    </format>
    <format dxfId="336">
      <pivotArea collapsedLevelsAreSubtotals="1" fieldPosition="0">
        <references count="5">
          <reference field="0" count="1" selected="0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  <reference field="10" count="1">
            <x v="848"/>
          </reference>
        </references>
      </pivotArea>
    </format>
    <format dxfId="335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3"/>
          </reference>
        </references>
      </pivotArea>
    </format>
    <format dxfId="334">
      <pivotArea collapsedLevelsAreSubtotals="1" fieldPosition="0">
        <references count="5">
          <reference field="0" count="1" selected="0">
            <x v="15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63"/>
          </reference>
        </references>
      </pivotArea>
    </format>
    <format dxfId="333">
      <pivotArea collapsedLevelsAreSubtotals="1" fieldPosition="0">
        <references count="5">
          <reference field="0" count="1" selected="0">
            <x v="1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55"/>
          </reference>
        </references>
      </pivotArea>
    </format>
    <format dxfId="332">
      <pivotArea collapsedLevelsAreSubtotals="1" fieldPosition="0">
        <references count="5">
          <reference field="0" count="1" selected="0">
            <x v="16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41"/>
          </reference>
        </references>
      </pivotArea>
    </format>
    <format dxfId="331">
      <pivotArea collapsedLevelsAreSubtotals="1" fieldPosition="0">
        <references count="5">
          <reference field="0" count="1" selected="0">
            <x v="16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527"/>
          </reference>
        </references>
      </pivotArea>
    </format>
    <format dxfId="330">
      <pivotArea collapsedLevelsAreSubtotals="1" fieldPosition="0">
        <references count="5">
          <reference field="0" count="1" selected="0">
            <x v="16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944"/>
          </reference>
        </references>
      </pivotArea>
    </format>
    <format dxfId="329">
      <pivotArea collapsedLevelsAreSubtotals="1" fieldPosition="0">
        <references count="5">
          <reference field="0" count="1" selected="0"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57"/>
          </reference>
        </references>
      </pivotArea>
    </format>
    <format dxfId="328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4"/>
          </reference>
        </references>
      </pivotArea>
    </format>
    <format dxfId="327">
      <pivotArea collapsedLevelsAreSubtotals="1" fieldPosition="0">
        <references count="5">
          <reference field="0" count="1" selected="0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  <reference field="10" count="1">
            <x v="945"/>
          </reference>
        </references>
      </pivotArea>
    </format>
    <format dxfId="32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5"/>
          </reference>
        </references>
      </pivotArea>
    </format>
    <format dxfId="325">
      <pivotArea collapsedLevelsAreSubtotals="1" fieldPosition="0">
        <references count="5">
          <reference field="0" count="1" selected="0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  <reference field="10" count="1">
            <x v="946"/>
          </reference>
        </references>
      </pivotArea>
    </format>
    <format dxfId="32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6"/>
          </reference>
        </references>
      </pivotArea>
    </format>
    <format dxfId="323">
      <pivotArea collapsedLevelsAreSubtotals="1" fieldPosition="0">
        <references count="5">
          <reference field="0" count="1" selected="0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  <reference field="10" count="1">
            <x v="947"/>
          </reference>
        </references>
      </pivotArea>
    </format>
    <format dxfId="32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8"/>
          </reference>
        </references>
      </pivotArea>
    </format>
    <format dxfId="321">
      <pivotArea collapsedLevelsAreSubtotals="1" fieldPosition="0">
        <references count="5">
          <reference field="0" count="1" selected="0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  <reference field="10" count="1">
            <x v="603"/>
          </reference>
        </references>
      </pivotArea>
    </format>
    <format dxfId="320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1"/>
          </reference>
        </references>
      </pivotArea>
    </format>
    <format dxfId="319">
      <pivotArea collapsedLevelsAreSubtotals="1" fieldPosition="0">
        <references count="5">
          <reference field="0" count="1" selected="0">
            <x v="19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48"/>
          </reference>
        </references>
      </pivotArea>
    </format>
    <format dxfId="318">
      <pivotArea collapsedLevelsAreSubtotals="1" fieldPosition="0">
        <references count="5">
          <reference field="0" count="1" selected="0"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33"/>
          </reference>
        </references>
      </pivotArea>
    </format>
    <format dxfId="31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7"/>
          </reference>
        </references>
      </pivotArea>
    </format>
    <format dxfId="316">
      <pivotArea collapsedLevelsAreSubtotals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315">
      <pivotArea collapsedLevelsAreSubtotals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  <format dxfId="31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9"/>
          </reference>
        </references>
      </pivotArea>
    </format>
    <format dxfId="313">
      <pivotArea collapsedLevelsAreSubtotals="1" fieldPosition="0">
        <references count="5">
          <reference field="0" count="1" selected="0">
            <x v="18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49"/>
          </reference>
        </references>
      </pivotArea>
    </format>
    <format dxfId="312">
      <pivotArea collapsedLevelsAreSubtotals="1" fieldPosition="0">
        <references count="5">
          <reference field="0" count="1" selected="0">
            <x v="18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8"/>
          </reference>
        </references>
      </pivotArea>
    </format>
    <format dxfId="311">
      <pivotArea collapsedLevelsAreSubtotals="1" fieldPosition="0">
        <references count="5">
          <reference field="0" count="1" selected="0">
            <x v="18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235"/>
          </reference>
        </references>
      </pivotArea>
    </format>
    <format dxfId="310">
      <pivotArea collapsedLevelsAreSubtotals="1" fieldPosition="0">
        <references count="5">
          <reference field="0" count="1" selected="0">
            <x v="20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1"/>
          </reference>
        </references>
      </pivotArea>
    </format>
    <format dxfId="309">
      <pivotArea collapsedLevelsAreSubtotals="1" fieldPosition="0">
        <references count="5">
          <reference field="0" count="1" selected="0">
            <x v="20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2"/>
          </reference>
        </references>
      </pivotArea>
    </format>
    <format dxfId="308">
      <pivotArea collapsedLevelsAreSubtotals="1" fieldPosition="0">
        <references count="5">
          <reference field="0" count="1" selected="0">
            <x v="20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08"/>
          </reference>
        </references>
      </pivotArea>
    </format>
    <format dxfId="307">
      <pivotArea collapsedLevelsAreSubtotals="1" fieldPosition="0">
        <references count="5">
          <reference field="0" count="1" selected="0"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9"/>
          </reference>
        </references>
      </pivotArea>
    </format>
    <format dxfId="30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71"/>
          </reference>
        </references>
      </pivotArea>
    </format>
    <format dxfId="305">
      <pivotArea collapsedLevelsAreSubtotals="1" fieldPosition="0">
        <references count="5">
          <reference field="0" count="1" selected="0">
            <x v="19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4"/>
          </reference>
        </references>
      </pivotArea>
    </format>
    <format dxfId="304">
      <pivotArea collapsedLevelsAreSubtotals="1" fieldPosition="0">
        <references count="5">
          <reference field="0" count="1" selected="0"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5"/>
          </reference>
        </references>
      </pivotArea>
    </format>
    <format dxfId="30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78"/>
          </reference>
        </references>
      </pivotArea>
    </format>
    <format dxfId="302">
      <pivotArea collapsedLevelsAreSubtotals="1" fieldPosition="0">
        <references count="5">
          <reference field="0" count="1" selected="0">
            <x v="7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39"/>
          </reference>
        </references>
      </pivotArea>
    </format>
    <format dxfId="301">
      <pivotArea collapsedLevelsAreSubtotals="1" fieldPosition="0">
        <references count="5">
          <reference field="0" count="1" selected="0">
            <x v="7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53"/>
          </reference>
        </references>
      </pivotArea>
    </format>
    <format dxfId="300">
      <pivotArea collapsedLevelsAreSubtotals="1" fieldPosition="0">
        <references count="5">
          <reference field="0" count="1" selected="0">
            <x v="8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3"/>
          </reference>
        </references>
      </pivotArea>
    </format>
    <format dxfId="299">
      <pivotArea collapsedLevelsAreSubtotals="1" fieldPosition="0">
        <references count="5">
          <reference field="0" count="1" selected="0"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4"/>
          </reference>
        </references>
      </pivotArea>
    </format>
    <format dxfId="298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0"/>
          </reference>
        </references>
      </pivotArea>
    </format>
    <format dxfId="297">
      <pivotArea collapsedLevelsAreSubtotals="1" fieldPosition="0">
        <references count="5">
          <reference field="0" count="1" selected="0">
            <x v="20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38"/>
          </reference>
        </references>
      </pivotArea>
    </format>
    <format dxfId="296">
      <pivotArea collapsedLevelsAreSubtotals="1" fieldPosition="0">
        <references count="5">
          <reference field="0" count="1" selected="0">
            <x v="20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7"/>
          </reference>
        </references>
      </pivotArea>
    </format>
    <format dxfId="295">
      <pivotArea collapsedLevelsAreSubtotals="1" fieldPosition="0">
        <references count="5">
          <reference field="0" count="1" selected="0">
            <x v="21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5"/>
          </reference>
        </references>
      </pivotArea>
    </format>
    <format dxfId="294">
      <pivotArea collapsedLevelsAreSubtotals="1" fieldPosition="0">
        <references count="5">
          <reference field="0" count="1" selected="0">
            <x v="21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4"/>
          </reference>
        </references>
      </pivotArea>
    </format>
    <format dxfId="293">
      <pivotArea collapsedLevelsAreSubtotals="1" fieldPosition="0">
        <references count="5">
          <reference field="0" count="1" selected="0"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0"/>
          </reference>
        </references>
      </pivotArea>
    </format>
    <format dxfId="29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6"/>
          </reference>
        </references>
      </pivotArea>
    </format>
    <format dxfId="291">
      <pivotArea collapsedLevelsAreSubtotals="1" fieldPosition="0">
        <references count="5">
          <reference field="0" count="1" selected="0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  <reference field="10" count="1">
            <x v="956"/>
          </reference>
        </references>
      </pivotArea>
    </format>
    <format dxfId="290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9"/>
          </reference>
        </references>
      </pivotArea>
    </format>
    <format dxfId="289">
      <pivotArea collapsedLevelsAreSubtotals="1" fieldPosition="0">
        <references count="5">
          <reference field="0" count="1" selected="0">
            <x v="2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2"/>
          </reference>
        </references>
      </pivotArea>
    </format>
    <format dxfId="288">
      <pivotArea collapsedLevelsAreSubtotals="1" fieldPosition="0">
        <references count="5">
          <reference field="0" count="1" selected="0">
            <x v="23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7"/>
          </reference>
        </references>
      </pivotArea>
    </format>
    <format dxfId="287">
      <pivotArea collapsedLevelsAreSubtotals="1" fieldPosition="0">
        <references count="5">
          <reference field="0" count="1" selected="0">
            <x v="2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29"/>
          </reference>
        </references>
      </pivotArea>
    </format>
    <format dxfId="286">
      <pivotArea collapsedLevelsAreSubtotals="1" fieldPosition="0">
        <references count="5">
          <reference field="0" count="1" selected="0">
            <x v="23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43"/>
          </reference>
        </references>
      </pivotArea>
    </format>
    <format dxfId="285">
      <pivotArea collapsedLevelsAreSubtotals="1" fieldPosition="0">
        <references count="5">
          <reference field="0" count="1" selected="0">
            <x v="23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19"/>
          </reference>
        </references>
      </pivotArea>
    </format>
    <format dxfId="284">
      <pivotArea collapsedLevelsAreSubtotals="1" fieldPosition="0">
        <references count="5">
          <reference field="0" count="1" selected="0">
            <x v="23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760"/>
          </reference>
        </references>
      </pivotArea>
    </format>
    <format dxfId="283">
      <pivotArea collapsedLevelsAreSubtotals="1" fieldPosition="0">
        <references count="5">
          <reference field="0" count="1" selected="0">
            <x v="2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1"/>
          </reference>
        </references>
      </pivotArea>
    </format>
    <format dxfId="282">
      <pivotArea collapsedLevelsAreSubtotals="1" fieldPosition="0">
        <references count="5">
          <reference field="0" count="1" selected="0">
            <x v="2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3"/>
          </reference>
        </references>
      </pivotArea>
    </format>
    <format dxfId="281">
      <pivotArea collapsedLevelsAreSubtotals="1" fieldPosition="0">
        <references count="5">
          <reference field="0" count="1" selected="0">
            <x v="2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2"/>
          </reference>
        </references>
      </pivotArea>
    </format>
    <format dxfId="280">
      <pivotArea collapsedLevelsAreSubtotals="1" fieldPosition="0">
        <references count="5">
          <reference field="0" count="1" selected="0">
            <x v="23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857"/>
          </reference>
        </references>
      </pivotArea>
    </format>
    <format dxfId="279">
      <pivotArea collapsedLevelsAreSubtotals="1" fieldPosition="0">
        <references count="5">
          <reference field="0" count="1" selected="0">
            <x v="24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2"/>
          </reference>
        </references>
      </pivotArea>
    </format>
    <format dxfId="278">
      <pivotArea collapsedLevelsAreSubtotals="1" fieldPosition="0">
        <references count="5">
          <reference field="0" count="1" selected="0"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3"/>
          </reference>
        </references>
      </pivotArea>
    </format>
    <format dxfId="27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90"/>
          </reference>
        </references>
      </pivotArea>
    </format>
    <format dxfId="276">
      <pivotArea collapsedLevelsAreSubtotals="1" fieldPosition="0">
        <references count="5">
          <reference field="0" count="1" selected="0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  <reference field="10" count="1">
            <x v="958"/>
          </reference>
        </references>
      </pivotArea>
    </format>
    <format dxfId="275">
      <pivotArea collapsedLevelsAreSubtotals="1" fieldPosition="0">
        <references count="2">
          <reference field="1" count="1" selected="0">
            <x v="0"/>
          </reference>
          <reference field="3" count="1">
            <x v="3"/>
          </reference>
        </references>
      </pivotArea>
    </format>
    <format dxfId="274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7"/>
          </reference>
        </references>
      </pivotArea>
    </format>
    <format dxfId="273">
      <pivotArea collapsedLevelsAreSubtotals="1" fieldPosition="0">
        <references count="5">
          <reference field="0" count="1" selected="0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  <reference field="10" count="1">
            <x v="242"/>
          </reference>
        </references>
      </pivotArea>
    </format>
    <format dxfId="272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20"/>
          </reference>
        </references>
      </pivotArea>
    </format>
    <format dxfId="271">
      <pivotArea collapsedLevelsAreSubtotals="1" fieldPosition="0">
        <references count="5">
          <reference field="0" count="1" selected="0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  <reference field="10" count="1">
            <x v="439"/>
          </reference>
        </references>
      </pivotArea>
    </format>
    <format dxfId="270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39"/>
          </reference>
        </references>
      </pivotArea>
    </format>
    <format dxfId="269">
      <pivotArea collapsedLevelsAreSubtotals="1" fieldPosition="0">
        <references count="5">
          <reference field="0" count="1" selected="0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  <reference field="10" count="1">
            <x v="940"/>
          </reference>
        </references>
      </pivotArea>
    </format>
    <format dxfId="268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48"/>
          </reference>
        </references>
      </pivotArea>
    </format>
    <format dxfId="267">
      <pivotArea collapsedLevelsAreSubtotals="1" fieldPosition="0">
        <references count="5">
          <reference field="0" count="1" selected="0">
            <x v="27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737"/>
          </reference>
        </references>
      </pivotArea>
    </format>
    <format dxfId="266">
      <pivotArea collapsedLevelsAreSubtotals="1" fieldPosition="0">
        <references count="5">
          <reference field="0" count="1" selected="0">
            <x v="27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40"/>
          </reference>
        </references>
      </pivotArea>
    </format>
    <format dxfId="265">
      <pivotArea collapsedLevelsAreSubtotals="1" fieldPosition="0">
        <references count="5">
          <reference field="0" count="1" selected="0">
            <x v="27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2"/>
          </reference>
        </references>
      </pivotArea>
    </format>
    <format dxfId="264">
      <pivotArea collapsedLevelsAreSubtotals="1" fieldPosition="0">
        <references count="5">
          <reference field="0" count="1" selected="0">
            <x v="27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3"/>
          </reference>
        </references>
      </pivotArea>
    </format>
    <format dxfId="263">
      <pivotArea collapsedLevelsAreSubtotals="1" fieldPosition="0">
        <references count="5">
          <reference field="0" count="1" selected="0">
            <x v="27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7"/>
          </reference>
        </references>
      </pivotArea>
    </format>
    <format dxfId="262">
      <pivotArea collapsedLevelsAreSubtotals="1" fieldPosition="0">
        <references count="5">
          <reference field="0" count="1" selected="0">
            <x v="27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8"/>
          </reference>
        </references>
      </pivotArea>
    </format>
    <format dxfId="261">
      <pivotArea collapsedLevelsAreSubtotals="1" fieldPosition="0">
        <references count="5">
          <reference field="0" count="1" selected="0">
            <x v="27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4"/>
          </reference>
        </references>
      </pivotArea>
    </format>
    <format dxfId="260">
      <pivotArea collapsedLevelsAreSubtotals="1" fieldPosition="0">
        <references count="5">
          <reference field="0" count="1" selected="0">
            <x v="27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5"/>
          </reference>
        </references>
      </pivotArea>
    </format>
    <format dxfId="259">
      <pivotArea collapsedLevelsAreSubtotals="1" fieldPosition="0">
        <references count="5">
          <reference field="0" count="1" selected="0">
            <x v="28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1021"/>
          </reference>
        </references>
      </pivotArea>
    </format>
    <format dxfId="258">
      <pivotArea collapsedLevelsAreSubtotals="1" fieldPosition="0">
        <references count="5">
          <reference field="0" count="1" selected="0">
            <x v="28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2"/>
          </reference>
        </references>
      </pivotArea>
    </format>
    <format dxfId="257">
      <pivotArea collapsedLevelsAreSubtotals="1" fieldPosition="0">
        <references count="5">
          <reference field="0" count="1" selected="0">
            <x v="28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1"/>
          </reference>
        </references>
      </pivotArea>
    </format>
    <format dxfId="256">
      <pivotArea collapsedLevelsAreSubtotals="1" fieldPosition="0">
        <references count="5">
          <reference field="0" count="1" selected="0">
            <x v="28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7"/>
          </reference>
        </references>
      </pivotArea>
    </format>
    <format dxfId="255">
      <pivotArea collapsedLevelsAreSubtotals="1" fieldPosition="0">
        <references count="5">
          <reference field="0" count="1" selected="0"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68"/>
          </reference>
        </references>
      </pivotArea>
    </format>
    <format dxfId="254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57"/>
          </reference>
        </references>
      </pivotArea>
    </format>
    <format dxfId="253">
      <pivotArea collapsedLevelsAreSubtotals="1" fieldPosition="0">
        <references count="5">
          <reference field="0" count="1" selected="0">
            <x v="26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4"/>
          </reference>
        </references>
      </pivotArea>
    </format>
    <format dxfId="252">
      <pivotArea collapsedLevelsAreSubtotals="1" fieldPosition="0">
        <references count="5">
          <reference field="0" count="1" selected="0"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5"/>
          </reference>
        </references>
      </pivotArea>
    </format>
    <format dxfId="251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65"/>
          </reference>
        </references>
      </pivotArea>
    </format>
    <format dxfId="250">
      <pivotArea collapsedLevelsAreSubtotals="1" fieldPosition="0">
        <references count="5">
          <reference field="0" count="1" selected="0">
            <x v="28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70"/>
          </reference>
        </references>
      </pivotArea>
    </format>
    <format dxfId="249">
      <pivotArea collapsedLevelsAreSubtotals="1" fieldPosition="0">
        <references count="5">
          <reference field="0" count="1" selected="0">
            <x v="28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2"/>
          </reference>
        </references>
      </pivotArea>
    </format>
    <format dxfId="248">
      <pivotArea collapsedLevelsAreSubtotals="1" fieldPosition="0">
        <references count="5">
          <reference field="0" count="1" selected="0">
            <x v="28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07"/>
          </reference>
        </references>
      </pivotArea>
    </format>
    <format dxfId="247">
      <pivotArea collapsedLevelsAreSubtotals="1" fieldPosition="0">
        <references count="5">
          <reference field="0" count="1" selected="0">
            <x v="28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4"/>
          </reference>
        </references>
      </pivotArea>
    </format>
    <format dxfId="246">
      <pivotArea collapsedLevelsAreSubtotals="1" fieldPosition="0">
        <references count="5">
          <reference field="0" count="1" selected="0">
            <x v="28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5"/>
          </reference>
        </references>
      </pivotArea>
    </format>
    <format dxfId="245">
      <pivotArea collapsedLevelsAreSubtotals="1" fieldPosition="0">
        <references count="5">
          <reference field="0" count="1" selected="0">
            <x v="29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5"/>
          </reference>
        </references>
      </pivotArea>
    </format>
    <format dxfId="244">
      <pivotArea collapsedLevelsAreSubtotals="1" fieldPosition="0">
        <references count="5">
          <reference field="0" count="1" selected="0">
            <x v="29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1"/>
          </reference>
        </references>
      </pivotArea>
    </format>
    <format dxfId="243">
      <pivotArea collapsedLevelsAreSubtotals="1" fieldPosition="0">
        <references count="5">
          <reference field="0" count="1" selected="0">
            <x v="29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1"/>
          </reference>
        </references>
      </pivotArea>
    </format>
    <format dxfId="242">
      <pivotArea collapsedLevelsAreSubtotals="1" fieldPosition="0">
        <references count="5">
          <reference field="0" count="1" selected="0">
            <x v="29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8"/>
          </reference>
        </references>
      </pivotArea>
    </format>
    <format dxfId="241">
      <pivotArea collapsedLevelsAreSubtotals="1" fieldPosition="0">
        <references count="5">
          <reference field="0" count="1" selected="0">
            <x v="29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7"/>
          </reference>
        </references>
      </pivotArea>
    </format>
    <format dxfId="240">
      <pivotArea collapsedLevelsAreSubtotals="1" fieldPosition="0">
        <references count="5">
          <reference field="0" count="1" selected="0">
            <x v="29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85"/>
          </reference>
        </references>
      </pivotArea>
    </format>
    <format dxfId="239">
      <pivotArea collapsedLevelsAreSubtotals="1" fieldPosition="0">
        <references count="5">
          <reference field="0" count="1" selected="0">
            <x v="29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4"/>
          </reference>
        </references>
      </pivotArea>
    </format>
    <format dxfId="238">
      <pivotArea collapsedLevelsAreSubtotals="1" fieldPosition="0">
        <references count="5">
          <reference field="0" count="1" selected="0">
            <x v="29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12"/>
          </reference>
        </references>
      </pivotArea>
    </format>
    <format dxfId="237">
      <pivotArea collapsedLevelsAreSubtotals="1" fieldPosition="0">
        <references count="5">
          <reference field="0" count="1" selected="0">
            <x v="29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3"/>
          </reference>
        </references>
      </pivotArea>
    </format>
    <format dxfId="236">
      <pivotArea collapsedLevelsAreSubtotals="1" fieldPosition="0">
        <references count="5">
          <reference field="0" count="1" selected="0">
            <x v="29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4"/>
          </reference>
        </references>
      </pivotArea>
    </format>
    <format dxfId="235">
      <pivotArea collapsedLevelsAreSubtotals="1" fieldPosition="0">
        <references count="5">
          <reference field="0" count="1" selected="0">
            <x v="30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5"/>
          </reference>
        </references>
      </pivotArea>
    </format>
    <format dxfId="234">
      <pivotArea collapsedLevelsAreSubtotals="1" fieldPosition="0">
        <references count="5">
          <reference field="0" count="1" selected="0">
            <x v="30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4"/>
          </reference>
        </references>
      </pivotArea>
    </format>
    <format dxfId="233">
      <pivotArea collapsedLevelsAreSubtotals="1" fieldPosition="0">
        <references count="5">
          <reference field="0" count="1" selected="0">
            <x v="30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3"/>
          </reference>
        </references>
      </pivotArea>
    </format>
    <format dxfId="232">
      <pivotArea collapsedLevelsAreSubtotals="1" fieldPosition="0">
        <references count="5">
          <reference field="0" count="1" selected="0">
            <x v="30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4"/>
          </reference>
        </references>
      </pivotArea>
    </format>
    <format dxfId="231">
      <pivotArea collapsedLevelsAreSubtotals="1" fieldPosition="0">
        <references count="5">
          <reference field="0" count="1" selected="0">
            <x v="30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3"/>
          </reference>
        </references>
      </pivotArea>
    </format>
    <format dxfId="230">
      <pivotArea collapsedLevelsAreSubtotals="1" fieldPosition="0">
        <references count="5">
          <reference field="0" count="1" selected="0">
            <x v="30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7"/>
          </reference>
        </references>
      </pivotArea>
    </format>
    <format dxfId="229">
      <pivotArea collapsedLevelsAreSubtotals="1" fieldPosition="0">
        <references count="5">
          <reference field="0" count="1" selected="0">
            <x v="30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10"/>
          </reference>
        </references>
      </pivotArea>
    </format>
    <format dxfId="228">
      <pivotArea collapsedLevelsAreSubtotals="1" fieldPosition="0">
        <references count="5">
          <reference field="0" count="1" selected="0">
            <x v="30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9"/>
          </reference>
        </references>
      </pivotArea>
    </format>
    <format dxfId="227">
      <pivotArea collapsedLevelsAreSubtotals="1" fieldPosition="0">
        <references count="5">
          <reference field="0" count="1" selected="0">
            <x v="30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8"/>
          </reference>
        </references>
      </pivotArea>
    </format>
    <format dxfId="226">
      <pivotArea collapsedLevelsAreSubtotals="1" fieldPosition="0">
        <references count="5">
          <reference field="0" count="1" selected="0">
            <x v="30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2"/>
          </reference>
        </references>
      </pivotArea>
    </format>
    <format dxfId="225">
      <pivotArea collapsedLevelsAreSubtotals="1" fieldPosition="0">
        <references count="5">
          <reference field="0" count="1" selected="0">
            <x v="31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5"/>
          </reference>
        </references>
      </pivotArea>
    </format>
    <format dxfId="224">
      <pivotArea collapsedLevelsAreSubtotals="1" fieldPosition="0">
        <references count="5">
          <reference field="0" count="1" selected="0"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6"/>
          </reference>
        </references>
      </pivotArea>
    </format>
    <format dxfId="223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75"/>
          </reference>
        </references>
      </pivotArea>
    </format>
    <format dxfId="222">
      <pivotArea collapsedLevelsAreSubtotals="1" fieldPosition="0">
        <references count="5">
          <reference field="0" count="1" selected="0">
            <x v="26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1"/>
          </reference>
        </references>
      </pivotArea>
    </format>
    <format dxfId="221">
      <pivotArea collapsedLevelsAreSubtotals="1" fieldPosition="0">
        <references count="5">
          <reference field="0" count="1" selected="0">
            <x v="27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3"/>
          </reference>
        </references>
      </pivotArea>
    </format>
    <format dxfId="220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83"/>
          </reference>
        </references>
      </pivotArea>
    </format>
    <format dxfId="219">
      <pivotArea collapsedLevelsAreSubtotals="1" fieldPosition="0">
        <references count="5">
          <reference field="0" count="1" selected="0">
            <x v="25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2"/>
          </reference>
        </references>
      </pivotArea>
    </format>
    <format dxfId="218">
      <pivotArea collapsedLevelsAreSubtotals="1" fieldPosition="0">
        <references count="5">
          <reference field="0" count="1" selected="0">
            <x v="25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475"/>
          </reference>
        </references>
      </pivotArea>
    </format>
    <format dxfId="217">
      <pivotArea collapsedLevelsAreSubtotals="1" fieldPosition="0">
        <references count="5">
          <reference field="0" count="1" selected="0">
            <x v="26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6"/>
          </reference>
        </references>
      </pivotArea>
    </format>
    <format dxfId="216">
      <pivotArea collapsedLevelsAreSubtotals="1" fieldPosition="0">
        <references count="5">
          <reference field="0" count="1" selected="0">
            <x v="26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4"/>
          </reference>
        </references>
      </pivotArea>
    </format>
    <format dxfId="215">
      <pivotArea collapsedLevelsAreSubtotals="1" fieldPosition="0">
        <references count="5">
          <reference field="0" count="1" selected="0"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979"/>
          </reference>
        </references>
      </pivotArea>
    </format>
    <format dxfId="214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94"/>
          </reference>
        </references>
      </pivotArea>
    </format>
    <format dxfId="213">
      <pivotArea collapsedLevelsAreSubtotals="1" fieldPosition="0">
        <references count="5">
          <reference field="0" count="1" selected="0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  <reference field="10" count="1">
            <x v="276"/>
          </reference>
        </references>
      </pivotArea>
    </format>
    <format dxfId="212">
      <pivotArea collapsedLevelsAreSubtotals="1" fieldPosition="0">
        <references count="2">
          <reference field="1" count="1" selected="0">
            <x v="0"/>
          </reference>
          <reference field="3" count="1">
            <x v="4"/>
          </reference>
        </references>
      </pivotArea>
    </format>
    <format dxfId="211">
      <pivotArea collapsedLevelsAreSubtotals="1" fieldPosition="0">
        <references count="3">
          <reference field="1" count="1" selected="0">
            <x v="0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210">
      <pivotArea collapsedLevelsAreSubtotals="1" fieldPosition="0">
        <references count="5">
          <reference field="0" count="1" selected="0">
            <x v="31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8"/>
          </reference>
        </references>
      </pivotArea>
    </format>
    <format dxfId="209">
      <pivotArea collapsedLevelsAreSubtotals="1" fieldPosition="0">
        <references count="5">
          <reference field="0" count="1" selected="0">
            <x v="31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801"/>
          </reference>
        </references>
      </pivotArea>
    </format>
    <format dxfId="208">
      <pivotArea collapsedLevelsAreSubtotals="1" fieldPosition="0">
        <references count="5">
          <reference field="0" count="1" selected="0">
            <x v="318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0"/>
          </reference>
        </references>
      </pivotArea>
    </format>
    <format dxfId="207">
      <pivotArea collapsedLevelsAreSubtotals="1" fieldPosition="0">
        <references count="5">
          <reference field="0" count="1" selected="0">
            <x v="32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9"/>
          </reference>
        </references>
      </pivotArea>
    </format>
    <format dxfId="206">
      <pivotArea collapsedLevelsAreSubtotals="1" fieldPosition="0">
        <references count="5">
          <reference field="0" count="1" selected="0">
            <x v="32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1"/>
          </reference>
        </references>
      </pivotArea>
    </format>
    <format dxfId="205">
      <pivotArea collapsedLevelsAreSubtotals="1" fieldPosition="0">
        <references count="5">
          <reference field="0" count="1" selected="0">
            <x v="32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7"/>
          </reference>
        </references>
      </pivotArea>
    </format>
    <format dxfId="204">
      <pivotArea collapsedLevelsAreSubtotals="1" fieldPosition="0">
        <references count="5">
          <reference field="0" count="1" selected="0">
            <x v="33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994"/>
          </reference>
        </references>
      </pivotArea>
    </format>
    <format dxfId="203">
      <pivotArea collapsedLevelsAreSubtotals="1" fieldPosition="0">
        <references count="5">
          <reference field="0" count="1" selected="0">
            <x v="332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96"/>
          </reference>
        </references>
      </pivotArea>
    </format>
    <format dxfId="202">
      <pivotArea collapsedLevelsAreSubtotals="1" fieldPosition="0">
        <references count="5">
          <reference field="0" count="1" selected="0">
            <x v="333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396"/>
          </reference>
        </references>
      </pivotArea>
    </format>
    <format dxfId="201">
      <pivotArea collapsedLevelsAreSubtotals="1" fieldPosition="0">
        <references count="5">
          <reference field="0" count="1" selected="0">
            <x v="33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7"/>
          </reference>
        </references>
      </pivotArea>
    </format>
    <format dxfId="200">
      <pivotArea collapsedLevelsAreSubtotals="1" fieldPosition="0">
        <references count="5">
          <reference field="0" count="1" selected="0"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8"/>
          </reference>
        </references>
      </pivotArea>
    </format>
    <format dxfId="199">
      <pivotArea collapsedLevelsAreSubtotals="1" fieldPosition="0">
        <references count="2">
          <reference field="1" count="1" selected="0">
            <x v="0"/>
          </reference>
          <reference field="3" count="1">
            <x v="5"/>
          </reference>
        </references>
      </pivotArea>
    </format>
    <format dxfId="198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14"/>
          </reference>
        </references>
      </pivotArea>
    </format>
    <format dxfId="197">
      <pivotArea collapsedLevelsAreSubtotals="1" fieldPosition="0">
        <references count="5">
          <reference field="0" count="1" selected="0">
            <x v="33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388"/>
          </reference>
        </references>
      </pivotArea>
    </format>
    <format dxfId="196">
      <pivotArea collapsedLevelsAreSubtotals="1" fieldPosition="0">
        <references count="5">
          <reference field="0" count="1" selected="0">
            <x v="33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1084"/>
          </reference>
        </references>
      </pivotArea>
    </format>
    <format dxfId="195">
      <pivotArea collapsedLevelsAreSubtotals="1" fieldPosition="0">
        <references count="5">
          <reference field="0" count="1" selected="0"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484"/>
          </reference>
        </references>
      </pivotArea>
    </format>
    <format dxfId="194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64"/>
          </reference>
        </references>
      </pivotArea>
    </format>
    <format dxfId="193">
      <pivotArea collapsedLevelsAreSubtotals="1" fieldPosition="0">
        <references count="5">
          <reference field="0" count="1" selected="0">
            <x v="35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7"/>
          </reference>
        </references>
      </pivotArea>
    </format>
    <format dxfId="192">
      <pivotArea collapsedLevelsAreSubtotals="1" fieldPosition="0">
        <references count="5">
          <reference field="0" count="1" selected="0">
            <x v="352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581"/>
          </reference>
        </references>
      </pivotArea>
    </format>
    <format dxfId="191">
      <pivotArea collapsedLevelsAreSubtotals="1" fieldPosition="0">
        <references count="5">
          <reference field="0" count="1" selected="0">
            <x v="35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379"/>
          </reference>
        </references>
      </pivotArea>
    </format>
    <format dxfId="190">
      <pivotArea collapsedLevelsAreSubtotals="1" fieldPosition="0">
        <references count="5">
          <reference field="0" count="1" selected="0"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8"/>
          </reference>
        </references>
      </pivotArea>
    </format>
    <format dxfId="189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66"/>
          </reference>
        </references>
      </pivotArea>
    </format>
    <format dxfId="188">
      <pivotArea collapsedLevelsAreSubtotals="1" fieldPosition="0">
        <references count="5">
          <reference field="0" count="1" selected="0">
            <x v="35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28"/>
          </reference>
        </references>
      </pivotArea>
    </format>
    <format dxfId="187">
      <pivotArea collapsedLevelsAreSubtotals="1" fieldPosition="0">
        <references count="5">
          <reference field="0" count="1" selected="0">
            <x v="360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885"/>
          </reference>
        </references>
      </pivotArea>
    </format>
    <format dxfId="186">
      <pivotArea collapsedLevelsAreSubtotals="1" fieldPosition="0">
        <references count="5">
          <reference field="0" count="1" selected="0"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72"/>
          </reference>
        </references>
      </pivotArea>
    </format>
    <format dxfId="185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70"/>
          </reference>
        </references>
      </pivotArea>
    </format>
    <format dxfId="184">
      <pivotArea collapsedLevelsAreSubtotals="1" fieldPosition="0">
        <references count="5">
          <reference field="0" count="1" selected="0">
            <x v="355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438"/>
          </reference>
        </references>
      </pivotArea>
    </format>
    <format dxfId="183">
      <pivotArea collapsedLevelsAreSubtotals="1" fieldPosition="0">
        <references count="5">
          <reference field="0" count="1" selected="0">
            <x v="35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72"/>
          </reference>
        </references>
      </pivotArea>
    </format>
    <format dxfId="182">
      <pivotArea collapsedLevelsAreSubtotals="1" fieldPosition="0">
        <references count="5">
          <reference field="0" count="1" selected="0">
            <x v="35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37"/>
          </reference>
        </references>
      </pivotArea>
    </format>
    <format dxfId="181">
      <pivotArea collapsedLevelsAreSubtotals="1" fieldPosition="0">
        <references count="5">
          <reference field="0" count="1" selected="0">
            <x v="358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909"/>
          </reference>
        </references>
      </pivotArea>
    </format>
    <format dxfId="180">
      <pivotArea collapsedLevelsAreSubtotals="1" fieldPosition="0">
        <references count="5">
          <reference field="0" count="1" selected="0"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544"/>
          </reference>
        </references>
      </pivotArea>
    </format>
    <format dxfId="179">
      <pivotArea collapsedLevelsAreSubtotals="1" fieldPosition="0">
        <references count="2">
          <reference field="1" count="1" selected="0">
            <x v="0"/>
          </reference>
          <reference field="3" count="1">
            <x v="6"/>
          </reference>
        </references>
      </pivotArea>
    </format>
    <format dxfId="178">
      <pivotArea collapsedLevelsAreSubtotals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1">
            <x v="91"/>
          </reference>
        </references>
      </pivotArea>
    </format>
    <format dxfId="177">
      <pivotArea collapsedLevelsAreSubtotals="1" fieldPosition="0">
        <references count="5">
          <reference field="0" count="1" selected="0">
            <x v="368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723"/>
          </reference>
        </references>
      </pivotArea>
    </format>
    <format dxfId="176">
      <pivotArea collapsedLevelsAreSubtotals="1" fieldPosition="0">
        <references count="5">
          <reference field="0" count="1" selected="0">
            <x v="380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980"/>
          </reference>
        </references>
      </pivotArea>
    </format>
    <format dxfId="175">
      <pivotArea collapsedLevelsAreSubtotals="1" fieldPosition="0">
        <references count="5">
          <reference field="0" count="1" selected="0"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2">
            <x v="973"/>
            <x v="981"/>
          </reference>
        </references>
      </pivotArea>
    </format>
    <format dxfId="174">
      <pivotArea collapsedLevelsAreSubtotals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1">
            <x v="92"/>
          </reference>
        </references>
      </pivotArea>
    </format>
    <format dxfId="173">
      <pivotArea collapsedLevelsAreSubtotals="1" fieldPosition="0">
        <references count="5">
          <reference field="0" count="1" selected="0">
            <x v="365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6"/>
          </reference>
        </references>
      </pivotArea>
    </format>
    <format dxfId="172">
      <pivotArea collapsedLevelsAreSubtotals="1" fieldPosition="0">
        <references count="5">
          <reference field="0" count="1" selected="0">
            <x v="366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7"/>
          </reference>
        </references>
      </pivotArea>
    </format>
    <format dxfId="171">
      <pivotArea collapsedLevelsAreSubtotals="1" fieldPosition="0">
        <references count="5">
          <reference field="0" count="1" selected="0"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5"/>
          </reference>
        </references>
      </pivotArea>
    </format>
    <format dxfId="170">
      <pivotArea collapsedLevelsAreSubtotals="1" fieldPosition="0">
        <references count="2">
          <reference field="1" count="1" selected="0">
            <x v="0"/>
          </reference>
          <reference field="3" count="1">
            <x v="9"/>
          </reference>
        </references>
      </pivotArea>
    </format>
    <format dxfId="169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36"/>
          </reference>
        </references>
      </pivotArea>
    </format>
    <format dxfId="168">
      <pivotArea collapsedLevelsAreSubtotals="1" fieldPosition="0">
        <references count="5">
          <reference field="0" count="1" selected="0">
            <x v="391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572"/>
          </reference>
        </references>
      </pivotArea>
    </format>
    <format dxfId="167">
      <pivotArea collapsedLevelsAreSubtotals="1" fieldPosition="0">
        <references count="5">
          <reference field="0" count="1" selected="0"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795"/>
          </reference>
        </references>
      </pivotArea>
    </format>
    <format dxfId="166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47"/>
          </reference>
        </references>
      </pivotArea>
    </format>
    <format dxfId="165">
      <pivotArea collapsedLevelsAreSubtotals="1" fieldPosition="0">
        <references count="5">
          <reference field="0" count="1" selected="0">
            <x v="386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44"/>
          </reference>
        </references>
      </pivotArea>
    </format>
    <format dxfId="164">
      <pivotArea collapsedLevelsAreSubtotals="1" fieldPosition="0">
        <references count="5">
          <reference field="0" count="1" selected="0"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34"/>
          </reference>
        </references>
      </pivotArea>
    </format>
    <format dxfId="163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84"/>
          </reference>
        </references>
      </pivotArea>
    </format>
    <format dxfId="162">
      <pivotArea collapsedLevelsAreSubtotals="1" fieldPosition="0">
        <references count="5">
          <reference field="0" count="1" selected="0">
            <x v="38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54"/>
          </reference>
        </references>
      </pivotArea>
    </format>
    <format dxfId="161">
      <pivotArea collapsedLevelsAreSubtotals="1" fieldPosition="0">
        <references count="5">
          <reference field="0" count="1" selected="0">
            <x v="383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7"/>
          </reference>
        </references>
      </pivotArea>
    </format>
    <format dxfId="160">
      <pivotArea collapsedLevelsAreSubtotals="1" fieldPosition="0">
        <references count="5">
          <reference field="0" count="1" selected="0"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6"/>
          </reference>
        </references>
      </pivotArea>
    </format>
    <format dxfId="159">
      <pivotArea collapsedLevelsAreSubtotals="1" fieldPosition="0">
        <references count="1">
          <reference field="1" count="1">
            <x v="1"/>
          </reference>
        </references>
      </pivotArea>
    </format>
    <format dxfId="158">
      <pivotArea collapsedLevelsAreSubtotals="1" fieldPosition="0">
        <references count="2">
          <reference field="1" count="1" selected="0">
            <x v="1"/>
          </reference>
          <reference field="3" count="1">
            <x v="2"/>
          </reference>
        </references>
      </pivotArea>
    </format>
    <format dxfId="157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"/>
          </reference>
        </references>
      </pivotArea>
    </format>
    <format dxfId="156">
      <pivotArea collapsedLevelsAreSubtotals="1" fieldPosition="0">
        <references count="5">
          <reference field="0" count="1" selected="0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  <reference field="10" count="1">
            <x v="108"/>
          </reference>
        </references>
      </pivotArea>
    </format>
    <format dxfId="155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"/>
          </reference>
        </references>
      </pivotArea>
    </format>
    <format dxfId="154">
      <pivotArea collapsedLevelsAreSubtotals="1" fieldPosition="0">
        <references count="5">
          <reference field="0" count="1" selected="0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  <reference field="10" count="1">
            <x v="134"/>
          </reference>
        </references>
      </pivotArea>
    </format>
    <format dxfId="153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"/>
          </reference>
        </references>
      </pivotArea>
    </format>
    <format dxfId="152">
      <pivotArea collapsedLevelsAreSubtotals="1" fieldPosition="0">
        <references count="5">
          <reference field="0" count="1" selected="0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  <reference field="10" count="1">
            <x v="144"/>
          </reference>
        </references>
      </pivotArea>
    </format>
    <format dxfId="151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50">
      <pivotArea collapsedLevelsAreSubtotals="1" fieldPosition="0">
        <references count="5">
          <reference field="0" count="1" selected="0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  <reference field="10" count="1">
            <x v="224"/>
          </reference>
        </references>
      </pivotArea>
    </format>
    <format dxfId="149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0"/>
          </reference>
        </references>
      </pivotArea>
    </format>
    <format dxfId="148">
      <pivotArea collapsedLevelsAreSubtotals="1" fieldPosition="0">
        <references count="5">
          <reference field="0" count="1" selected="0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  <reference field="10" count="1">
            <x v="246"/>
          </reference>
        </references>
      </pivotArea>
    </format>
    <format dxfId="147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1"/>
          </reference>
        </references>
      </pivotArea>
    </format>
    <format dxfId="146">
      <pivotArea collapsedLevelsAreSubtotals="1" fieldPosition="0">
        <references count="5">
          <reference field="0" count="1" selected="0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  <reference field="10" count="1">
            <x v="282"/>
          </reference>
        </references>
      </pivotArea>
    </format>
    <format dxfId="145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2"/>
          </reference>
        </references>
      </pivotArea>
    </format>
    <format dxfId="144">
      <pivotArea collapsedLevelsAreSubtotals="1" fieldPosition="0">
        <references count="5">
          <reference field="0" count="1" selected="0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  <reference field="10" count="1">
            <x v="283"/>
          </reference>
        </references>
      </pivotArea>
    </format>
    <format dxfId="143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5"/>
          </reference>
        </references>
      </pivotArea>
    </format>
    <format dxfId="142">
      <pivotArea collapsedLevelsAreSubtotals="1" fieldPosition="0">
        <references count="5">
          <reference field="0" count="1" selected="0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  <reference field="10" count="1">
            <x v="389"/>
          </reference>
        </references>
      </pivotArea>
    </format>
    <format dxfId="141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1"/>
          </reference>
        </references>
      </pivotArea>
    </format>
    <format dxfId="140">
      <pivotArea collapsedLevelsAreSubtotals="1" fieldPosition="0">
        <references count="5">
          <reference field="0" count="1" selected="0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  <reference field="10" count="1">
            <x v="461"/>
          </reference>
        </references>
      </pivotArea>
    </format>
    <format dxfId="139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138">
      <pivotArea collapsedLevelsAreSubtotals="1" fieldPosition="0">
        <references count="5">
          <reference field="0" count="1" selected="0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  <reference field="10" count="1">
            <x v="467"/>
          </reference>
        </references>
      </pivotArea>
    </format>
    <format dxfId="137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3"/>
          </reference>
        </references>
      </pivotArea>
    </format>
    <format dxfId="136">
      <pivotArea collapsedLevelsAreSubtotals="1" fieldPosition="0">
        <references count="5">
          <reference field="0" count="1" selected="0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  <reference field="10" count="1">
            <x v="485"/>
          </reference>
        </references>
      </pivotArea>
    </format>
    <format dxfId="135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134">
      <pivotArea collapsedLevelsAreSubtotals="1" fieldPosition="0">
        <references count="5">
          <reference field="0" count="1" selected="0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  <reference field="10" count="1">
            <x v="486"/>
          </reference>
        </references>
      </pivotArea>
    </format>
    <format dxfId="133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32">
      <pivotArea collapsedLevelsAreSubtotals="1" fieldPosition="0">
        <references count="5">
          <reference field="0" count="1" selected="0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  <reference field="10" count="1">
            <x v="488"/>
          </reference>
        </references>
      </pivotArea>
    </format>
    <format dxfId="131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2"/>
          </reference>
        </references>
      </pivotArea>
    </format>
    <format dxfId="130">
      <pivotArea collapsedLevelsAreSubtotals="1" fieldPosition="0">
        <references count="5">
          <reference field="0" count="1" selected="0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  <reference field="10" count="1">
            <x v="536"/>
          </reference>
        </references>
      </pivotArea>
    </format>
    <format dxfId="129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5"/>
          </reference>
        </references>
      </pivotArea>
    </format>
    <format dxfId="128">
      <pivotArea collapsedLevelsAreSubtotals="1" fieldPosition="0">
        <references count="5">
          <reference field="0" count="1" selected="0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  <reference field="10" count="1">
            <x v="547"/>
          </reference>
        </references>
      </pivotArea>
    </format>
    <format dxfId="127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8"/>
          </reference>
        </references>
      </pivotArea>
    </format>
    <format dxfId="126">
      <pivotArea collapsedLevelsAreSubtotals="1" fieldPosition="0">
        <references count="5">
          <reference field="0" count="1" selected="0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  <reference field="10" count="1">
            <x v="589"/>
          </reference>
        </references>
      </pivotArea>
    </format>
    <format dxfId="125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0"/>
          </reference>
        </references>
      </pivotArea>
    </format>
    <format dxfId="124">
      <pivotArea collapsedLevelsAreSubtotals="1" fieldPosition="0">
        <references count="5">
          <reference field="0" count="1" selected="0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  <reference field="10" count="1">
            <x v="604"/>
          </reference>
        </references>
      </pivotArea>
    </format>
    <format dxfId="123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9"/>
          </reference>
        </references>
      </pivotArea>
    </format>
    <format dxfId="122">
      <pivotArea collapsedLevelsAreSubtotals="1" fieldPosition="0">
        <references count="5">
          <reference field="0" count="1" selected="0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  <reference field="10" count="1">
            <x v="738"/>
          </reference>
        </references>
      </pivotArea>
    </format>
    <format dxfId="121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0"/>
          </reference>
        </references>
      </pivotArea>
    </format>
    <format dxfId="120">
      <pivotArea collapsedLevelsAreSubtotals="1" fieldPosition="0">
        <references count="5">
          <reference field="0" count="1" selected="0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  <reference field="10" count="1">
            <x v="745"/>
          </reference>
        </references>
      </pivotArea>
    </format>
    <format dxfId="119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1"/>
          </reference>
        </references>
      </pivotArea>
    </format>
    <format dxfId="118">
      <pivotArea collapsedLevelsAreSubtotals="1" fieldPosition="0">
        <references count="5">
          <reference field="0" count="1" selected="0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  <reference field="10" count="1">
            <x v="756"/>
          </reference>
        </references>
      </pivotArea>
    </format>
    <format dxfId="117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2"/>
          </reference>
        </references>
      </pivotArea>
    </format>
    <format dxfId="116">
      <pivotArea collapsedLevelsAreSubtotals="1" fieldPosition="0">
        <references count="5">
          <reference field="0" count="1" selected="0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  <reference field="10" count="1">
            <x v="758"/>
          </reference>
        </references>
      </pivotArea>
    </format>
    <format dxfId="115">
      <pivotArea collapsedLevelsAreSubtotals="1" fieldPosition="0">
        <references count="1">
          <reference field="1" count="1">
            <x v="2"/>
          </reference>
        </references>
      </pivotArea>
    </format>
    <format dxfId="114">
      <pivotArea collapsedLevelsAreSubtotals="1" fieldPosition="0">
        <references count="2">
          <reference field="1" count="1" selected="0">
            <x v="2"/>
          </reference>
          <reference field="3" count="1">
            <x v="0"/>
          </reference>
        </references>
      </pivotArea>
    </format>
    <format dxfId="113">
      <pivotArea collapsedLevelsAreSubtotals="1" fieldPosition="0">
        <references count="3">
          <reference field="1" count="1" selected="0">
            <x v="2"/>
          </reference>
          <reference field="3" count="1" selected="0">
            <x v="0"/>
          </reference>
          <reference field="4" count="1">
            <x v="73"/>
          </reference>
        </references>
      </pivotArea>
    </format>
    <format dxfId="112">
      <pivotArea collapsedLevelsAreSubtotals="1" fieldPosition="0">
        <references count="5">
          <reference field="0" count="1" selected="0">
            <x v="1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11">
      <pivotArea collapsedLevelsAreSubtotals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10">
      <pivotArea collapsedLevelsAreSubtotals="1" fieldPosition="0">
        <references count="5">
          <reference field="0" count="1" selected="0">
            <x v="2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09">
      <pivotArea collapsedLevelsAreSubtotals="1" fieldPosition="0">
        <references count="5">
          <reference field="0" count="1" selected="0">
            <x v="25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3"/>
          </reference>
        </references>
      </pivotArea>
    </format>
    <format dxfId="108">
      <pivotArea collapsedLevelsAreSubtotals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4"/>
          </reference>
        </references>
      </pivotArea>
    </format>
    <format dxfId="107">
      <pivotArea collapsedLevelsAreSubtotals="1" fieldPosition="0">
        <references count="5">
          <reference field="0" count="1" selected="0">
            <x v="29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49"/>
          </reference>
        </references>
      </pivotArea>
    </format>
    <format dxfId="106">
      <pivotArea collapsedLevelsAreSubtotals="1" fieldPosition="0">
        <references count="5">
          <reference field="0" count="1" selected="0">
            <x v="3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993"/>
          </reference>
        </references>
      </pivotArea>
    </format>
    <format dxfId="105">
      <pivotArea collapsedLevelsAreSubtotals="1" fieldPosition="0">
        <references count="5">
          <reference field="0" count="1" selected="0"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04">
      <pivotArea collapsedLevelsAreSubtotals="1" fieldPosition="0">
        <references count="2">
          <reference field="1" count="1" selected="0">
            <x v="2"/>
          </reference>
          <reference field="3" count="1">
            <x v="1"/>
          </reference>
        </references>
      </pivotArea>
    </format>
    <format dxfId="103">
      <pivotArea collapsedLevelsAreSubtotals="1" fieldPosition="0">
        <references count="3">
          <reference field="1" count="1" selected="0">
            <x v="2"/>
          </reference>
          <reference field="3" count="1" selected="0">
            <x v="1"/>
          </reference>
          <reference field="4" count="1">
            <x v="46"/>
          </reference>
        </references>
      </pivotArea>
    </format>
    <format dxfId="102">
      <pivotArea collapsedLevelsAreSubtotals="1" fieldPosition="0">
        <references count="5">
          <reference field="0" count="1" selected="0">
            <x v="3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0"/>
          </reference>
        </references>
      </pivotArea>
    </format>
    <format dxfId="101">
      <pivotArea collapsedLevelsAreSubtotals="1" fieldPosition="0">
        <references count="5">
          <reference field="0" count="1" selected="0">
            <x v="3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29"/>
          </reference>
        </references>
      </pivotArea>
    </format>
    <format dxfId="100">
      <pivotArea collapsedLevelsAreSubtotals="1" fieldPosition="0">
        <references count="5">
          <reference field="0" count="1" selected="0">
            <x v="3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1"/>
          </reference>
        </references>
      </pivotArea>
    </format>
    <format dxfId="99">
      <pivotArea collapsedLevelsAreSubtotals="1" fieldPosition="0">
        <references count="5">
          <reference field="0" count="1" selected="0">
            <x v="69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18"/>
          </reference>
        </references>
      </pivotArea>
    </format>
    <format dxfId="98">
      <pivotArea collapsedLevelsAreSubtotals="1" fieldPosition="0">
        <references count="5">
          <reference field="0" count="1" selected="0">
            <x v="70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8"/>
          </reference>
        </references>
      </pivotArea>
    </format>
    <format dxfId="97">
      <pivotArea collapsedLevelsAreSubtotals="1" fieldPosition="0">
        <references count="5">
          <reference field="0" count="1" selected="0">
            <x v="71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7"/>
          </reference>
        </references>
      </pivotArea>
    </format>
    <format dxfId="96">
      <pivotArea collapsedLevelsAreSubtotals="1" fieldPosition="0">
        <references count="5">
          <reference field="0" count="1" selected="0">
            <x v="72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878"/>
          </reference>
        </references>
      </pivotArea>
    </format>
    <format dxfId="95">
      <pivotArea collapsedLevelsAreSubtotals="1" fieldPosition="0">
        <references count="5">
          <reference field="0" count="1" selected="0">
            <x v="73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4"/>
          </reference>
        </references>
      </pivotArea>
    </format>
    <format dxfId="94">
      <pivotArea collapsedLevelsAreSubtotals="1" fieldPosition="0">
        <references count="5">
          <reference field="0" count="1" selected="0">
            <x v="7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6"/>
          </reference>
        </references>
      </pivotArea>
    </format>
    <format dxfId="93">
      <pivotArea collapsedLevelsAreSubtotals="1" fieldPosition="0">
        <references count="5">
          <reference field="0" count="1" selected="0">
            <x v="7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5"/>
          </reference>
        </references>
      </pivotArea>
    </format>
    <format dxfId="92">
      <pivotArea collapsedLevelsAreSubtotals="1" fieldPosition="0">
        <references count="5">
          <reference field="0" count="1" selected="0">
            <x v="7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3"/>
          </reference>
        </references>
      </pivotArea>
    </format>
    <format dxfId="91">
      <pivotArea collapsedLevelsAreSubtotals="1" fieldPosition="0">
        <references count="5">
          <reference field="0" count="1" selected="0"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2"/>
          </reference>
        </references>
      </pivotArea>
    </format>
    <format dxfId="90">
      <pivotArea collapsedLevelsAreSubtotals="1" fieldPosition="0">
        <references count="2">
          <reference field="1" count="1" selected="0">
            <x v="2"/>
          </reference>
          <reference field="3" count="1">
            <x v="2"/>
          </reference>
        </references>
      </pivotArea>
    </format>
    <format dxfId="89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88">
      <pivotArea collapsedLevelsAreSubtotals="1" fieldPosition="0">
        <references count="5">
          <reference field="0" count="1" selected="0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  <reference field="10" count="1">
            <x v="285"/>
          </reference>
        </references>
      </pivotArea>
    </format>
    <format dxfId="87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7"/>
          </reference>
        </references>
      </pivotArea>
    </format>
    <format dxfId="86">
      <pivotArea collapsedLevelsAreSubtotals="1" fieldPosition="0">
        <references count="5">
          <reference field="0" count="1" selected="0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  <reference field="10" count="1">
            <x v="408"/>
          </reference>
        </references>
      </pivotArea>
    </format>
    <format dxfId="85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84">
      <pivotArea collapsedLevelsAreSubtotals="1" fieldPosition="0">
        <references count="5">
          <reference field="0" count="1" selected="0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  <reference field="10" count="1">
            <x v="407"/>
          </reference>
        </references>
      </pivotArea>
    </format>
    <format dxfId="83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29"/>
          </reference>
        </references>
      </pivotArea>
    </format>
    <format dxfId="82">
      <pivotArea collapsedLevelsAreSubtotals="1" fieldPosition="0">
        <references count="5">
          <reference field="0" count="1" selected="0">
            <x v="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773"/>
          </reference>
        </references>
      </pivotArea>
    </format>
    <format dxfId="81">
      <pivotArea collapsedLevelsAreSubtotals="1" fieldPosition="0">
        <references count="5">
          <reference field="0" count="1" selected="0">
            <x v="6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460"/>
          </reference>
        </references>
      </pivotArea>
    </format>
    <format dxfId="80">
      <pivotArea collapsedLevelsAreSubtotals="1" fieldPosition="0">
        <references count="5">
          <reference field="0" count="1" selected="0">
            <x v="6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04"/>
          </reference>
        </references>
      </pivotArea>
    </format>
    <format dxfId="79">
      <pivotArea collapsedLevelsAreSubtotals="1" fieldPosition="0">
        <references count="5">
          <reference field="0" count="1" selected="0">
            <x v="6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517"/>
          </reference>
        </references>
      </pivotArea>
    </format>
    <format dxfId="78">
      <pivotArea collapsedLevelsAreSubtotals="1" fieldPosition="0">
        <references count="5">
          <reference field="0" count="1" selected="0"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61"/>
          </reference>
        </references>
      </pivotArea>
    </format>
    <format dxfId="77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41"/>
          </reference>
        </references>
      </pivotArea>
    </format>
    <format dxfId="76">
      <pivotArea collapsedLevelsAreSubtotals="1" fieldPosition="0">
        <references count="5">
          <reference field="0" count="1" selected="0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  <reference field="10" count="1">
            <x v="608"/>
          </reference>
        </references>
      </pivotArea>
    </format>
    <format dxfId="75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62"/>
          </reference>
        </references>
      </pivotArea>
    </format>
    <format dxfId="74">
      <pivotArea collapsedLevelsAreSubtotals="1" fieldPosition="0">
        <references count="5">
          <reference field="0" count="1" selected="0">
            <x v="10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4"/>
          </reference>
        </references>
      </pivotArea>
    </format>
    <format dxfId="73">
      <pivotArea collapsedLevelsAreSubtotals="1" fieldPosition="0">
        <references count="5">
          <reference field="0" count="1" selected="0">
            <x v="1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3"/>
          </reference>
        </references>
      </pivotArea>
    </format>
    <format dxfId="72">
      <pivotArea collapsedLevelsAreSubtotals="1" fieldPosition="0">
        <references count="5">
          <reference field="0" count="1" selected="0">
            <x v="1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2"/>
          </reference>
        </references>
      </pivotArea>
    </format>
    <format dxfId="71">
      <pivotArea collapsedLevelsAreSubtotals="1" fieldPosition="0">
        <references count="5">
          <reference field="0" count="1" selected="0">
            <x v="109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3"/>
          </reference>
        </references>
      </pivotArea>
    </format>
    <format dxfId="70">
      <pivotArea collapsedLevelsAreSubtotals="1" fieldPosition="0">
        <references count="5">
          <reference field="0" count="1" selected="0">
            <x v="11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1"/>
          </reference>
        </references>
      </pivotArea>
    </format>
    <format dxfId="69">
      <pivotArea collapsedLevelsAreSubtotals="1" fieldPosition="0">
        <references count="5">
          <reference field="0" count="1" selected="0">
            <x v="11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0"/>
          </reference>
        </references>
      </pivotArea>
    </format>
    <format dxfId="68">
      <pivotArea collapsedLevelsAreSubtotals="1" fieldPosition="0">
        <references count="5">
          <reference field="0" count="1" selected="0">
            <x v="11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2"/>
          </reference>
        </references>
      </pivotArea>
    </format>
    <format dxfId="67">
      <pivotArea collapsedLevelsAreSubtotals="1" fieldPosition="0">
        <references count="5">
          <reference field="0" count="1" selected="0">
            <x v="11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1"/>
          </reference>
        </references>
      </pivotArea>
    </format>
    <format dxfId="66">
      <pivotArea collapsedLevelsAreSubtotals="1" fieldPosition="0">
        <references count="5">
          <reference field="0" count="1" selected="0">
            <x v="1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30"/>
          </reference>
        </references>
      </pivotArea>
    </format>
    <format dxfId="65">
      <pivotArea collapsedLevelsAreSubtotals="1" fieldPosition="0">
        <references count="5">
          <reference field="0" count="1" selected="0">
            <x v="1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9"/>
          </reference>
        </references>
      </pivotArea>
    </format>
    <format dxfId="64">
      <pivotArea collapsedLevelsAreSubtotals="1" fieldPosition="0">
        <references count="5">
          <reference field="0" count="1" selected="0"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8"/>
          </reference>
        </references>
      </pivotArea>
    </format>
    <format dxfId="63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63"/>
          </reference>
        </references>
      </pivotArea>
    </format>
    <format dxfId="62">
      <pivotArea collapsedLevelsAreSubtotals="1" fieldPosition="0">
        <references count="5">
          <reference field="0" count="1" selected="0">
            <x v="10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241"/>
          </reference>
        </references>
      </pivotArea>
    </format>
    <format dxfId="61">
      <pivotArea collapsedLevelsAreSubtotals="1" fieldPosition="0">
        <references count="5">
          <reference field="0" count="1" selected="0">
            <x v="10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9"/>
          </reference>
        </references>
      </pivotArea>
    </format>
    <format dxfId="60">
      <pivotArea collapsedLevelsAreSubtotals="1" fieldPosition="0">
        <references count="5">
          <reference field="0" count="1" selected="0">
            <x v="10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1"/>
          </reference>
        </references>
      </pivotArea>
    </format>
    <format dxfId="59">
      <pivotArea collapsedLevelsAreSubtotals="1" fieldPosition="0">
        <references count="5">
          <reference field="0" count="1" selected="0">
            <x v="10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8"/>
          </reference>
        </references>
      </pivotArea>
    </format>
    <format dxfId="58">
      <pivotArea collapsedLevelsAreSubtotals="1" fieldPosition="0">
        <references count="5">
          <reference field="0" count="1" selected="0"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0"/>
          </reference>
        </references>
      </pivotArea>
    </format>
    <format dxfId="57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2"/>
          </reference>
        </references>
      </pivotArea>
    </format>
    <format dxfId="56">
      <pivotArea collapsedLevelsAreSubtotals="1" fieldPosition="0">
        <references count="5">
          <reference field="0" count="1" selected="0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  <reference field="10" count="1">
            <x v="863"/>
          </reference>
        </references>
      </pivotArea>
    </format>
    <format dxfId="55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4"/>
          </reference>
        </references>
      </pivotArea>
    </format>
    <format dxfId="54">
      <pivotArea collapsedLevelsAreSubtotals="1" fieldPosition="0">
        <references count="5">
          <reference field="0" count="1" selected="0">
            <x v="8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1054"/>
          </reference>
        </references>
      </pivotArea>
    </format>
    <format dxfId="53">
      <pivotArea collapsedLevelsAreSubtotals="1" fieldPosition="0">
        <references count="5">
          <reference field="0" count="1" selected="0">
            <x v="8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8"/>
          </reference>
        </references>
      </pivotArea>
    </format>
    <format dxfId="52">
      <pivotArea collapsedLevelsAreSubtotals="1" fieldPosition="0">
        <references count="5">
          <reference field="0" count="1" selected="0">
            <x v="12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69"/>
          </reference>
        </references>
      </pivotArea>
    </format>
    <format dxfId="51">
      <pivotArea collapsedLevelsAreSubtotals="1" fieldPosition="0">
        <references count="5">
          <reference field="0" count="1" selected="0">
            <x v="15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7"/>
          </reference>
        </references>
      </pivotArea>
    </format>
    <format dxfId="50">
      <pivotArea collapsedLevelsAreSubtotals="1" fieldPosition="0">
        <references count="5">
          <reference field="0" count="1" selected="0">
            <x v="1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21"/>
          </reference>
        </references>
      </pivotArea>
    </format>
    <format dxfId="49">
      <pivotArea collapsedLevelsAreSubtotals="1" fieldPosition="0">
        <references count="5">
          <reference field="0" count="1" selected="0">
            <x v="19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09"/>
          </reference>
        </references>
      </pivotArea>
    </format>
    <format dxfId="48">
      <pivotArea collapsedLevelsAreSubtotals="1" fieldPosition="0">
        <references count="5">
          <reference field="0" count="1" selected="0">
            <x v="2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62"/>
          </reference>
        </references>
      </pivotArea>
    </format>
    <format dxfId="47">
      <pivotArea collapsedLevelsAreSubtotals="1" fieldPosition="0">
        <references count="5">
          <reference field="0" count="1" selected="0"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87"/>
          </reference>
        </references>
      </pivotArea>
    </format>
    <format dxfId="46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9"/>
          </reference>
        </references>
      </pivotArea>
    </format>
    <format dxfId="45">
      <pivotArea collapsedLevelsAreSubtotals="1" fieldPosition="0">
        <references count="5">
          <reference field="0" count="1" selected="0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  <reference field="10" count="1">
            <x v="883"/>
          </reference>
        </references>
      </pivotArea>
    </format>
    <format dxfId="44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81"/>
          </reference>
        </references>
      </pivotArea>
    </format>
    <format dxfId="43">
      <pivotArea collapsedLevelsAreSubtotals="1" fieldPosition="0">
        <references count="5">
          <reference field="0" count="1" selected="0">
            <x v="6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462"/>
          </reference>
        </references>
      </pivotArea>
    </format>
    <format dxfId="42">
      <pivotArea collapsedLevelsAreSubtotals="1" fieldPosition="0">
        <references count="5">
          <reference field="0" count="1" selected="0"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391"/>
          </reference>
        </references>
      </pivotArea>
    </format>
    <format dxfId="41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85"/>
          </reference>
        </references>
      </pivotArea>
    </format>
    <format dxfId="40">
      <pivotArea collapsedLevelsAreSubtotals="1" fieldPosition="0">
        <references count="5">
          <reference field="0" count="1" selected="0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  <reference field="10" count="1">
            <x v="995"/>
          </reference>
        </references>
      </pivotArea>
    </format>
    <format dxfId="39">
      <pivotArea collapsedLevelsAreSubtotals="1" fieldPosition="0">
        <references count="2">
          <reference field="1" count="1" selected="0">
            <x v="2"/>
          </reference>
          <reference field="3" count="1">
            <x v="4"/>
          </reference>
        </references>
      </pivotArea>
    </format>
    <format dxfId="38">
      <pivotArea collapsedLevelsAreSubtotals="1" fieldPosition="0">
        <references count="3">
          <reference field="1" count="1" selected="0">
            <x v="2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37">
      <pivotArea collapsedLevelsAreSubtotals="1" fieldPosition="0">
        <references count="5">
          <reference field="0" count="1" selected="0">
            <x v="314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8"/>
          </reference>
        </references>
      </pivotArea>
    </format>
    <format dxfId="36">
      <pivotArea collapsedLevelsAreSubtotals="1" fieldPosition="0">
        <references count="5">
          <reference field="0" count="1" selected="0">
            <x v="316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35">
      <pivotArea collapsedLevelsAreSubtotals="1" fieldPosition="0">
        <references count="5">
          <reference field="0" count="1" selected="0">
            <x v="31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34">
      <pivotArea collapsedLevelsAreSubtotals="1" fieldPosition="0">
        <references count="5">
          <reference field="0" count="1" selected="0">
            <x v="322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33">
      <pivotArea collapsedLevelsAreSubtotals="1" fieldPosition="0">
        <references count="5">
          <reference field="0" count="1" selected="0">
            <x v="325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32">
      <pivotArea collapsedLevelsAreSubtotals="1" fieldPosition="0">
        <references count="5">
          <reference field="0" count="1" selected="0">
            <x v="328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31">
      <pivotArea collapsedLevelsAreSubtotals="1" fieldPosition="0">
        <references count="5">
          <reference field="0" count="1" selected="0">
            <x v="32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30">
      <pivotArea collapsedLevelsAreSubtotals="1" fieldPosition="0">
        <references count="5">
          <reference field="0" count="1" selected="0"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2"/>
          </reference>
        </references>
      </pivotArea>
    </format>
    <format dxfId="29">
      <pivotArea collapsedLevelsAreSubtotals="1" fieldPosition="0">
        <references count="2">
          <reference field="1" count="1" selected="0">
            <x v="2"/>
          </reference>
          <reference field="3" count="1">
            <x v="7"/>
          </reference>
        </references>
      </pivotArea>
    </format>
    <format dxfId="28">
      <pivotArea collapsedLevelsAreSubtotals="1" fieldPosition="0">
        <references count="3">
          <reference field="1" count="1" selected="0">
            <x v="2"/>
          </reference>
          <reference field="3" count="1" selected="0">
            <x v="7"/>
          </reference>
          <reference field="4" count="1">
            <x v="68"/>
          </reference>
        </references>
      </pivotArea>
    </format>
    <format dxfId="27">
      <pivotArea collapsedLevelsAreSubtotals="1" fieldPosition="0">
        <references count="2">
          <reference field="1" count="1" selected="0">
            <x v="2"/>
          </reference>
          <reference field="3" count="1">
            <x v="9"/>
          </reference>
        </references>
      </pivotArea>
    </format>
    <format dxfId="26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"/>
          </reference>
        </references>
      </pivotArea>
    </format>
    <format dxfId="25">
      <pivotArea collapsedLevelsAreSubtotals="1" fieldPosition="0">
        <references count="5">
          <reference field="0" count="1" selected="0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  <reference field="10" count="1">
            <x v="244"/>
          </reference>
        </references>
      </pivotArea>
    </format>
    <format dxfId="24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43"/>
          </reference>
        </references>
      </pivotArea>
    </format>
    <format dxfId="23">
      <pivotArea collapsedLevelsAreSubtotals="1" fieldPosition="0">
        <references count="5">
          <reference field="0" count="1" selected="0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  <reference field="10" count="1">
            <x v="725"/>
          </reference>
        </references>
      </pivotArea>
    </format>
    <format dxfId="22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47"/>
          </reference>
        </references>
      </pivotArea>
    </format>
    <format dxfId="21">
      <pivotArea collapsedLevelsAreSubtotals="1" fieldPosition="0">
        <references count="5">
          <reference field="0" count="1" selected="0">
            <x v="31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34"/>
          </reference>
        </references>
      </pivotArea>
    </format>
    <format dxfId="20">
      <pivotArea collapsedLevelsAreSubtotals="1" fieldPosition="0">
        <references count="5">
          <reference field="0" count="1" selected="0">
            <x v="31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07"/>
          </reference>
        </references>
      </pivotArea>
    </format>
    <format dxfId="19">
      <pivotArea collapsedLevelsAreSubtotals="1" fieldPosition="0">
        <references count="5">
          <reference field="0" count="1" selected="0">
            <x v="34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19"/>
          </reference>
        </references>
      </pivotArea>
    </format>
    <format dxfId="18">
      <pivotArea collapsedLevelsAreSubtotals="1" fieldPosition="0">
        <references count="5">
          <reference field="0" count="1" selected="0">
            <x v="34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20"/>
          </reference>
        </references>
      </pivotArea>
    </format>
    <format dxfId="17">
      <pivotArea collapsedLevelsAreSubtotals="1" fieldPosition="0">
        <references count="5">
          <reference field="0" count="1" selected="0">
            <x v="344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386"/>
          </reference>
        </references>
      </pivotArea>
    </format>
    <format dxfId="16">
      <pivotArea collapsedLevelsAreSubtotals="1" fieldPosition="0">
        <references count="5">
          <reference field="0" count="1" selected="0">
            <x v="34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7"/>
          </reference>
        </references>
      </pivotArea>
    </format>
    <format dxfId="15">
      <pivotArea collapsedLevelsAreSubtotals="1" fieldPosition="0">
        <references count="5">
          <reference field="0" count="1" selected="0">
            <x v="346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6"/>
          </reference>
        </references>
      </pivotArea>
    </format>
    <format dxfId="14">
      <pivotArea collapsedLevelsAreSubtotals="1" fieldPosition="0">
        <references count="5">
          <reference field="0" count="1" selected="0">
            <x v="347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5"/>
          </reference>
        </references>
      </pivotArea>
    </format>
    <format dxfId="13">
      <pivotArea collapsedLevelsAreSubtotals="1" fieldPosition="0">
        <references count="5">
          <reference field="0" count="1" selected="0">
            <x v="34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88"/>
          </reference>
        </references>
      </pivotArea>
    </format>
    <format dxfId="12">
      <pivotArea collapsedLevelsAreSubtotals="1" fieldPosition="0">
        <references count="5">
          <reference field="0" count="1" selected="0">
            <x v="34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3"/>
          </reference>
        </references>
      </pivotArea>
    </format>
    <format dxfId="11">
      <pivotArea collapsedLevelsAreSubtotals="1" fieldPosition="0">
        <references count="5">
          <reference field="0" count="1" selected="0">
            <x v="35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2"/>
          </reference>
        </references>
      </pivotArea>
    </format>
    <format dxfId="10">
      <pivotArea collapsedLevelsAreSubtotals="1" fieldPosition="0">
        <references count="5">
          <reference field="0" count="1" selected="0">
            <x v="38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1"/>
          </reference>
        </references>
      </pivotArea>
    </format>
    <format dxfId="9">
      <pivotArea collapsedLevelsAreSubtotals="1" fieldPosition="0">
        <references count="5">
          <reference field="0" count="1" selected="0">
            <x v="38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79"/>
          </reference>
        </references>
      </pivotArea>
    </format>
    <format dxfId="8">
      <pivotArea collapsedLevelsAreSubtotals="1" fieldPosition="0">
        <references count="5">
          <reference field="0" count="1" selected="0"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0"/>
          </reference>
        </references>
      </pivotArea>
    </format>
    <format dxfId="7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59"/>
          </reference>
        </references>
      </pivotArea>
    </format>
    <format dxfId="6">
      <pivotArea collapsedLevelsAreSubtotals="1" fieldPosition="0">
        <references count="5">
          <reference field="0" count="1" selected="0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  <reference field="10" count="1">
            <x v="797"/>
          </reference>
        </references>
      </pivotArea>
    </format>
    <format dxfId="5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2"/>
          </reference>
        </references>
      </pivotArea>
    </format>
    <format dxfId="4">
      <pivotArea collapsedLevelsAreSubtotals="1" fieldPosition="0">
        <references count="5">
          <reference field="0" count="1" selected="0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  <reference field="10" count="1">
            <x v="968"/>
          </reference>
        </references>
      </pivotArea>
    </format>
    <format dxfId="3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7"/>
          </reference>
        </references>
      </pivotArea>
    </format>
    <format dxfId="2">
      <pivotArea collapsedLevelsAreSubtotals="1" fieldPosition="0">
        <references count="4">
          <reference field="0" count="1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</references>
      </pivotArea>
    </format>
    <format dxfId="1">
      <pivotArea collapsedLevelsAreSubtotals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0">
      <pivotArea collapsedLevelsAreSubtotals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92D050"/>
  </sheetPr>
  <dimension ref="A1:XEZ725"/>
  <sheetViews>
    <sheetView topLeftCell="E1" workbookViewId="0"/>
  </sheetViews>
  <sheetFormatPr defaultRowHeight="12.75" x14ac:dyDescent="0.2"/>
  <cols>
    <col min="1" max="1" width="9.140625" hidden="1" customWidth="1"/>
    <col min="2" max="4" width="31.42578125" hidden="1" customWidth="1"/>
    <col min="5" max="5" width="13.140625" style="9" customWidth="1"/>
    <col min="6" max="6" width="47.42578125" customWidth="1"/>
    <col min="7" max="7" width="7.42578125" style="106" customWidth="1"/>
    <col min="8" max="8" width="15.7109375" style="106" customWidth="1"/>
    <col min="9" max="9" width="8" style="106" customWidth="1"/>
    <col min="10" max="10" width="5.7109375" style="77" customWidth="1"/>
    <col min="11" max="11" width="14.140625" style="5" customWidth="1"/>
    <col min="12" max="12" width="10.140625" style="5" customWidth="1"/>
    <col min="13" max="13" width="7.42578125" style="5" customWidth="1"/>
    <col min="14" max="14" width="9.28515625" style="5" customWidth="1"/>
    <col min="15" max="15" width="3.7109375" style="26" customWidth="1"/>
    <col min="16" max="16" width="4.5703125" style="59" customWidth="1"/>
    <col min="17" max="17" width="32.140625" style="75" customWidth="1"/>
    <col min="18" max="18" width="9.140625" style="5" customWidth="1"/>
    <col min="19" max="19" width="32.140625" style="5" customWidth="1"/>
    <col min="24" max="24" width="17.85546875" customWidth="1"/>
  </cols>
  <sheetData>
    <row r="1" spans="1:25" x14ac:dyDescent="0.2">
      <c r="E1" s="14"/>
      <c r="F1" s="1"/>
      <c r="H1" s="102"/>
      <c r="I1" s="102"/>
      <c r="R1" s="6"/>
      <c r="S1" s="7"/>
    </row>
    <row r="2" spans="1:25" ht="18" customHeight="1" x14ac:dyDescent="0.25">
      <c r="E2" s="145" t="s">
        <v>388</v>
      </c>
      <c r="F2" s="146"/>
      <c r="G2" s="103"/>
      <c r="H2" s="103"/>
      <c r="I2" s="103"/>
      <c r="J2" s="92"/>
      <c r="K2" s="93"/>
      <c r="L2" s="93"/>
      <c r="M2" s="93"/>
      <c r="R2" s="8"/>
      <c r="S2" s="7"/>
    </row>
    <row r="3" spans="1:25" ht="12" customHeight="1" x14ac:dyDescent="0.25">
      <c r="E3" s="147"/>
      <c r="F3" s="146"/>
      <c r="G3" s="103"/>
      <c r="H3" s="103"/>
      <c r="I3" s="103"/>
      <c r="J3" s="92"/>
      <c r="K3" s="93"/>
      <c r="L3" s="93"/>
      <c r="M3" s="93"/>
      <c r="R3" s="8"/>
      <c r="S3" s="7"/>
    </row>
    <row r="4" spans="1:25" s="10" customFormat="1" ht="16.5" customHeight="1" x14ac:dyDescent="0.2">
      <c r="E4" s="148"/>
      <c r="F4" s="149"/>
      <c r="G4" s="1931" t="s">
        <v>90</v>
      </c>
      <c r="H4" s="1932"/>
      <c r="I4" s="1932"/>
      <c r="J4" s="78" t="s">
        <v>326</v>
      </c>
      <c r="K4" s="107"/>
      <c r="L4" s="112" t="s">
        <v>473</v>
      </c>
      <c r="M4" s="107"/>
      <c r="N4" s="108"/>
      <c r="O4" s="31" t="s">
        <v>322</v>
      </c>
      <c r="P4" s="58"/>
      <c r="Q4" s="58"/>
    </row>
    <row r="5" spans="1:25" s="10" customFormat="1" ht="19.5" customHeight="1" thickBot="1" x14ac:dyDescent="0.25">
      <c r="A5" s="22" t="s">
        <v>304</v>
      </c>
      <c r="B5" s="22" t="s">
        <v>305</v>
      </c>
      <c r="C5" s="22" t="s">
        <v>306</v>
      </c>
      <c r="D5" s="22" t="s">
        <v>307</v>
      </c>
      <c r="E5" s="150" t="s">
        <v>325</v>
      </c>
      <c r="F5" s="151" t="s">
        <v>363</v>
      </c>
      <c r="G5" s="152" t="s">
        <v>328</v>
      </c>
      <c r="H5" s="153" t="s">
        <v>329</v>
      </c>
      <c r="I5" s="154" t="s">
        <v>306</v>
      </c>
      <c r="J5" s="185" t="s">
        <v>308</v>
      </c>
      <c r="K5" s="109" t="s">
        <v>309</v>
      </c>
      <c r="L5" s="110" t="s">
        <v>474</v>
      </c>
      <c r="M5" s="109" t="s">
        <v>311</v>
      </c>
      <c r="N5" s="111" t="s">
        <v>312</v>
      </c>
      <c r="O5" s="88" t="s">
        <v>321</v>
      </c>
      <c r="P5" s="74" t="s">
        <v>323</v>
      </c>
      <c r="Q5" s="74" t="s">
        <v>324</v>
      </c>
      <c r="R5" s="188" t="s">
        <v>360</v>
      </c>
      <c r="S5" s="188" t="s">
        <v>401</v>
      </c>
      <c r="T5" s="71"/>
    </row>
    <row r="6" spans="1:25" s="13" customFormat="1" ht="15" customHeight="1" x14ac:dyDescent="0.2">
      <c r="A6" s="13" t="str">
        <f>+$E$6</f>
        <v>BOLNIŠNIČNA ZDRAVSTVENA DEJAVNOST</v>
      </c>
      <c r="B6" s="13" t="str">
        <f>E6</f>
        <v>BOLNIŠNIČNA ZDRAVSTVENA DEJAVNOST</v>
      </c>
      <c r="D6" s="13">
        <v>1</v>
      </c>
      <c r="E6" s="84" t="s">
        <v>60</v>
      </c>
      <c r="F6" s="119"/>
      <c r="G6" s="189"/>
      <c r="H6" s="190"/>
      <c r="I6" s="191"/>
      <c r="J6" s="120"/>
      <c r="K6" s="85"/>
      <c r="L6" s="85"/>
      <c r="M6" s="85"/>
      <c r="N6" s="86"/>
      <c r="O6" s="87"/>
      <c r="P6" s="60"/>
      <c r="Q6" s="76"/>
      <c r="R6" s="69"/>
      <c r="S6" s="12"/>
      <c r="T6" s="71"/>
    </row>
    <row r="7" spans="1:25" s="11" customFormat="1" x14ac:dyDescent="0.2">
      <c r="A7" s="13" t="str">
        <f>+$E$6</f>
        <v>BOLNIŠNIČNA ZDRAVSTVENA DEJAVNOST</v>
      </c>
      <c r="B7" s="13" t="str">
        <f>IF(E5="",B5,E7)</f>
        <v>ABO</v>
      </c>
      <c r="C7" s="13" t="str">
        <f>IF(F7="",C6,F7)</f>
        <v>akutna bolnišnična obravnava-SPP</v>
      </c>
      <c r="D7" s="13">
        <v>2</v>
      </c>
      <c r="E7" s="155" t="s">
        <v>61</v>
      </c>
      <c r="F7" s="156" t="s">
        <v>402</v>
      </c>
      <c r="G7" s="192">
        <v>101</v>
      </c>
      <c r="H7" s="193">
        <v>300</v>
      </c>
      <c r="I7" s="194"/>
      <c r="J7" s="186" t="e">
        <f>IF(F7="","",VLOOKUP(P7,#REF!,7,FALSE))</f>
        <v>#REF!</v>
      </c>
      <c r="K7" s="32" t="e">
        <f>VLOOKUP($P7,#REF!,3,FALSE)</f>
        <v>#REF!</v>
      </c>
      <c r="L7" s="32" t="e">
        <f>VLOOKUP($P7,#REF!,4,FALSE)</f>
        <v>#REF!</v>
      </c>
      <c r="M7" s="32" t="e">
        <f>VLOOKUP($P7,#REF!,5,FALSE)</f>
        <v>#REF!</v>
      </c>
      <c r="N7" s="33" t="e">
        <f>VLOOKUP($P7,#REF!,6,FALSE)</f>
        <v>#REF!</v>
      </c>
      <c r="O7" s="34">
        <v>1</v>
      </c>
      <c r="P7" s="61">
        <v>1</v>
      </c>
      <c r="Q7" s="61" t="str">
        <f>IFERROR(VLOOKUP(P7,#REF!,8,FALSE),"")</f>
        <v/>
      </c>
      <c r="R7" s="61"/>
      <c r="S7" s="61" t="str">
        <f>IFERROR(VLOOKUP(P7,#REF!,2,FALSE),"")</f>
        <v/>
      </c>
    </row>
    <row r="8" spans="1:25" s="11" customFormat="1" x14ac:dyDescent="0.2">
      <c r="A8" s="13"/>
      <c r="B8" s="13"/>
      <c r="C8" s="13"/>
      <c r="D8" s="13"/>
      <c r="E8" s="157"/>
      <c r="F8" s="156" t="s">
        <v>403</v>
      </c>
      <c r="G8" s="192">
        <v>104</v>
      </c>
      <c r="H8" s="193">
        <v>305</v>
      </c>
      <c r="I8" s="194" t="s">
        <v>39</v>
      </c>
      <c r="J8" s="186" t="e">
        <f>IF(F8="","",VLOOKUP(P8,#REF!,7,FALSE))</f>
        <v>#REF!</v>
      </c>
      <c r="K8" s="32" t="e">
        <f>VLOOKUP($P8,#REF!,3,FALSE)</f>
        <v>#REF!</v>
      </c>
      <c r="L8" s="32" t="e">
        <f>VLOOKUP($P8,#REF!,4,FALSE)</f>
        <v>#REF!</v>
      </c>
      <c r="M8" s="32" t="e">
        <f>VLOOKUP($P8,#REF!,5,FALSE)</f>
        <v>#REF!</v>
      </c>
      <c r="N8" s="33" t="e">
        <f>VLOOKUP($P8,#REF!,6,FALSE)</f>
        <v>#REF!</v>
      </c>
      <c r="O8" s="34"/>
      <c r="P8" s="61">
        <v>185</v>
      </c>
      <c r="Q8" s="61" t="str">
        <f>IFERROR(VLOOKUP(P8,#REF!,8,FALSE),"")</f>
        <v/>
      </c>
      <c r="R8" s="65"/>
      <c r="S8" s="61" t="str">
        <f>IFERROR(VLOOKUP(P8,#REF!,2,FALSE),"")</f>
        <v/>
      </c>
    </row>
    <row r="9" spans="1:25" s="11" customFormat="1" ht="22.5" x14ac:dyDescent="0.2">
      <c r="A9" s="13"/>
      <c r="B9" s="13"/>
      <c r="C9" s="13"/>
      <c r="D9" s="13"/>
      <c r="E9" s="155" t="s">
        <v>320</v>
      </c>
      <c r="F9" s="158" t="s">
        <v>368</v>
      </c>
      <c r="G9" s="192">
        <v>104</v>
      </c>
      <c r="H9" s="193">
        <v>305</v>
      </c>
      <c r="I9" s="194" t="s">
        <v>38</v>
      </c>
      <c r="J9" s="186" t="e">
        <f>IF(F9="","",VLOOKUP(P9,#REF!,7,FALSE))</f>
        <v>#REF!</v>
      </c>
      <c r="K9" s="32" t="e">
        <f>VLOOKUP($P9,#REF!,3,FALSE)</f>
        <v>#REF!</v>
      </c>
      <c r="L9" s="32" t="e">
        <f>VLOOKUP($P9,#REF!,4,FALSE)</f>
        <v>#REF!</v>
      </c>
      <c r="M9" s="32" t="e">
        <f>VLOOKUP($P9,#REF!,5,FALSE)</f>
        <v>#REF!</v>
      </c>
      <c r="N9" s="33" t="e">
        <f>VLOOKUP($P9,#REF!,6,FALSE)</f>
        <v>#REF!</v>
      </c>
      <c r="O9" s="34"/>
      <c r="P9" s="61">
        <v>175</v>
      </c>
      <c r="Q9" s="61" t="str">
        <f>IFERROR(VLOOKUP(P9,#REF!,8,FALSE),"")</f>
        <v/>
      </c>
      <c r="R9" s="24"/>
      <c r="S9" s="61" t="str">
        <f>IFERROR(VLOOKUP(P9,#REF!,2,FALSE),"")</f>
        <v/>
      </c>
    </row>
    <row r="10" spans="1:25" s="13" customFormat="1" ht="22.5" x14ac:dyDescent="0.2">
      <c r="A10" s="13" t="str">
        <f t="shared" ref="A10:A38" si="0">+$E$6</f>
        <v>BOLNIŠNIČNA ZDRAVSTVENA DEJAVNOST</v>
      </c>
      <c r="B10" s="13" t="str">
        <f>IF(E10="",B9,E10)</f>
        <v>zdraviliško zdravljenje</v>
      </c>
      <c r="C10" s="13" t="str">
        <f t="shared" ref="C10:C19" si="1">IF(F10="",C9,F10)</f>
        <v>zdraviliško zdravljenje - nemedicinsko oskrbni dan</v>
      </c>
      <c r="D10" s="13">
        <v>3</v>
      </c>
      <c r="E10" s="155" t="s">
        <v>366</v>
      </c>
      <c r="F10" s="158" t="s">
        <v>27</v>
      </c>
      <c r="G10" s="195">
        <v>104</v>
      </c>
      <c r="H10" s="196" t="s">
        <v>404</v>
      </c>
      <c r="I10" s="197" t="s">
        <v>405</v>
      </c>
      <c r="J10" s="186" t="e">
        <f>IF(F10="","",VLOOKUP(P10,#REF!,7,FALSE))</f>
        <v>#REF!</v>
      </c>
      <c r="K10" s="32" t="e">
        <f>VLOOKUP($P10,#REF!,3,FALSE)</f>
        <v>#REF!</v>
      </c>
      <c r="L10" s="32" t="e">
        <f>VLOOKUP($P10,#REF!,4,FALSE)</f>
        <v>#REF!</v>
      </c>
      <c r="M10" s="32" t="e">
        <f>VLOOKUP($P10,#REF!,5,FALSE)</f>
        <v>#REF!</v>
      </c>
      <c r="N10" s="33" t="e">
        <f>VLOOKUP($P10,#REF!,6,FALSE)</f>
        <v>#REF!</v>
      </c>
      <c r="O10" s="34"/>
      <c r="P10" s="61">
        <v>4</v>
      </c>
      <c r="Q10" s="61" t="str">
        <f>IFERROR(VLOOKUP(P10,#REF!,8,FALSE),"")</f>
        <v/>
      </c>
      <c r="R10" s="70"/>
      <c r="S10" s="61" t="str">
        <f>IFERROR(VLOOKUP(P10,#REF!,2,FALSE),"")</f>
        <v/>
      </c>
      <c r="Y10" s="13" t="e">
        <f>#REF!</f>
        <v>#REF!</v>
      </c>
    </row>
    <row r="11" spans="1:25" s="13" customFormat="1" x14ac:dyDescent="0.2">
      <c r="A11" s="13" t="str">
        <f>+$E$6</f>
        <v>BOLNIŠNIČNA ZDRAVSTVENA DEJAVNOST</v>
      </c>
      <c r="B11" s="13" t="str">
        <f>IF(E11="",B10,E11)</f>
        <v>zdraviliško zdravljenje</v>
      </c>
      <c r="C11" s="13" t="str">
        <f t="shared" si="1"/>
        <v>zdraviliško zdravljenje - točke</v>
      </c>
      <c r="D11" s="13">
        <v>4</v>
      </c>
      <c r="E11" s="159"/>
      <c r="F11" s="160" t="s">
        <v>29</v>
      </c>
      <c r="G11" s="195">
        <v>104</v>
      </c>
      <c r="H11" s="196" t="s">
        <v>404</v>
      </c>
      <c r="I11" s="198" t="s">
        <v>28</v>
      </c>
      <c r="J11" s="186" t="e">
        <f>IF(F11="","",VLOOKUP(P11,#REF!,7,FALSE))</f>
        <v>#REF!</v>
      </c>
      <c r="K11" s="32" t="e">
        <f>VLOOKUP($P11,#REF!,3,FALSE)</f>
        <v>#REF!</v>
      </c>
      <c r="L11" s="32" t="e">
        <f>VLOOKUP($P11,#REF!,4,FALSE)</f>
        <v>#REF!</v>
      </c>
      <c r="M11" s="32" t="e">
        <f>VLOOKUP($P11,#REF!,5,FALSE)</f>
        <v>#REF!</v>
      </c>
      <c r="N11" s="33" t="e">
        <f>VLOOKUP($P11,#REF!,6,FALSE)</f>
        <v>#REF!</v>
      </c>
      <c r="O11" s="34"/>
      <c r="P11" s="62">
        <v>5</v>
      </c>
      <c r="Q11" s="61" t="str">
        <f>IFERROR(VLOOKUP(P11,#REF!,8,FALSE),"")</f>
        <v/>
      </c>
      <c r="R11" s="24"/>
      <c r="S11" s="61" t="str">
        <f>IFERROR(VLOOKUP(P11,#REF!,2,FALSE),"")</f>
        <v/>
      </c>
      <c r="T11" s="72"/>
    </row>
    <row r="12" spans="1:25" s="13" customFormat="1" ht="12.75" customHeight="1" x14ac:dyDescent="0.2">
      <c r="A12" s="13" t="str">
        <f t="shared" si="0"/>
        <v>BOLNIŠNIČNA ZDRAVSTVENA DEJAVNOST</v>
      </c>
      <c r="B12" s="13" t="str">
        <f>IF(E12="",B11,E12)</f>
        <v>zdraviliško zdravljenje</v>
      </c>
      <c r="C12" s="13" t="str">
        <f t="shared" si="1"/>
        <v>zdraviliško zdravljenje - točke</v>
      </c>
      <c r="D12" s="13">
        <v>5</v>
      </c>
      <c r="E12" s="157"/>
      <c r="F12" s="161"/>
      <c r="G12" s="195">
        <v>204</v>
      </c>
      <c r="H12" s="199">
        <v>503</v>
      </c>
      <c r="I12" s="198" t="s">
        <v>28</v>
      </c>
      <c r="J12" s="186" t="str">
        <f>IF(F12="","",VLOOKUP(P12,#REF!,7,FALSE))</f>
        <v/>
      </c>
      <c r="K12" s="32"/>
      <c r="L12" s="32"/>
      <c r="M12" s="32"/>
      <c r="N12" s="33"/>
      <c r="O12" s="34"/>
      <c r="P12" s="61"/>
      <c r="Q12" s="61" t="str">
        <f>IFERROR(VLOOKUP(P12,#REF!,8,FALSE),"")</f>
        <v/>
      </c>
      <c r="R12" s="24"/>
      <c r="S12" s="61" t="str">
        <f>IFERROR(VLOOKUP(P12,#REF!,2,FALSE),"")</f>
        <v/>
      </c>
    </row>
    <row r="13" spans="1:25" s="13" customFormat="1" ht="14.25" customHeight="1" x14ac:dyDescent="0.2">
      <c r="A13" s="13" t="str">
        <f t="shared" si="0"/>
        <v>BOLNIŠNIČNA ZDRAVSTVENA DEJAVNOST</v>
      </c>
      <c r="B13" s="13" t="str">
        <f t="shared" ref="B13:C69" si="2">IF(E13="",B12,E13)</f>
        <v>transplantacije</v>
      </c>
      <c r="C13" s="13" t="str">
        <f t="shared" si="1"/>
        <v xml:space="preserve">transplantacija jetr  </v>
      </c>
      <c r="D13" s="13">
        <v>6</v>
      </c>
      <c r="E13" s="155" t="s">
        <v>63</v>
      </c>
      <c r="F13" s="158" t="s">
        <v>16</v>
      </c>
      <c r="G13" s="195">
        <v>101</v>
      </c>
      <c r="H13" s="199">
        <v>303</v>
      </c>
      <c r="I13" s="198" t="s">
        <v>17</v>
      </c>
      <c r="J13" s="186" t="e">
        <f>IF(F13="","",VLOOKUP(P13,#REF!,7,FALSE))</f>
        <v>#REF!</v>
      </c>
      <c r="K13" s="32" t="e">
        <f>VLOOKUP($P13,#REF!,3,FALSE)</f>
        <v>#REF!</v>
      </c>
      <c r="L13" s="32" t="e">
        <f>VLOOKUP($P13,#REF!,4,FALSE)</f>
        <v>#REF!</v>
      </c>
      <c r="M13" s="32" t="e">
        <f>VLOOKUP($P13,#REF!,5,FALSE)</f>
        <v>#REF!</v>
      </c>
      <c r="N13" s="33" t="e">
        <f>VLOOKUP($P13,#REF!,6,FALSE)</f>
        <v>#REF!</v>
      </c>
      <c r="O13" s="34"/>
      <c r="P13" s="62">
        <v>2</v>
      </c>
      <c r="Q13" s="61" t="str">
        <f>IFERROR(VLOOKUP(P13,#REF!,8,FALSE),"")</f>
        <v/>
      </c>
      <c r="R13" s="24"/>
      <c r="S13" s="61" t="str">
        <f>IFERROR(VLOOKUP(P13,#REF!,2,FALSE),"")</f>
        <v/>
      </c>
    </row>
    <row r="14" spans="1:25" s="13" customFormat="1" ht="14.25" customHeight="1" x14ac:dyDescent="0.2">
      <c r="A14" s="13" t="str">
        <f t="shared" si="0"/>
        <v>BOLNIŠNIČNA ZDRAVSTVENA DEJAVNOST</v>
      </c>
      <c r="B14" s="13" t="str">
        <f t="shared" si="2"/>
        <v>transplantacije</v>
      </c>
      <c r="C14" s="13" t="str">
        <f t="shared" si="1"/>
        <v xml:space="preserve">transplantacija ledvice s trebušno slinavko  </v>
      </c>
      <c r="D14" s="13">
        <v>7</v>
      </c>
      <c r="E14" s="159"/>
      <c r="F14" s="158" t="s">
        <v>18</v>
      </c>
      <c r="G14" s="195">
        <v>101</v>
      </c>
      <c r="H14" s="199">
        <v>303</v>
      </c>
      <c r="I14" s="198" t="s">
        <v>26</v>
      </c>
      <c r="J14" s="186" t="e">
        <f>IF(F14="","",VLOOKUP(P14,#REF!,7,FALSE))</f>
        <v>#REF!</v>
      </c>
      <c r="K14" s="32" t="e">
        <f>VLOOKUP($P14,#REF!,3,FALSE)</f>
        <v>#REF!</v>
      </c>
      <c r="L14" s="32" t="e">
        <f>VLOOKUP($P14,#REF!,4,FALSE)</f>
        <v>#REF!</v>
      </c>
      <c r="M14" s="32" t="e">
        <f>VLOOKUP($P14,#REF!,5,FALSE)</f>
        <v>#REF!</v>
      </c>
      <c r="N14" s="33" t="e">
        <f>VLOOKUP($P14,#REF!,6,FALSE)</f>
        <v>#REF!</v>
      </c>
      <c r="O14" s="34"/>
      <c r="P14" s="61">
        <v>3</v>
      </c>
      <c r="Q14" s="61" t="str">
        <f>IFERROR(VLOOKUP(P14,#REF!,8,FALSE),"")</f>
        <v/>
      </c>
      <c r="R14" s="24"/>
      <c r="S14" s="61" t="str">
        <f>IFERROR(VLOOKUP(P14,#REF!,2,FALSE),"")</f>
        <v/>
      </c>
    </row>
    <row r="15" spans="1:25" s="13" customFormat="1" ht="14.25" customHeight="1" x14ac:dyDescent="0.2">
      <c r="A15" s="13" t="str">
        <f t="shared" si="0"/>
        <v>BOLNIŠNIČNA ZDRAVSTVENA DEJAVNOST</v>
      </c>
      <c r="B15" s="13" t="str">
        <f t="shared" si="2"/>
        <v>transplantacije</v>
      </c>
      <c r="C15" s="13" t="str">
        <f t="shared" si="1"/>
        <v xml:space="preserve">transplantacija kostnega mozga - avtologna </v>
      </c>
      <c r="D15" s="13">
        <v>8</v>
      </c>
      <c r="E15" s="159"/>
      <c r="F15" s="158" t="s">
        <v>20</v>
      </c>
      <c r="G15" s="195">
        <v>107</v>
      </c>
      <c r="H15" s="199">
        <v>303</v>
      </c>
      <c r="I15" s="198" t="s">
        <v>19</v>
      </c>
      <c r="J15" s="186" t="e">
        <f>IF(F15="","",VLOOKUP(P15,#REF!,7,FALSE))</f>
        <v>#REF!</v>
      </c>
      <c r="K15" s="32" t="e">
        <f>VLOOKUP($P15,#REF!,3,FALSE)</f>
        <v>#REF!</v>
      </c>
      <c r="L15" s="32" t="e">
        <f>VLOOKUP($P15,#REF!,4,FALSE)</f>
        <v>#REF!</v>
      </c>
      <c r="M15" s="32" t="e">
        <f>VLOOKUP($P15,#REF!,5,FALSE)</f>
        <v>#REF!</v>
      </c>
      <c r="N15" s="33" t="e">
        <f>VLOOKUP($P15,#REF!,6,FALSE)</f>
        <v>#REF!</v>
      </c>
      <c r="O15" s="34"/>
      <c r="P15" s="62">
        <v>6</v>
      </c>
      <c r="Q15" s="61" t="str">
        <f>IFERROR(VLOOKUP(P15,#REF!,8,FALSE),"")</f>
        <v/>
      </c>
      <c r="R15" s="24"/>
      <c r="S15" s="61" t="str">
        <f>IFERROR(VLOOKUP(P15,#REF!,2,FALSE),"")</f>
        <v/>
      </c>
    </row>
    <row r="16" spans="1:25" s="13" customFormat="1" ht="13.5" customHeight="1" x14ac:dyDescent="0.2">
      <c r="A16" s="13" t="str">
        <f t="shared" si="0"/>
        <v>BOLNIŠNIČNA ZDRAVSTVENA DEJAVNOST</v>
      </c>
      <c r="B16" s="13" t="str">
        <f t="shared" si="2"/>
        <v>transplantacije</v>
      </c>
      <c r="C16" s="13" t="str">
        <f t="shared" si="1"/>
        <v xml:space="preserve">transplantacija kostnega mozga - alogenična (z dajalcem) </v>
      </c>
      <c r="D16" s="13">
        <v>9</v>
      </c>
      <c r="E16" s="159"/>
      <c r="F16" s="158" t="s">
        <v>30</v>
      </c>
      <c r="G16" s="195">
        <v>107</v>
      </c>
      <c r="H16" s="199">
        <v>303</v>
      </c>
      <c r="I16" s="198" t="s">
        <v>21</v>
      </c>
      <c r="J16" s="186" t="e">
        <f>IF(F16="","",VLOOKUP(P16,#REF!,7,FALSE))</f>
        <v>#REF!</v>
      </c>
      <c r="K16" s="32" t="e">
        <f>VLOOKUP($P16,#REF!,3,FALSE)</f>
        <v>#REF!</v>
      </c>
      <c r="L16" s="32" t="e">
        <f>VLOOKUP($P16,#REF!,4,FALSE)</f>
        <v>#REF!</v>
      </c>
      <c r="M16" s="32" t="e">
        <f>VLOOKUP($P16,#REF!,5,FALSE)</f>
        <v>#REF!</v>
      </c>
      <c r="N16" s="33" t="e">
        <f>VLOOKUP($P16,#REF!,6,FALSE)</f>
        <v>#REF!</v>
      </c>
      <c r="O16" s="34"/>
      <c r="P16" s="61">
        <v>7</v>
      </c>
      <c r="Q16" s="61" t="str">
        <f>IFERROR(VLOOKUP(P16,#REF!,8,FALSE),"")</f>
        <v/>
      </c>
      <c r="R16" s="24"/>
      <c r="S16" s="61" t="str">
        <f>IFERROR(VLOOKUP(P16,#REF!,2,FALSE),"")</f>
        <v/>
      </c>
    </row>
    <row r="17" spans="1:19" s="13" customFormat="1" x14ac:dyDescent="0.2">
      <c r="A17" s="13" t="str">
        <f t="shared" si="0"/>
        <v>BOLNIŠNIČNA ZDRAVSTVENA DEJAVNOST</v>
      </c>
      <c r="B17" s="13" t="str">
        <f t="shared" si="2"/>
        <v>transplantacije</v>
      </c>
      <c r="C17" s="13" t="str">
        <f t="shared" si="1"/>
        <v>vstavitev umetnega srca</v>
      </c>
      <c r="D17" s="13">
        <v>10</v>
      </c>
      <c r="E17" s="159"/>
      <c r="F17" s="158" t="s">
        <v>31</v>
      </c>
      <c r="G17" s="195">
        <v>112</v>
      </c>
      <c r="H17" s="199">
        <v>303</v>
      </c>
      <c r="I17" s="198" t="s">
        <v>22</v>
      </c>
      <c r="J17" s="186" t="e">
        <f>IF(F17="","",VLOOKUP(P17,#REF!,7,FALSE))</f>
        <v>#REF!</v>
      </c>
      <c r="K17" s="32" t="e">
        <f>VLOOKUP($P17,#REF!,3,FALSE)</f>
        <v>#REF!</v>
      </c>
      <c r="L17" s="32" t="e">
        <f>VLOOKUP($P17,#REF!,4,FALSE)</f>
        <v>#REF!</v>
      </c>
      <c r="M17" s="32" t="e">
        <f>VLOOKUP($P17,#REF!,5,FALSE)</f>
        <v>#REF!</v>
      </c>
      <c r="N17" s="33" t="e">
        <f>VLOOKUP($P17,#REF!,6,FALSE)</f>
        <v>#REF!</v>
      </c>
      <c r="O17" s="34">
        <v>2</v>
      </c>
      <c r="P17" s="62">
        <v>8</v>
      </c>
      <c r="Q17" s="61" t="str">
        <f>IFERROR(VLOOKUP(P17,#REF!,8,FALSE),"")</f>
        <v/>
      </c>
      <c r="R17" s="24"/>
      <c r="S17" s="61" t="str">
        <f>IFERROR(VLOOKUP(P17,#REF!,2,FALSE),"")</f>
        <v/>
      </c>
    </row>
    <row r="18" spans="1:19" s="13" customFormat="1" x14ac:dyDescent="0.2">
      <c r="A18" s="13" t="str">
        <f t="shared" si="0"/>
        <v>BOLNIŠNIČNA ZDRAVSTVENA DEJAVNOST</v>
      </c>
      <c r="B18" s="13" t="str">
        <f t="shared" si="2"/>
        <v>transplantacije</v>
      </c>
      <c r="C18" s="13" t="str">
        <f t="shared" si="1"/>
        <v xml:space="preserve">transplantacija srca  </v>
      </c>
      <c r="D18" s="13">
        <v>11</v>
      </c>
      <c r="E18" s="159"/>
      <c r="F18" s="158" t="s">
        <v>32</v>
      </c>
      <c r="G18" s="195">
        <v>112</v>
      </c>
      <c r="H18" s="199">
        <v>303</v>
      </c>
      <c r="I18" s="198" t="s">
        <v>23</v>
      </c>
      <c r="J18" s="186" t="e">
        <f>IF(F18="","",VLOOKUP(P18,#REF!,7,FALSE))</f>
        <v>#REF!</v>
      </c>
      <c r="K18" s="32" t="e">
        <f>VLOOKUP($P18,#REF!,3,FALSE)</f>
        <v>#REF!</v>
      </c>
      <c r="L18" s="32" t="e">
        <f>VLOOKUP($P18,#REF!,4,FALSE)</f>
        <v>#REF!</v>
      </c>
      <c r="M18" s="32" t="e">
        <f>VLOOKUP($P18,#REF!,5,FALSE)</f>
        <v>#REF!</v>
      </c>
      <c r="N18" s="33" t="e">
        <f>VLOOKUP($P18,#REF!,6,FALSE)</f>
        <v>#REF!</v>
      </c>
      <c r="O18" s="34"/>
      <c r="P18" s="61">
        <v>9</v>
      </c>
      <c r="Q18" s="61" t="str">
        <f>IFERROR(VLOOKUP(P18,#REF!,8,FALSE),"")</f>
        <v/>
      </c>
      <c r="R18" s="24"/>
      <c r="S18" s="61" t="str">
        <f>IFERROR(VLOOKUP(P18,#REF!,2,FALSE),"")</f>
        <v/>
      </c>
    </row>
    <row r="19" spans="1:19" s="13" customFormat="1" x14ac:dyDescent="0.2">
      <c r="A19" s="13" t="str">
        <f t="shared" si="0"/>
        <v>BOLNIŠNIČNA ZDRAVSTVENA DEJAVNOST</v>
      </c>
      <c r="B19" s="13" t="str">
        <f t="shared" si="2"/>
        <v>transplantacije</v>
      </c>
      <c r="C19" s="13" t="str">
        <f t="shared" si="1"/>
        <v xml:space="preserve">transplantacija roženice  </v>
      </c>
      <c r="D19" s="13">
        <v>12</v>
      </c>
      <c r="E19" s="159"/>
      <c r="F19" s="158" t="s">
        <v>33</v>
      </c>
      <c r="G19" s="195">
        <v>120</v>
      </c>
      <c r="H19" s="199">
        <v>303</v>
      </c>
      <c r="I19" s="198" t="s">
        <v>24</v>
      </c>
      <c r="J19" s="186" t="e">
        <f>IF(F19="","",VLOOKUP(P19,#REF!,7,FALSE))</f>
        <v>#REF!</v>
      </c>
      <c r="K19" s="32" t="e">
        <f>VLOOKUP($P19,#REF!,3,FALSE)</f>
        <v>#REF!</v>
      </c>
      <c r="L19" s="32" t="e">
        <f>VLOOKUP($P19,#REF!,4,FALSE)</f>
        <v>#REF!</v>
      </c>
      <c r="M19" s="32" t="e">
        <f>VLOOKUP($P19,#REF!,5,FALSE)</f>
        <v>#REF!</v>
      </c>
      <c r="N19" s="33" t="e">
        <f>VLOOKUP($P19,#REF!,6,FALSE)</f>
        <v>#REF!</v>
      </c>
      <c r="O19" s="34"/>
      <c r="P19" s="62">
        <v>10</v>
      </c>
      <c r="Q19" s="61" t="str">
        <f>IFERROR(VLOOKUP(P19,#REF!,8,FALSE),"")</f>
        <v/>
      </c>
      <c r="R19" s="24"/>
      <c r="S19" s="61" t="str">
        <f>IFERROR(VLOOKUP(P19,#REF!,2,FALSE),"")</f>
        <v/>
      </c>
    </row>
    <row r="20" spans="1:19" s="13" customFormat="1" x14ac:dyDescent="0.2">
      <c r="A20" s="13" t="str">
        <f t="shared" si="0"/>
        <v>BOLNIŠNIČNA ZDRAVSTVENA DEJAVNOST</v>
      </c>
      <c r="B20" s="13" t="str">
        <f t="shared" si="2"/>
        <v>transplantacije</v>
      </c>
      <c r="C20" s="13" t="str">
        <f t="shared" ref="C20:C38" si="3">IF(F20="",C19,F20)</f>
        <v xml:space="preserve">transplantacija hondrocitov </v>
      </c>
      <c r="D20" s="13">
        <v>13</v>
      </c>
      <c r="E20" s="159"/>
      <c r="F20" s="158" t="s">
        <v>34</v>
      </c>
      <c r="G20" s="195">
        <v>122</v>
      </c>
      <c r="H20" s="199">
        <v>303</v>
      </c>
      <c r="I20" s="198" t="s">
        <v>25</v>
      </c>
      <c r="J20" s="186" t="e">
        <f>IF(F20="","",VLOOKUP(P20,#REF!,7,FALSE))</f>
        <v>#REF!</v>
      </c>
      <c r="K20" s="32" t="e">
        <f>VLOOKUP($P20,#REF!,3,FALSE)</f>
        <v>#REF!</v>
      </c>
      <c r="L20" s="32" t="e">
        <f>VLOOKUP($P20,#REF!,4,FALSE)</f>
        <v>#REF!</v>
      </c>
      <c r="M20" s="32" t="e">
        <f>VLOOKUP($P20,#REF!,5,FALSE)</f>
        <v>#REF!</v>
      </c>
      <c r="N20" s="33" t="e">
        <f>VLOOKUP($P20,#REF!,6,FALSE)</f>
        <v>#REF!</v>
      </c>
      <c r="O20" s="34"/>
      <c r="P20" s="61">
        <v>11</v>
      </c>
      <c r="Q20" s="61" t="str">
        <f>IFERROR(VLOOKUP(P20,#REF!,8,FALSE),"")</f>
        <v/>
      </c>
      <c r="R20" s="24"/>
      <c r="S20" s="61" t="str">
        <f>IFERROR(VLOOKUP(P20,#REF!,2,FALSE),"")</f>
        <v/>
      </c>
    </row>
    <row r="21" spans="1:19" s="13" customFormat="1" x14ac:dyDescent="0.2">
      <c r="A21" s="13" t="str">
        <f t="shared" si="0"/>
        <v>BOLNIŠNIČNA ZDRAVSTVENA DEJAVNOST</v>
      </c>
      <c r="B21" s="13" t="str">
        <f t="shared" si="2"/>
        <v>transplantacije</v>
      </c>
      <c r="C21" s="13" t="str">
        <f t="shared" si="3"/>
        <v xml:space="preserve">gojenje in presaditev kože  </v>
      </c>
      <c r="D21" s="13">
        <v>14</v>
      </c>
      <c r="E21" s="159"/>
      <c r="F21" s="158" t="s">
        <v>37</v>
      </c>
      <c r="G21" s="195">
        <v>128</v>
      </c>
      <c r="H21" s="199">
        <v>303</v>
      </c>
      <c r="I21" s="198" t="s">
        <v>36</v>
      </c>
      <c r="J21" s="186" t="e">
        <f>IF(F21="","",VLOOKUP(P21,#REF!,7,FALSE))</f>
        <v>#REF!</v>
      </c>
      <c r="K21" s="32" t="e">
        <f>VLOOKUP($P21,#REF!,3,FALSE)</f>
        <v>#REF!</v>
      </c>
      <c r="L21" s="32" t="e">
        <f>VLOOKUP($P21,#REF!,4,FALSE)</f>
        <v>#REF!</v>
      </c>
      <c r="M21" s="32" t="e">
        <f>VLOOKUP($P21,#REF!,5,FALSE)</f>
        <v>#REF!</v>
      </c>
      <c r="N21" s="33" t="e">
        <f>VLOOKUP($P21,#REF!,6,FALSE)</f>
        <v>#REF!</v>
      </c>
      <c r="O21" s="34"/>
      <c r="P21" s="62">
        <v>14</v>
      </c>
      <c r="Q21" s="61" t="str">
        <f>IFERROR(VLOOKUP(P21,#REF!,8,FALSE),"")</f>
        <v/>
      </c>
      <c r="R21" s="24"/>
      <c r="S21" s="61" t="str">
        <f>IFERROR(VLOOKUP(P21,#REF!,2,FALSE),"")</f>
        <v/>
      </c>
    </row>
    <row r="22" spans="1:19" s="13" customFormat="1" x14ac:dyDescent="0.2">
      <c r="A22" s="13" t="str">
        <f t="shared" si="0"/>
        <v>BOLNIŠNIČNA ZDRAVSTVENA DEJAVNOST</v>
      </c>
      <c r="B22" s="13" t="str">
        <f t="shared" si="2"/>
        <v>transplantacije</v>
      </c>
      <c r="C22" s="13" t="str">
        <f t="shared" si="3"/>
        <v xml:space="preserve">transplantacija pljuč </v>
      </c>
      <c r="D22" s="13">
        <v>15</v>
      </c>
      <c r="E22" s="159"/>
      <c r="F22" s="158" t="s">
        <v>57</v>
      </c>
      <c r="G22" s="195">
        <v>135</v>
      </c>
      <c r="H22" s="199">
        <v>303</v>
      </c>
      <c r="I22" s="198" t="s">
        <v>44</v>
      </c>
      <c r="J22" s="186" t="e">
        <f>IF(F22="","",VLOOKUP(P22,#REF!,7,FALSE))</f>
        <v>#REF!</v>
      </c>
      <c r="K22" s="32" t="e">
        <f>VLOOKUP($P22,#REF!,3,FALSE)</f>
        <v>#REF!</v>
      </c>
      <c r="L22" s="32" t="e">
        <f>VLOOKUP($P22,#REF!,4,FALSE)</f>
        <v>#REF!</v>
      </c>
      <c r="M22" s="32" t="e">
        <f>VLOOKUP($P22,#REF!,5,FALSE)</f>
        <v>#REF!</v>
      </c>
      <c r="N22" s="33" t="e">
        <f>VLOOKUP($P22,#REF!,6,FALSE)</f>
        <v>#REF!</v>
      </c>
      <c r="O22" s="34">
        <v>4</v>
      </c>
      <c r="P22" s="61">
        <v>21</v>
      </c>
      <c r="Q22" s="61" t="str">
        <f>IFERROR(VLOOKUP(P22,#REF!,8,FALSE),"")</f>
        <v/>
      </c>
      <c r="R22" s="24"/>
      <c r="S22" s="61" t="str">
        <f>IFERROR(VLOOKUP(P22,#REF!,2,FALSE),"")</f>
        <v/>
      </c>
    </row>
    <row r="23" spans="1:19" s="13" customFormat="1" ht="24" customHeight="1" x14ac:dyDescent="0.2">
      <c r="A23" s="13" t="str">
        <f t="shared" si="0"/>
        <v>BOLNIŠNIČNA ZDRAVSTVENA DEJAVNOST</v>
      </c>
      <c r="B23" s="13" t="str">
        <f t="shared" si="2"/>
        <v>transplantacije</v>
      </c>
      <c r="C23" s="13" t="str">
        <f t="shared" si="3"/>
        <v>transplantacija pljuč  (priprava na transplantacijo in zdravljenje po transplantaciji, opravljeni v tujem zavodu)</v>
      </c>
      <c r="D23" s="13">
        <v>16</v>
      </c>
      <c r="E23" s="159"/>
      <c r="F23" s="158" t="s">
        <v>259</v>
      </c>
      <c r="G23" s="195">
        <v>135</v>
      </c>
      <c r="H23" s="199">
        <v>303</v>
      </c>
      <c r="I23" s="198" t="s">
        <v>45</v>
      </c>
      <c r="J23" s="186" t="e">
        <f>IF(F23="","",VLOOKUP(P23,#REF!,7,FALSE))</f>
        <v>#REF!</v>
      </c>
      <c r="K23" s="32" t="e">
        <f>VLOOKUP($P23,#REF!,3,FALSE)</f>
        <v>#REF!</v>
      </c>
      <c r="L23" s="32" t="e">
        <f>VLOOKUP($P23,#REF!,4,FALSE)</f>
        <v>#REF!</v>
      </c>
      <c r="M23" s="32" t="e">
        <f>VLOOKUP($P23,#REF!,5,FALSE)</f>
        <v>#REF!</v>
      </c>
      <c r="N23" s="33" t="e">
        <f>VLOOKUP($P23,#REF!,6,FALSE)</f>
        <v>#REF!</v>
      </c>
      <c r="O23" s="34"/>
      <c r="P23" s="62">
        <v>22</v>
      </c>
      <c r="Q23" s="61" t="str">
        <f>IFERROR(VLOOKUP(P23,#REF!,8,FALSE),"")</f>
        <v/>
      </c>
      <c r="R23" s="24"/>
      <c r="S23" s="61" t="str">
        <f>IFERROR(VLOOKUP(P23,#REF!,2,FALSE),"")</f>
        <v/>
      </c>
    </row>
    <row r="24" spans="1:19" s="13" customFormat="1" x14ac:dyDescent="0.2">
      <c r="A24" s="13" t="str">
        <f t="shared" si="0"/>
        <v>BOLNIŠNIČNA ZDRAVSTVENA DEJAVNOST</v>
      </c>
      <c r="B24" s="13" t="str">
        <f t="shared" si="2"/>
        <v>transplantacije</v>
      </c>
      <c r="C24" s="13" t="str">
        <f t="shared" si="3"/>
        <v xml:space="preserve">transplantacija ledvic </v>
      </c>
      <c r="D24" s="13">
        <v>17</v>
      </c>
      <c r="E24" s="157"/>
      <c r="F24" s="158" t="s">
        <v>58</v>
      </c>
      <c r="G24" s="195">
        <v>139</v>
      </c>
      <c r="H24" s="199">
        <v>303</v>
      </c>
      <c r="I24" s="198" t="s">
        <v>46</v>
      </c>
      <c r="J24" s="186" t="e">
        <f>IF(F24="","",VLOOKUP(P24,#REF!,7,FALSE))</f>
        <v>#REF!</v>
      </c>
      <c r="K24" s="32" t="e">
        <f>VLOOKUP($P24,#REF!,3,FALSE)</f>
        <v>#REF!</v>
      </c>
      <c r="L24" s="32" t="e">
        <f>VLOOKUP($P24,#REF!,4,FALSE)</f>
        <v>#REF!</v>
      </c>
      <c r="M24" s="32" t="e">
        <f>VLOOKUP($P24,#REF!,5,FALSE)</f>
        <v>#REF!</v>
      </c>
      <c r="N24" s="33" t="e">
        <f>VLOOKUP($P24,#REF!,6,FALSE)</f>
        <v>#REF!</v>
      </c>
      <c r="O24" s="34">
        <v>5</v>
      </c>
      <c r="P24" s="61">
        <v>23</v>
      </c>
      <c r="Q24" s="61" t="str">
        <f>IFERROR(VLOOKUP(P24,#REF!,8,FALSE),"")</f>
        <v/>
      </c>
      <c r="R24" s="24"/>
      <c r="S24" s="61" t="str">
        <f>IFERROR(VLOOKUP(P24,#REF!,2,FALSE),"")</f>
        <v/>
      </c>
    </row>
    <row r="25" spans="1:19" s="13" customFormat="1" ht="13.5" customHeight="1" x14ac:dyDescent="0.2">
      <c r="A25" s="13" t="str">
        <f t="shared" si="0"/>
        <v>BOLNIŠNIČNA ZDRAVSTVENA DEJAVNOST</v>
      </c>
      <c r="B25" s="13" t="str">
        <f t="shared" si="2"/>
        <v>pediatrija</v>
      </c>
      <c r="C25" s="13" t="str">
        <f t="shared" si="3"/>
        <v xml:space="preserve">bol - invalidna mladina, CZBO Šentvid pri Stični </v>
      </c>
      <c r="D25" s="13">
        <v>18</v>
      </c>
      <c r="E25" s="155" t="s">
        <v>107</v>
      </c>
      <c r="F25" s="158" t="s">
        <v>35</v>
      </c>
      <c r="G25" s="195">
        <v>127</v>
      </c>
      <c r="H25" s="199">
        <v>359</v>
      </c>
      <c r="I25" s="198" t="s">
        <v>39</v>
      </c>
      <c r="J25" s="186" t="e">
        <f>IF(F25="","",VLOOKUP(P25,#REF!,7,FALSE))</f>
        <v>#REF!</v>
      </c>
      <c r="K25" s="32" t="e">
        <f>VLOOKUP($P25,#REF!,3,FALSE)</f>
        <v>#REF!</v>
      </c>
      <c r="L25" s="32" t="e">
        <f>VLOOKUP($P25,#REF!,4,FALSE)</f>
        <v>#REF!</v>
      </c>
      <c r="M25" s="32" t="e">
        <f>VLOOKUP($P25,#REF!,5,FALSE)</f>
        <v>#REF!</v>
      </c>
      <c r="N25" s="33" t="e">
        <f>VLOOKUP($P25,#REF!,6,FALSE)</f>
        <v>#REF!</v>
      </c>
      <c r="O25" s="34"/>
      <c r="P25" s="62">
        <v>12</v>
      </c>
      <c r="Q25" s="61" t="str">
        <f>IFERROR(VLOOKUP(P25,#REF!,8,FALSE),"")</f>
        <v/>
      </c>
      <c r="R25" s="24"/>
      <c r="S25" s="61" t="str">
        <f>IFERROR(VLOOKUP(P25,#REF!,2,FALSE),"")</f>
        <v/>
      </c>
    </row>
    <row r="26" spans="1:19" s="13" customFormat="1" x14ac:dyDescent="0.2">
      <c r="A26" s="13" t="str">
        <f t="shared" si="0"/>
        <v>BOLNIŠNIČNA ZDRAVSTVENA DEJAVNOST</v>
      </c>
      <c r="B26" s="13" t="str">
        <f t="shared" si="2"/>
        <v>pediatrija</v>
      </c>
      <c r="C26" s="13" t="str">
        <f t="shared" si="3"/>
        <v>bol - invalidna mladina, SB Nova Gorica</v>
      </c>
      <c r="D26" s="13">
        <v>19</v>
      </c>
      <c r="E26" s="159"/>
      <c r="F26" s="158" t="s">
        <v>295</v>
      </c>
      <c r="G26" s="195">
        <v>127</v>
      </c>
      <c r="H26" s="199">
        <v>359</v>
      </c>
      <c r="I26" s="198" t="s">
        <v>38</v>
      </c>
      <c r="J26" s="186" t="e">
        <f>IF(F26="","",VLOOKUP(P26,#REF!,7,FALSE))</f>
        <v>#REF!</v>
      </c>
      <c r="K26" s="32" t="e">
        <f>VLOOKUP($P26,#REF!,3,FALSE)</f>
        <v>#REF!</v>
      </c>
      <c r="L26" s="32" t="e">
        <f>VLOOKUP($P26,#REF!,4,FALSE)</f>
        <v>#REF!</v>
      </c>
      <c r="M26" s="32" t="e">
        <f>VLOOKUP($P26,#REF!,5,FALSE)</f>
        <v>#REF!</v>
      </c>
      <c r="N26" s="33" t="e">
        <f>VLOOKUP($P26,#REF!,6,FALSE)</f>
        <v>#REF!</v>
      </c>
      <c r="O26" s="34"/>
      <c r="P26" s="61">
        <v>13</v>
      </c>
      <c r="Q26" s="61" t="str">
        <f>IFERROR(VLOOKUP(P26,#REF!,8,FALSE),"")</f>
        <v/>
      </c>
      <c r="R26" s="24"/>
      <c r="S26" s="61" t="str">
        <f>IFERROR(VLOOKUP(P26,#REF!,2,FALSE),"")</f>
        <v/>
      </c>
    </row>
    <row r="27" spans="1:19" s="13" customFormat="1" x14ac:dyDescent="0.2">
      <c r="E27" s="157"/>
      <c r="F27" s="158" t="s">
        <v>377</v>
      </c>
      <c r="G27" s="195">
        <v>127</v>
      </c>
      <c r="H27" s="199">
        <v>359</v>
      </c>
      <c r="I27" s="198" t="s">
        <v>39</v>
      </c>
      <c r="J27" s="186" t="e">
        <f>IF(F27="","",VLOOKUP(P27,#REF!,7,FALSE))</f>
        <v>#REF!</v>
      </c>
      <c r="K27" s="32" t="e">
        <f>VLOOKUP($P27,#REF!,3,FALSE)</f>
        <v>#REF!</v>
      </c>
      <c r="L27" s="32" t="e">
        <f>VLOOKUP($P27,#REF!,4,FALSE)</f>
        <v>#REF!</v>
      </c>
      <c r="M27" s="32" t="e">
        <f>VLOOKUP($P27,#REF!,5,FALSE)</f>
        <v>#REF!</v>
      </c>
      <c r="N27" s="33" t="e">
        <f>VLOOKUP($P27,#REF!,6,FALSE)</f>
        <v>#REF!</v>
      </c>
      <c r="O27" s="34"/>
      <c r="P27" s="91">
        <v>186</v>
      </c>
      <c r="Q27" s="61" t="str">
        <f>IFERROR(VLOOKUP(P27,#REF!,8,FALSE),"")</f>
        <v/>
      </c>
      <c r="R27" s="24"/>
      <c r="S27" s="61" t="str">
        <f>IFERROR(VLOOKUP(P27,#REF!,2,FALSE),"")</f>
        <v/>
      </c>
    </row>
    <row r="28" spans="1:19" s="13" customFormat="1" x14ac:dyDescent="0.2">
      <c r="A28" s="13" t="str">
        <f t="shared" si="0"/>
        <v>BOLNIŠNIČNA ZDRAVSTVENA DEJAVNOST</v>
      </c>
      <c r="B28" s="13" t="e">
        <f>IF(#REF!="",B31,#REF!)</f>
        <v>#REF!</v>
      </c>
      <c r="E28" s="155" t="s">
        <v>62</v>
      </c>
      <c r="F28" s="158" t="s">
        <v>406</v>
      </c>
      <c r="G28" s="195">
        <v>124</v>
      </c>
      <c r="H28" s="199">
        <v>341</v>
      </c>
      <c r="I28" s="198" t="s">
        <v>407</v>
      </c>
      <c r="J28" s="186" t="e">
        <f>IF(F28="","",VLOOKUP(P28,#REF!,7,FALSE))</f>
        <v>#REF!</v>
      </c>
      <c r="K28" s="32" t="e">
        <f>VLOOKUP($P28,#REF!,3,FALSE)</f>
        <v>#REF!</v>
      </c>
      <c r="L28" s="32" t="e">
        <f>VLOOKUP($P28,#REF!,4,FALSE)</f>
        <v>#REF!</v>
      </c>
      <c r="M28" s="32" t="e">
        <f>VLOOKUP($P28,#REF!,5,FALSE)</f>
        <v>#REF!</v>
      </c>
      <c r="N28" s="33" t="e">
        <f>VLOOKUP($P28,#REF!,6,FALSE)</f>
        <v>#REF!</v>
      </c>
      <c r="O28" s="34"/>
      <c r="P28" s="91">
        <v>193</v>
      </c>
      <c r="Q28" s="61" t="str">
        <f>IFERROR(VLOOKUP(P28,#REF!,8,FALSE),"")</f>
        <v/>
      </c>
      <c r="R28" s="24"/>
      <c r="S28" s="61" t="str">
        <f>IFERROR(VLOOKUP(P28,#REF!,2,FALSE),"")</f>
        <v/>
      </c>
    </row>
    <row r="29" spans="1:19" s="13" customFormat="1" x14ac:dyDescent="0.2">
      <c r="A29" s="13" t="str">
        <f t="shared" si="0"/>
        <v>BOLNIŠNIČNA ZDRAVSTVENA DEJAVNOST</v>
      </c>
      <c r="B29" s="13" t="str">
        <f>IF(E28="",B26,E28)</f>
        <v>psihiatrija</v>
      </c>
      <c r="C29" s="13" t="str">
        <f>IF(F29="",C26,F29)</f>
        <v xml:space="preserve">bol - forenzična psihiatrija </v>
      </c>
      <c r="D29" s="13">
        <v>20</v>
      </c>
      <c r="E29" s="159"/>
      <c r="F29" s="158" t="s">
        <v>51</v>
      </c>
      <c r="G29" s="195">
        <v>130</v>
      </c>
      <c r="H29" s="199">
        <v>312</v>
      </c>
      <c r="I29" s="198" t="s">
        <v>38</v>
      </c>
      <c r="J29" s="186" t="e">
        <f>IF(F29="","",VLOOKUP(P29,#REF!,7,FALSE))</f>
        <v>#REF!</v>
      </c>
      <c r="K29" s="32" t="e">
        <f>VLOOKUP($P29,#REF!,3,FALSE)</f>
        <v>#REF!</v>
      </c>
      <c r="L29" s="32" t="e">
        <f>VLOOKUP($P29,#REF!,4,FALSE)</f>
        <v>#REF!</v>
      </c>
      <c r="M29" s="32" t="e">
        <f>VLOOKUP($P29,#REF!,5,FALSE)</f>
        <v>#REF!</v>
      </c>
      <c r="N29" s="33" t="e">
        <f>VLOOKUP($P29,#REF!,6,FALSE)</f>
        <v>#REF!</v>
      </c>
      <c r="O29" s="34"/>
      <c r="P29" s="62">
        <v>15</v>
      </c>
      <c r="Q29" s="61" t="str">
        <f>IFERROR(VLOOKUP(P29,#REF!,8,FALSE),"")</f>
        <v/>
      </c>
      <c r="R29" s="24"/>
      <c r="S29" s="61" t="str">
        <f>IFERROR(VLOOKUP(P29,#REF!,2,FALSE),"")</f>
        <v/>
      </c>
    </row>
    <row r="30" spans="1:19" s="13" customFormat="1" x14ac:dyDescent="0.2">
      <c r="E30" s="159"/>
      <c r="F30" s="160" t="s">
        <v>378</v>
      </c>
      <c r="G30" s="195">
        <v>130</v>
      </c>
      <c r="H30" s="199">
        <v>341</v>
      </c>
      <c r="I30" s="198" t="s">
        <v>39</v>
      </c>
      <c r="J30" s="186" t="e">
        <f>IF(F30="","",VLOOKUP(P30,#REF!,7,FALSE))</f>
        <v>#REF!</v>
      </c>
      <c r="K30" s="32" t="e">
        <f>VLOOKUP($P30,#REF!,3,FALSE)</f>
        <v>#REF!</v>
      </c>
      <c r="L30" s="32" t="e">
        <f>VLOOKUP($P30,#REF!,4,FALSE)</f>
        <v>#REF!</v>
      </c>
      <c r="M30" s="32" t="e">
        <f>VLOOKUP($P30,#REF!,5,FALSE)</f>
        <v>#REF!</v>
      </c>
      <c r="N30" s="33" t="e">
        <f>VLOOKUP($P30,#REF!,6,FALSE)</f>
        <v>#REF!</v>
      </c>
      <c r="O30" s="34"/>
      <c r="P30" s="62">
        <v>187</v>
      </c>
      <c r="Q30" s="61" t="str">
        <f>IFERROR(VLOOKUP(P30,#REF!,8,FALSE),"")</f>
        <v/>
      </c>
      <c r="R30" s="24"/>
      <c r="S30" s="61" t="str">
        <f>IFERROR(VLOOKUP(P30,#REF!,2,FALSE),"")</f>
        <v/>
      </c>
    </row>
    <row r="31" spans="1:19" s="13" customFormat="1" x14ac:dyDescent="0.2">
      <c r="A31" s="13" t="str">
        <f t="shared" si="0"/>
        <v>BOLNIŠNIČNA ZDRAVSTVENA DEJAVNOST</v>
      </c>
      <c r="B31" s="13" t="str">
        <f>IF(E31="",B29,E31)</f>
        <v>psihiatrija</v>
      </c>
      <c r="C31" s="13" t="str">
        <f>IF(F31="",C29,F31)</f>
        <v>bol - psihiatrija, primer v bolnišnični dejavnosti UKC Ljubljana</v>
      </c>
      <c r="D31" s="13">
        <v>21</v>
      </c>
      <c r="E31" s="159"/>
      <c r="F31" s="160" t="s">
        <v>408</v>
      </c>
      <c r="G31" s="195">
        <v>130</v>
      </c>
      <c r="H31" s="199">
        <v>341</v>
      </c>
      <c r="I31" s="198" t="s">
        <v>39</v>
      </c>
      <c r="J31" s="186" t="e">
        <f>IF(F31="","",VLOOKUP(P31,#REF!,7,FALSE))</f>
        <v>#REF!</v>
      </c>
      <c r="K31" s="32" t="e">
        <f>VLOOKUP($P31,#REF!,3,FALSE)</f>
        <v>#REF!</v>
      </c>
      <c r="L31" s="32" t="e">
        <f>VLOOKUP($P31,#REF!,4,FALSE)</f>
        <v>#REF!</v>
      </c>
      <c r="M31" s="32" t="e">
        <f>VLOOKUP($P31,#REF!,5,FALSE)</f>
        <v>#REF!</v>
      </c>
      <c r="N31" s="33" t="e">
        <f>VLOOKUP($P31,#REF!,6,FALSE)</f>
        <v>#REF!</v>
      </c>
      <c r="O31" s="34">
        <v>3</v>
      </c>
      <c r="P31" s="61">
        <v>194</v>
      </c>
      <c r="Q31" s="61" t="str">
        <f>IFERROR(VLOOKUP(P31,#REF!,8,FALSE),"")</f>
        <v/>
      </c>
      <c r="R31" s="24"/>
      <c r="S31" s="61" t="str">
        <f>IFERROR(VLOOKUP(P31,#REF!,2,FALSE),"")</f>
        <v/>
      </c>
    </row>
    <row r="32" spans="1:19" s="13" customFormat="1" x14ac:dyDescent="0.2">
      <c r="A32" s="13" t="str">
        <f t="shared" si="0"/>
        <v>BOLNIŠNIČNA ZDRAVSTVENA DEJAVNOST</v>
      </c>
      <c r="B32" s="13">
        <f>IF(E32="",B30,E32)</f>
        <v>0</v>
      </c>
      <c r="C32" s="13" t="str">
        <f>IF(F32="",C30,F32)</f>
        <v xml:space="preserve">bol - psihiatrija, primer v bolnišnični dejavnosti </v>
      </c>
      <c r="D32" s="13">
        <v>21</v>
      </c>
      <c r="E32" s="159"/>
      <c r="F32" s="160" t="s">
        <v>52</v>
      </c>
      <c r="G32" s="195">
        <v>130</v>
      </c>
      <c r="H32" s="199">
        <v>341</v>
      </c>
      <c r="I32" s="198" t="s">
        <v>39</v>
      </c>
      <c r="J32" s="186" t="e">
        <f>IF(F32="","",VLOOKUP(P32,#REF!,7,FALSE))</f>
        <v>#REF!</v>
      </c>
      <c r="K32" s="32" t="e">
        <f>VLOOKUP($P32,#REF!,3,FALSE)</f>
        <v>#REF!</v>
      </c>
      <c r="L32" s="32" t="e">
        <f>VLOOKUP($P32,#REF!,4,FALSE)</f>
        <v>#REF!</v>
      </c>
      <c r="M32" s="32" t="e">
        <f>VLOOKUP($P32,#REF!,5,FALSE)</f>
        <v>#REF!</v>
      </c>
      <c r="N32" s="33" t="e">
        <f>VLOOKUP($P32,#REF!,6,FALSE)</f>
        <v>#REF!</v>
      </c>
      <c r="O32" s="34">
        <v>3</v>
      </c>
      <c r="P32" s="61">
        <v>16</v>
      </c>
      <c r="Q32" s="61" t="str">
        <f>IFERROR(VLOOKUP(P32,#REF!,8,FALSE),"")</f>
        <v/>
      </c>
      <c r="R32" s="24"/>
      <c r="S32" s="61" t="str">
        <f>IFERROR(VLOOKUP(P32,#REF!,2,FALSE),"")</f>
        <v/>
      </c>
    </row>
    <row r="33" spans="1:19" s="13" customFormat="1" ht="14.25" customHeight="1" x14ac:dyDescent="0.2">
      <c r="A33" s="13" t="str">
        <f t="shared" si="0"/>
        <v>BOLNIŠNIČNA ZDRAVSTVENA DEJAVNOST</v>
      </c>
      <c r="B33" s="13" t="e">
        <f>IF(E33="",B28,E33)</f>
        <v>#REF!</v>
      </c>
      <c r="C33" s="13" t="str">
        <f>IF(F33="",C31,F33)</f>
        <v>bol - psihiatrija, primer v bolnišnični dejavnosti UKC Ljubljana</v>
      </c>
      <c r="D33" s="13">
        <v>22</v>
      </c>
      <c r="E33" s="159"/>
      <c r="F33" s="161"/>
      <c r="G33" s="195">
        <v>124</v>
      </c>
      <c r="H33" s="199">
        <v>341</v>
      </c>
      <c r="I33" s="198" t="s">
        <v>39</v>
      </c>
      <c r="J33" s="186" t="str">
        <f>IF(F33="","",VLOOKUP(P33,#REF!,7,FALSE))</f>
        <v/>
      </c>
      <c r="K33" s="32"/>
      <c r="L33" s="32"/>
      <c r="M33" s="32"/>
      <c r="N33" s="33"/>
      <c r="O33" s="34"/>
      <c r="P33" s="91"/>
      <c r="Q33" s="61" t="str">
        <f>IFERROR(VLOOKUP(P33,#REF!,8,FALSE),"")</f>
        <v/>
      </c>
      <c r="R33" s="24"/>
      <c r="S33" s="61" t="str">
        <f>IFERROR(VLOOKUP(P33,#REF!,2,FALSE),"")</f>
        <v/>
      </c>
    </row>
    <row r="34" spans="1:19" s="13" customFormat="1" x14ac:dyDescent="0.2">
      <c r="A34" s="13" t="str">
        <f t="shared" si="0"/>
        <v>BOLNIŠNIČNA ZDRAVSTVENA DEJAVNOST</v>
      </c>
      <c r="B34" s="13" t="e">
        <f t="shared" si="2"/>
        <v>#REF!</v>
      </c>
      <c r="C34" s="13" t="str">
        <f t="shared" si="3"/>
        <v xml:space="preserve">bol - psihiatrija, primer v dnevni oskrbi </v>
      </c>
      <c r="D34" s="13">
        <v>23</v>
      </c>
      <c r="E34" s="159"/>
      <c r="F34" s="158" t="s">
        <v>53</v>
      </c>
      <c r="G34" s="195">
        <v>130</v>
      </c>
      <c r="H34" s="199">
        <v>341</v>
      </c>
      <c r="I34" s="198" t="s">
        <v>40</v>
      </c>
      <c r="J34" s="186" t="e">
        <f>IF(F34="","",VLOOKUP(P34,#REF!,7,FALSE))</f>
        <v>#REF!</v>
      </c>
      <c r="K34" s="32" t="e">
        <f>VLOOKUP($P34,#REF!,3,FALSE)</f>
        <v>#REF!</v>
      </c>
      <c r="L34" s="32" t="e">
        <f>VLOOKUP($P34,#REF!,4,FALSE)</f>
        <v>#REF!</v>
      </c>
      <c r="M34" s="32" t="e">
        <f>VLOOKUP($P34,#REF!,5,FALSE)</f>
        <v>#REF!</v>
      </c>
      <c r="N34" s="33" t="e">
        <f>VLOOKUP($P34,#REF!,6,FALSE)</f>
        <v>#REF!</v>
      </c>
      <c r="O34" s="34"/>
      <c r="P34" s="62">
        <v>17</v>
      </c>
      <c r="Q34" s="61" t="str">
        <f>IFERROR(VLOOKUP(P34,#REF!,8,FALSE),"")</f>
        <v/>
      </c>
      <c r="R34" s="24"/>
      <c r="S34" s="61" t="str">
        <f>IFERROR(VLOOKUP(P34,#REF!,2,FALSE),"")</f>
        <v/>
      </c>
    </row>
    <row r="35" spans="1:19" s="13" customFormat="1" ht="14.25" customHeight="1" x14ac:dyDescent="0.2">
      <c r="A35" s="13" t="str">
        <f t="shared" si="0"/>
        <v>BOLNIŠNIČNA ZDRAVSTVENA DEJAVNOST</v>
      </c>
      <c r="B35" s="13" t="e">
        <f t="shared" si="2"/>
        <v>#REF!</v>
      </c>
      <c r="C35" s="13" t="str">
        <f t="shared" si="3"/>
        <v xml:space="preserve">bol - skupnostna psihiatrija </v>
      </c>
      <c r="D35" s="13">
        <v>24</v>
      </c>
      <c r="E35" s="159"/>
      <c r="F35" s="158" t="s">
        <v>54</v>
      </c>
      <c r="G35" s="195">
        <v>130</v>
      </c>
      <c r="H35" s="199">
        <v>341</v>
      </c>
      <c r="I35" s="198" t="s">
        <v>41</v>
      </c>
      <c r="J35" s="186" t="e">
        <f>IF(F35="","",VLOOKUP(P35,#REF!,7,FALSE))</f>
        <v>#REF!</v>
      </c>
      <c r="K35" s="32" t="e">
        <f>VLOOKUP($P35,#REF!,3,FALSE)</f>
        <v>#REF!</v>
      </c>
      <c r="L35" s="32" t="e">
        <f>VLOOKUP($P35,#REF!,4,FALSE)</f>
        <v>#REF!</v>
      </c>
      <c r="M35" s="32" t="e">
        <f>VLOOKUP($P35,#REF!,5,FALSE)</f>
        <v>#REF!</v>
      </c>
      <c r="N35" s="33" t="e">
        <f>VLOOKUP($P35,#REF!,6,FALSE)</f>
        <v>#REF!</v>
      </c>
      <c r="O35" s="34"/>
      <c r="P35" s="61">
        <v>18</v>
      </c>
      <c r="Q35" s="61" t="str">
        <f>IFERROR(VLOOKUP(P35,#REF!,8,FALSE),"")</f>
        <v/>
      </c>
      <c r="R35" s="24"/>
      <c r="S35" s="61" t="str">
        <f>IFERROR(VLOOKUP(P35,#REF!,2,FALSE),"")</f>
        <v/>
      </c>
    </row>
    <row r="36" spans="1:19" s="13" customFormat="1" ht="12" customHeight="1" x14ac:dyDescent="0.2">
      <c r="A36" s="13" t="str">
        <f t="shared" si="0"/>
        <v>BOLNIŠNIČNA ZDRAVSTVENA DEJAVNOST</v>
      </c>
      <c r="B36" s="13" t="e">
        <f t="shared" si="2"/>
        <v>#REF!</v>
      </c>
      <c r="C36" s="13" t="str">
        <f t="shared" si="3"/>
        <v xml:space="preserve">bol - psihiatrija, nadzorovana obravnava </v>
      </c>
      <c r="D36" s="13">
        <v>25</v>
      </c>
      <c r="E36" s="159"/>
      <c r="F36" s="158" t="s">
        <v>55</v>
      </c>
      <c r="G36" s="195">
        <v>130</v>
      </c>
      <c r="H36" s="199">
        <v>341</v>
      </c>
      <c r="I36" s="198" t="s">
        <v>42</v>
      </c>
      <c r="J36" s="186" t="e">
        <f>IF(F36="","",VLOOKUP(P36,#REF!,7,FALSE))</f>
        <v>#REF!</v>
      </c>
      <c r="K36" s="32" t="e">
        <f>VLOOKUP($P36,#REF!,3,FALSE)</f>
        <v>#REF!</v>
      </c>
      <c r="L36" s="32" t="e">
        <f>VLOOKUP($P36,#REF!,4,FALSE)</f>
        <v>#REF!</v>
      </c>
      <c r="M36" s="32" t="e">
        <f>VLOOKUP($P36,#REF!,5,FALSE)</f>
        <v>#REF!</v>
      </c>
      <c r="N36" s="33" t="e">
        <f>VLOOKUP($P36,#REF!,6,FALSE)</f>
        <v>#REF!</v>
      </c>
      <c r="O36" s="34"/>
      <c r="P36" s="62">
        <v>19</v>
      </c>
      <c r="Q36" s="61" t="str">
        <f>IFERROR(VLOOKUP(P36,#REF!,8,FALSE),"")</f>
        <v/>
      </c>
      <c r="R36" s="24"/>
      <c r="S36" s="61" t="str">
        <f>IFERROR(VLOOKUP(P36,#REF!,2,FALSE),"")</f>
        <v/>
      </c>
    </row>
    <row r="37" spans="1:19" s="13" customFormat="1" ht="12" customHeight="1" x14ac:dyDescent="0.2">
      <c r="A37" s="13" t="str">
        <f t="shared" si="0"/>
        <v>BOLNIŠNIČNA ZDRAVSTVENA DEJAVNOST</v>
      </c>
      <c r="B37" s="13" t="e">
        <f t="shared" si="2"/>
        <v>#REF!</v>
      </c>
      <c r="C37" s="13" t="str">
        <f t="shared" si="3"/>
        <v xml:space="preserve">bol - psihiatrija. primer v oskrbi v tuji družini </v>
      </c>
      <c r="D37" s="13">
        <v>25</v>
      </c>
      <c r="E37" s="157"/>
      <c r="F37" s="158" t="s">
        <v>56</v>
      </c>
      <c r="G37" s="195">
        <v>130</v>
      </c>
      <c r="H37" s="199">
        <v>341</v>
      </c>
      <c r="I37" s="198" t="s">
        <v>43</v>
      </c>
      <c r="J37" s="186" t="e">
        <f>IF(F37="","",VLOOKUP(P37,#REF!,7,FALSE))</f>
        <v>#REF!</v>
      </c>
      <c r="K37" s="32" t="e">
        <f>VLOOKUP($P37,#REF!,3,FALSE)</f>
        <v>#REF!</v>
      </c>
      <c r="L37" s="32" t="e">
        <f>VLOOKUP($P37,#REF!,4,FALSE)</f>
        <v>#REF!</v>
      </c>
      <c r="M37" s="32" t="e">
        <f>VLOOKUP($P37,#REF!,5,FALSE)</f>
        <v>#REF!</v>
      </c>
      <c r="N37" s="33" t="e">
        <f>VLOOKUP($P37,#REF!,6,FALSE)</f>
        <v>#REF!</v>
      </c>
      <c r="O37" s="34"/>
      <c r="P37" s="61">
        <v>20</v>
      </c>
      <c r="Q37" s="61" t="str">
        <f>IFERROR(VLOOKUP(P37,#REF!,8,FALSE),"")</f>
        <v/>
      </c>
      <c r="R37" s="24"/>
      <c r="S37" s="61" t="str">
        <f>IFERROR(VLOOKUP(P37,#REF!,2,FALSE),"")</f>
        <v/>
      </c>
    </row>
    <row r="38" spans="1:19" s="13" customFormat="1" ht="12.75" customHeight="1" x14ac:dyDescent="0.2">
      <c r="A38" s="13" t="str">
        <f t="shared" si="0"/>
        <v>BOLNIŠNIČNA ZDRAVSTVENA DEJAVNOST</v>
      </c>
      <c r="B38" s="13" t="str">
        <f t="shared" si="2"/>
        <v>NBO</v>
      </c>
      <c r="C38" s="13" t="str">
        <f t="shared" si="3"/>
        <v xml:space="preserve">bol - zdravstvena nega in paliativna oskrba </v>
      </c>
      <c r="D38" s="13">
        <v>25</v>
      </c>
      <c r="E38" s="155" t="s">
        <v>64</v>
      </c>
      <c r="F38" s="158" t="s">
        <v>50</v>
      </c>
      <c r="G38" s="195">
        <v>144</v>
      </c>
      <c r="H38" s="199">
        <v>306</v>
      </c>
      <c r="I38" s="198" t="s">
        <v>38</v>
      </c>
      <c r="J38" s="186" t="e">
        <f>IF(F38="","",VLOOKUP(P38,#REF!,7,FALSE))</f>
        <v>#REF!</v>
      </c>
      <c r="K38" s="32" t="e">
        <f>VLOOKUP($P38,#REF!,3,FALSE)</f>
        <v>#REF!</v>
      </c>
      <c r="L38" s="32" t="e">
        <f>VLOOKUP($P38,#REF!,4,FALSE)</f>
        <v>#REF!</v>
      </c>
      <c r="M38" s="32" t="e">
        <f>VLOOKUP($P38,#REF!,5,FALSE)</f>
        <v>#REF!</v>
      </c>
      <c r="N38" s="33" t="e">
        <f>VLOOKUP($P38,#REF!,6,FALSE)</f>
        <v>#REF!</v>
      </c>
      <c r="O38" s="34">
        <v>6</v>
      </c>
      <c r="P38" s="61">
        <v>24</v>
      </c>
      <c r="Q38" s="61" t="str">
        <f>IFERROR(VLOOKUP(P38,#REF!,8,FALSE),"")</f>
        <v/>
      </c>
      <c r="R38" s="24"/>
      <c r="S38" s="61" t="str">
        <f>IFERROR(VLOOKUP(P38,#REF!,2,FALSE),"")</f>
        <v/>
      </c>
    </row>
    <row r="39" spans="1:19" s="13" customFormat="1" x14ac:dyDescent="0.2">
      <c r="A39" s="13">
        <f t="shared" ref="A39:A69" si="4">+$E$39</f>
        <v>0</v>
      </c>
      <c r="B39" s="13" t="str">
        <f t="shared" si="2"/>
        <v>NBO</v>
      </c>
      <c r="D39" s="13">
        <v>28</v>
      </c>
      <c r="E39" s="157"/>
      <c r="F39" s="158" t="s">
        <v>49</v>
      </c>
      <c r="G39" s="195">
        <v>147</v>
      </c>
      <c r="H39" s="199">
        <v>307</v>
      </c>
      <c r="I39" s="198" t="s">
        <v>38</v>
      </c>
      <c r="J39" s="186" t="e">
        <f>IF(F39="","",VLOOKUP(P39,#REF!,7,FALSE))</f>
        <v>#REF!</v>
      </c>
      <c r="K39" s="32" t="e">
        <f>VLOOKUP($P39,#REF!,3,FALSE)</f>
        <v>#REF!</v>
      </c>
      <c r="L39" s="32" t="e">
        <f>VLOOKUP($P39,#REF!,4,FALSE)</f>
        <v>#REF!</v>
      </c>
      <c r="M39" s="32" t="e">
        <f>VLOOKUP($P39,#REF!,5,FALSE)</f>
        <v>#REF!</v>
      </c>
      <c r="N39" s="33" t="e">
        <f>VLOOKUP($P39,#REF!,6,FALSE)</f>
        <v>#REF!</v>
      </c>
      <c r="O39" s="34">
        <v>7</v>
      </c>
      <c r="P39" s="61">
        <v>25</v>
      </c>
      <c r="Q39" s="61" t="str">
        <f>IFERROR(VLOOKUP(P39,#REF!,8,FALSE),"")</f>
        <v/>
      </c>
      <c r="R39" s="24"/>
      <c r="S39" s="61" t="str">
        <f>IFERROR(VLOOKUP(P39,#REF!,2,FALSE),"")</f>
        <v/>
      </c>
    </row>
    <row r="40" spans="1:19" s="11" customFormat="1" ht="12.75" customHeight="1" x14ac:dyDescent="0.2">
      <c r="A40" s="13">
        <f t="shared" si="4"/>
        <v>0</v>
      </c>
      <c r="B40" s="13" t="str">
        <f t="shared" si="2"/>
        <v>SPECIALISTIČNA ZUNAJBOLNIŠNIČNA ZDRAVSTVENA DEJAVNOST</v>
      </c>
      <c r="C40" s="13">
        <f t="shared" si="2"/>
        <v>0</v>
      </c>
      <c r="D40" s="13">
        <v>29</v>
      </c>
      <c r="E40" s="48" t="s">
        <v>59</v>
      </c>
      <c r="F40" s="126"/>
      <c r="G40" s="200"/>
      <c r="H40" s="201"/>
      <c r="I40" s="202"/>
      <c r="J40" s="187" t="str">
        <f>IF(F40="","",VLOOKUP(P40,#REF!,7,FALSE))</f>
        <v/>
      </c>
      <c r="K40" s="49"/>
      <c r="L40" s="49"/>
      <c r="M40" s="49"/>
      <c r="N40" s="50"/>
      <c r="O40" s="51"/>
      <c r="P40" s="60"/>
      <c r="Q40" s="61" t="str">
        <f>IFERROR(VLOOKUP(P40,#REF!,8,FALSE),"")</f>
        <v/>
      </c>
      <c r="R40" s="24"/>
      <c r="S40" s="61" t="str">
        <f>IFERROR(VLOOKUP(P40,#REF!,2,FALSE),"")</f>
        <v/>
      </c>
    </row>
    <row r="41" spans="1:19" s="11" customFormat="1" x14ac:dyDescent="0.2">
      <c r="A41" s="13">
        <f t="shared" si="4"/>
        <v>0</v>
      </c>
      <c r="B41" s="13" t="str">
        <f t="shared" si="2"/>
        <v>op. kile</v>
      </c>
      <c r="C41" s="13" t="str">
        <f t="shared" si="2"/>
        <v xml:space="preserve">operacije kile </v>
      </c>
      <c r="D41" s="13"/>
      <c r="E41" s="162" t="s">
        <v>260</v>
      </c>
      <c r="F41" s="158" t="s">
        <v>48</v>
      </c>
      <c r="G41" s="195">
        <v>201</v>
      </c>
      <c r="H41" s="199">
        <v>203</v>
      </c>
      <c r="I41" s="198" t="s">
        <v>47</v>
      </c>
      <c r="J41" s="186" t="e">
        <f>IF(F41="","",VLOOKUP(P41,#REF!,7,FALSE))</f>
        <v>#REF!</v>
      </c>
      <c r="K41" s="32" t="e">
        <f>VLOOKUP($P41,#REF!,3,FALSE)</f>
        <v>#REF!</v>
      </c>
      <c r="L41" s="32" t="e">
        <f>VLOOKUP($P41,#REF!,4,FALSE)</f>
        <v>#REF!</v>
      </c>
      <c r="M41" s="32" t="e">
        <f>VLOOKUP($P41,#REF!,5,FALSE)</f>
        <v>#REF!</v>
      </c>
      <c r="N41" s="33" t="e">
        <f>VLOOKUP($P41,#REF!,6,FALSE)</f>
        <v>#REF!</v>
      </c>
      <c r="O41" s="34">
        <v>8</v>
      </c>
      <c r="P41" s="61">
        <v>26</v>
      </c>
      <c r="Q41" s="61" t="str">
        <f>IFERROR(VLOOKUP(P41,#REF!,8,FALSE),"")</f>
        <v/>
      </c>
      <c r="R41" s="24"/>
      <c r="S41" s="61" t="str">
        <f>IFERROR(VLOOKUP(P41,#REF!,2,FALSE),"")</f>
        <v/>
      </c>
    </row>
    <row r="42" spans="1:19" s="13" customFormat="1" ht="12.75" customHeight="1" x14ac:dyDescent="0.2">
      <c r="A42" s="13">
        <f t="shared" si="4"/>
        <v>0</v>
      </c>
      <c r="B42" s="13" t="str">
        <f t="shared" si="2"/>
        <v>op. kile</v>
      </c>
      <c r="C42" s="13" t="str">
        <f t="shared" si="2"/>
        <v xml:space="preserve">operacije obeh kil hkrati </v>
      </c>
      <c r="D42" s="13">
        <v>30</v>
      </c>
      <c r="E42" s="163"/>
      <c r="F42" s="158" t="s">
        <v>340</v>
      </c>
      <c r="G42" s="195">
        <v>201</v>
      </c>
      <c r="H42" s="199">
        <v>203</v>
      </c>
      <c r="I42" s="198" t="s">
        <v>341</v>
      </c>
      <c r="J42" s="186" t="e">
        <f>IF(F42="","",VLOOKUP(P42,#REF!,7,FALSE))</f>
        <v>#REF!</v>
      </c>
      <c r="K42" s="32" t="e">
        <f>VLOOKUP($P42,#REF!,3,FALSE)</f>
        <v>#REF!</v>
      </c>
      <c r="L42" s="32" t="e">
        <f>VLOOKUP($P42,#REF!,4,FALSE)</f>
        <v>#REF!</v>
      </c>
      <c r="M42" s="32" t="e">
        <f>VLOOKUP($P42,#REF!,5,FALSE)</f>
        <v>#REF!</v>
      </c>
      <c r="N42" s="33" t="e">
        <f>VLOOKUP($P42,#REF!,6,FALSE)</f>
        <v>#REF!</v>
      </c>
      <c r="O42" s="34"/>
      <c r="P42" s="61">
        <v>26</v>
      </c>
      <c r="Q42" s="61" t="str">
        <f>IFERROR(VLOOKUP(P42,#REF!,8,FALSE),"")</f>
        <v/>
      </c>
      <c r="R42" s="24"/>
      <c r="S42" s="61" t="str">
        <f>IFERROR(VLOOKUP(P42,#REF!,2,FALSE),"")</f>
        <v/>
      </c>
    </row>
    <row r="43" spans="1:19" s="13" customFormat="1" ht="24" customHeight="1" x14ac:dyDescent="0.2">
      <c r="A43" s="13">
        <f t="shared" si="4"/>
        <v>0</v>
      </c>
      <c r="B43" s="13" t="str">
        <f t="shared" si="2"/>
        <v>dermatologija</v>
      </c>
      <c r="C43" s="13" t="str">
        <f t="shared" si="2"/>
        <v>izrezanje benigne tvorbe kože in podkožnega tkiva / destrukcija benigne kožne tvorbe (brez kiretaže)</v>
      </c>
      <c r="D43" s="13">
        <v>31</v>
      </c>
      <c r="E43" s="164" t="s">
        <v>65</v>
      </c>
      <c r="F43" s="165" t="s">
        <v>313</v>
      </c>
      <c r="G43" s="195">
        <v>203</v>
      </c>
      <c r="H43" s="199">
        <v>206</v>
      </c>
      <c r="I43" s="198" t="s">
        <v>68</v>
      </c>
      <c r="J43" s="186" t="e">
        <f>IF(F43="","",VLOOKUP(P43,#REF!,7,FALSE))</f>
        <v>#REF!</v>
      </c>
      <c r="K43" s="32" t="e">
        <f>VLOOKUP($P43,#REF!,3,FALSE)</f>
        <v>#REF!</v>
      </c>
      <c r="L43" s="32" t="e">
        <f>VLOOKUP($P43,#REF!,4,FALSE)</f>
        <v>#REF!</v>
      </c>
      <c r="M43" s="32" t="e">
        <f>VLOOKUP($P43,#REF!,5,FALSE)</f>
        <v>#REF!</v>
      </c>
      <c r="N43" s="33" t="e">
        <f>VLOOKUP($P43,#REF!,6,FALSE)</f>
        <v>#REF!</v>
      </c>
      <c r="O43" s="34">
        <v>9</v>
      </c>
      <c r="P43" s="61">
        <v>28</v>
      </c>
      <c r="Q43" s="61" t="str">
        <f>IFERROR(VLOOKUP(P43,#REF!,8,FALSE),"")</f>
        <v/>
      </c>
      <c r="R43" s="24"/>
      <c r="S43" s="61" t="str">
        <f>IFERROR(VLOOKUP(P43,#REF!,2,FALSE),"")</f>
        <v/>
      </c>
    </row>
    <row r="44" spans="1:19" s="13" customFormat="1" ht="12.75" customHeight="1" x14ac:dyDescent="0.2">
      <c r="A44" s="13">
        <f t="shared" si="4"/>
        <v>0</v>
      </c>
      <c r="B44" s="13" t="str">
        <f t="shared" si="2"/>
        <v>dermatologija</v>
      </c>
      <c r="C44" s="13" t="str">
        <f t="shared" si="2"/>
        <v>izrezanje benigne tvorbe kože in podkožnega tkiva / destrukcija benigne kožne tvorbe (brez kiretaže)</v>
      </c>
      <c r="D44" s="13">
        <v>32</v>
      </c>
      <c r="E44" s="166"/>
      <c r="F44" s="167"/>
      <c r="G44" s="195">
        <v>206</v>
      </c>
      <c r="H44" s="199" t="s">
        <v>66</v>
      </c>
      <c r="I44" s="198" t="s">
        <v>68</v>
      </c>
      <c r="J44" s="186" t="str">
        <f>IF(F44="","",VLOOKUP(P44,#REF!,7,FALSE))</f>
        <v/>
      </c>
      <c r="K44" s="32"/>
      <c r="L44" s="32"/>
      <c r="M44" s="32"/>
      <c r="N44" s="33"/>
      <c r="O44" s="34"/>
      <c r="P44" s="61"/>
      <c r="Q44" s="61" t="str">
        <f>IFERROR(VLOOKUP(P44,#REF!,8,FALSE),"")</f>
        <v/>
      </c>
      <c r="R44" s="24"/>
      <c r="S44" s="61" t="str">
        <f>IFERROR(VLOOKUP(P44,#REF!,2,FALSE),"")</f>
        <v/>
      </c>
    </row>
    <row r="45" spans="1:19" s="13" customFormat="1" ht="12.75" customHeight="1" x14ac:dyDescent="0.2">
      <c r="A45" s="13">
        <f t="shared" si="4"/>
        <v>0</v>
      </c>
      <c r="B45" s="13" t="str">
        <f t="shared" si="2"/>
        <v>dermatologija</v>
      </c>
      <c r="C45" s="13" t="str">
        <f t="shared" si="2"/>
        <v>izrezanje benigne tvorbe kože in podkožnega tkiva / destrukcija benigne kožne tvorbe (brez kiretaže)</v>
      </c>
      <c r="D45" s="13">
        <v>33</v>
      </c>
      <c r="E45" s="166"/>
      <c r="F45" s="167"/>
      <c r="G45" s="195">
        <v>215</v>
      </c>
      <c r="H45" s="199">
        <v>224</v>
      </c>
      <c r="I45" s="198" t="s">
        <v>68</v>
      </c>
      <c r="J45" s="186" t="str">
        <f>IF(F45="","",VLOOKUP(P45,#REF!,7,FALSE))</f>
        <v/>
      </c>
      <c r="K45" s="32"/>
      <c r="L45" s="32"/>
      <c r="M45" s="32"/>
      <c r="N45" s="33"/>
      <c r="O45" s="34"/>
      <c r="P45" s="61"/>
      <c r="Q45" s="61" t="str">
        <f>IFERROR(VLOOKUP(P45,#REF!,8,FALSE),"")</f>
        <v/>
      </c>
      <c r="R45" s="24"/>
      <c r="S45" s="61" t="str">
        <f>IFERROR(VLOOKUP(P45,#REF!,2,FALSE),"")</f>
        <v/>
      </c>
    </row>
    <row r="46" spans="1:19" s="13" customFormat="1" ht="12.75" customHeight="1" x14ac:dyDescent="0.2">
      <c r="A46" s="13">
        <f t="shared" si="4"/>
        <v>0</v>
      </c>
      <c r="B46" s="13" t="str">
        <f t="shared" si="2"/>
        <v>dermatologija</v>
      </c>
      <c r="C46" s="13" t="str">
        <f t="shared" si="2"/>
        <v>izrezanje benigne tvorbe kože in podkožnega tkiva / destrukcija benigne kožne tvorbe (brez kiretaže)</v>
      </c>
      <c r="D46" s="13">
        <v>34</v>
      </c>
      <c r="E46" s="166"/>
      <c r="F46" s="167"/>
      <c r="G46" s="195">
        <v>220</v>
      </c>
      <c r="H46" s="199">
        <v>229</v>
      </c>
      <c r="I46" s="198" t="s">
        <v>68</v>
      </c>
      <c r="J46" s="186" t="str">
        <f>IF(F46="","",VLOOKUP(P46,#REF!,7,FALSE))</f>
        <v/>
      </c>
      <c r="K46" s="32"/>
      <c r="L46" s="32"/>
      <c r="M46" s="32"/>
      <c r="N46" s="33"/>
      <c r="O46" s="34"/>
      <c r="P46" s="61"/>
      <c r="Q46" s="61" t="str">
        <f>IFERROR(VLOOKUP(P46,#REF!,8,FALSE),"")</f>
        <v/>
      </c>
      <c r="R46" s="24"/>
      <c r="S46" s="61" t="str">
        <f>IFERROR(VLOOKUP(P46,#REF!,2,FALSE),"")</f>
        <v/>
      </c>
    </row>
    <row r="47" spans="1:19" s="13" customFormat="1" ht="12.75" customHeight="1" x14ac:dyDescent="0.2">
      <c r="A47" s="13">
        <f t="shared" si="4"/>
        <v>0</v>
      </c>
      <c r="B47" s="13" t="str">
        <f t="shared" si="2"/>
        <v>dermatologija</v>
      </c>
      <c r="C47" s="13" t="str">
        <f t="shared" si="2"/>
        <v>izrezanje benigne tvorbe kože in podkožnega tkiva / destrukcija benigne kožne tvorbe (brez kiretaže)</v>
      </c>
      <c r="D47" s="13">
        <v>35</v>
      </c>
      <c r="E47" s="166"/>
      <c r="F47" s="167"/>
      <c r="G47" s="195">
        <v>223</v>
      </c>
      <c r="H47" s="199">
        <v>232</v>
      </c>
      <c r="I47" s="198" t="s">
        <v>68</v>
      </c>
      <c r="J47" s="186" t="str">
        <f>IF(F47="","",VLOOKUP(P47,#REF!,7,FALSE))</f>
        <v/>
      </c>
      <c r="K47" s="32"/>
      <c r="L47" s="32"/>
      <c r="M47" s="32"/>
      <c r="N47" s="33"/>
      <c r="O47" s="34"/>
      <c r="P47" s="61"/>
      <c r="Q47" s="61" t="str">
        <f>IFERROR(VLOOKUP(P47,#REF!,8,FALSE),"")</f>
        <v/>
      </c>
      <c r="R47" s="24"/>
      <c r="S47" s="61" t="str">
        <f>IFERROR(VLOOKUP(P47,#REF!,2,FALSE),"")</f>
        <v/>
      </c>
    </row>
    <row r="48" spans="1:19" s="13" customFormat="1" ht="12.75" customHeight="1" x14ac:dyDescent="0.2">
      <c r="A48" s="13">
        <f t="shared" si="4"/>
        <v>0</v>
      </c>
      <c r="B48" s="13" t="str">
        <f t="shared" si="2"/>
        <v>dermatologija</v>
      </c>
      <c r="C48" s="13" t="str">
        <f t="shared" si="2"/>
        <v>izrezanje benigne tvorbe kože in podkožnega tkiva / destrukcija benigne kožne tvorbe (brez kiretaže)</v>
      </c>
      <c r="D48" s="13">
        <v>36</v>
      </c>
      <c r="E48" s="166"/>
      <c r="F48" s="168"/>
      <c r="G48" s="195">
        <v>234</v>
      </c>
      <c r="H48" s="199">
        <v>251</v>
      </c>
      <c r="I48" s="198" t="s">
        <v>68</v>
      </c>
      <c r="J48" s="186" t="str">
        <f>IF(F48="","",VLOOKUP(P48,#REF!,7,FALSE))</f>
        <v/>
      </c>
      <c r="K48" s="32"/>
      <c r="L48" s="32"/>
      <c r="M48" s="32"/>
      <c r="N48" s="33"/>
      <c r="O48" s="34"/>
      <c r="P48" s="61"/>
      <c r="Q48" s="61" t="str">
        <f>IFERROR(VLOOKUP(P48,#REF!,8,FALSE),"")</f>
        <v/>
      </c>
      <c r="R48" s="24"/>
      <c r="S48" s="61" t="str">
        <f>IFERROR(VLOOKUP(P48,#REF!,2,FALSE),"")</f>
        <v/>
      </c>
    </row>
    <row r="49" spans="1:19" s="13" customFormat="1" ht="22.5" x14ac:dyDescent="0.2">
      <c r="A49" s="13">
        <f t="shared" si="4"/>
        <v>0</v>
      </c>
      <c r="B49" s="13" t="str">
        <f t="shared" si="2"/>
        <v>dermatologija</v>
      </c>
      <c r="C49" s="13" t="str">
        <f t="shared" si="2"/>
        <v>izrezanje bazalnoceličnega in skvamoznega karcinoma kože in malignega melanoma</v>
      </c>
      <c r="D49" s="13">
        <v>37</v>
      </c>
      <c r="E49" s="166"/>
      <c r="F49" s="165" t="s">
        <v>409</v>
      </c>
      <c r="G49" s="195">
        <v>203</v>
      </c>
      <c r="H49" s="199">
        <v>206</v>
      </c>
      <c r="I49" s="198" t="s">
        <v>67</v>
      </c>
      <c r="J49" s="186" t="e">
        <f>IF(F49="","",VLOOKUP(P49,#REF!,7,FALSE))</f>
        <v>#REF!</v>
      </c>
      <c r="K49" s="32" t="e">
        <f>VLOOKUP($P49,#REF!,3,FALSE)</f>
        <v>#REF!</v>
      </c>
      <c r="L49" s="32" t="e">
        <f>VLOOKUP($P49,#REF!,4,FALSE)</f>
        <v>#REF!</v>
      </c>
      <c r="M49" s="32" t="e">
        <f>VLOOKUP($P49,#REF!,5,FALSE)</f>
        <v>#REF!</v>
      </c>
      <c r="N49" s="33" t="e">
        <f>VLOOKUP($P49,#REF!,6,FALSE)</f>
        <v>#REF!</v>
      </c>
      <c r="O49" s="34">
        <v>10</v>
      </c>
      <c r="P49" s="61">
        <v>29</v>
      </c>
      <c r="Q49" s="61" t="str">
        <f>IFERROR(VLOOKUP(P49,#REF!,8,FALSE),"")</f>
        <v/>
      </c>
      <c r="R49" s="24"/>
      <c r="S49" s="61" t="str">
        <f>IFERROR(VLOOKUP(P49,#REF!,2,FALSE),"")</f>
        <v/>
      </c>
    </row>
    <row r="50" spans="1:19" s="13" customFormat="1" ht="12.75" customHeight="1" x14ac:dyDescent="0.2">
      <c r="A50" s="13">
        <f t="shared" si="4"/>
        <v>0</v>
      </c>
      <c r="B50" s="13" t="str">
        <f t="shared" si="2"/>
        <v>dermatologija</v>
      </c>
      <c r="C50" s="13" t="str">
        <f t="shared" si="2"/>
        <v>izrezanje bazalnoceličnega in skvamoznega karcinoma kože in malignega melanoma</v>
      </c>
      <c r="D50" s="13">
        <v>38</v>
      </c>
      <c r="E50" s="166"/>
      <c r="F50" s="167"/>
      <c r="G50" s="195">
        <v>206</v>
      </c>
      <c r="H50" s="199" t="s">
        <v>66</v>
      </c>
      <c r="I50" s="198" t="s">
        <v>67</v>
      </c>
      <c r="J50" s="186" t="str">
        <f>IF(F50="","",VLOOKUP(P50,#REF!,7,FALSE))</f>
        <v/>
      </c>
      <c r="K50" s="32"/>
      <c r="L50" s="32"/>
      <c r="M50" s="32"/>
      <c r="N50" s="33"/>
      <c r="O50" s="34"/>
      <c r="P50" s="61"/>
      <c r="Q50" s="61" t="str">
        <f>IFERROR(VLOOKUP(P50,#REF!,8,FALSE),"")</f>
        <v/>
      </c>
      <c r="R50" s="24"/>
      <c r="S50" s="61" t="str">
        <f>IFERROR(VLOOKUP(P50,#REF!,2,FALSE),"")</f>
        <v/>
      </c>
    </row>
    <row r="51" spans="1:19" s="13" customFormat="1" ht="12.75" customHeight="1" x14ac:dyDescent="0.2">
      <c r="A51" s="13">
        <f t="shared" si="4"/>
        <v>0</v>
      </c>
      <c r="B51" s="13" t="str">
        <f t="shared" si="2"/>
        <v>dermatologija</v>
      </c>
      <c r="C51" s="13" t="str">
        <f t="shared" si="2"/>
        <v>izrezanje bazalnoceličnega in skvamoznega karcinoma kože in malignega melanoma</v>
      </c>
      <c r="D51" s="13">
        <v>39</v>
      </c>
      <c r="E51" s="166"/>
      <c r="F51" s="167"/>
      <c r="G51" s="195">
        <v>215</v>
      </c>
      <c r="H51" s="199">
        <v>224</v>
      </c>
      <c r="I51" s="198" t="s">
        <v>67</v>
      </c>
      <c r="J51" s="186" t="str">
        <f>IF(F51="","",VLOOKUP(P51,#REF!,7,FALSE))</f>
        <v/>
      </c>
      <c r="K51" s="32"/>
      <c r="L51" s="32"/>
      <c r="M51" s="32"/>
      <c r="N51" s="33"/>
      <c r="O51" s="34"/>
      <c r="P51" s="61"/>
      <c r="Q51" s="61" t="str">
        <f>IFERROR(VLOOKUP(P51,#REF!,8,FALSE),"")</f>
        <v/>
      </c>
      <c r="R51" s="24"/>
      <c r="S51" s="61" t="str">
        <f>IFERROR(VLOOKUP(P51,#REF!,2,FALSE),"")</f>
        <v/>
      </c>
    </row>
    <row r="52" spans="1:19" s="13" customFormat="1" ht="12.75" customHeight="1" x14ac:dyDescent="0.2">
      <c r="A52" s="13">
        <f t="shared" si="4"/>
        <v>0</v>
      </c>
      <c r="B52" s="13" t="str">
        <f t="shared" si="2"/>
        <v>dermatologija</v>
      </c>
      <c r="C52" s="13" t="str">
        <f t="shared" si="2"/>
        <v>izrezanje bazalnoceličnega in skvamoznega karcinoma kože in malignega melanoma</v>
      </c>
      <c r="D52" s="13">
        <v>40</v>
      </c>
      <c r="E52" s="166"/>
      <c r="F52" s="167"/>
      <c r="G52" s="195">
        <v>220</v>
      </c>
      <c r="H52" s="199">
        <v>229</v>
      </c>
      <c r="I52" s="198" t="s">
        <v>67</v>
      </c>
      <c r="J52" s="186" t="str">
        <f>IF(F52="","",VLOOKUP(P52,#REF!,7,FALSE))</f>
        <v/>
      </c>
      <c r="K52" s="32"/>
      <c r="L52" s="32"/>
      <c r="M52" s="32"/>
      <c r="N52" s="33"/>
      <c r="O52" s="34"/>
      <c r="P52" s="61"/>
      <c r="Q52" s="61" t="str">
        <f>IFERROR(VLOOKUP(P52,#REF!,8,FALSE),"")</f>
        <v/>
      </c>
      <c r="R52" s="24"/>
      <c r="S52" s="61" t="str">
        <f>IFERROR(VLOOKUP(P52,#REF!,2,FALSE),"")</f>
        <v/>
      </c>
    </row>
    <row r="53" spans="1:19" s="13" customFormat="1" ht="12.75" customHeight="1" x14ac:dyDescent="0.2">
      <c r="A53" s="13">
        <f t="shared" si="4"/>
        <v>0</v>
      </c>
      <c r="B53" s="13" t="str">
        <f t="shared" si="2"/>
        <v>dermatologija</v>
      </c>
      <c r="C53" s="13" t="str">
        <f t="shared" si="2"/>
        <v>izrezanje bazalnoceličnega in skvamoznega karcinoma kože in malignega melanoma</v>
      </c>
      <c r="D53" s="13">
        <v>41</v>
      </c>
      <c r="E53" s="166"/>
      <c r="F53" s="167"/>
      <c r="G53" s="195">
        <v>223</v>
      </c>
      <c r="H53" s="199">
        <v>232</v>
      </c>
      <c r="I53" s="198" t="s">
        <v>67</v>
      </c>
      <c r="J53" s="186" t="str">
        <f>IF(F53="","",VLOOKUP(P53,#REF!,7,FALSE))</f>
        <v/>
      </c>
      <c r="K53" s="32"/>
      <c r="L53" s="32"/>
      <c r="M53" s="32"/>
      <c r="N53" s="33"/>
      <c r="O53" s="34"/>
      <c r="P53" s="61"/>
      <c r="Q53" s="61" t="str">
        <f>IFERROR(VLOOKUP(P53,#REF!,8,FALSE),"")</f>
        <v/>
      </c>
      <c r="R53" s="24"/>
      <c r="S53" s="61" t="str">
        <f>IFERROR(VLOOKUP(P53,#REF!,2,FALSE),"")</f>
        <v/>
      </c>
    </row>
    <row r="54" spans="1:19" s="13" customFormat="1" ht="12.75" customHeight="1" x14ac:dyDescent="0.2">
      <c r="A54" s="13">
        <f t="shared" si="4"/>
        <v>0</v>
      </c>
      <c r="B54" s="13" t="str">
        <f t="shared" si="2"/>
        <v>dermatologija</v>
      </c>
      <c r="C54" s="13" t="str">
        <f t="shared" si="2"/>
        <v>izrezanje bazalnoceličnega in skvamoznega karcinoma kože in malignega melanoma</v>
      </c>
      <c r="D54" s="13">
        <v>42</v>
      </c>
      <c r="E54" s="169"/>
      <c r="F54" s="168"/>
      <c r="G54" s="195">
        <v>234</v>
      </c>
      <c r="H54" s="199">
        <v>251</v>
      </c>
      <c r="I54" s="198" t="s">
        <v>67</v>
      </c>
      <c r="J54" s="186" t="str">
        <f>IF(F54="","",VLOOKUP(P54,#REF!,7,FALSE))</f>
        <v/>
      </c>
      <c r="K54" s="32"/>
      <c r="L54" s="32"/>
      <c r="M54" s="32"/>
      <c r="N54" s="33"/>
      <c r="O54" s="34"/>
      <c r="P54" s="61"/>
      <c r="Q54" s="61" t="str">
        <f>IFERROR(VLOOKUP(P54,#REF!,8,FALSE),"")</f>
        <v/>
      </c>
      <c r="R54" s="24"/>
      <c r="S54" s="61" t="str">
        <f>IFERROR(VLOOKUP(P54,#REF!,2,FALSE),"")</f>
        <v/>
      </c>
    </row>
    <row r="55" spans="1:19" s="13" customFormat="1" ht="22.5" x14ac:dyDescent="0.2">
      <c r="A55" s="13">
        <f t="shared" si="4"/>
        <v>0</v>
      </c>
      <c r="B55" s="13" t="str">
        <f t="shared" si="2"/>
        <v>rehabilitacija in fiziatrija</v>
      </c>
      <c r="C55" s="13" t="str">
        <f t="shared" si="2"/>
        <v xml:space="preserve">spec - rehabilitacija, Univerzitetni rehabilitacijski inštitut Republike Slovenije - SOČA </v>
      </c>
      <c r="D55" s="13">
        <v>43</v>
      </c>
      <c r="E55" s="170" t="s">
        <v>261</v>
      </c>
      <c r="F55" s="158" t="s">
        <v>262</v>
      </c>
      <c r="G55" s="195">
        <v>204</v>
      </c>
      <c r="H55" s="199">
        <v>205</v>
      </c>
      <c r="I55" s="198"/>
      <c r="J55" s="186" t="e">
        <f>IF(F55="","",VLOOKUP(P55,#REF!,7,FALSE))</f>
        <v>#REF!</v>
      </c>
      <c r="K55" s="32" t="e">
        <f>VLOOKUP($P55,#REF!,3,FALSE)</f>
        <v>#REF!</v>
      </c>
      <c r="L55" s="32" t="e">
        <f>VLOOKUP($P55,#REF!,4,FALSE)</f>
        <v>#REF!</v>
      </c>
      <c r="M55" s="32" t="e">
        <f>VLOOKUP($P55,#REF!,5,FALSE)</f>
        <v>#REF!</v>
      </c>
      <c r="N55" s="33" t="e">
        <f>VLOOKUP($P55,#REF!,6,FALSE)</f>
        <v>#REF!</v>
      </c>
      <c r="O55" s="34"/>
      <c r="P55" s="61">
        <v>30</v>
      </c>
      <c r="Q55" s="61" t="str">
        <f>IFERROR(VLOOKUP(P55,#REF!,8,FALSE),"")</f>
        <v/>
      </c>
      <c r="R55" s="24"/>
      <c r="S55" s="61" t="str">
        <f>IFERROR(VLOOKUP(P55,#REF!,2,FALSE),"")</f>
        <v/>
      </c>
    </row>
    <row r="56" spans="1:19" s="13" customFormat="1" ht="33.75" customHeight="1" x14ac:dyDescent="0.2">
      <c r="A56" s="13">
        <f t="shared" si="4"/>
        <v>0</v>
      </c>
      <c r="B56" s="13" t="str">
        <f t="shared" si="2"/>
        <v>rehabilitacija in fiziatrija</v>
      </c>
      <c r="C56" s="13" t="str">
        <f t="shared" si="2"/>
        <v>spec - medicinska rehabilitacija UKC Maribor, UKC Ljubljana, Center za medicinsko rehabilitacijo ZDM, Oddelek za medicinsko rehabilitacijo SB Celje</v>
      </c>
      <c r="D56" s="13">
        <v>44</v>
      </c>
      <c r="E56" s="166"/>
      <c r="F56" s="158" t="s">
        <v>410</v>
      </c>
      <c r="G56" s="195">
        <v>204</v>
      </c>
      <c r="H56" s="199">
        <v>205</v>
      </c>
      <c r="I56" s="198"/>
      <c r="J56" s="186" t="e">
        <f>IF(F56="","",VLOOKUP(P56,#REF!,7,FALSE))</f>
        <v>#REF!</v>
      </c>
      <c r="K56" s="32" t="e">
        <f>VLOOKUP($P56,#REF!,3,FALSE)</f>
        <v>#REF!</v>
      </c>
      <c r="L56" s="32" t="e">
        <f>VLOOKUP($P56,#REF!,4,FALSE)</f>
        <v>#REF!</v>
      </c>
      <c r="M56" s="32" t="e">
        <f>VLOOKUP($P56,#REF!,5,FALSE)</f>
        <v>#REF!</v>
      </c>
      <c r="N56" s="33" t="e">
        <f>VLOOKUP($P56,#REF!,6,FALSE)</f>
        <v>#REF!</v>
      </c>
      <c r="O56" s="34"/>
      <c r="P56" s="61">
        <v>31</v>
      </c>
      <c r="Q56" s="61" t="str">
        <f>IFERROR(VLOOKUP(P56,#REF!,8,FALSE),"")</f>
        <v/>
      </c>
      <c r="R56" s="24"/>
      <c r="S56" s="61" t="str">
        <f>IFERROR(VLOOKUP(P56,#REF!,2,FALSE),"")</f>
        <v/>
      </c>
    </row>
    <row r="57" spans="1:19" s="13" customFormat="1" x14ac:dyDescent="0.2">
      <c r="A57" s="13">
        <f t="shared" si="4"/>
        <v>0</v>
      </c>
      <c r="B57" s="13" t="str">
        <f t="shared" si="2"/>
        <v>rehabilitacija in fiziatrija</v>
      </c>
      <c r="C57" s="13" t="str">
        <f t="shared" si="2"/>
        <v xml:space="preserve">spec - fiziatrija </v>
      </c>
      <c r="D57" s="13">
        <v>45</v>
      </c>
      <c r="E57" s="166"/>
      <c r="F57" s="158" t="s">
        <v>72</v>
      </c>
      <c r="G57" s="195">
        <v>204</v>
      </c>
      <c r="H57" s="199">
        <v>207</v>
      </c>
      <c r="I57" s="198"/>
      <c r="J57" s="186" t="e">
        <f>IF(F57="","",VLOOKUP(P57,#REF!,7,FALSE))</f>
        <v>#REF!</v>
      </c>
      <c r="K57" s="32" t="e">
        <f>VLOOKUP($P57,#REF!,3,FALSE)</f>
        <v>#REF!</v>
      </c>
      <c r="L57" s="32" t="e">
        <f>VLOOKUP($P57,#REF!,4,FALSE)</f>
        <v>#REF!</v>
      </c>
      <c r="M57" s="32" t="e">
        <f>VLOOKUP($P57,#REF!,5,FALSE)</f>
        <v>#REF!</v>
      </c>
      <c r="N57" s="33" t="e">
        <f>VLOOKUP($P57,#REF!,6,FALSE)</f>
        <v>#REF!</v>
      </c>
      <c r="O57" s="34">
        <v>11</v>
      </c>
      <c r="P57" s="61">
        <v>32</v>
      </c>
      <c r="Q57" s="61" t="str">
        <f>IFERROR(VLOOKUP(P57,#REF!,8,FALSE),"")</f>
        <v/>
      </c>
      <c r="R57" s="24"/>
      <c r="S57" s="61" t="str">
        <f>IFERROR(VLOOKUP(P57,#REF!,2,FALSE),"")</f>
        <v/>
      </c>
    </row>
    <row r="58" spans="1:19" s="13" customFormat="1" ht="22.5" x14ac:dyDescent="0.2">
      <c r="A58" s="13">
        <f t="shared" si="4"/>
        <v>0</v>
      </c>
      <c r="B58" s="13" t="str">
        <f t="shared" si="2"/>
        <v>rehabilitacija in fiziatrija</v>
      </c>
      <c r="C58" s="13" t="str">
        <f t="shared" si="2"/>
        <v xml:space="preserve">spec - fizikalna medicina in rehabilitacija na področju predpisovanja in kontrole ortopedskih pripomočkov </v>
      </c>
      <c r="D58" s="13">
        <v>46</v>
      </c>
      <c r="E58" s="169"/>
      <c r="F58" s="158" t="s">
        <v>73</v>
      </c>
      <c r="G58" s="195">
        <v>204</v>
      </c>
      <c r="H58" s="199">
        <v>207</v>
      </c>
      <c r="I58" s="198"/>
      <c r="J58" s="186" t="e">
        <f>IF(F58="","",VLOOKUP(P58,#REF!,7,FALSE))</f>
        <v>#REF!</v>
      </c>
      <c r="K58" s="32" t="e">
        <f>VLOOKUP($P58,#REF!,3,FALSE)</f>
        <v>#REF!</v>
      </c>
      <c r="L58" s="32" t="e">
        <f>VLOOKUP($P58,#REF!,4,FALSE)</f>
        <v>#REF!</v>
      </c>
      <c r="M58" s="32" t="e">
        <f>VLOOKUP($P58,#REF!,5,FALSE)</f>
        <v>#REF!</v>
      </c>
      <c r="N58" s="33" t="e">
        <f>VLOOKUP($P58,#REF!,6,FALSE)</f>
        <v>#REF!</v>
      </c>
      <c r="O58" s="34"/>
      <c r="P58" s="61">
        <v>33</v>
      </c>
      <c r="Q58" s="61" t="str">
        <f>IFERROR(VLOOKUP(P58,#REF!,8,FALSE),"")</f>
        <v/>
      </c>
      <c r="R58" s="24"/>
      <c r="S58" s="61" t="str">
        <f>IFERROR(VLOOKUP(P58,#REF!,2,FALSE),"")</f>
        <v/>
      </c>
    </row>
    <row r="59" spans="1:19" s="13" customFormat="1" x14ac:dyDescent="0.2">
      <c r="A59" s="13">
        <f t="shared" si="4"/>
        <v>0</v>
      </c>
      <c r="B59" s="13" t="str">
        <f t="shared" si="2"/>
        <v>gastro</v>
      </c>
      <c r="C59" s="13" t="str">
        <f t="shared" si="2"/>
        <v xml:space="preserve">spec - gastroenterologija </v>
      </c>
      <c r="D59" s="13">
        <v>47</v>
      </c>
      <c r="E59" s="171" t="s">
        <v>80</v>
      </c>
      <c r="F59" s="158" t="s">
        <v>74</v>
      </c>
      <c r="G59" s="195">
        <v>205</v>
      </c>
      <c r="H59" s="199">
        <v>208</v>
      </c>
      <c r="I59" s="198"/>
      <c r="J59" s="186" t="e">
        <f>IF(F59="","",VLOOKUP(P59,#REF!,7,FALSE))</f>
        <v>#REF!</v>
      </c>
      <c r="K59" s="32" t="e">
        <f>VLOOKUP($P59,#REF!,3,FALSE)</f>
        <v>#REF!</v>
      </c>
      <c r="L59" s="32" t="e">
        <f>VLOOKUP($P59,#REF!,4,FALSE)</f>
        <v>#REF!</v>
      </c>
      <c r="M59" s="32" t="e">
        <f>VLOOKUP($P59,#REF!,5,FALSE)</f>
        <v>#REF!</v>
      </c>
      <c r="N59" s="33" t="e">
        <f>VLOOKUP($P59,#REF!,6,FALSE)</f>
        <v>#REF!</v>
      </c>
      <c r="O59" s="34">
        <v>12</v>
      </c>
      <c r="P59" s="61">
        <v>34</v>
      </c>
      <c r="Q59" s="61" t="str">
        <f>IFERROR(VLOOKUP(P59,#REF!,8,FALSE),"")</f>
        <v/>
      </c>
      <c r="R59" s="24"/>
      <c r="S59" s="61" t="str">
        <f>IFERROR(VLOOKUP(P59,#REF!,2,FALSE),"")</f>
        <v/>
      </c>
    </row>
    <row r="60" spans="1:19" s="13" customFormat="1" x14ac:dyDescent="0.2">
      <c r="A60" s="13">
        <f t="shared" si="4"/>
        <v>0</v>
      </c>
      <c r="B60" s="13" t="str">
        <f>IF(E60="",B59,E60)</f>
        <v>ginekologija</v>
      </c>
      <c r="C60" s="13" t="str">
        <f>IF(F60="",C59,F60)</f>
        <v xml:space="preserve">spec - ginekologija </v>
      </c>
      <c r="D60" s="13">
        <v>48</v>
      </c>
      <c r="E60" s="164" t="s">
        <v>79</v>
      </c>
      <c r="F60" s="158" t="s">
        <v>75</v>
      </c>
      <c r="G60" s="195">
        <v>206</v>
      </c>
      <c r="H60" s="199">
        <v>209</v>
      </c>
      <c r="I60" s="198"/>
      <c r="J60" s="186" t="e">
        <f>IF(F60="","",VLOOKUP(P60,#REF!,7,FALSE))</f>
        <v>#REF!</v>
      </c>
      <c r="K60" s="32" t="e">
        <f>VLOOKUP($P60,#REF!,3,FALSE)</f>
        <v>#REF!</v>
      </c>
      <c r="L60" s="32" t="e">
        <f>VLOOKUP($P60,#REF!,4,FALSE)</f>
        <v>#REF!</v>
      </c>
      <c r="M60" s="32" t="e">
        <f>VLOOKUP($P60,#REF!,5,FALSE)</f>
        <v>#REF!</v>
      </c>
      <c r="N60" s="33" t="e">
        <f>VLOOKUP($P60,#REF!,6,FALSE)</f>
        <v>#REF!</v>
      </c>
      <c r="O60" s="34">
        <v>13</v>
      </c>
      <c r="P60" s="61">
        <v>35</v>
      </c>
      <c r="Q60" s="61" t="str">
        <f>IFERROR(VLOOKUP(P60,#REF!,8,FALSE),"")</f>
        <v/>
      </c>
      <c r="R60" s="24"/>
      <c r="S60" s="61" t="str">
        <f>IFERROR(VLOOKUP(P60,#REF!,2,FALSE),"")</f>
        <v/>
      </c>
    </row>
    <row r="61" spans="1:19" s="13" customFormat="1" x14ac:dyDescent="0.2">
      <c r="A61" s="13">
        <f t="shared" si="4"/>
        <v>0</v>
      </c>
      <c r="B61" s="13" t="str">
        <f t="shared" si="2"/>
        <v>ginekologija</v>
      </c>
      <c r="C61" s="13" t="str">
        <f t="shared" si="2"/>
        <v xml:space="preserve">medikamentozni splav </v>
      </c>
      <c r="D61" s="13">
        <v>49</v>
      </c>
      <c r="E61" s="166"/>
      <c r="F61" s="158" t="s">
        <v>76</v>
      </c>
      <c r="G61" s="195">
        <v>206</v>
      </c>
      <c r="H61" s="199">
        <v>209</v>
      </c>
      <c r="I61" s="198" t="s">
        <v>69</v>
      </c>
      <c r="J61" s="186" t="e">
        <f>IF(F61="","",VLOOKUP(P61,#REF!,7,FALSE))</f>
        <v>#REF!</v>
      </c>
      <c r="K61" s="32" t="e">
        <f>VLOOKUP($P61,#REF!,3,FALSE)</f>
        <v>#REF!</v>
      </c>
      <c r="L61" s="32" t="e">
        <f>VLOOKUP($P61,#REF!,4,FALSE)</f>
        <v>#REF!</v>
      </c>
      <c r="M61" s="32" t="e">
        <f>VLOOKUP($P61,#REF!,5,FALSE)</f>
        <v>#REF!</v>
      </c>
      <c r="N61" s="33" t="e">
        <f>VLOOKUP($P61,#REF!,6,FALSE)</f>
        <v>#REF!</v>
      </c>
      <c r="O61" s="34">
        <v>14</v>
      </c>
      <c r="P61" s="61">
        <v>36</v>
      </c>
      <c r="Q61" s="61" t="str">
        <f>IFERROR(VLOOKUP(P61,#REF!,8,FALSE),"")</f>
        <v/>
      </c>
      <c r="R61" s="24"/>
      <c r="S61" s="61" t="str">
        <f>IFERROR(VLOOKUP(P61,#REF!,2,FALSE),"")</f>
        <v/>
      </c>
    </row>
    <row r="62" spans="1:19" s="13" customFormat="1" x14ac:dyDescent="0.2">
      <c r="A62" s="13">
        <f t="shared" si="4"/>
        <v>0</v>
      </c>
      <c r="B62" s="13" t="str">
        <f t="shared" si="2"/>
        <v>ginekologija</v>
      </c>
      <c r="C62" s="13" t="str">
        <f t="shared" si="2"/>
        <v xml:space="preserve">diagnostična histeroskopija </v>
      </c>
      <c r="D62" s="13">
        <v>50</v>
      </c>
      <c r="E62" s="166"/>
      <c r="F62" s="158" t="s">
        <v>77</v>
      </c>
      <c r="G62" s="195">
        <v>206</v>
      </c>
      <c r="H62" s="199">
        <v>209</v>
      </c>
      <c r="I62" s="198" t="s">
        <v>70</v>
      </c>
      <c r="J62" s="186" t="e">
        <f>IF(F62="","",VLOOKUP(P62,#REF!,7,FALSE))</f>
        <v>#REF!</v>
      </c>
      <c r="K62" s="32" t="e">
        <f>VLOOKUP($P62,#REF!,3,FALSE)</f>
        <v>#REF!</v>
      </c>
      <c r="L62" s="32" t="e">
        <f>VLOOKUP($P62,#REF!,4,FALSE)</f>
        <v>#REF!</v>
      </c>
      <c r="M62" s="32" t="e">
        <f>VLOOKUP($P62,#REF!,5,FALSE)</f>
        <v>#REF!</v>
      </c>
      <c r="N62" s="33" t="e">
        <f>VLOOKUP($P62,#REF!,6,FALSE)</f>
        <v>#REF!</v>
      </c>
      <c r="O62" s="34">
        <v>15</v>
      </c>
      <c r="P62" s="61">
        <v>37</v>
      </c>
      <c r="Q62" s="61" t="str">
        <f>IFERROR(VLOOKUP(P62,#REF!,8,FALSE),"")</f>
        <v/>
      </c>
      <c r="R62" s="24"/>
      <c r="S62" s="61" t="str">
        <f>IFERROR(VLOOKUP(P62,#REF!,2,FALSE),"")</f>
        <v/>
      </c>
    </row>
    <row r="63" spans="1:19" s="13" customFormat="1" x14ac:dyDescent="0.2">
      <c r="A63" s="13">
        <f t="shared" si="4"/>
        <v>0</v>
      </c>
      <c r="B63" s="13" t="str">
        <f t="shared" si="2"/>
        <v>ginekologija</v>
      </c>
      <c r="C63" s="13" t="str">
        <f t="shared" si="2"/>
        <v xml:space="preserve">histeroskopska operacija </v>
      </c>
      <c r="D63" s="13">
        <v>51</v>
      </c>
      <c r="E63" s="166"/>
      <c r="F63" s="158" t="s">
        <v>78</v>
      </c>
      <c r="G63" s="195">
        <v>206</v>
      </c>
      <c r="H63" s="199">
        <v>209</v>
      </c>
      <c r="I63" s="198" t="s">
        <v>71</v>
      </c>
      <c r="J63" s="186" t="e">
        <f>IF(F63="","",VLOOKUP(P63,#REF!,7,FALSE))</f>
        <v>#REF!</v>
      </c>
      <c r="K63" s="32" t="e">
        <f>VLOOKUP($P63,#REF!,3,FALSE)</f>
        <v>#REF!</v>
      </c>
      <c r="L63" s="32" t="e">
        <f>VLOOKUP($P63,#REF!,4,FALSE)</f>
        <v>#REF!</v>
      </c>
      <c r="M63" s="32" t="e">
        <f>VLOOKUP($P63,#REF!,5,FALSE)</f>
        <v>#REF!</v>
      </c>
      <c r="N63" s="33" t="e">
        <f>VLOOKUP($P63,#REF!,6,FALSE)</f>
        <v>#REF!</v>
      </c>
      <c r="O63" s="34">
        <v>16</v>
      </c>
      <c r="P63" s="61">
        <v>38</v>
      </c>
      <c r="Q63" s="61" t="str">
        <f>IFERROR(VLOOKUP(P63,#REF!,8,FALSE),"")</f>
        <v/>
      </c>
      <c r="R63" s="24"/>
      <c r="S63" s="61" t="str">
        <f>IFERROR(VLOOKUP(P63,#REF!,2,FALSE),"")</f>
        <v/>
      </c>
    </row>
    <row r="64" spans="1:19" s="13" customFormat="1" x14ac:dyDescent="0.2">
      <c r="A64" s="13">
        <f t="shared" si="4"/>
        <v>0</v>
      </c>
      <c r="B64" s="13" t="str">
        <f t="shared" si="2"/>
        <v>ginekologija</v>
      </c>
      <c r="C64" s="13" t="str">
        <f t="shared" si="2"/>
        <v xml:space="preserve">spec - bolezni dojk </v>
      </c>
      <c r="D64" s="13">
        <v>52</v>
      </c>
      <c r="E64" s="166"/>
      <c r="F64" s="158" t="s">
        <v>81</v>
      </c>
      <c r="G64" s="195">
        <v>206</v>
      </c>
      <c r="H64" s="199">
        <v>210</v>
      </c>
      <c r="I64" s="198"/>
      <c r="J64" s="186" t="e">
        <f>IF(F64="","",VLOOKUP(P64,#REF!,7,FALSE))</f>
        <v>#REF!</v>
      </c>
      <c r="K64" s="32" t="e">
        <f>VLOOKUP($P64,#REF!,3,FALSE)</f>
        <v>#REF!</v>
      </c>
      <c r="L64" s="32" t="e">
        <f>VLOOKUP($P64,#REF!,4,FALSE)</f>
        <v>#REF!</v>
      </c>
      <c r="M64" s="32" t="e">
        <f>VLOOKUP($P64,#REF!,5,FALSE)</f>
        <v>#REF!</v>
      </c>
      <c r="N64" s="33" t="e">
        <f>VLOOKUP($P64,#REF!,6,FALSE)</f>
        <v>#REF!</v>
      </c>
      <c r="O64" s="34"/>
      <c r="P64" s="61">
        <v>39</v>
      </c>
      <c r="Q64" s="61" t="str">
        <f>IFERROR(VLOOKUP(P64,#REF!,8,FALSE),"")</f>
        <v/>
      </c>
      <c r="R64" s="24"/>
      <c r="S64" s="61" t="str">
        <f>IFERROR(VLOOKUP(P64,#REF!,2,FALSE),"")</f>
        <v/>
      </c>
    </row>
    <row r="65" spans="1:19" s="13" customFormat="1" x14ac:dyDescent="0.2">
      <c r="A65" s="13">
        <f t="shared" si="4"/>
        <v>0</v>
      </c>
      <c r="B65" s="13" t="str">
        <f t="shared" si="2"/>
        <v>ginekologija</v>
      </c>
      <c r="C65" s="13" t="str">
        <f t="shared" si="2"/>
        <v xml:space="preserve">spec - zdravljenje neplodnosti </v>
      </c>
      <c r="D65" s="13">
        <v>53</v>
      </c>
      <c r="E65" s="166"/>
      <c r="F65" s="158" t="s">
        <v>82</v>
      </c>
      <c r="G65" s="195">
        <v>206</v>
      </c>
      <c r="H65" s="199">
        <v>212</v>
      </c>
      <c r="I65" s="198"/>
      <c r="J65" s="186" t="e">
        <f>IF(F65="","",VLOOKUP(P65,#REF!,7,FALSE))</f>
        <v>#REF!</v>
      </c>
      <c r="K65" s="32" t="e">
        <f>VLOOKUP($P65,#REF!,3,FALSE)</f>
        <v>#REF!</v>
      </c>
      <c r="L65" s="32" t="e">
        <f>VLOOKUP($P65,#REF!,4,FALSE)</f>
        <v>#REF!</v>
      </c>
      <c r="M65" s="32" t="e">
        <f>VLOOKUP($P65,#REF!,5,FALSE)</f>
        <v>#REF!</v>
      </c>
      <c r="N65" s="33" t="e">
        <f>VLOOKUP($P65,#REF!,6,FALSE)</f>
        <v>#REF!</v>
      </c>
      <c r="O65" s="34"/>
      <c r="P65" s="61">
        <v>40</v>
      </c>
      <c r="Q65" s="61" t="str">
        <f>IFERROR(VLOOKUP(P65,#REF!,8,FALSE),"")</f>
        <v/>
      </c>
      <c r="R65" s="24"/>
      <c r="S65" s="61" t="str">
        <f>IFERROR(VLOOKUP(P65,#REF!,2,FALSE),"")</f>
        <v/>
      </c>
    </row>
    <row r="66" spans="1:19" s="13" customFormat="1" x14ac:dyDescent="0.2">
      <c r="A66" s="13">
        <f t="shared" si="4"/>
        <v>0</v>
      </c>
      <c r="B66" s="13" t="str">
        <f t="shared" si="2"/>
        <v>ginekologija</v>
      </c>
      <c r="C66" s="13" t="str">
        <f t="shared" si="2"/>
        <v xml:space="preserve">biopsija horionskih resic, kordocinteza </v>
      </c>
      <c r="D66" s="13">
        <v>54</v>
      </c>
      <c r="E66" s="166"/>
      <c r="F66" s="158" t="s">
        <v>84</v>
      </c>
      <c r="G66" s="195">
        <v>206</v>
      </c>
      <c r="H66" s="199">
        <v>263</v>
      </c>
      <c r="I66" s="198" t="s">
        <v>83</v>
      </c>
      <c r="J66" s="186" t="e">
        <f>IF(F66="","",VLOOKUP(P66,#REF!,7,FALSE))</f>
        <v>#REF!</v>
      </c>
      <c r="K66" s="32" t="e">
        <f>VLOOKUP($P66,#REF!,3,FALSE)</f>
        <v>#REF!</v>
      </c>
      <c r="L66" s="32" t="e">
        <f>VLOOKUP($P66,#REF!,4,FALSE)</f>
        <v>#REF!</v>
      </c>
      <c r="M66" s="32" t="e">
        <f>VLOOKUP($P66,#REF!,5,FALSE)</f>
        <v>#REF!</v>
      </c>
      <c r="N66" s="33" t="e">
        <f>VLOOKUP($P66,#REF!,6,FALSE)</f>
        <v>#REF!</v>
      </c>
      <c r="O66" s="34">
        <v>17</v>
      </c>
      <c r="P66" s="61">
        <v>41</v>
      </c>
      <c r="Q66" s="61" t="str">
        <f>IFERROR(VLOOKUP(P66,#REF!,8,FALSE),"")</f>
        <v/>
      </c>
      <c r="R66" s="24"/>
      <c r="S66" s="61" t="str">
        <f>IFERROR(VLOOKUP(P66,#REF!,2,FALSE),"")</f>
        <v/>
      </c>
    </row>
    <row r="67" spans="1:19" s="13" customFormat="1" x14ac:dyDescent="0.2">
      <c r="A67" s="13">
        <f t="shared" si="4"/>
        <v>0</v>
      </c>
      <c r="B67" s="13" t="str">
        <f t="shared" si="2"/>
        <v>ginekologija</v>
      </c>
      <c r="C67" s="13" t="str">
        <f t="shared" si="2"/>
        <v xml:space="preserve">amniocenteza </v>
      </c>
      <c r="D67" s="13">
        <v>55</v>
      </c>
      <c r="E67" s="169"/>
      <c r="F67" s="158" t="s">
        <v>86</v>
      </c>
      <c r="G67" s="195">
        <v>206</v>
      </c>
      <c r="H67" s="199">
        <v>263</v>
      </c>
      <c r="I67" s="198" t="s">
        <v>85</v>
      </c>
      <c r="J67" s="186" t="e">
        <f>IF(F67="","",VLOOKUP(P67,#REF!,7,FALSE))</f>
        <v>#REF!</v>
      </c>
      <c r="K67" s="32" t="e">
        <f>VLOOKUP($P67,#REF!,3,FALSE)</f>
        <v>#REF!</v>
      </c>
      <c r="L67" s="32" t="e">
        <f>VLOOKUP($P67,#REF!,4,FALSE)</f>
        <v>#REF!</v>
      </c>
      <c r="M67" s="32" t="e">
        <f>VLOOKUP($P67,#REF!,5,FALSE)</f>
        <v>#REF!</v>
      </c>
      <c r="N67" s="33" t="e">
        <f>VLOOKUP($P67,#REF!,6,FALSE)</f>
        <v>#REF!</v>
      </c>
      <c r="O67" s="34">
        <v>18</v>
      </c>
      <c r="P67" s="61">
        <v>42</v>
      </c>
      <c r="Q67" s="61" t="str">
        <f>IFERROR(VLOOKUP(P67,#REF!,8,FALSE),"")</f>
        <v/>
      </c>
      <c r="R67" s="24"/>
      <c r="S67" s="61" t="str">
        <f>IFERROR(VLOOKUP(P67,#REF!,2,FALSE),"")</f>
        <v/>
      </c>
    </row>
    <row r="68" spans="1:19" s="13" customFormat="1" x14ac:dyDescent="0.2">
      <c r="A68" s="13">
        <f t="shared" si="4"/>
        <v>0</v>
      </c>
      <c r="B68" s="13" t="str">
        <f t="shared" si="2"/>
        <v>infektologija</v>
      </c>
      <c r="C68" s="13" t="str">
        <f t="shared" si="2"/>
        <v xml:space="preserve">spec - infektologija  </v>
      </c>
      <c r="D68" s="13">
        <v>56</v>
      </c>
      <c r="E68" s="171" t="s">
        <v>87</v>
      </c>
      <c r="F68" s="158" t="s">
        <v>91</v>
      </c>
      <c r="G68" s="195">
        <v>208</v>
      </c>
      <c r="H68" s="199">
        <v>214</v>
      </c>
      <c r="I68" s="198"/>
      <c r="J68" s="186" t="e">
        <f>IF(F68="","",VLOOKUP(P68,#REF!,7,FALSE))</f>
        <v>#REF!</v>
      </c>
      <c r="K68" s="32" t="e">
        <f>VLOOKUP($P68,#REF!,3,FALSE)</f>
        <v>#REF!</v>
      </c>
      <c r="L68" s="32" t="e">
        <f>VLOOKUP($P68,#REF!,4,FALSE)</f>
        <v>#REF!</v>
      </c>
      <c r="M68" s="32" t="e">
        <f>VLOOKUP($P68,#REF!,5,FALSE)</f>
        <v>#REF!</v>
      </c>
      <c r="N68" s="33" t="e">
        <f>VLOOKUP($P68,#REF!,6,FALSE)</f>
        <v>#REF!</v>
      </c>
      <c r="O68" s="34"/>
      <c r="P68" s="61">
        <v>43</v>
      </c>
      <c r="Q68" s="61" t="str">
        <f>IFERROR(VLOOKUP(P68,#REF!,8,FALSE),"")</f>
        <v/>
      </c>
      <c r="R68" s="24"/>
      <c r="S68" s="61" t="str">
        <f>IFERROR(VLOOKUP(P68,#REF!,2,FALSE),"")</f>
        <v/>
      </c>
    </row>
    <row r="69" spans="1:19" s="13" customFormat="1" x14ac:dyDescent="0.2">
      <c r="A69" s="13">
        <f t="shared" si="4"/>
        <v>0</v>
      </c>
      <c r="B69" s="13" t="str">
        <f t="shared" si="2"/>
        <v>internistika</v>
      </c>
      <c r="C69" s="13" t="str">
        <f t="shared" si="2"/>
        <v xml:space="preserve">spec - internistika </v>
      </c>
      <c r="D69" s="13">
        <v>57</v>
      </c>
      <c r="E69" s="164" t="s">
        <v>88</v>
      </c>
      <c r="F69" s="158" t="s">
        <v>92</v>
      </c>
      <c r="G69" s="195">
        <v>209</v>
      </c>
      <c r="H69" s="199">
        <v>215</v>
      </c>
      <c r="I69" s="198"/>
      <c r="J69" s="186" t="e">
        <f>IF(F69="","",VLOOKUP(P69,#REF!,7,FALSE))</f>
        <v>#REF!</v>
      </c>
      <c r="K69" s="32" t="e">
        <f>VLOOKUP($P69,#REF!,3,FALSE)</f>
        <v>#REF!</v>
      </c>
      <c r="L69" s="32" t="e">
        <f>VLOOKUP($P69,#REF!,4,FALSE)</f>
        <v>#REF!</v>
      </c>
      <c r="M69" s="32" t="e">
        <f>VLOOKUP($P69,#REF!,5,FALSE)</f>
        <v>#REF!</v>
      </c>
      <c r="N69" s="33" t="e">
        <f>VLOOKUP($P69,#REF!,6,FALSE)</f>
        <v>#REF!</v>
      </c>
      <c r="O69" s="34">
        <v>19</v>
      </c>
      <c r="P69" s="61">
        <v>44</v>
      </c>
      <c r="Q69" s="61" t="str">
        <f>IFERROR(VLOOKUP(P69,#REF!,8,FALSE),"")</f>
        <v/>
      </c>
      <c r="R69" s="24"/>
      <c r="S69" s="61" t="str">
        <f>IFERROR(VLOOKUP(P69,#REF!,2,FALSE),"")</f>
        <v/>
      </c>
    </row>
    <row r="70" spans="1:19" s="13" customFormat="1" ht="22.5" x14ac:dyDescent="0.2">
      <c r="E70" s="169"/>
      <c r="F70" s="158" t="s">
        <v>411</v>
      </c>
      <c r="G70" s="195">
        <v>209</v>
      </c>
      <c r="H70" s="199">
        <v>215</v>
      </c>
      <c r="I70" s="198"/>
      <c r="J70" s="186" t="e">
        <f>IF(F70="","",VLOOKUP(P70,#REF!,7,FALSE))</f>
        <v>#REF!</v>
      </c>
      <c r="K70" s="32" t="e">
        <f>VLOOKUP($P70,#REF!,3,FALSE)</f>
        <v>#REF!</v>
      </c>
      <c r="L70" s="32" t="e">
        <f>VLOOKUP($P70,#REF!,4,FALSE)</f>
        <v>#REF!</v>
      </c>
      <c r="M70" s="32" t="e">
        <f>VLOOKUP($P70,#REF!,5,FALSE)</f>
        <v>#REF!</v>
      </c>
      <c r="N70" s="33" t="e">
        <f>VLOOKUP($P70,#REF!,6,FALSE)</f>
        <v>#REF!</v>
      </c>
      <c r="O70" s="34">
        <v>19</v>
      </c>
      <c r="P70" s="61">
        <v>195</v>
      </c>
      <c r="Q70" s="61" t="str">
        <f>IFERROR(VLOOKUP(P70,#REF!,8,FALSE),"")</f>
        <v/>
      </c>
      <c r="R70" s="24"/>
      <c r="S70" s="61" t="str">
        <f>IFERROR(VLOOKUP(P70,#REF!,2,FALSE),"")</f>
        <v/>
      </c>
    </row>
    <row r="71" spans="1:19" s="13" customFormat="1" ht="22.5" x14ac:dyDescent="0.2">
      <c r="A71" s="13">
        <f t="shared" ref="A71:A76" si="5">+$E$39</f>
        <v>0</v>
      </c>
      <c r="B71" s="13" t="e">
        <f>IF(#REF!="",#REF!,#REF!)</f>
        <v>#REF!</v>
      </c>
      <c r="C71" s="13" t="str">
        <f>IF(F71="",#REF!,F71)</f>
        <v>priprava in aplikacija zdravil za ambulantno parenteralno sistemsko protitumorno zdravljenje karcinoma dojke</v>
      </c>
      <c r="D71" s="13">
        <v>69</v>
      </c>
      <c r="E71" s="170" t="s">
        <v>93</v>
      </c>
      <c r="F71" s="165" t="s">
        <v>95</v>
      </c>
      <c r="G71" s="195">
        <v>209</v>
      </c>
      <c r="H71" s="199">
        <v>215</v>
      </c>
      <c r="I71" s="198" t="s">
        <v>94</v>
      </c>
      <c r="J71" s="186" t="e">
        <f>IF(F71="","",VLOOKUP(P71,#REF!,7,FALSE))</f>
        <v>#REF!</v>
      </c>
      <c r="K71" s="32" t="e">
        <f>VLOOKUP($P71,#REF!,3,FALSE)</f>
        <v>#REF!</v>
      </c>
      <c r="L71" s="32" t="e">
        <f>VLOOKUP($P71,#REF!,4,FALSE)</f>
        <v>#REF!</v>
      </c>
      <c r="M71" s="32" t="e">
        <f>VLOOKUP($P71,#REF!,5,FALSE)</f>
        <v>#REF!</v>
      </c>
      <c r="N71" s="33" t="e">
        <f>VLOOKUP($P71,#REF!,6,FALSE)</f>
        <v>#REF!</v>
      </c>
      <c r="O71" s="34">
        <v>23</v>
      </c>
      <c r="P71" s="61">
        <v>48</v>
      </c>
      <c r="Q71" s="61" t="str">
        <f>IFERROR(VLOOKUP(P71,#REF!,8,FALSE),"")</f>
        <v/>
      </c>
      <c r="R71" s="24"/>
      <c r="S71" s="61" t="str">
        <f>IFERROR(VLOOKUP(P71,#REF!,2,FALSE),"")</f>
        <v/>
      </c>
    </row>
    <row r="72" spans="1:19" s="13" customFormat="1" ht="12.75" customHeight="1" x14ac:dyDescent="0.2">
      <c r="A72" s="13">
        <f t="shared" si="5"/>
        <v>0</v>
      </c>
      <c r="B72" s="13" t="e">
        <f t="shared" ref="B72:C138" si="6">IF(E72="",B71,E72)</f>
        <v>#REF!</v>
      </c>
      <c r="C72" s="13" t="str">
        <f t="shared" si="6"/>
        <v>priprava in aplikacija zdravil za ambulantno parenteralno sistemsko protitumorno zdravljenje karcinoma dojke</v>
      </c>
      <c r="D72" s="13">
        <v>70</v>
      </c>
      <c r="E72" s="166"/>
      <c r="F72" s="168"/>
      <c r="G72" s="195">
        <v>210</v>
      </c>
      <c r="H72" s="199">
        <v>219</v>
      </c>
      <c r="I72" s="198" t="s">
        <v>94</v>
      </c>
      <c r="J72" s="186" t="str">
        <f>IF(F72="","",VLOOKUP(P72,#REF!,7,FALSE))</f>
        <v/>
      </c>
      <c r="K72" s="32"/>
      <c r="L72" s="32"/>
      <c r="M72" s="32"/>
      <c r="N72" s="33"/>
      <c r="O72" s="34"/>
      <c r="P72" s="61"/>
      <c r="Q72" s="61" t="str">
        <f>IFERROR(VLOOKUP(P72,#REF!,8,FALSE),"")</f>
        <v/>
      </c>
      <c r="R72" s="24"/>
      <c r="S72" s="61" t="str">
        <f>IFERROR(VLOOKUP(P72,#REF!,2,FALSE),"")</f>
        <v/>
      </c>
    </row>
    <row r="73" spans="1:19" s="13" customFormat="1" ht="33.75" x14ac:dyDescent="0.2">
      <c r="A73" s="13">
        <f t="shared" si="5"/>
        <v>0</v>
      </c>
      <c r="B73" s="13" t="e">
        <f t="shared" si="6"/>
        <v>#REF!</v>
      </c>
      <c r="C73" s="13" t="str">
        <f t="shared" si="6"/>
        <v xml:space="preserve">priprava in aplikacija zdravil za ambulantno parenteralno sistemsko protitumorno zdravljenje karcinoma debelega črevesa in danke </v>
      </c>
      <c r="D73" s="13">
        <v>71</v>
      </c>
      <c r="E73" s="166"/>
      <c r="F73" s="165" t="s">
        <v>97</v>
      </c>
      <c r="G73" s="195">
        <v>209</v>
      </c>
      <c r="H73" s="199">
        <v>215</v>
      </c>
      <c r="I73" s="198" t="s">
        <v>96</v>
      </c>
      <c r="J73" s="186" t="e">
        <f>IF(F73="","",VLOOKUP(P73,#REF!,7,FALSE))</f>
        <v>#REF!</v>
      </c>
      <c r="K73" s="32" t="e">
        <f>VLOOKUP($P73,#REF!,3,FALSE)</f>
        <v>#REF!</v>
      </c>
      <c r="L73" s="32" t="e">
        <f>VLOOKUP($P73,#REF!,4,FALSE)</f>
        <v>#REF!</v>
      </c>
      <c r="M73" s="32" t="e">
        <f>VLOOKUP($P73,#REF!,5,FALSE)</f>
        <v>#REF!</v>
      </c>
      <c r="N73" s="33" t="e">
        <f>VLOOKUP($P73,#REF!,6,FALSE)</f>
        <v>#REF!</v>
      </c>
      <c r="O73" s="34">
        <v>24</v>
      </c>
      <c r="P73" s="61">
        <v>49</v>
      </c>
      <c r="Q73" s="61" t="str">
        <f>IFERROR(VLOOKUP(P73,#REF!,8,FALSE),"")</f>
        <v/>
      </c>
      <c r="R73" s="24"/>
      <c r="S73" s="61" t="str">
        <f>IFERROR(VLOOKUP(P73,#REF!,2,FALSE),"")</f>
        <v/>
      </c>
    </row>
    <row r="74" spans="1:19" s="13" customFormat="1" ht="12.75" customHeight="1" x14ac:dyDescent="0.2">
      <c r="A74" s="13">
        <f t="shared" si="5"/>
        <v>0</v>
      </c>
      <c r="B74" s="13" t="e">
        <f t="shared" si="6"/>
        <v>#REF!</v>
      </c>
      <c r="C74" s="13" t="str">
        <f t="shared" si="6"/>
        <v xml:space="preserve">priprava in aplikacija zdravil za ambulantno parenteralno sistemsko protitumorno zdravljenje karcinoma debelega črevesa in danke </v>
      </c>
      <c r="D74" s="13">
        <v>72</v>
      </c>
      <c r="E74" s="169"/>
      <c r="F74" s="168"/>
      <c r="G74" s="195">
        <v>210</v>
      </c>
      <c r="H74" s="199">
        <v>219</v>
      </c>
      <c r="I74" s="198" t="s">
        <v>96</v>
      </c>
      <c r="J74" s="186" t="str">
        <f>IF(F74="","",VLOOKUP(P74,#REF!,7,FALSE))</f>
        <v/>
      </c>
      <c r="K74" s="32"/>
      <c r="L74" s="32"/>
      <c r="M74" s="32"/>
      <c r="N74" s="33"/>
      <c r="O74" s="34"/>
      <c r="P74" s="61"/>
      <c r="Q74" s="61" t="str">
        <f>IFERROR(VLOOKUP(P74,#REF!,8,FALSE),"")</f>
        <v/>
      </c>
      <c r="R74" s="24"/>
      <c r="S74" s="61" t="str">
        <f>IFERROR(VLOOKUP(P74,#REF!,2,FALSE),"")</f>
        <v/>
      </c>
    </row>
    <row r="75" spans="1:19" s="13" customFormat="1" x14ac:dyDescent="0.2">
      <c r="A75" s="13">
        <f t="shared" si="5"/>
        <v>0</v>
      </c>
      <c r="B75" s="13" t="str">
        <f>IF(E75="",B74,E75)</f>
        <v>alergologija</v>
      </c>
      <c r="C75" s="13" t="str">
        <f>IF(F75="",C74,F75)</f>
        <v xml:space="preserve">spec - alergologija </v>
      </c>
      <c r="D75" s="13">
        <v>73</v>
      </c>
      <c r="E75" s="171" t="s">
        <v>98</v>
      </c>
      <c r="F75" s="158" t="s">
        <v>117</v>
      </c>
      <c r="G75" s="195">
        <v>209</v>
      </c>
      <c r="H75" s="199">
        <v>240</v>
      </c>
      <c r="I75" s="198"/>
      <c r="J75" s="186" t="e">
        <f>IF(F75="","",VLOOKUP(P75,#REF!,7,FALSE))</f>
        <v>#REF!</v>
      </c>
      <c r="K75" s="32" t="e">
        <f>VLOOKUP($P75,#REF!,3,FALSE)</f>
        <v>#REF!</v>
      </c>
      <c r="L75" s="32" t="e">
        <f>VLOOKUP($P75,#REF!,4,FALSE)</f>
        <v>#REF!</v>
      </c>
      <c r="M75" s="32" t="e">
        <f>VLOOKUP($P75,#REF!,5,FALSE)</f>
        <v>#REF!</v>
      </c>
      <c r="N75" s="33" t="e">
        <f>VLOOKUP($P75,#REF!,6,FALSE)</f>
        <v>#REF!</v>
      </c>
      <c r="O75" s="34">
        <v>25</v>
      </c>
      <c r="P75" s="61">
        <v>50</v>
      </c>
      <c r="Q75" s="61" t="str">
        <f>IFERROR(VLOOKUP(P75,#REF!,8,FALSE),"")</f>
        <v/>
      </c>
      <c r="R75" s="24"/>
      <c r="S75" s="61" t="str">
        <f>IFERROR(VLOOKUP(P75,#REF!,2,FALSE),"")</f>
        <v/>
      </c>
    </row>
    <row r="76" spans="1:19" s="13" customFormat="1" x14ac:dyDescent="0.2">
      <c r="A76" s="13">
        <f t="shared" si="5"/>
        <v>0</v>
      </c>
      <c r="B76" s="13" t="str">
        <f t="shared" si="6"/>
        <v>onkologija</v>
      </c>
      <c r="C76" s="13" t="str">
        <f t="shared" si="6"/>
        <v xml:space="preserve">spec - onkologija </v>
      </c>
      <c r="D76" s="13">
        <v>74</v>
      </c>
      <c r="E76" s="171" t="s">
        <v>99</v>
      </c>
      <c r="F76" s="158" t="s">
        <v>118</v>
      </c>
      <c r="G76" s="195">
        <v>210</v>
      </c>
      <c r="H76" s="199">
        <v>219</v>
      </c>
      <c r="I76" s="198"/>
      <c r="J76" s="186" t="e">
        <f>IF(F76="","",VLOOKUP(P76,#REF!,7,FALSE))</f>
        <v>#REF!</v>
      </c>
      <c r="K76" s="32" t="e">
        <f>VLOOKUP($P76,#REF!,3,FALSE)</f>
        <v>#REF!</v>
      </c>
      <c r="L76" s="32" t="e">
        <f>VLOOKUP($P76,#REF!,4,FALSE)</f>
        <v>#REF!</v>
      </c>
      <c r="M76" s="32" t="e">
        <f>VLOOKUP($P76,#REF!,5,FALSE)</f>
        <v>#REF!</v>
      </c>
      <c r="N76" s="33" t="e">
        <f>VLOOKUP($P76,#REF!,6,FALSE)</f>
        <v>#REF!</v>
      </c>
      <c r="O76" s="34"/>
      <c r="P76" s="61">
        <v>51</v>
      </c>
      <c r="Q76" s="61" t="str">
        <f>IFERROR(VLOOKUP(P76,#REF!,8,FALSE),"")</f>
        <v/>
      </c>
      <c r="R76" s="24"/>
      <c r="S76" s="61" t="str">
        <f>IFERROR(VLOOKUP(P76,#REF!,2,FALSE),"")</f>
        <v/>
      </c>
    </row>
    <row r="77" spans="1:19" s="13" customFormat="1" x14ac:dyDescent="0.2">
      <c r="E77" s="171" t="s">
        <v>99</v>
      </c>
      <c r="F77" s="158" t="s">
        <v>379</v>
      </c>
      <c r="G77" s="195">
        <v>210</v>
      </c>
      <c r="H77" s="199">
        <v>219</v>
      </c>
      <c r="I77" s="198"/>
      <c r="J77" s="186" t="e">
        <f>IF(F77="","",VLOOKUP(P77,#REF!,7,FALSE))</f>
        <v>#REF!</v>
      </c>
      <c r="K77" s="32" t="e">
        <f>VLOOKUP($P77,#REF!,3,FALSE)</f>
        <v>#REF!</v>
      </c>
      <c r="L77" s="32" t="e">
        <f>VLOOKUP($P77,#REF!,4,FALSE)</f>
        <v>#REF!</v>
      </c>
      <c r="M77" s="32" t="e">
        <f>VLOOKUP($P77,#REF!,5,FALSE)</f>
        <v>#REF!</v>
      </c>
      <c r="N77" s="33" t="e">
        <f>VLOOKUP($P77,#REF!,6,FALSE)</f>
        <v>#REF!</v>
      </c>
      <c r="O77" s="34"/>
      <c r="P77" s="61">
        <v>188</v>
      </c>
      <c r="Q77" s="61" t="str">
        <f>IFERROR(VLOOKUP(P77,#REF!,8,FALSE),"")</f>
        <v/>
      </c>
      <c r="R77" s="24"/>
      <c r="S77" s="61" t="str">
        <f>IFERROR(VLOOKUP(P77,#REF!,2,FALSE),"")</f>
        <v/>
      </c>
    </row>
    <row r="78" spans="1:19" s="13" customFormat="1" x14ac:dyDescent="0.2">
      <c r="A78" s="13">
        <f>+$E$39</f>
        <v>0</v>
      </c>
      <c r="B78" s="13" t="str">
        <f>IF(E78="",B76,E78)</f>
        <v>kardiologija</v>
      </c>
      <c r="C78" s="13" t="str">
        <f>IF(F78="",C76,F78)</f>
        <v xml:space="preserve">spec - kardiologija </v>
      </c>
      <c r="D78" s="13">
        <v>75</v>
      </c>
      <c r="E78" s="171" t="s">
        <v>100</v>
      </c>
      <c r="F78" s="158" t="s">
        <v>119</v>
      </c>
      <c r="G78" s="195">
        <v>211</v>
      </c>
      <c r="H78" s="199">
        <v>220</v>
      </c>
      <c r="I78" s="198"/>
      <c r="J78" s="186" t="e">
        <f>IF(F78="","",VLOOKUP(P78,#REF!,7,FALSE))</f>
        <v>#REF!</v>
      </c>
      <c r="K78" s="32" t="e">
        <f>VLOOKUP($P78,#REF!,3,FALSE)</f>
        <v>#REF!</v>
      </c>
      <c r="L78" s="32" t="e">
        <f>VLOOKUP($P78,#REF!,4,FALSE)</f>
        <v>#REF!</v>
      </c>
      <c r="M78" s="32" t="e">
        <f>VLOOKUP($P78,#REF!,5,FALSE)</f>
        <v>#REF!</v>
      </c>
      <c r="N78" s="33" t="e">
        <f>VLOOKUP($P78,#REF!,6,FALSE)</f>
        <v>#REF!</v>
      </c>
      <c r="O78" s="34"/>
      <c r="P78" s="61">
        <v>52</v>
      </c>
      <c r="Q78" s="61" t="str">
        <f>IFERROR(VLOOKUP(P78,#REF!,8,FALSE),"")</f>
        <v/>
      </c>
      <c r="R78" s="24"/>
      <c r="S78" s="61" t="str">
        <f>IFERROR(VLOOKUP(P78,#REF!,2,FALSE),"")</f>
        <v/>
      </c>
    </row>
    <row r="79" spans="1:19" s="13" customFormat="1" x14ac:dyDescent="0.2">
      <c r="E79" s="171" t="s">
        <v>100</v>
      </c>
      <c r="F79" s="158" t="s">
        <v>394</v>
      </c>
      <c r="G79" s="195">
        <v>211</v>
      </c>
      <c r="H79" s="199">
        <v>276</v>
      </c>
      <c r="I79" s="198"/>
      <c r="J79" s="186" t="e">
        <f>IF(F79="","",VLOOKUP(P79,#REF!,7,FALSE))</f>
        <v>#REF!</v>
      </c>
      <c r="K79" s="32" t="e">
        <f>VLOOKUP($P79,#REF!,3,FALSE)</f>
        <v>#REF!</v>
      </c>
      <c r="L79" s="32" t="e">
        <f>VLOOKUP($P79,#REF!,4,FALSE)</f>
        <v>#REF!</v>
      </c>
      <c r="M79" s="32" t="e">
        <f>VLOOKUP($P79,#REF!,5,FALSE)</f>
        <v>#REF!</v>
      </c>
      <c r="N79" s="33" t="e">
        <f>VLOOKUP($P79,#REF!,6,FALSE)</f>
        <v>#REF!</v>
      </c>
      <c r="O79" s="34"/>
      <c r="P79" s="61">
        <v>189</v>
      </c>
      <c r="Q79" s="61" t="str">
        <f>IFERROR(VLOOKUP(P79,#REF!,8,FALSE),"")</f>
        <v/>
      </c>
      <c r="R79" s="24"/>
      <c r="S79" s="61" t="str">
        <f>IFERROR(VLOOKUP(P79,#REF!,2,FALSE),"")</f>
        <v/>
      </c>
    </row>
    <row r="80" spans="1:19" s="13" customFormat="1" x14ac:dyDescent="0.2">
      <c r="A80" s="13">
        <f t="shared" ref="A80:A94" si="7">+$E$39</f>
        <v>0</v>
      </c>
      <c r="B80" s="13" t="str">
        <f>IF(E80="",B78,E80)</f>
        <v>op. na ožilju</v>
      </c>
      <c r="C80" s="13" t="str">
        <f>IF(F80="",C78,F80)</f>
        <v xml:space="preserve">operacija na ožilju </v>
      </c>
      <c r="D80" s="13">
        <v>76</v>
      </c>
      <c r="E80" s="171" t="s">
        <v>115</v>
      </c>
      <c r="F80" s="158" t="s">
        <v>121</v>
      </c>
      <c r="G80" s="195">
        <v>212</v>
      </c>
      <c r="H80" s="199">
        <v>221</v>
      </c>
      <c r="I80" s="198" t="s">
        <v>120</v>
      </c>
      <c r="J80" s="186" t="e">
        <f>IF(F80="","",VLOOKUP(P80,#REF!,7,FALSE))</f>
        <v>#REF!</v>
      </c>
      <c r="K80" s="32" t="e">
        <f>VLOOKUP($P80,#REF!,3,FALSE)</f>
        <v>#REF!</v>
      </c>
      <c r="L80" s="32" t="e">
        <f>VLOOKUP($P80,#REF!,4,FALSE)</f>
        <v>#REF!</v>
      </c>
      <c r="M80" s="32" t="e">
        <f>VLOOKUP($P80,#REF!,5,FALSE)</f>
        <v>#REF!</v>
      </c>
      <c r="N80" s="33" t="e">
        <f>VLOOKUP($P80,#REF!,6,FALSE)</f>
        <v>#REF!</v>
      </c>
      <c r="O80" s="34">
        <v>26</v>
      </c>
      <c r="P80" s="61">
        <v>53</v>
      </c>
      <c r="Q80" s="61" t="str">
        <f>IFERROR(VLOOKUP(P80,#REF!,8,FALSE),"")</f>
        <v/>
      </c>
      <c r="R80" s="24"/>
      <c r="S80" s="61" t="str">
        <f>IFERROR(VLOOKUP(P80,#REF!,2,FALSE),"")</f>
        <v/>
      </c>
    </row>
    <row r="81" spans="1:19" s="13" customFormat="1" x14ac:dyDescent="0.2">
      <c r="A81" s="13">
        <f t="shared" si="7"/>
        <v>0</v>
      </c>
      <c r="B81" s="13" t="str">
        <f t="shared" si="6"/>
        <v>genetika</v>
      </c>
      <c r="C81" s="13" t="str">
        <f t="shared" si="6"/>
        <v xml:space="preserve">spec - klinična  genetika </v>
      </c>
      <c r="D81" s="13">
        <v>77</v>
      </c>
      <c r="E81" s="171" t="s">
        <v>365</v>
      </c>
      <c r="F81" s="158" t="s">
        <v>122</v>
      </c>
      <c r="G81" s="195">
        <v>213</v>
      </c>
      <c r="H81" s="199">
        <v>222</v>
      </c>
      <c r="I81" s="198"/>
      <c r="J81" s="186" t="e">
        <f>IF(F81="","",VLOOKUP(P81,#REF!,7,FALSE))</f>
        <v>#REF!</v>
      </c>
      <c r="K81" s="32" t="e">
        <f>VLOOKUP($P81,#REF!,3,FALSE)</f>
        <v>#REF!</v>
      </c>
      <c r="L81" s="32" t="e">
        <f>VLOOKUP($P81,#REF!,4,FALSE)</f>
        <v>#REF!</v>
      </c>
      <c r="M81" s="32" t="e">
        <f>VLOOKUP($P81,#REF!,5,FALSE)</f>
        <v>#REF!</v>
      </c>
      <c r="N81" s="33" t="e">
        <f>VLOOKUP($P81,#REF!,6,FALSE)</f>
        <v>#REF!</v>
      </c>
      <c r="O81" s="34"/>
      <c r="P81" s="61">
        <v>54</v>
      </c>
      <c r="Q81" s="61" t="str">
        <f>IFERROR(VLOOKUP(P81,#REF!,8,FALSE),"")</f>
        <v/>
      </c>
      <c r="R81" s="24"/>
      <c r="S81" s="61" t="str">
        <f>IFERROR(VLOOKUP(P81,#REF!,2,FALSE),"")</f>
        <v/>
      </c>
    </row>
    <row r="82" spans="1:19" s="13" customFormat="1" x14ac:dyDescent="0.2">
      <c r="A82" s="13">
        <f t="shared" si="7"/>
        <v>0</v>
      </c>
      <c r="B82" s="13" t="str">
        <f t="shared" si="6"/>
        <v>maksilofac. kir.</v>
      </c>
      <c r="C82" s="13" t="str">
        <f t="shared" si="6"/>
        <v xml:space="preserve">spec - maksilofacialna kirurgija </v>
      </c>
      <c r="D82" s="13">
        <v>78</v>
      </c>
      <c r="E82" s="171" t="s">
        <v>102</v>
      </c>
      <c r="F82" s="158" t="s">
        <v>123</v>
      </c>
      <c r="G82" s="195">
        <v>215</v>
      </c>
      <c r="H82" s="199">
        <v>224</v>
      </c>
      <c r="I82" s="198"/>
      <c r="J82" s="186" t="e">
        <f>IF(F82="","",VLOOKUP(P82,#REF!,7,FALSE))</f>
        <v>#REF!</v>
      </c>
      <c r="K82" s="32" t="e">
        <f>VLOOKUP($P82,#REF!,3,FALSE)</f>
        <v>#REF!</v>
      </c>
      <c r="L82" s="32" t="e">
        <f>VLOOKUP($P82,#REF!,4,FALSE)</f>
        <v>#REF!</v>
      </c>
      <c r="M82" s="32" t="e">
        <f>VLOOKUP($P82,#REF!,5,FALSE)</f>
        <v>#REF!</v>
      </c>
      <c r="N82" s="33" t="e">
        <f>VLOOKUP($P82,#REF!,6,FALSE)</f>
        <v>#REF!</v>
      </c>
      <c r="O82" s="34">
        <v>27</v>
      </c>
      <c r="P82" s="61">
        <v>55</v>
      </c>
      <c r="Q82" s="61" t="str">
        <f>IFERROR(VLOOKUP(P82,#REF!,8,FALSE),"")</f>
        <v/>
      </c>
      <c r="R82" s="24"/>
      <c r="S82" s="61" t="str">
        <f>IFERROR(VLOOKUP(P82,#REF!,2,FALSE),"")</f>
        <v/>
      </c>
    </row>
    <row r="83" spans="1:19" s="13" customFormat="1" x14ac:dyDescent="0.2">
      <c r="A83" s="13">
        <f t="shared" si="7"/>
        <v>0</v>
      </c>
      <c r="B83" s="13" t="str">
        <f t="shared" si="6"/>
        <v>dialize</v>
      </c>
      <c r="C83" s="13" t="str">
        <f t="shared" si="6"/>
        <v>dializa I</v>
      </c>
      <c r="D83" s="13">
        <v>79</v>
      </c>
      <c r="E83" s="164" t="s">
        <v>101</v>
      </c>
      <c r="F83" s="158" t="s">
        <v>129</v>
      </c>
      <c r="G83" s="195">
        <v>216</v>
      </c>
      <c r="H83" s="199">
        <v>225</v>
      </c>
      <c r="I83" s="198" t="s">
        <v>124</v>
      </c>
      <c r="J83" s="186" t="e">
        <f>IF(F83="","",VLOOKUP(P83,#REF!,7,FALSE))</f>
        <v>#REF!</v>
      </c>
      <c r="K83" s="32" t="e">
        <f>VLOOKUP($P83,#REF!,3,FALSE)</f>
        <v>#REF!</v>
      </c>
      <c r="L83" s="32" t="e">
        <f>VLOOKUP($P83,#REF!,4,FALSE)</f>
        <v>#REF!</v>
      </c>
      <c r="M83" s="32" t="e">
        <f>VLOOKUP($P83,#REF!,5,FALSE)</f>
        <v>#REF!</v>
      </c>
      <c r="N83" s="33" t="e">
        <f>VLOOKUP($P83,#REF!,6,FALSE)</f>
        <v>#REF!</v>
      </c>
      <c r="O83" s="34">
        <v>28</v>
      </c>
      <c r="P83" s="61">
        <v>56</v>
      </c>
      <c r="Q83" s="61" t="str">
        <f>IFERROR(VLOOKUP(P83,#REF!,8,FALSE),"")</f>
        <v/>
      </c>
      <c r="R83" s="24"/>
      <c r="S83" s="61" t="str">
        <f>IFERROR(VLOOKUP(P83,#REF!,2,FALSE),"")</f>
        <v/>
      </c>
    </row>
    <row r="84" spans="1:19" s="13" customFormat="1" x14ac:dyDescent="0.2">
      <c r="A84" s="13">
        <f t="shared" si="7"/>
        <v>0</v>
      </c>
      <c r="B84" s="13" t="str">
        <f t="shared" si="6"/>
        <v>dialize</v>
      </c>
      <c r="C84" s="13" t="str">
        <f t="shared" si="6"/>
        <v>dializa II</v>
      </c>
      <c r="D84" s="13">
        <v>80</v>
      </c>
      <c r="E84" s="166"/>
      <c r="F84" s="158" t="s">
        <v>130</v>
      </c>
      <c r="G84" s="195">
        <v>216</v>
      </c>
      <c r="H84" s="199">
        <v>225</v>
      </c>
      <c r="I84" s="198" t="s">
        <v>125</v>
      </c>
      <c r="J84" s="186" t="e">
        <f>IF(F84="","",VLOOKUP(P84,#REF!,7,FALSE))</f>
        <v>#REF!</v>
      </c>
      <c r="K84" s="32" t="e">
        <f>VLOOKUP($P84,#REF!,3,FALSE)</f>
        <v>#REF!</v>
      </c>
      <c r="L84" s="32" t="e">
        <f>VLOOKUP($P84,#REF!,4,FALSE)</f>
        <v>#REF!</v>
      </c>
      <c r="M84" s="32" t="e">
        <f>VLOOKUP($P84,#REF!,5,FALSE)</f>
        <v>#REF!</v>
      </c>
      <c r="N84" s="33" t="e">
        <f>VLOOKUP($P84,#REF!,6,FALSE)</f>
        <v>#REF!</v>
      </c>
      <c r="O84" s="34">
        <v>29</v>
      </c>
      <c r="P84" s="61">
        <v>57</v>
      </c>
      <c r="Q84" s="61" t="str">
        <f>IFERROR(VLOOKUP(P84,#REF!,8,FALSE),"")</f>
        <v/>
      </c>
      <c r="R84" s="24"/>
      <c r="S84" s="61" t="str">
        <f>IFERROR(VLOOKUP(P84,#REF!,2,FALSE),"")</f>
        <v/>
      </c>
    </row>
    <row r="85" spans="1:19" s="13" customFormat="1" x14ac:dyDescent="0.2">
      <c r="A85" s="13">
        <f t="shared" si="7"/>
        <v>0</v>
      </c>
      <c r="B85" s="13" t="str">
        <f t="shared" si="6"/>
        <v>dialize</v>
      </c>
      <c r="C85" s="13" t="str">
        <f t="shared" si="6"/>
        <v>dializa III</v>
      </c>
      <c r="D85" s="13">
        <v>81</v>
      </c>
      <c r="E85" s="166"/>
      <c r="F85" s="158" t="s">
        <v>131</v>
      </c>
      <c r="G85" s="195">
        <v>216</v>
      </c>
      <c r="H85" s="199">
        <v>225</v>
      </c>
      <c r="I85" s="198" t="s">
        <v>126</v>
      </c>
      <c r="J85" s="186" t="e">
        <f>IF(F85="","",VLOOKUP(P85,#REF!,7,FALSE))</f>
        <v>#REF!</v>
      </c>
      <c r="K85" s="32" t="e">
        <f>VLOOKUP($P85,#REF!,3,FALSE)</f>
        <v>#REF!</v>
      </c>
      <c r="L85" s="32" t="e">
        <f>VLOOKUP($P85,#REF!,4,FALSE)</f>
        <v>#REF!</v>
      </c>
      <c r="M85" s="32" t="e">
        <f>VLOOKUP($P85,#REF!,5,FALSE)</f>
        <v>#REF!</v>
      </c>
      <c r="N85" s="33" t="e">
        <f>VLOOKUP($P85,#REF!,6,FALSE)</f>
        <v>#REF!</v>
      </c>
      <c r="O85" s="34">
        <v>30</v>
      </c>
      <c r="P85" s="61">
        <v>58</v>
      </c>
      <c r="Q85" s="61" t="str">
        <f>IFERROR(VLOOKUP(P85,#REF!,8,FALSE),"")</f>
        <v/>
      </c>
      <c r="R85" s="24"/>
      <c r="S85" s="61" t="str">
        <f>IFERROR(VLOOKUP(P85,#REF!,2,FALSE),"")</f>
        <v/>
      </c>
    </row>
    <row r="86" spans="1:19" s="13" customFormat="1" x14ac:dyDescent="0.2">
      <c r="A86" s="13">
        <f t="shared" si="7"/>
        <v>0</v>
      </c>
      <c r="B86" s="13" t="str">
        <f t="shared" si="6"/>
        <v>dialize</v>
      </c>
      <c r="C86" s="13" t="str">
        <f t="shared" si="6"/>
        <v xml:space="preserve">dializa IV (capd) </v>
      </c>
      <c r="D86" s="13">
        <v>82</v>
      </c>
      <c r="E86" s="166"/>
      <c r="F86" s="158" t="s">
        <v>132</v>
      </c>
      <c r="G86" s="195">
        <v>216</v>
      </c>
      <c r="H86" s="199">
        <v>225</v>
      </c>
      <c r="I86" s="198" t="s">
        <v>127</v>
      </c>
      <c r="J86" s="186" t="e">
        <f>IF(F86="","",VLOOKUP(P86,#REF!,7,FALSE))</f>
        <v>#REF!</v>
      </c>
      <c r="K86" s="32" t="e">
        <f>VLOOKUP($P86,#REF!,3,FALSE)</f>
        <v>#REF!</v>
      </c>
      <c r="L86" s="32" t="e">
        <f>VLOOKUP($P86,#REF!,4,FALSE)</f>
        <v>#REF!</v>
      </c>
      <c r="M86" s="32" t="e">
        <f>VLOOKUP($P86,#REF!,5,FALSE)</f>
        <v>#REF!</v>
      </c>
      <c r="N86" s="33" t="e">
        <f>VLOOKUP($P86,#REF!,6,FALSE)</f>
        <v>#REF!</v>
      </c>
      <c r="O86" s="34">
        <v>31</v>
      </c>
      <c r="P86" s="61">
        <v>59</v>
      </c>
      <c r="Q86" s="61" t="str">
        <f>IFERROR(VLOOKUP(P86,#REF!,8,FALSE),"")</f>
        <v/>
      </c>
      <c r="R86" s="24"/>
      <c r="S86" s="61" t="str">
        <f>IFERROR(VLOOKUP(P86,#REF!,2,FALSE),"")</f>
        <v/>
      </c>
    </row>
    <row r="87" spans="1:19" s="13" customFormat="1" x14ac:dyDescent="0.2">
      <c r="A87" s="13">
        <f t="shared" si="7"/>
        <v>0</v>
      </c>
      <c r="B87" s="13" t="str">
        <f t="shared" si="6"/>
        <v>dialize</v>
      </c>
      <c r="C87" s="13" t="str">
        <f t="shared" si="6"/>
        <v xml:space="preserve">dializa V (apd) </v>
      </c>
      <c r="D87" s="13">
        <v>83</v>
      </c>
      <c r="E87" s="169"/>
      <c r="F87" s="158" t="s">
        <v>133</v>
      </c>
      <c r="G87" s="195">
        <v>216</v>
      </c>
      <c r="H87" s="199">
        <v>225</v>
      </c>
      <c r="I87" s="198" t="s">
        <v>128</v>
      </c>
      <c r="J87" s="186" t="e">
        <f>IF(F87="","",VLOOKUP(P87,#REF!,7,FALSE))</f>
        <v>#REF!</v>
      </c>
      <c r="K87" s="32" t="e">
        <f>VLOOKUP($P87,#REF!,3,FALSE)</f>
        <v>#REF!</v>
      </c>
      <c r="L87" s="32" t="e">
        <f>VLOOKUP($P87,#REF!,4,FALSE)</f>
        <v>#REF!</v>
      </c>
      <c r="M87" s="32" t="e">
        <f>VLOOKUP($P87,#REF!,5,FALSE)</f>
        <v>#REF!</v>
      </c>
      <c r="N87" s="33" t="e">
        <f>VLOOKUP($P87,#REF!,6,FALSE)</f>
        <v>#REF!</v>
      </c>
      <c r="O87" s="34">
        <v>32</v>
      </c>
      <c r="P87" s="61">
        <v>60</v>
      </c>
      <c r="Q87" s="61" t="str">
        <f>IFERROR(VLOOKUP(P87,#REF!,8,FALSE),"")</f>
        <v/>
      </c>
      <c r="R87" s="24"/>
      <c r="S87" s="61" t="str">
        <f>IFERROR(VLOOKUP(P87,#REF!,2,FALSE),"")</f>
        <v/>
      </c>
    </row>
    <row r="88" spans="1:19" s="13" customFormat="1" x14ac:dyDescent="0.2">
      <c r="A88" s="13">
        <f t="shared" si="7"/>
        <v>0</v>
      </c>
      <c r="B88" s="13" t="str">
        <f t="shared" si="6"/>
        <v>nevrologija</v>
      </c>
      <c r="C88" s="13" t="str">
        <f t="shared" si="6"/>
        <v xml:space="preserve">spec - nevrologija </v>
      </c>
      <c r="D88" s="13">
        <v>84</v>
      </c>
      <c r="E88" s="164" t="s">
        <v>103</v>
      </c>
      <c r="F88" s="158" t="s">
        <v>134</v>
      </c>
      <c r="G88" s="195">
        <v>218</v>
      </c>
      <c r="H88" s="199">
        <v>227</v>
      </c>
      <c r="I88" s="198"/>
      <c r="J88" s="186" t="e">
        <f>IF(F88="","",VLOOKUP(P88,#REF!,7,FALSE))</f>
        <v>#REF!</v>
      </c>
      <c r="K88" s="32" t="e">
        <f>VLOOKUP($P88,#REF!,3,FALSE)</f>
        <v>#REF!</v>
      </c>
      <c r="L88" s="32" t="e">
        <f>VLOOKUP($P88,#REF!,4,FALSE)</f>
        <v>#REF!</v>
      </c>
      <c r="M88" s="32" t="e">
        <f>VLOOKUP($P88,#REF!,5,FALSE)</f>
        <v>#REF!</v>
      </c>
      <c r="N88" s="33" t="e">
        <f>VLOOKUP($P88,#REF!,6,FALSE)</f>
        <v>#REF!</v>
      </c>
      <c r="O88" s="34"/>
      <c r="P88" s="61">
        <v>61</v>
      </c>
      <c r="Q88" s="61" t="str">
        <f>IFERROR(VLOOKUP(P88,#REF!,8,FALSE),"")</f>
        <v/>
      </c>
      <c r="R88" s="24"/>
      <c r="S88" s="61" t="str">
        <f>IFERROR(VLOOKUP(P88,#REF!,2,FALSE),"")</f>
        <v/>
      </c>
    </row>
    <row r="89" spans="1:19" s="13" customFormat="1" x14ac:dyDescent="0.2">
      <c r="A89" s="13">
        <f t="shared" si="7"/>
        <v>0</v>
      </c>
      <c r="B89" s="13" t="str">
        <f t="shared" si="6"/>
        <v>nevrologija</v>
      </c>
      <c r="C89" s="13" t="str">
        <f t="shared" si="6"/>
        <v>spec - nevrofiziologija z EEG in EMG</v>
      </c>
      <c r="D89" s="13">
        <v>85</v>
      </c>
      <c r="E89" s="169"/>
      <c r="F89" s="158" t="s">
        <v>263</v>
      </c>
      <c r="G89" s="195">
        <v>218</v>
      </c>
      <c r="H89" s="199">
        <v>227</v>
      </c>
      <c r="I89" s="198"/>
      <c r="J89" s="186" t="e">
        <f>IF(F89="","",VLOOKUP(P89,#REF!,7,FALSE))</f>
        <v>#REF!</v>
      </c>
      <c r="K89" s="32" t="e">
        <f>VLOOKUP($P89,#REF!,3,FALSE)</f>
        <v>#REF!</v>
      </c>
      <c r="L89" s="32" t="e">
        <f>VLOOKUP($P89,#REF!,4,FALSE)</f>
        <v>#REF!</v>
      </c>
      <c r="M89" s="32" t="e">
        <f>VLOOKUP($P89,#REF!,5,FALSE)</f>
        <v>#REF!</v>
      </c>
      <c r="N89" s="33" t="e">
        <f>VLOOKUP($P89,#REF!,6,FALSE)</f>
        <v>#REF!</v>
      </c>
      <c r="O89" s="34"/>
      <c r="P89" s="61">
        <v>62</v>
      </c>
      <c r="Q89" s="61" t="str">
        <f>IFERROR(VLOOKUP(P89,#REF!,8,FALSE),"")</f>
        <v/>
      </c>
      <c r="R89" s="24"/>
      <c r="S89" s="61" t="str">
        <f>IFERROR(VLOOKUP(P89,#REF!,2,FALSE),"")</f>
        <v/>
      </c>
    </row>
    <row r="90" spans="1:19" s="13" customFormat="1" x14ac:dyDescent="0.2">
      <c r="A90" s="13">
        <f t="shared" si="7"/>
        <v>0</v>
      </c>
      <c r="B90" s="13" t="str">
        <f t="shared" si="6"/>
        <v>okulistika</v>
      </c>
      <c r="C90" s="13" t="str">
        <f t="shared" si="6"/>
        <v xml:space="preserve">spec - okulistika </v>
      </c>
      <c r="D90" s="13">
        <v>86</v>
      </c>
      <c r="E90" s="164" t="s">
        <v>104</v>
      </c>
      <c r="F90" s="158" t="s">
        <v>135</v>
      </c>
      <c r="G90" s="195">
        <v>220</v>
      </c>
      <c r="H90" s="199">
        <v>229</v>
      </c>
      <c r="I90" s="198"/>
      <c r="J90" s="186" t="e">
        <f>IF(F90="","",VLOOKUP(P90,#REF!,7,FALSE))</f>
        <v>#REF!</v>
      </c>
      <c r="K90" s="32" t="e">
        <f>VLOOKUP($P90,#REF!,3,FALSE)</f>
        <v>#REF!</v>
      </c>
      <c r="L90" s="32" t="e">
        <f>VLOOKUP($P90,#REF!,4,FALSE)</f>
        <v>#REF!</v>
      </c>
      <c r="M90" s="32" t="e">
        <f>VLOOKUP($P90,#REF!,5,FALSE)</f>
        <v>#REF!</v>
      </c>
      <c r="N90" s="33" t="e">
        <f>VLOOKUP($P90,#REF!,6,FALSE)</f>
        <v>#REF!</v>
      </c>
      <c r="O90" s="34"/>
      <c r="P90" s="61">
        <v>63</v>
      </c>
      <c r="Q90" s="61" t="str">
        <f>IFERROR(VLOOKUP(P90,#REF!,8,FALSE),"")</f>
        <v/>
      </c>
      <c r="R90" s="24"/>
      <c r="S90" s="61" t="str">
        <f>IFERROR(VLOOKUP(P90,#REF!,2,FALSE),"")</f>
        <v/>
      </c>
    </row>
    <row r="91" spans="1:19" s="13" customFormat="1" x14ac:dyDescent="0.2">
      <c r="A91" s="13">
        <f t="shared" si="7"/>
        <v>0</v>
      </c>
      <c r="B91" s="13" t="str">
        <f t="shared" si="6"/>
        <v>okulistika</v>
      </c>
      <c r="C91" s="13" t="str">
        <f t="shared" si="6"/>
        <v xml:space="preserve">operacija sive mrene </v>
      </c>
      <c r="D91" s="13">
        <v>87</v>
      </c>
      <c r="E91" s="166"/>
      <c r="F91" s="158" t="s">
        <v>137</v>
      </c>
      <c r="G91" s="195">
        <v>220</v>
      </c>
      <c r="H91" s="199">
        <v>229</v>
      </c>
      <c r="I91" s="198" t="s">
        <v>136</v>
      </c>
      <c r="J91" s="186" t="e">
        <f>IF(F91="","",VLOOKUP(P91,#REF!,7,FALSE))</f>
        <v>#REF!</v>
      </c>
      <c r="K91" s="32" t="e">
        <f>VLOOKUP($P91,#REF!,3,FALSE)</f>
        <v>#REF!</v>
      </c>
      <c r="L91" s="32" t="e">
        <f>VLOOKUP($P91,#REF!,4,FALSE)</f>
        <v>#REF!</v>
      </c>
      <c r="M91" s="32" t="e">
        <f>VLOOKUP($P91,#REF!,5,FALSE)</f>
        <v>#REF!</v>
      </c>
      <c r="N91" s="33" t="e">
        <f>VLOOKUP($P91,#REF!,6,FALSE)</f>
        <v>#REF!</v>
      </c>
      <c r="O91" s="34">
        <v>33</v>
      </c>
      <c r="P91" s="61">
        <v>64</v>
      </c>
      <c r="Q91" s="61" t="str">
        <f>IFERROR(VLOOKUP(P91,#REF!,8,FALSE),"")</f>
        <v/>
      </c>
      <c r="R91" s="24"/>
      <c r="S91" s="61" t="str">
        <f>IFERROR(VLOOKUP(P91,#REF!,2,FALSE),"")</f>
        <v/>
      </c>
    </row>
    <row r="92" spans="1:19" s="13" customFormat="1" ht="22.5" x14ac:dyDescent="0.2">
      <c r="A92" s="13">
        <f t="shared" si="7"/>
        <v>0</v>
      </c>
      <c r="B92" s="13" t="str">
        <f t="shared" si="6"/>
        <v>okulistika</v>
      </c>
      <c r="C92" s="13" t="str">
        <f t="shared" si="6"/>
        <v>zdravljenje starostne degenerativne makule, diabetičnega makularnega edema in zapore žil</v>
      </c>
      <c r="D92" s="13">
        <v>88</v>
      </c>
      <c r="E92" s="166"/>
      <c r="F92" s="158" t="s">
        <v>412</v>
      </c>
      <c r="G92" s="195">
        <v>220</v>
      </c>
      <c r="H92" s="199">
        <v>229</v>
      </c>
      <c r="I92" s="198" t="s">
        <v>138</v>
      </c>
      <c r="J92" s="186" t="e">
        <f>IF(F92="","",VLOOKUP(P92,#REF!,7,FALSE))</f>
        <v>#REF!</v>
      </c>
      <c r="K92" s="32" t="e">
        <f>VLOOKUP($P92,#REF!,3,FALSE)</f>
        <v>#REF!</v>
      </c>
      <c r="L92" s="32" t="e">
        <f>VLOOKUP($P92,#REF!,4,FALSE)</f>
        <v>#REF!</v>
      </c>
      <c r="M92" s="32" t="e">
        <f>VLOOKUP($P92,#REF!,5,FALSE)</f>
        <v>#REF!</v>
      </c>
      <c r="N92" s="33" t="e">
        <f>VLOOKUP($P92,#REF!,6,FALSE)</f>
        <v>#REF!</v>
      </c>
      <c r="O92" s="34">
        <v>34</v>
      </c>
      <c r="P92" s="61">
        <v>65</v>
      </c>
      <c r="Q92" s="61" t="str">
        <f>IFERROR(VLOOKUP(P92,#REF!,8,FALSE),"")</f>
        <v/>
      </c>
      <c r="R92" s="24"/>
      <c r="S92" s="61" t="str">
        <f>IFERROR(VLOOKUP(P92,#REF!,2,FALSE),"")</f>
        <v/>
      </c>
    </row>
    <row r="93" spans="1:19" s="13" customFormat="1" x14ac:dyDescent="0.2">
      <c r="A93" s="13">
        <f t="shared" si="7"/>
        <v>0</v>
      </c>
      <c r="B93" s="13" t="str">
        <f t="shared" si="6"/>
        <v>okulistika</v>
      </c>
      <c r="C93" s="13" t="str">
        <f t="shared" si="6"/>
        <v xml:space="preserve">vitreoretinalna kirurgija </v>
      </c>
      <c r="D93" s="13">
        <v>89</v>
      </c>
      <c r="E93" s="166"/>
      <c r="F93" s="158" t="s">
        <v>140</v>
      </c>
      <c r="G93" s="195">
        <v>220</v>
      </c>
      <c r="H93" s="199">
        <v>229</v>
      </c>
      <c r="I93" s="198" t="s">
        <v>139</v>
      </c>
      <c r="J93" s="186" t="e">
        <f>IF(F93="","",VLOOKUP(P93,#REF!,7,FALSE))</f>
        <v>#REF!</v>
      </c>
      <c r="K93" s="32" t="e">
        <f>VLOOKUP($P93,#REF!,3,FALSE)</f>
        <v>#REF!</v>
      </c>
      <c r="L93" s="32" t="e">
        <f>VLOOKUP($P93,#REF!,4,FALSE)</f>
        <v>#REF!</v>
      </c>
      <c r="M93" s="32" t="e">
        <f>VLOOKUP($P93,#REF!,5,FALSE)</f>
        <v>#REF!</v>
      </c>
      <c r="N93" s="33" t="e">
        <f>VLOOKUP($P93,#REF!,6,FALSE)</f>
        <v>#REF!</v>
      </c>
      <c r="O93" s="34"/>
      <c r="P93" s="61">
        <v>66</v>
      </c>
      <c r="Q93" s="61" t="str">
        <f>IFERROR(VLOOKUP(P93,#REF!,8,FALSE),"")</f>
        <v/>
      </c>
      <c r="R93" s="24"/>
      <c r="S93" s="61" t="str">
        <f>IFERROR(VLOOKUP(P93,#REF!,2,FALSE),"")</f>
        <v/>
      </c>
    </row>
    <row r="94" spans="1:19" s="13" customFormat="1" x14ac:dyDescent="0.2">
      <c r="A94" s="13">
        <f t="shared" si="7"/>
        <v>0</v>
      </c>
      <c r="B94" s="13" t="str">
        <f t="shared" si="6"/>
        <v>okulistika</v>
      </c>
      <c r="C94" s="13" t="str">
        <f t="shared" si="6"/>
        <v>celovita rehabilitacija slepih in slabovidnih UKC Ljubljana</v>
      </c>
      <c r="D94" s="13">
        <v>90</v>
      </c>
      <c r="E94" s="166"/>
      <c r="F94" s="158" t="s">
        <v>413</v>
      </c>
      <c r="G94" s="195">
        <v>220</v>
      </c>
      <c r="H94" s="199">
        <v>278</v>
      </c>
      <c r="I94" s="198"/>
      <c r="J94" s="186" t="e">
        <f>IF(F94="","",VLOOKUP(P94,#REF!,7,FALSE))</f>
        <v>#REF!</v>
      </c>
      <c r="K94" s="32" t="e">
        <f>VLOOKUP($P94,#REF!,3,FALSE)</f>
        <v>#REF!</v>
      </c>
      <c r="L94" s="32" t="e">
        <f>VLOOKUP($P94,#REF!,4,FALSE)</f>
        <v>#REF!</v>
      </c>
      <c r="M94" s="32" t="e">
        <f>VLOOKUP($P94,#REF!,5,FALSE)</f>
        <v>#REF!</v>
      </c>
      <c r="N94" s="33" t="e">
        <f>VLOOKUP($P94,#REF!,6,FALSE)</f>
        <v>#REF!</v>
      </c>
      <c r="O94" s="34"/>
      <c r="P94" s="61">
        <v>196</v>
      </c>
      <c r="Q94" s="61" t="str">
        <f>IFERROR(VLOOKUP(P94,#REF!,8,FALSE),"")</f>
        <v/>
      </c>
      <c r="R94" s="24"/>
      <c r="S94" s="61" t="str">
        <f>IFERROR(VLOOKUP(P94,#REF!,2,FALSE),"")</f>
        <v/>
      </c>
    </row>
    <row r="95" spans="1:19" s="13" customFormat="1" x14ac:dyDescent="0.2">
      <c r="E95" s="164" t="s">
        <v>105</v>
      </c>
      <c r="F95" s="158" t="s">
        <v>141</v>
      </c>
      <c r="G95" s="195">
        <v>222</v>
      </c>
      <c r="H95" s="199">
        <v>231</v>
      </c>
      <c r="I95" s="198"/>
      <c r="J95" s="186" t="e">
        <f>IF(F95="","",VLOOKUP(P95,#REF!,7,FALSE))</f>
        <v>#REF!</v>
      </c>
      <c r="K95" s="32" t="e">
        <f>VLOOKUP($P95,#REF!,3,FALSE)</f>
        <v>#REF!</v>
      </c>
      <c r="L95" s="32" t="e">
        <f>VLOOKUP($P95,#REF!,4,FALSE)</f>
        <v>#REF!</v>
      </c>
      <c r="M95" s="32" t="e">
        <f>VLOOKUP($P95,#REF!,5,FALSE)</f>
        <v>#REF!</v>
      </c>
      <c r="N95" s="33" t="e">
        <f>VLOOKUP($P95,#REF!,6,FALSE)</f>
        <v>#REF!</v>
      </c>
      <c r="O95" s="34"/>
      <c r="P95" s="61">
        <v>68</v>
      </c>
      <c r="Q95" s="61" t="str">
        <f>IFERROR(VLOOKUP(P95,#REF!,8,FALSE),"")</f>
        <v/>
      </c>
      <c r="R95" s="24"/>
      <c r="S95" s="61" t="str">
        <f>IFERROR(VLOOKUP(P95,#REF!,2,FALSE),"")</f>
        <v/>
      </c>
    </row>
    <row r="96" spans="1:19" s="13" customFormat="1" ht="22.5" x14ac:dyDescent="0.2">
      <c r="A96" s="13">
        <f t="shared" ref="A96:A133" si="8">+$E$39</f>
        <v>0</v>
      </c>
      <c r="B96" s="13" t="str">
        <f>IF(E96="",B94,E96)</f>
        <v>okulistika</v>
      </c>
      <c r="C96" s="13" t="str">
        <f>IF(F96="",C94,F96)</f>
        <v>ortopedska operacija rame (ostali posegi na ramenu) - dnevna obravnava</v>
      </c>
      <c r="D96" s="13">
        <v>91</v>
      </c>
      <c r="E96" s="166"/>
      <c r="F96" s="165" t="s">
        <v>165</v>
      </c>
      <c r="G96" s="195">
        <v>222</v>
      </c>
      <c r="H96" s="199">
        <v>231</v>
      </c>
      <c r="I96" s="198" t="s">
        <v>159</v>
      </c>
      <c r="J96" s="186" t="e">
        <f>IF(F96="","",VLOOKUP(P96,#REF!,7,FALSE))</f>
        <v>#REF!</v>
      </c>
      <c r="K96" s="32" t="e">
        <f>VLOOKUP($P96,#REF!,3,FALSE)</f>
        <v>#REF!</v>
      </c>
      <c r="L96" s="32" t="e">
        <f>VLOOKUP($P96,#REF!,4,FALSE)</f>
        <v>#REF!</v>
      </c>
      <c r="M96" s="32" t="e">
        <f>VLOOKUP($P96,#REF!,5,FALSE)</f>
        <v>#REF!</v>
      </c>
      <c r="N96" s="33" t="e">
        <f>VLOOKUP($P96,#REF!,6,FALSE)</f>
        <v>#REF!</v>
      </c>
      <c r="O96" s="34">
        <v>47</v>
      </c>
      <c r="P96" s="61">
        <v>88</v>
      </c>
      <c r="Q96" s="61" t="str">
        <f>IFERROR(VLOOKUP(P96,#REF!,8,FALSE),"")</f>
        <v/>
      </c>
      <c r="R96" s="24"/>
      <c r="S96" s="61" t="str">
        <f>IFERROR(VLOOKUP(P96,#REF!,2,FALSE),"")</f>
        <v/>
      </c>
    </row>
    <row r="97" spans="1:19" s="13" customFormat="1" ht="12.75" customHeight="1" x14ac:dyDescent="0.2">
      <c r="A97" s="13">
        <f t="shared" si="8"/>
        <v>0</v>
      </c>
      <c r="B97" s="13" t="str">
        <f t="shared" si="6"/>
        <v>okulistika</v>
      </c>
      <c r="C97" s="13" t="str">
        <f t="shared" si="6"/>
        <v>ortopedska operacija rame (ostali posegi na ramenu) - dnevna obravnava</v>
      </c>
      <c r="D97" s="13">
        <v>92</v>
      </c>
      <c r="E97" s="166"/>
      <c r="F97" s="168"/>
      <c r="G97" s="195">
        <v>234</v>
      </c>
      <c r="H97" s="199">
        <v>251</v>
      </c>
      <c r="I97" s="198" t="s">
        <v>159</v>
      </c>
      <c r="J97" s="186" t="str">
        <f>IF(F97="","",VLOOKUP(P97,#REF!,7,FALSE))</f>
        <v/>
      </c>
      <c r="K97" s="32"/>
      <c r="L97" s="32"/>
      <c r="M97" s="32"/>
      <c r="N97" s="33"/>
      <c r="O97" s="34"/>
      <c r="P97" s="61"/>
      <c r="Q97" s="61" t="str">
        <f>IFERROR(VLOOKUP(P97,#REF!,8,FALSE),"")</f>
        <v/>
      </c>
      <c r="R97" s="24"/>
      <c r="S97" s="61" t="str">
        <f>IFERROR(VLOOKUP(P97,#REF!,2,FALSE),"")</f>
        <v/>
      </c>
    </row>
    <row r="98" spans="1:19" s="13" customFormat="1" ht="22.5" x14ac:dyDescent="0.2">
      <c r="A98" s="13">
        <f t="shared" si="8"/>
        <v>0</v>
      </c>
      <c r="B98" s="13" t="str">
        <f t="shared" si="6"/>
        <v>okulistika</v>
      </c>
      <c r="C98" s="13" t="str">
        <f t="shared" si="6"/>
        <v xml:space="preserve">terapevtska  artroskopija (posegi na kolenu) - 
dnevna obravnava   </v>
      </c>
      <c r="D98" s="13">
        <v>93</v>
      </c>
      <c r="E98" s="166"/>
      <c r="F98" s="165" t="s">
        <v>166</v>
      </c>
      <c r="G98" s="195">
        <v>222</v>
      </c>
      <c r="H98" s="199">
        <v>231</v>
      </c>
      <c r="I98" s="198" t="s">
        <v>160</v>
      </c>
      <c r="J98" s="186" t="e">
        <f>IF(F98="","",VLOOKUP(P98,#REF!,7,FALSE))</f>
        <v>#REF!</v>
      </c>
      <c r="K98" s="32" t="e">
        <f>VLOOKUP($P98,#REF!,3,FALSE)</f>
        <v>#REF!</v>
      </c>
      <c r="L98" s="32" t="e">
        <f>VLOOKUP($P98,#REF!,4,FALSE)</f>
        <v>#REF!</v>
      </c>
      <c r="M98" s="32" t="e">
        <f>VLOOKUP($P98,#REF!,5,FALSE)</f>
        <v>#REF!</v>
      </c>
      <c r="N98" s="33" t="e">
        <f>VLOOKUP($P98,#REF!,6,FALSE)</f>
        <v>#REF!</v>
      </c>
      <c r="O98" s="34">
        <v>48</v>
      </c>
      <c r="P98" s="61">
        <v>94</v>
      </c>
      <c r="Q98" s="61" t="str">
        <f>IFERROR(VLOOKUP(P98,#REF!,8,FALSE),"")</f>
        <v/>
      </c>
      <c r="R98" s="24"/>
      <c r="S98" s="61" t="str">
        <f>IFERROR(VLOOKUP(P98,#REF!,2,FALSE),"")</f>
        <v/>
      </c>
    </row>
    <row r="99" spans="1:19" s="13" customFormat="1" ht="12.75" customHeight="1" x14ac:dyDescent="0.2">
      <c r="A99" s="13">
        <f t="shared" si="8"/>
        <v>0</v>
      </c>
      <c r="B99" s="13" t="str">
        <f t="shared" si="6"/>
        <v>okulistika</v>
      </c>
      <c r="C99" s="13" t="str">
        <f t="shared" si="6"/>
        <v xml:space="preserve">terapevtska  artroskopija (posegi na kolenu) - 
dnevna obravnava   </v>
      </c>
      <c r="D99" s="13">
        <v>94</v>
      </c>
      <c r="E99" s="166"/>
      <c r="F99" s="168"/>
      <c r="G99" s="195">
        <v>234</v>
      </c>
      <c r="H99" s="199">
        <v>251</v>
      </c>
      <c r="I99" s="198" t="s">
        <v>160</v>
      </c>
      <c r="J99" s="186" t="str">
        <f>IF(F99="","",VLOOKUP(P99,#REF!,7,FALSE))</f>
        <v/>
      </c>
      <c r="K99" s="32"/>
      <c r="L99" s="32"/>
      <c r="M99" s="32"/>
      <c r="N99" s="33"/>
      <c r="O99" s="34"/>
      <c r="P99" s="61"/>
      <c r="Q99" s="61" t="str">
        <f>IFERROR(VLOOKUP(P99,#REF!,8,FALSE),"")</f>
        <v/>
      </c>
      <c r="R99" s="24"/>
      <c r="S99" s="61" t="str">
        <f>IFERROR(VLOOKUP(P99,#REF!,2,FALSE),"")</f>
        <v/>
      </c>
    </row>
    <row r="100" spans="1:19" s="13" customFormat="1" x14ac:dyDescent="0.2">
      <c r="A100" s="13">
        <f t="shared" si="8"/>
        <v>0</v>
      </c>
      <c r="B100" s="13" t="str">
        <f t="shared" si="6"/>
        <v>ORL</v>
      </c>
      <c r="C100" s="13" t="str">
        <f t="shared" si="6"/>
        <v xml:space="preserve">spec - otorinolaringologija </v>
      </c>
      <c r="D100" s="13">
        <v>95</v>
      </c>
      <c r="E100" s="171" t="s">
        <v>106</v>
      </c>
      <c r="F100" s="158" t="s">
        <v>142</v>
      </c>
      <c r="G100" s="195">
        <v>223</v>
      </c>
      <c r="H100" s="199">
        <v>232</v>
      </c>
      <c r="I100" s="198"/>
      <c r="J100" s="186" t="e">
        <f>IF(F100="","",VLOOKUP(P100,#REF!,7,FALSE))</f>
        <v>#REF!</v>
      </c>
      <c r="K100" s="32" t="e">
        <f>VLOOKUP($P100,#REF!,3,FALSE)</f>
        <v>#REF!</v>
      </c>
      <c r="L100" s="32" t="e">
        <f>VLOOKUP($P100,#REF!,4,FALSE)</f>
        <v>#REF!</v>
      </c>
      <c r="M100" s="32" t="e">
        <f>VLOOKUP($P100,#REF!,5,FALSE)</f>
        <v>#REF!</v>
      </c>
      <c r="N100" s="33" t="e">
        <f>VLOOKUP($P100,#REF!,6,FALSE)</f>
        <v>#REF!</v>
      </c>
      <c r="O100" s="34"/>
      <c r="P100" s="61">
        <v>69</v>
      </c>
      <c r="Q100" s="61" t="str">
        <f>IFERROR(VLOOKUP(P100,#REF!,8,FALSE),"")</f>
        <v/>
      </c>
      <c r="R100" s="24"/>
      <c r="S100" s="61" t="str">
        <f>IFERROR(VLOOKUP(P100,#REF!,2,FALSE),"")</f>
        <v/>
      </c>
    </row>
    <row r="101" spans="1:19" s="13" customFormat="1" x14ac:dyDescent="0.2">
      <c r="A101" s="13">
        <f t="shared" si="8"/>
        <v>0</v>
      </c>
      <c r="B101" s="13" t="str">
        <f t="shared" si="6"/>
        <v>pediatrija</v>
      </c>
      <c r="C101" s="13" t="str">
        <f t="shared" si="6"/>
        <v xml:space="preserve">spec - pedopsihiatrija </v>
      </c>
      <c r="D101" s="13">
        <v>96</v>
      </c>
      <c r="E101" s="164" t="s">
        <v>107</v>
      </c>
      <c r="F101" s="158" t="s">
        <v>143</v>
      </c>
      <c r="G101" s="195">
        <v>224</v>
      </c>
      <c r="H101" s="199">
        <v>242</v>
      </c>
      <c r="I101" s="198"/>
      <c r="J101" s="186" t="e">
        <f>IF(F101="","",VLOOKUP(P101,#REF!,7,FALSE))</f>
        <v>#REF!</v>
      </c>
      <c r="K101" s="32" t="e">
        <f>VLOOKUP($P101,#REF!,3,FALSE)</f>
        <v>#REF!</v>
      </c>
      <c r="L101" s="32" t="e">
        <f>VLOOKUP($P101,#REF!,4,FALSE)</f>
        <v>#REF!</v>
      </c>
      <c r="M101" s="32" t="e">
        <f>VLOOKUP($P101,#REF!,5,FALSE)</f>
        <v>#REF!</v>
      </c>
      <c r="N101" s="33" t="e">
        <f>VLOOKUP($P101,#REF!,6,FALSE)</f>
        <v>#REF!</v>
      </c>
      <c r="O101" s="34"/>
      <c r="P101" s="61">
        <v>70</v>
      </c>
      <c r="Q101" s="61" t="str">
        <f>IFERROR(VLOOKUP(P101,#REF!,8,FALSE),"")</f>
        <v/>
      </c>
      <c r="R101" s="24"/>
      <c r="S101" s="61" t="str">
        <f>IFERROR(VLOOKUP(P101,#REF!,2,FALSE),"")</f>
        <v/>
      </c>
    </row>
    <row r="102" spans="1:19" s="13" customFormat="1" ht="22.5" x14ac:dyDescent="0.2">
      <c r="A102" s="13">
        <f t="shared" si="8"/>
        <v>0</v>
      </c>
      <c r="B102" s="13" t="str">
        <f t="shared" si="6"/>
        <v>pediatrija</v>
      </c>
      <c r="C102" s="13" t="str">
        <f t="shared" si="6"/>
        <v>spec - obravnava otrok in mladostnikov s kompleksnejšimi motnjami in kombiniranimi stanji</v>
      </c>
      <c r="D102" s="13">
        <v>97</v>
      </c>
      <c r="E102" s="169"/>
      <c r="F102" s="158" t="s">
        <v>414</v>
      </c>
      <c r="G102" s="195">
        <v>224</v>
      </c>
      <c r="H102" s="199">
        <v>282</v>
      </c>
      <c r="I102" s="198"/>
      <c r="J102" s="186" t="e">
        <f>IF(F102="","",VLOOKUP(P102,#REF!,7,FALSE))</f>
        <v>#REF!</v>
      </c>
      <c r="K102" s="32" t="e">
        <f>VLOOKUP($P102,#REF!,3,FALSE)</f>
        <v>#REF!</v>
      </c>
      <c r="L102" s="32" t="e">
        <f>VLOOKUP($P102,#REF!,4,FALSE)</f>
        <v>#REF!</v>
      </c>
      <c r="M102" s="32" t="e">
        <f>VLOOKUP($P102,#REF!,5,FALSE)</f>
        <v>#REF!</v>
      </c>
      <c r="N102" s="33" t="e">
        <f>VLOOKUP($P102,#REF!,6,FALSE)</f>
        <v>#REF!</v>
      </c>
      <c r="O102" s="34"/>
      <c r="P102" s="61">
        <v>216</v>
      </c>
      <c r="Q102" s="61" t="str">
        <f>IFERROR(VLOOKUP(P102,#REF!,8,FALSE),"")</f>
        <v/>
      </c>
      <c r="R102" s="24"/>
      <c r="S102" s="61" t="str">
        <f>IFERROR(VLOOKUP(P102,#REF!,2,FALSE),"")</f>
        <v/>
      </c>
    </row>
    <row r="103" spans="1:19" s="13" customFormat="1" x14ac:dyDescent="0.2">
      <c r="A103" s="13">
        <f t="shared" si="8"/>
        <v>0</v>
      </c>
      <c r="B103" s="13" t="str">
        <f t="shared" si="6"/>
        <v>pediatrija</v>
      </c>
      <c r="C103" s="13" t="str">
        <f t="shared" si="6"/>
        <v xml:space="preserve">spec - pediatrija </v>
      </c>
      <c r="D103" s="13">
        <v>98</v>
      </c>
      <c r="E103" s="169"/>
      <c r="F103" s="158" t="s">
        <v>144</v>
      </c>
      <c r="G103" s="195">
        <v>227</v>
      </c>
      <c r="H103" s="199">
        <v>237</v>
      </c>
      <c r="I103" s="198"/>
      <c r="J103" s="186" t="e">
        <f>IF(F103="","",VLOOKUP(P103,#REF!,7,FALSE))</f>
        <v>#REF!</v>
      </c>
      <c r="K103" s="32" t="e">
        <f>VLOOKUP($P103,#REF!,3,FALSE)</f>
        <v>#REF!</v>
      </c>
      <c r="L103" s="32" t="e">
        <f>VLOOKUP($P103,#REF!,4,FALSE)</f>
        <v>#REF!</v>
      </c>
      <c r="M103" s="32" t="e">
        <f>VLOOKUP($P103,#REF!,5,FALSE)</f>
        <v>#REF!</v>
      </c>
      <c r="N103" s="33" t="e">
        <f>VLOOKUP($P103,#REF!,6,FALSE)</f>
        <v>#REF!</v>
      </c>
      <c r="O103" s="34">
        <v>36</v>
      </c>
      <c r="P103" s="61">
        <v>71</v>
      </c>
      <c r="Q103" s="61" t="str">
        <f>IFERROR(VLOOKUP(P103,#REF!,8,FALSE),"")</f>
        <v/>
      </c>
      <c r="R103" s="24"/>
      <c r="S103" s="61" t="str">
        <f>IFERROR(VLOOKUP(P103,#REF!,2,FALSE),"")</f>
        <v/>
      </c>
    </row>
    <row r="104" spans="1:19" s="13" customFormat="1" ht="13.5" customHeight="1" x14ac:dyDescent="0.2">
      <c r="A104" s="13">
        <f t="shared" si="8"/>
        <v>0</v>
      </c>
      <c r="B104" s="13" t="str">
        <f t="shared" si="6"/>
        <v>invalid. mladina</v>
      </c>
      <c r="C104" s="13" t="str">
        <f t="shared" si="6"/>
        <v>spec - invalidna mladina, SB Nova Gorica</v>
      </c>
      <c r="D104" s="13">
        <v>99</v>
      </c>
      <c r="E104" s="172" t="s">
        <v>89</v>
      </c>
      <c r="F104" s="158" t="s">
        <v>296</v>
      </c>
      <c r="G104" s="195">
        <v>227</v>
      </c>
      <c r="H104" s="199">
        <v>259</v>
      </c>
      <c r="I104" s="198"/>
      <c r="J104" s="186" t="e">
        <f>IF(F104="","",VLOOKUP(P104,#REF!,7,FALSE))</f>
        <v>#REF!</v>
      </c>
      <c r="K104" s="32" t="e">
        <f>VLOOKUP($P104,#REF!,3,FALSE)</f>
        <v>#REF!</v>
      </c>
      <c r="L104" s="32" t="e">
        <f>VLOOKUP($P104,#REF!,4,FALSE)</f>
        <v>#REF!</v>
      </c>
      <c r="M104" s="32" t="e">
        <f>VLOOKUP($P104,#REF!,5,FALSE)</f>
        <v>#REF!</v>
      </c>
      <c r="N104" s="33" t="e">
        <f>VLOOKUP($P104,#REF!,6,FALSE)</f>
        <v>#REF!</v>
      </c>
      <c r="O104" s="34"/>
      <c r="P104" s="61">
        <v>72</v>
      </c>
      <c r="Q104" s="61" t="str">
        <f>IFERROR(VLOOKUP(P104,#REF!,8,FALSE),"")</f>
        <v/>
      </c>
      <c r="R104" s="24"/>
      <c r="S104" s="61" t="str">
        <f>IFERROR(VLOOKUP(P104,#REF!,2,FALSE),"")</f>
        <v/>
      </c>
    </row>
    <row r="105" spans="1:19" s="13" customFormat="1" x14ac:dyDescent="0.2">
      <c r="A105" s="13">
        <f t="shared" si="8"/>
        <v>0</v>
      </c>
      <c r="B105" s="13" t="str">
        <f t="shared" si="6"/>
        <v>pulmologija</v>
      </c>
      <c r="C105" s="13" t="str">
        <f t="shared" si="6"/>
        <v>spec - pulmologija brez RTG</v>
      </c>
      <c r="D105" s="13">
        <v>100</v>
      </c>
      <c r="E105" s="164" t="s">
        <v>108</v>
      </c>
      <c r="F105" s="158" t="s">
        <v>264</v>
      </c>
      <c r="G105" s="195">
        <v>229</v>
      </c>
      <c r="H105" s="199">
        <v>239</v>
      </c>
      <c r="I105" s="198"/>
      <c r="J105" s="186" t="e">
        <f>IF(F105="","",VLOOKUP(P105,#REF!,7,FALSE))</f>
        <v>#REF!</v>
      </c>
      <c r="K105" s="32" t="e">
        <f>VLOOKUP($P105,#REF!,3,FALSE)</f>
        <v>#REF!</v>
      </c>
      <c r="L105" s="32" t="e">
        <f>VLOOKUP($P105,#REF!,4,FALSE)</f>
        <v>#REF!</v>
      </c>
      <c r="M105" s="32" t="e">
        <f>VLOOKUP($P105,#REF!,5,FALSE)</f>
        <v>#REF!</v>
      </c>
      <c r="N105" s="33" t="e">
        <f>VLOOKUP($P105,#REF!,6,FALSE)</f>
        <v>#REF!</v>
      </c>
      <c r="O105" s="34">
        <v>37</v>
      </c>
      <c r="P105" s="61">
        <v>73</v>
      </c>
      <c r="Q105" s="61" t="str">
        <f>IFERROR(VLOOKUP(P105,#REF!,8,FALSE),"")</f>
        <v/>
      </c>
      <c r="R105" s="24"/>
      <c r="S105" s="61" t="str">
        <f>IFERROR(VLOOKUP(P105,#REF!,2,FALSE),"")</f>
        <v/>
      </c>
    </row>
    <row r="106" spans="1:19" s="13" customFormat="1" x14ac:dyDescent="0.2">
      <c r="A106" s="13">
        <f t="shared" si="8"/>
        <v>0</v>
      </c>
      <c r="B106" s="13" t="str">
        <f t="shared" si="6"/>
        <v>pulmologija</v>
      </c>
      <c r="C106" s="13" t="str">
        <f t="shared" si="6"/>
        <v>spec - pulmologija z RTG</v>
      </c>
      <c r="D106" s="13">
        <v>101</v>
      </c>
      <c r="E106" s="166"/>
      <c r="F106" s="158" t="s">
        <v>265</v>
      </c>
      <c r="G106" s="195">
        <v>229</v>
      </c>
      <c r="H106" s="199">
        <v>239</v>
      </c>
      <c r="I106" s="198"/>
      <c r="J106" s="186" t="e">
        <f>IF(F106="","",VLOOKUP(P106,#REF!,7,FALSE))</f>
        <v>#REF!</v>
      </c>
      <c r="K106" s="32" t="e">
        <f>VLOOKUP($P106,#REF!,3,FALSE)</f>
        <v>#REF!</v>
      </c>
      <c r="L106" s="32" t="e">
        <f>VLOOKUP($P106,#REF!,4,FALSE)</f>
        <v>#REF!</v>
      </c>
      <c r="M106" s="32" t="e">
        <f>VLOOKUP($P106,#REF!,5,FALSE)</f>
        <v>#REF!</v>
      </c>
      <c r="N106" s="33" t="e">
        <f>VLOOKUP($P106,#REF!,6,FALSE)</f>
        <v>#REF!</v>
      </c>
      <c r="O106" s="34">
        <v>38</v>
      </c>
      <c r="P106" s="61">
        <v>74</v>
      </c>
      <c r="Q106" s="61" t="str">
        <f>IFERROR(VLOOKUP(P106,#REF!,8,FALSE),"")</f>
        <v/>
      </c>
      <c r="R106" s="24"/>
      <c r="S106" s="61" t="str">
        <f>IFERROR(VLOOKUP(P106,#REF!,2,FALSE),"")</f>
        <v/>
      </c>
    </row>
    <row r="107" spans="1:19" s="13" customFormat="1" ht="12.75" customHeight="1" x14ac:dyDescent="0.2">
      <c r="A107" s="13">
        <f t="shared" si="8"/>
        <v>0</v>
      </c>
      <c r="B107" s="13" t="str">
        <f>IF(E107="",#REF!,E107)</f>
        <v>psihiatrija</v>
      </c>
      <c r="C107" s="13" t="str">
        <f>IF(F107="",#REF!,F107)</f>
        <v xml:space="preserve">spec - psihiatrija, Psihiatrična klinika Ljubljana </v>
      </c>
      <c r="D107" s="13">
        <v>103</v>
      </c>
      <c r="E107" s="164" t="s">
        <v>62</v>
      </c>
      <c r="F107" s="158" t="s">
        <v>266</v>
      </c>
      <c r="G107" s="195">
        <v>230</v>
      </c>
      <c r="H107" s="199">
        <v>241</v>
      </c>
      <c r="I107" s="198"/>
      <c r="J107" s="186" t="e">
        <f>IF(F107="","",VLOOKUP(P107,#REF!,7,FALSE))</f>
        <v>#REF!</v>
      </c>
      <c r="K107" s="32" t="e">
        <f>VLOOKUP($P107,#REF!,3,FALSE)</f>
        <v>#REF!</v>
      </c>
      <c r="L107" s="32" t="e">
        <f>VLOOKUP($P107,#REF!,4,FALSE)</f>
        <v>#REF!</v>
      </c>
      <c r="M107" s="32" t="e">
        <f>VLOOKUP($P107,#REF!,5,FALSE)</f>
        <v>#REF!</v>
      </c>
      <c r="N107" s="33" t="e">
        <f>VLOOKUP($P107,#REF!,6,FALSE)</f>
        <v>#REF!</v>
      </c>
      <c r="O107" s="34"/>
      <c r="P107" s="61">
        <v>76</v>
      </c>
      <c r="Q107" s="61" t="str">
        <f>IFERROR(VLOOKUP(P107,#REF!,8,FALSE),"")</f>
        <v/>
      </c>
      <c r="R107" s="24"/>
      <c r="S107" s="61" t="str">
        <f>IFERROR(VLOOKUP(P107,#REF!,2,FALSE),"")</f>
        <v/>
      </c>
    </row>
    <row r="108" spans="1:19" s="13" customFormat="1" ht="12.75" customHeight="1" x14ac:dyDescent="0.2">
      <c r="A108" s="13">
        <f t="shared" si="8"/>
        <v>0</v>
      </c>
      <c r="B108" s="13" t="str">
        <f t="shared" si="6"/>
        <v>psihiatrija</v>
      </c>
      <c r="C108" s="13" t="str">
        <f t="shared" si="6"/>
        <v xml:space="preserve">spec - psihiatrija </v>
      </c>
      <c r="D108" s="13">
        <v>104</v>
      </c>
      <c r="E108" s="166"/>
      <c r="F108" s="158" t="s">
        <v>145</v>
      </c>
      <c r="G108" s="195">
        <v>230</v>
      </c>
      <c r="H108" s="199">
        <v>241</v>
      </c>
      <c r="I108" s="198"/>
      <c r="J108" s="186" t="e">
        <f>IF(F108="","",VLOOKUP(P108,#REF!,7,FALSE))</f>
        <v>#REF!</v>
      </c>
      <c r="K108" s="32" t="e">
        <f>VLOOKUP($P108,#REF!,3,FALSE)</f>
        <v>#REF!</v>
      </c>
      <c r="L108" s="32" t="e">
        <f>VLOOKUP($P108,#REF!,4,FALSE)</f>
        <v>#REF!</v>
      </c>
      <c r="M108" s="32" t="e">
        <f>VLOOKUP($P108,#REF!,5,FALSE)</f>
        <v>#REF!</v>
      </c>
      <c r="N108" s="33" t="e">
        <f>VLOOKUP($P108,#REF!,6,FALSE)</f>
        <v>#REF!</v>
      </c>
      <c r="O108" s="34"/>
      <c r="P108" s="61">
        <v>77</v>
      </c>
      <c r="Q108" s="61" t="str">
        <f>IFERROR(VLOOKUP(P108,#REF!,8,FALSE),"")</f>
        <v/>
      </c>
      <c r="R108" s="24"/>
      <c r="S108" s="61" t="str">
        <f>IFERROR(VLOOKUP(P108,#REF!,2,FALSE),"")</f>
        <v/>
      </c>
    </row>
    <row r="109" spans="1:19" s="13" customFormat="1" ht="12.75" customHeight="1" x14ac:dyDescent="0.2">
      <c r="A109" s="13">
        <f t="shared" si="8"/>
        <v>0</v>
      </c>
      <c r="B109" s="13" t="str">
        <f t="shared" si="6"/>
        <v>psihiatrija</v>
      </c>
      <c r="C109" s="13" t="str">
        <f t="shared" si="6"/>
        <v xml:space="preserve">skupnostna psihiatrična obravnava na domu    </v>
      </c>
      <c r="D109" s="13">
        <v>105</v>
      </c>
      <c r="E109" s="166"/>
      <c r="F109" s="158" t="s">
        <v>146</v>
      </c>
      <c r="G109" s="195">
        <v>230</v>
      </c>
      <c r="H109" s="199">
        <v>269</v>
      </c>
      <c r="I109" s="198"/>
      <c r="J109" s="186" t="e">
        <f>IF(F109="","",VLOOKUP(P109,#REF!,7,FALSE))</f>
        <v>#REF!</v>
      </c>
      <c r="K109" s="32" t="e">
        <f>VLOOKUP($P109,#REF!,3,FALSE)</f>
        <v>#REF!</v>
      </c>
      <c r="L109" s="32" t="e">
        <f>VLOOKUP($P109,#REF!,4,FALSE)</f>
        <v>#REF!</v>
      </c>
      <c r="M109" s="32" t="e">
        <f>VLOOKUP($P109,#REF!,5,FALSE)</f>
        <v>#REF!</v>
      </c>
      <c r="N109" s="33" t="e">
        <f>VLOOKUP($P109,#REF!,6,FALSE)</f>
        <v>#REF!</v>
      </c>
      <c r="O109" s="34"/>
      <c r="P109" s="61">
        <v>78</v>
      </c>
      <c r="Q109" s="61" t="str">
        <f>IFERROR(VLOOKUP(P109,#REF!,8,FALSE),"")</f>
        <v/>
      </c>
      <c r="R109" s="24"/>
      <c r="S109" s="61" t="str">
        <f>IFERROR(VLOOKUP(P109,#REF!,2,FALSE),"")</f>
        <v/>
      </c>
    </row>
    <row r="110" spans="1:19" s="13" customFormat="1" x14ac:dyDescent="0.2">
      <c r="A110" s="13">
        <f t="shared" si="8"/>
        <v>0</v>
      </c>
      <c r="B110" s="13" t="str">
        <f t="shared" si="6"/>
        <v>psihiatrija</v>
      </c>
      <c r="C110" s="13" t="str">
        <f t="shared" si="6"/>
        <v xml:space="preserve">spec - gerontopsihiatrična obravnava </v>
      </c>
      <c r="D110" s="13">
        <v>106</v>
      </c>
      <c r="E110" s="169"/>
      <c r="F110" s="158" t="s">
        <v>415</v>
      </c>
      <c r="G110" s="195">
        <v>230</v>
      </c>
      <c r="H110" s="199">
        <v>283</v>
      </c>
      <c r="I110" s="198"/>
      <c r="J110" s="186" t="e">
        <f>IF(F110="","",VLOOKUP(P110,#REF!,7,FALSE))</f>
        <v>#REF!</v>
      </c>
      <c r="K110" s="32" t="e">
        <f>VLOOKUP($P110,#REF!,3,FALSE)</f>
        <v>#REF!</v>
      </c>
      <c r="L110" s="32" t="e">
        <f>VLOOKUP($P110,#REF!,4,FALSE)</f>
        <v>#REF!</v>
      </c>
      <c r="M110" s="32" t="e">
        <f>VLOOKUP($P110,#REF!,5,FALSE)</f>
        <v>#REF!</v>
      </c>
      <c r="N110" s="33" t="e">
        <f>VLOOKUP($P110,#REF!,6,FALSE)</f>
        <v>#REF!</v>
      </c>
      <c r="O110" s="34"/>
      <c r="P110" s="61">
        <v>217</v>
      </c>
      <c r="Q110" s="61" t="str">
        <f>IFERROR(VLOOKUP(P110,#REF!,8,FALSE),"")</f>
        <v/>
      </c>
      <c r="R110" s="24"/>
      <c r="S110" s="61" t="str">
        <f>IFERROR(VLOOKUP(P110,#REF!,2,FALSE),"")</f>
        <v/>
      </c>
    </row>
    <row r="111" spans="1:19" s="13" customFormat="1" x14ac:dyDescent="0.2">
      <c r="A111" s="13">
        <f t="shared" si="8"/>
        <v>0</v>
      </c>
      <c r="B111" s="13" t="str">
        <f t="shared" si="6"/>
        <v>mamografija</v>
      </c>
      <c r="C111" s="13" t="str">
        <f t="shared" si="6"/>
        <v xml:space="preserve">spec - mamografija </v>
      </c>
      <c r="D111" s="13">
        <v>107</v>
      </c>
      <c r="E111" s="171" t="s">
        <v>109</v>
      </c>
      <c r="F111" s="158" t="s">
        <v>147</v>
      </c>
      <c r="G111" s="195">
        <v>231</v>
      </c>
      <c r="H111" s="199">
        <v>211</v>
      </c>
      <c r="I111" s="198"/>
      <c r="J111" s="186" t="e">
        <f>IF(F111="","",VLOOKUP(P111,#REF!,7,FALSE))</f>
        <v>#REF!</v>
      </c>
      <c r="K111" s="32" t="e">
        <f>VLOOKUP($P111,#REF!,3,FALSE)</f>
        <v>#REF!</v>
      </c>
      <c r="L111" s="32" t="e">
        <f>VLOOKUP($P111,#REF!,4,FALSE)</f>
        <v>#REF!</v>
      </c>
      <c r="M111" s="32" t="e">
        <f>VLOOKUP($P111,#REF!,5,FALSE)</f>
        <v>#REF!</v>
      </c>
      <c r="N111" s="33" t="e">
        <f>VLOOKUP($P111,#REF!,6,FALSE)</f>
        <v>#REF!</v>
      </c>
      <c r="O111" s="34"/>
      <c r="P111" s="61">
        <v>79</v>
      </c>
      <c r="Q111" s="61" t="str">
        <f>IFERROR(VLOOKUP(P111,#REF!,8,FALSE),"")</f>
        <v/>
      </c>
      <c r="R111" s="24"/>
      <c r="S111" s="61" t="str">
        <f>IFERROR(VLOOKUP(P111,#REF!,2,FALSE),"")</f>
        <v/>
      </c>
    </row>
    <row r="112" spans="1:19" s="13" customFormat="1" x14ac:dyDescent="0.2">
      <c r="A112" s="13">
        <f t="shared" si="8"/>
        <v>0</v>
      </c>
      <c r="B112" s="13" t="str">
        <f t="shared" si="6"/>
        <v>UZ, RTG, PET CT</v>
      </c>
      <c r="C112" s="13" t="str">
        <f t="shared" si="6"/>
        <v xml:space="preserve">spec - ultrazvok </v>
      </c>
      <c r="D112" s="13">
        <v>108</v>
      </c>
      <c r="E112" s="164" t="s">
        <v>294</v>
      </c>
      <c r="F112" s="158" t="s">
        <v>148</v>
      </c>
      <c r="G112" s="195">
        <v>231</v>
      </c>
      <c r="H112" s="199">
        <v>246</v>
      </c>
      <c r="I112" s="198"/>
      <c r="J112" s="186" t="e">
        <f>IF(F112="","",VLOOKUP(P112,#REF!,7,FALSE))</f>
        <v>#REF!</v>
      </c>
      <c r="K112" s="32" t="e">
        <f>VLOOKUP($P112,#REF!,3,FALSE)</f>
        <v>#REF!</v>
      </c>
      <c r="L112" s="32" t="e">
        <f>VLOOKUP($P112,#REF!,4,FALSE)</f>
        <v>#REF!</v>
      </c>
      <c r="M112" s="32" t="e">
        <f>VLOOKUP($P112,#REF!,5,FALSE)</f>
        <v>#REF!</v>
      </c>
      <c r="N112" s="33" t="e">
        <f>VLOOKUP($P112,#REF!,6,FALSE)</f>
        <v>#REF!</v>
      </c>
      <c r="O112" s="34"/>
      <c r="P112" s="61">
        <v>80</v>
      </c>
      <c r="Q112" s="61" t="str">
        <f>IFERROR(VLOOKUP(P112,#REF!,8,FALSE),"")</f>
        <v/>
      </c>
      <c r="R112" s="24"/>
      <c r="S112" s="61" t="str">
        <f>IFERROR(VLOOKUP(P112,#REF!,2,FALSE),"")</f>
        <v/>
      </c>
    </row>
    <row r="113" spans="1:19" s="13" customFormat="1" x14ac:dyDescent="0.2">
      <c r="A113" s="13">
        <f t="shared" si="8"/>
        <v>0</v>
      </c>
      <c r="B113" s="13" t="str">
        <f t="shared" si="6"/>
        <v>UZ, RTG, PET CT</v>
      </c>
      <c r="C113" s="13" t="str">
        <f t="shared" si="6"/>
        <v>spec - rentgen  v bolnišnicah</v>
      </c>
      <c r="D113" s="13">
        <v>109</v>
      </c>
      <c r="E113" s="166"/>
      <c r="F113" s="158" t="s">
        <v>416</v>
      </c>
      <c r="G113" s="195">
        <v>231</v>
      </c>
      <c r="H113" s="199">
        <v>247</v>
      </c>
      <c r="I113" s="198"/>
      <c r="J113" s="186" t="e">
        <f>IF(F113="","",VLOOKUP(P113,#REF!,7,FALSE))</f>
        <v>#REF!</v>
      </c>
      <c r="K113" s="32" t="e">
        <f>VLOOKUP($P113,#REF!,3,FALSE)</f>
        <v>#REF!</v>
      </c>
      <c r="L113" s="32" t="e">
        <f>VLOOKUP($P113,#REF!,4,FALSE)</f>
        <v>#REF!</v>
      </c>
      <c r="M113" s="32" t="e">
        <f>VLOOKUP($P113,#REF!,5,FALSE)</f>
        <v>#REF!</v>
      </c>
      <c r="N113" s="33" t="e">
        <f>VLOOKUP($P113,#REF!,6,FALSE)</f>
        <v>#REF!</v>
      </c>
      <c r="O113" s="34"/>
      <c r="P113" s="61">
        <v>81</v>
      </c>
      <c r="Q113" s="61" t="str">
        <f>IFERROR(VLOOKUP(P113,#REF!,8,FALSE),"")</f>
        <v/>
      </c>
      <c r="R113" s="24"/>
      <c r="S113" s="61" t="str">
        <f>IFERROR(VLOOKUP(P113,#REF!,2,FALSE),"")</f>
        <v/>
      </c>
    </row>
    <row r="114" spans="1:19" s="13" customFormat="1" x14ac:dyDescent="0.2">
      <c r="A114" s="13">
        <f t="shared" si="8"/>
        <v>0</v>
      </c>
      <c r="B114" s="13" t="str">
        <f t="shared" si="6"/>
        <v>UZ, RTG, PET CT</v>
      </c>
      <c r="C114" s="13" t="str">
        <f t="shared" si="6"/>
        <v>spec - rentgen *</v>
      </c>
      <c r="D114" s="13">
        <v>110</v>
      </c>
      <c r="E114" s="166"/>
      <c r="F114" s="158" t="s">
        <v>314</v>
      </c>
      <c r="G114" s="195">
        <v>231</v>
      </c>
      <c r="H114" s="199">
        <v>247</v>
      </c>
      <c r="I114" s="198"/>
      <c r="J114" s="186" t="e">
        <f>IF(F114="","",VLOOKUP(P114,#REF!,7,FALSE))</f>
        <v>#REF!</v>
      </c>
      <c r="K114" s="32" t="e">
        <f>VLOOKUP($P114,#REF!,3,FALSE)</f>
        <v>#REF!</v>
      </c>
      <c r="L114" s="32" t="e">
        <f>VLOOKUP($P114,#REF!,4,FALSE)</f>
        <v>#REF!</v>
      </c>
      <c r="M114" s="32" t="e">
        <f>VLOOKUP($P114,#REF!,5,FALSE)</f>
        <v>#REF!</v>
      </c>
      <c r="N114" s="33" t="e">
        <f>VLOOKUP($P114,#REF!,6,FALSE)</f>
        <v>#REF!</v>
      </c>
      <c r="O114" s="34">
        <v>39</v>
      </c>
      <c r="P114" s="61">
        <v>82</v>
      </c>
      <c r="Q114" s="61" t="str">
        <f>IFERROR(VLOOKUP(P114,#REF!,8,FALSE),"")</f>
        <v/>
      </c>
      <c r="R114" s="24"/>
      <c r="S114" s="61" t="str">
        <f>IFERROR(VLOOKUP(P114,#REF!,2,FALSE),"")</f>
        <v/>
      </c>
    </row>
    <row r="115" spans="1:19" s="13" customFormat="1" x14ac:dyDescent="0.2">
      <c r="A115" s="13">
        <f t="shared" si="8"/>
        <v>0</v>
      </c>
      <c r="B115" s="13" t="str">
        <f t="shared" si="6"/>
        <v>UZ, RTG, PET CT</v>
      </c>
      <c r="C115" s="13" t="str">
        <f t="shared" si="6"/>
        <v>spec - PET CT</v>
      </c>
      <c r="D115" s="13">
        <v>111</v>
      </c>
      <c r="E115" s="169"/>
      <c r="F115" s="158" t="s">
        <v>267</v>
      </c>
      <c r="G115" s="195">
        <v>231</v>
      </c>
      <c r="H115" s="199">
        <v>248</v>
      </c>
      <c r="I115" s="198"/>
      <c r="J115" s="186" t="e">
        <f>IF(F115="","",VLOOKUP(P115,#REF!,7,FALSE))</f>
        <v>#REF!</v>
      </c>
      <c r="K115" s="32" t="e">
        <f>VLOOKUP($P115,#REF!,3,FALSE)</f>
        <v>#REF!</v>
      </c>
      <c r="L115" s="32" t="e">
        <f>VLOOKUP($P115,#REF!,4,FALSE)</f>
        <v>#REF!</v>
      </c>
      <c r="M115" s="32" t="e">
        <f>VLOOKUP($P115,#REF!,5,FALSE)</f>
        <v>#REF!</v>
      </c>
      <c r="N115" s="33" t="e">
        <f>VLOOKUP($P115,#REF!,6,FALSE)</f>
        <v>#REF!</v>
      </c>
      <c r="O115" s="34"/>
      <c r="P115" s="61">
        <v>83</v>
      </c>
      <c r="Q115" s="61" t="str">
        <f>IFERROR(VLOOKUP(P115,#REF!,8,FALSE),"")</f>
        <v/>
      </c>
      <c r="R115" s="24"/>
      <c r="S115" s="61" t="str">
        <f>IFERROR(VLOOKUP(P115,#REF!,2,FALSE),"")</f>
        <v/>
      </c>
    </row>
    <row r="116" spans="1:19" s="13" customFormat="1" x14ac:dyDescent="0.2">
      <c r="A116" s="13">
        <f t="shared" si="8"/>
        <v>0</v>
      </c>
      <c r="B116" s="13" t="str">
        <f t="shared" si="6"/>
        <v>revmatologija</v>
      </c>
      <c r="C116" s="13" t="str">
        <f t="shared" si="6"/>
        <v xml:space="preserve">spec - revmatologija </v>
      </c>
      <c r="D116" s="13">
        <v>112</v>
      </c>
      <c r="E116" s="171" t="s">
        <v>110</v>
      </c>
      <c r="F116" s="158" t="s">
        <v>149</v>
      </c>
      <c r="G116" s="195">
        <v>232</v>
      </c>
      <c r="H116" s="199">
        <v>249</v>
      </c>
      <c r="I116" s="198"/>
      <c r="J116" s="186" t="e">
        <f>IF(F116="","",VLOOKUP(P116,#REF!,7,FALSE))</f>
        <v>#REF!</v>
      </c>
      <c r="K116" s="32" t="e">
        <f>VLOOKUP($P116,#REF!,3,FALSE)</f>
        <v>#REF!</v>
      </c>
      <c r="L116" s="32" t="e">
        <f>VLOOKUP($P116,#REF!,4,FALSE)</f>
        <v>#REF!</v>
      </c>
      <c r="M116" s="32" t="e">
        <f>VLOOKUP($P116,#REF!,5,FALSE)</f>
        <v>#REF!</v>
      </c>
      <c r="N116" s="33" t="e">
        <f>VLOOKUP($P116,#REF!,6,FALSE)</f>
        <v>#REF!</v>
      </c>
      <c r="O116" s="34"/>
      <c r="P116" s="61">
        <v>84</v>
      </c>
      <c r="Q116" s="61" t="str">
        <f>IFERROR(VLOOKUP(P116,#REF!,8,FALSE),"")</f>
        <v/>
      </c>
      <c r="R116" s="24"/>
      <c r="S116" s="61" t="str">
        <f>IFERROR(VLOOKUP(P116,#REF!,2,FALSE),"")</f>
        <v/>
      </c>
    </row>
    <row r="117" spans="1:19" s="13" customFormat="1" x14ac:dyDescent="0.2">
      <c r="A117" s="13">
        <f t="shared" si="8"/>
        <v>0</v>
      </c>
      <c r="B117" s="13" t="str">
        <f t="shared" si="6"/>
        <v>kirurgija</v>
      </c>
      <c r="C117" s="13" t="str">
        <f t="shared" si="6"/>
        <v xml:space="preserve">spec - kirurgija z operativo </v>
      </c>
      <c r="D117" s="13">
        <v>113</v>
      </c>
      <c r="E117" s="164" t="s">
        <v>111</v>
      </c>
      <c r="F117" s="158" t="s">
        <v>150</v>
      </c>
      <c r="G117" s="195">
        <v>234</v>
      </c>
      <c r="H117" s="199">
        <v>251</v>
      </c>
      <c r="I117" s="198"/>
      <c r="J117" s="186" t="e">
        <f>IF(F117="","",VLOOKUP(P117,#REF!,7,FALSE))</f>
        <v>#REF!</v>
      </c>
      <c r="K117" s="32" t="e">
        <f>VLOOKUP($P117,#REF!,3,FALSE)</f>
        <v>#REF!</v>
      </c>
      <c r="L117" s="32" t="e">
        <f>VLOOKUP($P117,#REF!,4,FALSE)</f>
        <v>#REF!</v>
      </c>
      <c r="M117" s="32" t="e">
        <f>VLOOKUP($P117,#REF!,5,FALSE)</f>
        <v>#REF!</v>
      </c>
      <c r="N117" s="33" t="e">
        <f>VLOOKUP($P117,#REF!,6,FALSE)</f>
        <v>#REF!</v>
      </c>
      <c r="O117" s="34">
        <v>40</v>
      </c>
      <c r="P117" s="61">
        <v>85</v>
      </c>
      <c r="Q117" s="61" t="str">
        <f>IFERROR(VLOOKUP(P117,#REF!,8,FALSE),"")</f>
        <v/>
      </c>
      <c r="R117" s="24"/>
      <c r="S117" s="61" t="str">
        <f>IFERROR(VLOOKUP(P117,#REF!,2,FALSE),"")</f>
        <v/>
      </c>
    </row>
    <row r="118" spans="1:19" s="13" customFormat="1" x14ac:dyDescent="0.2">
      <c r="A118" s="13">
        <f t="shared" si="8"/>
        <v>0</v>
      </c>
      <c r="B118" s="13" t="str">
        <f t="shared" si="6"/>
        <v>kirurgija</v>
      </c>
      <c r="C118" s="13" t="str">
        <f t="shared" si="6"/>
        <v xml:space="preserve">spec - kirurgija </v>
      </c>
      <c r="D118" s="13">
        <v>114</v>
      </c>
      <c r="E118" s="166"/>
      <c r="F118" s="158" t="s">
        <v>151</v>
      </c>
      <c r="G118" s="195">
        <v>234</v>
      </c>
      <c r="H118" s="199">
        <v>251</v>
      </c>
      <c r="I118" s="198"/>
      <c r="J118" s="186" t="e">
        <f>IF(F118="","",VLOOKUP(P118,#REF!,7,FALSE))</f>
        <v>#REF!</v>
      </c>
      <c r="K118" s="32" t="e">
        <f>VLOOKUP($P118,#REF!,3,FALSE)</f>
        <v>#REF!</v>
      </c>
      <c r="L118" s="32" t="e">
        <f>VLOOKUP($P118,#REF!,4,FALSE)</f>
        <v>#REF!</v>
      </c>
      <c r="M118" s="32" t="e">
        <f>VLOOKUP($P118,#REF!,5,FALSE)</f>
        <v>#REF!</v>
      </c>
      <c r="N118" s="33" t="e">
        <f>VLOOKUP($P118,#REF!,6,FALSE)</f>
        <v>#REF!</v>
      </c>
      <c r="O118" s="34">
        <v>41</v>
      </c>
      <c r="P118" s="61">
        <v>86</v>
      </c>
      <c r="Q118" s="61" t="str">
        <f>IFERROR(VLOOKUP(P118,#REF!,8,FALSE),"")</f>
        <v/>
      </c>
      <c r="R118" s="24"/>
      <c r="S118" s="61" t="str">
        <f>IFERROR(VLOOKUP(P118,#REF!,2,FALSE),"")</f>
        <v/>
      </c>
    </row>
    <row r="119" spans="1:19" s="13" customFormat="1" x14ac:dyDescent="0.2">
      <c r="A119" s="13">
        <f t="shared" si="8"/>
        <v>0</v>
      </c>
      <c r="B119" s="13" t="str">
        <f t="shared" si="6"/>
        <v>kirurgija</v>
      </c>
      <c r="C119" s="13" t="str">
        <f t="shared" si="6"/>
        <v xml:space="preserve">spec - anesteziologija in bolečinske ambulante </v>
      </c>
      <c r="D119" s="13">
        <v>115</v>
      </c>
      <c r="E119" s="166"/>
      <c r="F119" s="158" t="s">
        <v>152</v>
      </c>
      <c r="G119" s="195">
        <v>234</v>
      </c>
      <c r="H119" s="199">
        <v>251</v>
      </c>
      <c r="I119" s="198"/>
      <c r="J119" s="186" t="e">
        <f>IF(F119="","",VLOOKUP(P119,#REF!,7,FALSE))</f>
        <v>#REF!</v>
      </c>
      <c r="K119" s="32" t="e">
        <f>VLOOKUP($P119,#REF!,3,FALSE)</f>
        <v>#REF!</v>
      </c>
      <c r="L119" s="32" t="e">
        <f>VLOOKUP($P119,#REF!,4,FALSE)</f>
        <v>#REF!</v>
      </c>
      <c r="M119" s="32" t="e">
        <f>VLOOKUP($P119,#REF!,5,FALSE)</f>
        <v>#REF!</v>
      </c>
      <c r="N119" s="33" t="e">
        <f>VLOOKUP($P119,#REF!,6,FALSE)</f>
        <v>#REF!</v>
      </c>
      <c r="O119" s="34">
        <v>42</v>
      </c>
      <c r="P119" s="61">
        <v>87</v>
      </c>
      <c r="Q119" s="61" t="str">
        <f>IFERROR(VLOOKUP(P119,#REF!,8,FALSE),"")</f>
        <v/>
      </c>
      <c r="R119" s="24"/>
      <c r="S119" s="61" t="str">
        <f>IFERROR(VLOOKUP(P119,#REF!,2,FALSE),"")</f>
        <v/>
      </c>
    </row>
    <row r="120" spans="1:19" s="13" customFormat="1" x14ac:dyDescent="0.2">
      <c r="A120" s="13">
        <f t="shared" si="8"/>
        <v>0</v>
      </c>
      <c r="B120" s="13" t="str">
        <f t="shared" si="6"/>
        <v>kirurgija</v>
      </c>
      <c r="C120" s="13" t="str">
        <f t="shared" si="6"/>
        <v xml:space="preserve">operacija karpalnega kanala </v>
      </c>
      <c r="D120" s="13">
        <v>116</v>
      </c>
      <c r="E120" s="166"/>
      <c r="F120" s="158" t="s">
        <v>154</v>
      </c>
      <c r="G120" s="195">
        <v>234</v>
      </c>
      <c r="H120" s="199">
        <v>251</v>
      </c>
      <c r="I120" s="198" t="s">
        <v>153</v>
      </c>
      <c r="J120" s="186" t="e">
        <f>IF(F120="","",VLOOKUP(P120,#REF!,7,FALSE))</f>
        <v>#REF!</v>
      </c>
      <c r="K120" s="32" t="e">
        <f>VLOOKUP($P120,#REF!,3,FALSE)</f>
        <v>#REF!</v>
      </c>
      <c r="L120" s="32" t="e">
        <f>VLOOKUP($P120,#REF!,4,FALSE)</f>
        <v>#REF!</v>
      </c>
      <c r="M120" s="32" t="e">
        <f>VLOOKUP($P120,#REF!,5,FALSE)</f>
        <v>#REF!</v>
      </c>
      <c r="N120" s="33" t="e">
        <f>VLOOKUP($P120,#REF!,6,FALSE)</f>
        <v>#REF!</v>
      </c>
      <c r="O120" s="34">
        <v>43</v>
      </c>
      <c r="P120" s="61">
        <v>89</v>
      </c>
      <c r="Q120" s="61" t="str">
        <f>IFERROR(VLOOKUP(P120,#REF!,8,FALSE),"")</f>
        <v/>
      </c>
      <c r="R120" s="24"/>
      <c r="S120" s="61" t="str">
        <f>IFERROR(VLOOKUP(P120,#REF!,2,FALSE),"")</f>
        <v/>
      </c>
    </row>
    <row r="121" spans="1:19" s="13" customFormat="1" x14ac:dyDescent="0.2">
      <c r="A121" s="13">
        <f t="shared" si="8"/>
        <v>0</v>
      </c>
      <c r="B121" s="13" t="str">
        <f t="shared" si="6"/>
        <v>kirurgija</v>
      </c>
      <c r="C121" s="13" t="str">
        <f t="shared" si="6"/>
        <v xml:space="preserve">proktoskopija </v>
      </c>
      <c r="D121" s="13">
        <v>117</v>
      </c>
      <c r="E121" s="166"/>
      <c r="F121" s="165" t="s">
        <v>161</v>
      </c>
      <c r="G121" s="195">
        <v>234</v>
      </c>
      <c r="H121" s="199">
        <v>251</v>
      </c>
      <c r="I121" s="198" t="s">
        <v>155</v>
      </c>
      <c r="J121" s="186" t="e">
        <f>IF(F121="","",VLOOKUP(P121,#REF!,7,FALSE))</f>
        <v>#REF!</v>
      </c>
      <c r="K121" s="32" t="e">
        <f>VLOOKUP($P121,#REF!,3,FALSE)</f>
        <v>#REF!</v>
      </c>
      <c r="L121" s="32" t="e">
        <f>VLOOKUP($P121,#REF!,4,FALSE)</f>
        <v>#REF!</v>
      </c>
      <c r="M121" s="32" t="e">
        <f>VLOOKUP($P121,#REF!,5,FALSE)</f>
        <v>#REF!</v>
      </c>
      <c r="N121" s="33" t="e">
        <f>VLOOKUP($P121,#REF!,6,FALSE)</f>
        <v>#REF!</v>
      </c>
      <c r="O121" s="34">
        <v>44</v>
      </c>
      <c r="P121" s="61">
        <v>90</v>
      </c>
      <c r="Q121" s="61" t="str">
        <f>IFERROR(VLOOKUP(P121,#REF!,8,FALSE),"")</f>
        <v/>
      </c>
      <c r="R121" s="24"/>
      <c r="S121" s="61" t="str">
        <f>IFERROR(VLOOKUP(P121,#REF!,2,FALSE),"")</f>
        <v/>
      </c>
    </row>
    <row r="122" spans="1:19" s="13" customFormat="1" ht="12.75" customHeight="1" x14ac:dyDescent="0.2">
      <c r="A122" s="13">
        <f t="shared" si="8"/>
        <v>0</v>
      </c>
      <c r="B122" s="13" t="str">
        <f t="shared" si="6"/>
        <v>kirurgija</v>
      </c>
      <c r="C122" s="13" t="str">
        <f t="shared" si="6"/>
        <v xml:space="preserve">proktoskopija </v>
      </c>
      <c r="D122" s="13">
        <v>118</v>
      </c>
      <c r="E122" s="166"/>
      <c r="F122" s="168"/>
      <c r="G122" s="195">
        <v>239</v>
      </c>
      <c r="H122" s="199">
        <v>257</v>
      </c>
      <c r="I122" s="198" t="s">
        <v>155</v>
      </c>
      <c r="J122" s="186" t="str">
        <f>IF(F122="","",VLOOKUP(P122,#REF!,7,FALSE))</f>
        <v/>
      </c>
      <c r="K122" s="32"/>
      <c r="L122" s="32"/>
      <c r="M122" s="32"/>
      <c r="N122" s="33"/>
      <c r="O122" s="34"/>
      <c r="P122" s="61"/>
      <c r="Q122" s="61" t="str">
        <f>IFERROR(VLOOKUP(P122,#REF!,8,FALSE),"")</f>
        <v/>
      </c>
      <c r="R122" s="24"/>
      <c r="S122" s="61" t="str">
        <f>IFERROR(VLOOKUP(P122,#REF!,2,FALSE),"")</f>
        <v/>
      </c>
    </row>
    <row r="123" spans="1:19" s="13" customFormat="1" x14ac:dyDescent="0.2">
      <c r="A123" s="13">
        <f t="shared" si="8"/>
        <v>0</v>
      </c>
      <c r="B123" s="13" t="str">
        <f t="shared" si="6"/>
        <v>kirurgija</v>
      </c>
      <c r="C123" s="13" t="str">
        <f t="shared" si="6"/>
        <v xml:space="preserve">rektoskopija </v>
      </c>
      <c r="D123" s="13">
        <v>119</v>
      </c>
      <c r="E123" s="166"/>
      <c r="F123" s="165" t="s">
        <v>162</v>
      </c>
      <c r="G123" s="195">
        <v>234</v>
      </c>
      <c r="H123" s="199">
        <v>251</v>
      </c>
      <c r="I123" s="198" t="s">
        <v>156</v>
      </c>
      <c r="J123" s="186" t="e">
        <f>IF(F123="","",VLOOKUP(P123,#REF!,7,FALSE))</f>
        <v>#REF!</v>
      </c>
      <c r="K123" s="32" t="e">
        <f>VLOOKUP($P123,#REF!,3,FALSE)</f>
        <v>#REF!</v>
      </c>
      <c r="L123" s="32" t="e">
        <f>VLOOKUP($P123,#REF!,4,FALSE)</f>
        <v>#REF!</v>
      </c>
      <c r="M123" s="32" t="e">
        <f>VLOOKUP($P123,#REF!,5,FALSE)</f>
        <v>#REF!</v>
      </c>
      <c r="N123" s="33" t="e">
        <f>VLOOKUP($P123,#REF!,6,FALSE)</f>
        <v>#REF!</v>
      </c>
      <c r="O123" s="34">
        <v>45</v>
      </c>
      <c r="P123" s="61">
        <v>91</v>
      </c>
      <c r="Q123" s="61" t="str">
        <f>IFERROR(VLOOKUP(P123,#REF!,8,FALSE),"")</f>
        <v/>
      </c>
      <c r="R123" s="24"/>
      <c r="S123" s="61" t="str">
        <f>IFERROR(VLOOKUP(P123,#REF!,2,FALSE),"")</f>
        <v/>
      </c>
    </row>
    <row r="124" spans="1:19" s="13" customFormat="1" ht="12.75" customHeight="1" x14ac:dyDescent="0.2">
      <c r="A124" s="13">
        <f t="shared" si="8"/>
        <v>0</v>
      </c>
      <c r="B124" s="13" t="str">
        <f t="shared" si="6"/>
        <v>kirurgija</v>
      </c>
      <c r="C124" s="13" t="str">
        <f t="shared" si="6"/>
        <v xml:space="preserve">rektoskopija </v>
      </c>
      <c r="D124" s="13">
        <v>120</v>
      </c>
      <c r="E124" s="166"/>
      <c r="F124" s="168"/>
      <c r="G124" s="195">
        <v>239</v>
      </c>
      <c r="H124" s="199">
        <v>257</v>
      </c>
      <c r="I124" s="198" t="s">
        <v>156</v>
      </c>
      <c r="J124" s="186" t="str">
        <f>IF(F124="","",VLOOKUP(P124,#REF!,7,FALSE))</f>
        <v/>
      </c>
      <c r="K124" s="32"/>
      <c r="L124" s="32"/>
      <c r="M124" s="32"/>
      <c r="N124" s="33"/>
      <c r="O124" s="34"/>
      <c r="P124" s="61"/>
      <c r="Q124" s="61" t="str">
        <f>IFERROR(VLOOKUP(P124,#REF!,8,FALSE),"")</f>
        <v/>
      </c>
      <c r="R124" s="24"/>
      <c r="S124" s="61" t="str">
        <f>IFERROR(VLOOKUP(P124,#REF!,2,FALSE),"")</f>
        <v/>
      </c>
    </row>
    <row r="125" spans="1:19" s="13" customFormat="1" x14ac:dyDescent="0.2">
      <c r="A125" s="13">
        <f t="shared" si="8"/>
        <v>0</v>
      </c>
      <c r="B125" s="13" t="str">
        <f t="shared" si="6"/>
        <v>kirurgija</v>
      </c>
      <c r="C125" s="13" t="str">
        <f t="shared" si="6"/>
        <v xml:space="preserve">sklerozacija </v>
      </c>
      <c r="D125" s="13">
        <v>121</v>
      </c>
      <c r="E125" s="166"/>
      <c r="F125" s="165" t="s">
        <v>163</v>
      </c>
      <c r="G125" s="195">
        <v>234</v>
      </c>
      <c r="H125" s="199">
        <v>251</v>
      </c>
      <c r="I125" s="198" t="s">
        <v>157</v>
      </c>
      <c r="J125" s="186" t="e">
        <f>IF(F125="","",VLOOKUP(P125,#REF!,7,FALSE))</f>
        <v>#REF!</v>
      </c>
      <c r="K125" s="32" t="e">
        <f>VLOOKUP($P125,#REF!,3,FALSE)</f>
        <v>#REF!</v>
      </c>
      <c r="L125" s="32" t="e">
        <f>VLOOKUP($P125,#REF!,4,FALSE)</f>
        <v>#REF!</v>
      </c>
      <c r="M125" s="32" t="e">
        <f>VLOOKUP($P125,#REF!,5,FALSE)</f>
        <v>#REF!</v>
      </c>
      <c r="N125" s="33" t="e">
        <f>VLOOKUP($P125,#REF!,6,FALSE)</f>
        <v>#REF!</v>
      </c>
      <c r="O125" s="34">
        <v>46</v>
      </c>
      <c r="P125" s="61">
        <v>92</v>
      </c>
      <c r="Q125" s="61" t="str">
        <f>IFERROR(VLOOKUP(P125,#REF!,8,FALSE),"")</f>
        <v/>
      </c>
      <c r="R125" s="24"/>
      <c r="S125" s="61" t="str">
        <f>IFERROR(VLOOKUP(P125,#REF!,2,FALSE),"")</f>
        <v/>
      </c>
    </row>
    <row r="126" spans="1:19" s="13" customFormat="1" ht="12.75" customHeight="1" x14ac:dyDescent="0.2">
      <c r="A126" s="13">
        <f t="shared" si="8"/>
        <v>0</v>
      </c>
      <c r="B126" s="13" t="str">
        <f t="shared" si="6"/>
        <v>kirurgija</v>
      </c>
      <c r="C126" s="13" t="str">
        <f t="shared" si="6"/>
        <v xml:space="preserve">sklerozacija </v>
      </c>
      <c r="D126" s="13">
        <v>122</v>
      </c>
      <c r="E126" s="166"/>
      <c r="F126" s="168"/>
      <c r="G126" s="195">
        <v>239</v>
      </c>
      <c r="H126" s="199">
        <v>257</v>
      </c>
      <c r="I126" s="198"/>
      <c r="J126" s="186" t="str">
        <f>IF(F126="","",VLOOKUP(P126,#REF!,7,FALSE))</f>
        <v/>
      </c>
      <c r="K126" s="32"/>
      <c r="L126" s="32"/>
      <c r="M126" s="32"/>
      <c r="N126" s="33"/>
      <c r="O126" s="34"/>
      <c r="P126" s="61"/>
      <c r="Q126" s="61" t="str">
        <f>IFERROR(VLOOKUP(P126,#REF!,8,FALSE),"")</f>
        <v/>
      </c>
      <c r="R126" s="24"/>
      <c r="S126" s="61" t="str">
        <f>IFERROR(VLOOKUP(P126,#REF!,2,FALSE),"")</f>
        <v/>
      </c>
    </row>
    <row r="127" spans="1:19" s="13" customFormat="1" x14ac:dyDescent="0.2">
      <c r="A127" s="13">
        <f t="shared" si="8"/>
        <v>0</v>
      </c>
      <c r="B127" s="13" t="str">
        <f t="shared" si="6"/>
        <v>kirurgija</v>
      </c>
      <c r="C127" s="13" t="str">
        <f t="shared" si="6"/>
        <v xml:space="preserve">ligatura </v>
      </c>
      <c r="D127" s="13">
        <v>123</v>
      </c>
      <c r="E127" s="166"/>
      <c r="F127" s="165" t="s">
        <v>164</v>
      </c>
      <c r="G127" s="195">
        <v>234</v>
      </c>
      <c r="H127" s="199">
        <v>251</v>
      </c>
      <c r="I127" s="198" t="s">
        <v>158</v>
      </c>
      <c r="J127" s="186" t="e">
        <f>IF(F127="","",VLOOKUP(P127,#REF!,7,FALSE))</f>
        <v>#REF!</v>
      </c>
      <c r="K127" s="32" t="e">
        <f>VLOOKUP($P127,#REF!,3,FALSE)</f>
        <v>#REF!</v>
      </c>
      <c r="L127" s="32" t="e">
        <f>VLOOKUP($P127,#REF!,4,FALSE)</f>
        <v>#REF!</v>
      </c>
      <c r="M127" s="32" t="e">
        <f>VLOOKUP($P127,#REF!,5,FALSE)</f>
        <v>#REF!</v>
      </c>
      <c r="N127" s="33" t="e">
        <f>VLOOKUP($P127,#REF!,6,FALSE)</f>
        <v>#REF!</v>
      </c>
      <c r="O127" s="34"/>
      <c r="P127" s="61">
        <v>93</v>
      </c>
      <c r="Q127" s="61" t="str">
        <f>IFERROR(VLOOKUP(P127,#REF!,8,FALSE),"")</f>
        <v/>
      </c>
      <c r="R127" s="24"/>
      <c r="S127" s="61" t="str">
        <f>IFERROR(VLOOKUP(P127,#REF!,2,FALSE),"")</f>
        <v/>
      </c>
    </row>
    <row r="128" spans="1:19" s="13" customFormat="1" ht="12.75" customHeight="1" x14ac:dyDescent="0.2">
      <c r="A128" s="13">
        <f t="shared" si="8"/>
        <v>0</v>
      </c>
      <c r="B128" s="13" t="str">
        <f t="shared" si="6"/>
        <v>kirurgija</v>
      </c>
      <c r="C128" s="13" t="str">
        <f t="shared" si="6"/>
        <v xml:space="preserve">ligatura </v>
      </c>
      <c r="D128" s="13">
        <v>124</v>
      </c>
      <c r="E128" s="169"/>
      <c r="F128" s="168"/>
      <c r="G128" s="195">
        <v>239</v>
      </c>
      <c r="H128" s="199">
        <v>257</v>
      </c>
      <c r="I128" s="198" t="s">
        <v>158</v>
      </c>
      <c r="J128" s="186" t="str">
        <f>IF(F128="","",VLOOKUP(P128,#REF!,7,FALSE))</f>
        <v/>
      </c>
      <c r="K128" s="32"/>
      <c r="L128" s="32"/>
      <c r="M128" s="32"/>
      <c r="N128" s="33"/>
      <c r="O128" s="34"/>
      <c r="P128" s="61"/>
      <c r="Q128" s="61" t="str">
        <f>IFERROR(VLOOKUP(P128,#REF!,8,FALSE),"")</f>
        <v/>
      </c>
      <c r="R128" s="24"/>
      <c r="S128" s="61" t="str">
        <f>IFERROR(VLOOKUP(P128,#REF!,2,FALSE),"")</f>
        <v/>
      </c>
    </row>
    <row r="129" spans="1:19" s="13" customFormat="1" ht="22.5" x14ac:dyDescent="0.2">
      <c r="A129" s="13">
        <f t="shared" si="8"/>
        <v>0</v>
      </c>
      <c r="B129" s="13" t="str">
        <f t="shared" si="6"/>
        <v>urgentna 
medicina</v>
      </c>
      <c r="C129" s="13" t="str">
        <f t="shared" si="6"/>
        <v xml:space="preserve">spec - internistika, urgentna ambulanta </v>
      </c>
      <c r="D129" s="13">
        <v>125</v>
      </c>
      <c r="E129" s="170" t="s">
        <v>362</v>
      </c>
      <c r="F129" s="158" t="s">
        <v>175</v>
      </c>
      <c r="G129" s="195">
        <v>238</v>
      </c>
      <c r="H129" s="199">
        <v>255</v>
      </c>
      <c r="I129" s="198"/>
      <c r="J129" s="186" t="e">
        <f>IF(F129="","",VLOOKUP(P129,#REF!,7,FALSE))</f>
        <v>#REF!</v>
      </c>
      <c r="K129" s="32" t="e">
        <f>VLOOKUP($P129,#REF!,3,FALSE)</f>
        <v>#REF!</v>
      </c>
      <c r="L129" s="32" t="e">
        <f>VLOOKUP($P129,#REF!,4,FALSE)</f>
        <v>#REF!</v>
      </c>
      <c r="M129" s="32" t="e">
        <f>VLOOKUP($P129,#REF!,5,FALSE)</f>
        <v>#REF!</v>
      </c>
      <c r="N129" s="33" t="e">
        <f>VLOOKUP($P129,#REF!,6,FALSE)</f>
        <v>#REF!</v>
      </c>
      <c r="O129" s="34"/>
      <c r="P129" s="61">
        <v>95</v>
      </c>
      <c r="Q129" s="61" t="str">
        <f>IFERROR(VLOOKUP(P129,#REF!,8,FALSE),"")</f>
        <v/>
      </c>
      <c r="R129" s="24"/>
      <c r="S129" s="61" t="str">
        <f>IFERROR(VLOOKUP(P129,#REF!,2,FALSE),"")</f>
        <v/>
      </c>
    </row>
    <row r="130" spans="1:19" s="13" customFormat="1" x14ac:dyDescent="0.2">
      <c r="A130" s="13">
        <f t="shared" si="8"/>
        <v>0</v>
      </c>
      <c r="B130" s="13" t="str">
        <f t="shared" si="6"/>
        <v>urgentna 
medicina</v>
      </c>
      <c r="C130" s="13" t="str">
        <f t="shared" si="6"/>
        <v xml:space="preserve">spec - kirurgija, urgentna ambulanta </v>
      </c>
      <c r="D130" s="13">
        <v>126</v>
      </c>
      <c r="E130" s="166"/>
      <c r="F130" s="158" t="s">
        <v>174</v>
      </c>
      <c r="G130" s="195">
        <v>238</v>
      </c>
      <c r="H130" s="199">
        <v>256</v>
      </c>
      <c r="I130" s="198"/>
      <c r="J130" s="186" t="e">
        <f>IF(F130="","",VLOOKUP(P130,#REF!,7,FALSE))</f>
        <v>#REF!</v>
      </c>
      <c r="K130" s="32" t="e">
        <f>VLOOKUP($P130,#REF!,3,FALSE)</f>
        <v>#REF!</v>
      </c>
      <c r="L130" s="32" t="e">
        <f>VLOOKUP($P130,#REF!,4,FALSE)</f>
        <v>#REF!</v>
      </c>
      <c r="M130" s="32" t="e">
        <f>VLOOKUP($P130,#REF!,5,FALSE)</f>
        <v>#REF!</v>
      </c>
      <c r="N130" s="33" t="e">
        <f>VLOOKUP($P130,#REF!,6,FALSE)</f>
        <v>#REF!</v>
      </c>
      <c r="O130" s="34"/>
      <c r="P130" s="61">
        <v>96</v>
      </c>
      <c r="Q130" s="61" t="str">
        <f>IFERROR(VLOOKUP(P130,#REF!,8,FALSE),"")</f>
        <v/>
      </c>
      <c r="R130" s="24"/>
      <c r="S130" s="61" t="str">
        <f>IFERROR(VLOOKUP(P130,#REF!,2,FALSE),"")</f>
        <v/>
      </c>
    </row>
    <row r="131" spans="1:19" s="13" customFormat="1" x14ac:dyDescent="0.2">
      <c r="A131" s="13">
        <f t="shared" si="8"/>
        <v>0</v>
      </c>
      <c r="B131" s="13" t="str">
        <f t="shared" si="6"/>
        <v>urgentna 
medicina</v>
      </c>
      <c r="C131" s="13" t="str">
        <f t="shared" si="6"/>
        <v xml:space="preserve">spec - infektologija, urgentna ambulanta </v>
      </c>
      <c r="D131" s="13">
        <v>127</v>
      </c>
      <c r="E131" s="166"/>
      <c r="F131" s="158" t="s">
        <v>173</v>
      </c>
      <c r="G131" s="195">
        <v>238</v>
      </c>
      <c r="H131" s="199">
        <v>261</v>
      </c>
      <c r="I131" s="198"/>
      <c r="J131" s="186" t="e">
        <f>IF(F131="","",VLOOKUP(P131,#REF!,7,FALSE))</f>
        <v>#REF!</v>
      </c>
      <c r="K131" s="32" t="e">
        <f>VLOOKUP($P131,#REF!,3,FALSE)</f>
        <v>#REF!</v>
      </c>
      <c r="L131" s="32" t="e">
        <f>VLOOKUP($P131,#REF!,4,FALSE)</f>
        <v>#REF!</v>
      </c>
      <c r="M131" s="32" t="e">
        <f>VLOOKUP($P131,#REF!,5,FALSE)</f>
        <v>#REF!</v>
      </c>
      <c r="N131" s="33" t="e">
        <f>VLOOKUP($P131,#REF!,6,FALSE)</f>
        <v>#REF!</v>
      </c>
      <c r="O131" s="34">
        <v>49</v>
      </c>
      <c r="P131" s="61">
        <v>97</v>
      </c>
      <c r="Q131" s="61" t="str">
        <f>IFERROR(VLOOKUP(P131,#REF!,8,FALSE),"")</f>
        <v/>
      </c>
      <c r="R131" s="24"/>
      <c r="S131" s="61" t="str">
        <f>IFERROR(VLOOKUP(P131,#REF!,2,FALSE),"")</f>
        <v/>
      </c>
    </row>
    <row r="132" spans="1:19" s="13" customFormat="1" x14ac:dyDescent="0.2">
      <c r="A132" s="13">
        <f t="shared" si="8"/>
        <v>0</v>
      </c>
      <c r="B132" s="13" t="str">
        <f t="shared" si="6"/>
        <v>urgentna 
medicina</v>
      </c>
      <c r="C132" s="13" t="str">
        <f t="shared" si="6"/>
        <v xml:space="preserve">spec - nevrologija, urgentna ambulanta </v>
      </c>
      <c r="E132" s="166"/>
      <c r="F132" s="158" t="s">
        <v>172</v>
      </c>
      <c r="G132" s="195">
        <v>238</v>
      </c>
      <c r="H132" s="199">
        <v>262</v>
      </c>
      <c r="I132" s="198"/>
      <c r="J132" s="186" t="e">
        <f>IF(F132="","",VLOOKUP(P132,#REF!,7,FALSE))</f>
        <v>#REF!</v>
      </c>
      <c r="K132" s="32" t="e">
        <f>VLOOKUP($P132,#REF!,3,FALSE)</f>
        <v>#REF!</v>
      </c>
      <c r="L132" s="32" t="e">
        <f>VLOOKUP($P132,#REF!,4,FALSE)</f>
        <v>#REF!</v>
      </c>
      <c r="M132" s="32" t="e">
        <f>VLOOKUP($P132,#REF!,5,FALSE)</f>
        <v>#REF!</v>
      </c>
      <c r="N132" s="33" t="e">
        <f>VLOOKUP($P132,#REF!,6,FALSE)</f>
        <v>#REF!</v>
      </c>
      <c r="O132" s="34">
        <v>50</v>
      </c>
      <c r="P132" s="61">
        <v>98</v>
      </c>
      <c r="Q132" s="61" t="str">
        <f>IFERROR(VLOOKUP(P132,#REF!,8,FALSE),"")</f>
        <v/>
      </c>
      <c r="R132" s="24"/>
      <c r="S132" s="61" t="str">
        <f>IFERROR(VLOOKUP(P132,#REF!,2,FALSE),"")</f>
        <v/>
      </c>
    </row>
    <row r="133" spans="1:19" s="13" customFormat="1" x14ac:dyDescent="0.2">
      <c r="A133" s="13">
        <f t="shared" si="8"/>
        <v>0</v>
      </c>
      <c r="B133" s="13" t="str">
        <f t="shared" si="6"/>
        <v>urgentna 
medicina</v>
      </c>
      <c r="C133" s="13" t="str">
        <f t="shared" si="6"/>
        <v>triaža in sprejem</v>
      </c>
      <c r="E133" s="166"/>
      <c r="F133" s="158" t="s">
        <v>417</v>
      </c>
      <c r="G133" s="195">
        <v>238</v>
      </c>
      <c r="H133" s="199">
        <v>271</v>
      </c>
      <c r="I133" s="198"/>
      <c r="J133" s="186" t="e">
        <f>IF(F133="","",VLOOKUP(P133,#REF!,7,FALSE))</f>
        <v>#REF!</v>
      </c>
      <c r="K133" s="32" t="e">
        <f>VLOOKUP($P133,#REF!,3,FALSE)</f>
        <v>#REF!</v>
      </c>
      <c r="L133" s="32" t="e">
        <f>VLOOKUP($P133,#REF!,4,FALSE)</f>
        <v>#REF!</v>
      </c>
      <c r="M133" s="32" t="e">
        <f>VLOOKUP($P133,#REF!,5,FALSE)</f>
        <v>#REF!</v>
      </c>
      <c r="N133" s="33" t="e">
        <f>VLOOKUP($P133,#REF!,6,FALSE)</f>
        <v>#REF!</v>
      </c>
      <c r="O133" s="34"/>
      <c r="P133" s="61">
        <v>144</v>
      </c>
      <c r="Q133" s="61" t="str">
        <f>IFERROR(VLOOKUP(P133,#REF!,8,FALSE),"")</f>
        <v/>
      </c>
      <c r="R133" s="24"/>
      <c r="S133" s="61" t="str">
        <f>IFERROR(VLOOKUP(P133,#REF!,2,FALSE),"")</f>
        <v/>
      </c>
    </row>
    <row r="134" spans="1:19" s="13" customFormat="1" x14ac:dyDescent="0.2">
      <c r="E134" s="166"/>
      <c r="F134" s="158" t="s">
        <v>418</v>
      </c>
      <c r="G134" s="195">
        <v>238</v>
      </c>
      <c r="H134" s="199">
        <v>272</v>
      </c>
      <c r="I134" s="198"/>
      <c r="J134" s="186" t="e">
        <f>IF(F134="","",VLOOKUP(P134,#REF!,7,FALSE))</f>
        <v>#REF!</v>
      </c>
      <c r="K134" s="32" t="e">
        <f>VLOOKUP($P134,#REF!,3,FALSE)</f>
        <v>#REF!</v>
      </c>
      <c r="L134" s="32" t="e">
        <f>VLOOKUP($P134,#REF!,4,FALSE)</f>
        <v>#REF!</v>
      </c>
      <c r="M134" s="32" t="e">
        <f>VLOOKUP($P134,#REF!,5,FALSE)</f>
        <v>#REF!</v>
      </c>
      <c r="N134" s="33" t="e">
        <f>VLOOKUP($P134,#REF!,6,FALSE)</f>
        <v>#REF!</v>
      </c>
      <c r="O134" s="34"/>
      <c r="P134" s="61">
        <v>165</v>
      </c>
      <c r="Q134" s="61" t="str">
        <f>IFERROR(VLOOKUP(P134,#REF!,8,FALSE),"")</f>
        <v/>
      </c>
      <c r="R134" s="24"/>
      <c r="S134" s="61" t="str">
        <f>IFERROR(VLOOKUP(P134,#REF!,2,FALSE),"")</f>
        <v/>
      </c>
    </row>
    <row r="135" spans="1:19" s="13" customFormat="1" x14ac:dyDescent="0.2">
      <c r="E135" s="166"/>
      <c r="F135" s="158" t="s">
        <v>419</v>
      </c>
      <c r="G135" s="195">
        <v>238</v>
      </c>
      <c r="H135" s="199">
        <v>273</v>
      </c>
      <c r="I135" s="198"/>
      <c r="J135" s="186" t="e">
        <f>IF(F135="","",VLOOKUP(P135,#REF!,7,FALSE))</f>
        <v>#REF!</v>
      </c>
      <c r="K135" s="32" t="e">
        <f>VLOOKUP($P135,#REF!,3,FALSE)</f>
        <v>#REF!</v>
      </c>
      <c r="L135" s="32" t="e">
        <f>VLOOKUP($P135,#REF!,4,FALSE)</f>
        <v>#REF!</v>
      </c>
      <c r="M135" s="32" t="e">
        <f>VLOOKUP($P135,#REF!,5,FALSE)</f>
        <v>#REF!</v>
      </c>
      <c r="N135" s="33" t="e">
        <f>VLOOKUP($P135,#REF!,6,FALSE)</f>
        <v>#REF!</v>
      </c>
      <c r="O135" s="34"/>
      <c r="P135" s="61">
        <v>166</v>
      </c>
      <c r="Q135" s="61" t="str">
        <f>IFERROR(VLOOKUP(P135,#REF!,8,FALSE),"")</f>
        <v/>
      </c>
      <c r="R135" s="24"/>
      <c r="S135" s="61" t="str">
        <f>IFERROR(VLOOKUP(P135,#REF!,2,FALSE),"")</f>
        <v/>
      </c>
    </row>
    <row r="136" spans="1:19" s="13" customFormat="1" x14ac:dyDescent="0.2">
      <c r="E136" s="166"/>
      <c r="F136" s="158" t="s">
        <v>420</v>
      </c>
      <c r="G136" s="195">
        <v>238</v>
      </c>
      <c r="H136" s="199">
        <v>274</v>
      </c>
      <c r="I136" s="198"/>
      <c r="J136" s="186" t="e">
        <f>IF(F136="","",VLOOKUP(P136,#REF!,7,FALSE))</f>
        <v>#REF!</v>
      </c>
      <c r="K136" s="32" t="e">
        <f>VLOOKUP($P136,#REF!,3,FALSE)</f>
        <v>#REF!</v>
      </c>
      <c r="L136" s="32" t="e">
        <f>VLOOKUP($P136,#REF!,4,FALSE)</f>
        <v>#REF!</v>
      </c>
      <c r="M136" s="32" t="e">
        <f>VLOOKUP($P136,#REF!,5,FALSE)</f>
        <v>#REF!</v>
      </c>
      <c r="N136" s="33" t="e">
        <f>VLOOKUP($P136,#REF!,6,FALSE)</f>
        <v>#REF!</v>
      </c>
      <c r="O136" s="34"/>
      <c r="P136" s="61">
        <v>167</v>
      </c>
      <c r="Q136" s="61" t="str">
        <f>IFERROR(VLOOKUP(P136,#REF!,8,FALSE),"")</f>
        <v/>
      </c>
      <c r="R136" s="24"/>
      <c r="S136" s="61" t="str">
        <f>IFERROR(VLOOKUP(P136,#REF!,2,FALSE),"")</f>
        <v/>
      </c>
    </row>
    <row r="137" spans="1:19" s="13" customFormat="1" x14ac:dyDescent="0.2">
      <c r="A137" s="13">
        <f>+$E$39</f>
        <v>0</v>
      </c>
      <c r="B137" s="13" t="str">
        <f>IF(E137="",B133,E137)</f>
        <v>urgentna 
medicina</v>
      </c>
      <c r="C137" s="13" t="str">
        <f>IF(F137="",C133,F137)</f>
        <v>dispečerska služba -  zdravnik</v>
      </c>
      <c r="E137" s="166"/>
      <c r="F137" s="158" t="s">
        <v>421</v>
      </c>
      <c r="G137" s="195">
        <v>238</v>
      </c>
      <c r="H137" s="199">
        <v>275</v>
      </c>
      <c r="I137" s="198"/>
      <c r="J137" s="186" t="e">
        <f>IF(F137="","",VLOOKUP(P137,#REF!,7,FALSE))</f>
        <v>#REF!</v>
      </c>
      <c r="K137" s="32" t="e">
        <f>VLOOKUP($P137,#REF!,3,FALSE)</f>
        <v>#REF!</v>
      </c>
      <c r="L137" s="32" t="e">
        <f>VLOOKUP($P137,#REF!,4,FALSE)</f>
        <v>#REF!</v>
      </c>
      <c r="M137" s="32" t="e">
        <f>VLOOKUP($P137,#REF!,5,FALSE)</f>
        <v>#REF!</v>
      </c>
      <c r="N137" s="33" t="e">
        <f>VLOOKUP($P137,#REF!,6,FALSE)</f>
        <v>#REF!</v>
      </c>
      <c r="O137" s="34"/>
      <c r="P137" s="61">
        <v>168</v>
      </c>
      <c r="Q137" s="61" t="str">
        <f>IFERROR(VLOOKUP(P137,#REF!,8,FALSE),"")</f>
        <v/>
      </c>
      <c r="R137" s="24"/>
      <c r="S137" s="61" t="str">
        <f>IFERROR(VLOOKUP(P137,#REF!,2,FALSE),"")</f>
        <v/>
      </c>
    </row>
    <row r="138" spans="1:19" s="13" customFormat="1" x14ac:dyDescent="0.2">
      <c r="A138" s="13">
        <f>+$E$39</f>
        <v>0</v>
      </c>
      <c r="B138" s="13" t="str">
        <f t="shared" si="6"/>
        <v>urgentna 
medicina</v>
      </c>
      <c r="C138" s="13" t="str">
        <f t="shared" si="6"/>
        <v>pediatrična urgenta ambulanta SB Celje</v>
      </c>
      <c r="E138" s="166"/>
      <c r="F138" s="158" t="s">
        <v>422</v>
      </c>
      <c r="G138" s="195">
        <v>238</v>
      </c>
      <c r="H138" s="199">
        <v>277</v>
      </c>
      <c r="I138" s="198" t="s">
        <v>167</v>
      </c>
      <c r="J138" s="186" t="e">
        <f>IF(F138="","",VLOOKUP(P138,#REF!,7,FALSE))</f>
        <v>#REF!</v>
      </c>
      <c r="K138" s="32" t="e">
        <f>VLOOKUP($P138,#REF!,3,FALSE)</f>
        <v>#REF!</v>
      </c>
      <c r="L138" s="32" t="e">
        <f>VLOOKUP($P138,#REF!,4,FALSE)</f>
        <v>#REF!</v>
      </c>
      <c r="M138" s="32" t="e">
        <f>VLOOKUP($P138,#REF!,5,FALSE)</f>
        <v>#REF!</v>
      </c>
      <c r="N138" s="33" t="e">
        <f>VLOOKUP($P138,#REF!,6,FALSE)</f>
        <v>#REF!</v>
      </c>
      <c r="O138" s="34"/>
      <c r="P138" s="61">
        <v>197</v>
      </c>
      <c r="Q138" s="61" t="str">
        <f>IFERROR(VLOOKUP(P138,#REF!,8,FALSE),"")</f>
        <v/>
      </c>
      <c r="R138" s="24"/>
      <c r="S138" s="61" t="str">
        <f>IFERROR(VLOOKUP(P138,#REF!,2,FALSE),"")</f>
        <v/>
      </c>
    </row>
    <row r="139" spans="1:19" s="13" customFormat="1" x14ac:dyDescent="0.2">
      <c r="A139" s="13">
        <f>+$E$39</f>
        <v>0</v>
      </c>
      <c r="B139" s="13" t="str">
        <f t="shared" ref="B139:C148" si="9">IF(E139="",B138,E139)</f>
        <v>urgentna 
medicina</v>
      </c>
      <c r="C139" s="13" t="str">
        <f t="shared" si="9"/>
        <v>urgentni center - enota za bolezni</v>
      </c>
      <c r="E139" s="166"/>
      <c r="F139" s="158" t="s">
        <v>423</v>
      </c>
      <c r="G139" s="195">
        <v>238</v>
      </c>
      <c r="H139" s="199">
        <v>280</v>
      </c>
      <c r="I139" s="198"/>
      <c r="J139" s="186" t="e">
        <f>IF(F139="","",VLOOKUP(P139,#REF!,7,FALSE))</f>
        <v>#REF!</v>
      </c>
      <c r="K139" s="32" t="e">
        <f>VLOOKUP($P139,#REF!,3,FALSE)</f>
        <v>#REF!</v>
      </c>
      <c r="L139" s="32" t="e">
        <f>VLOOKUP($P139,#REF!,4,FALSE)</f>
        <v>#REF!</v>
      </c>
      <c r="M139" s="32" t="e">
        <f>VLOOKUP($P139,#REF!,5,FALSE)</f>
        <v>#REF!</v>
      </c>
      <c r="N139" s="33" t="e">
        <f>VLOOKUP($P139,#REF!,6,FALSE)</f>
        <v>#REF!</v>
      </c>
      <c r="O139" s="34"/>
      <c r="P139" s="61">
        <v>198</v>
      </c>
      <c r="Q139" s="61" t="str">
        <f>IFERROR(VLOOKUP(P139,#REF!,8,FALSE),"")</f>
        <v/>
      </c>
      <c r="R139" s="24"/>
      <c r="S139" s="61" t="str">
        <f>IFERROR(VLOOKUP(P139,#REF!,2,FALSE),"")</f>
        <v/>
      </c>
    </row>
    <row r="140" spans="1:19" s="13" customFormat="1" x14ac:dyDescent="0.2">
      <c r="A140" s="13">
        <f>+$E$39</f>
        <v>0</v>
      </c>
      <c r="B140" s="13" t="str">
        <f t="shared" si="9"/>
        <v>urgentna 
medicina</v>
      </c>
      <c r="C140" s="13" t="str">
        <f t="shared" si="9"/>
        <v>urgentni center - enota za poškodbe</v>
      </c>
      <c r="D140" s="13">
        <v>128</v>
      </c>
      <c r="E140" s="166"/>
      <c r="F140" s="158" t="s">
        <v>424</v>
      </c>
      <c r="G140" s="195">
        <v>238</v>
      </c>
      <c r="H140" s="199">
        <v>281</v>
      </c>
      <c r="I140" s="198"/>
      <c r="J140" s="186" t="e">
        <f>IF(F140="","",VLOOKUP(P140,#REF!,7,FALSE))</f>
        <v>#REF!</v>
      </c>
      <c r="K140" s="32" t="e">
        <f>VLOOKUP($P140,#REF!,3,FALSE)</f>
        <v>#REF!</v>
      </c>
      <c r="L140" s="32" t="e">
        <f>VLOOKUP($P140,#REF!,4,FALSE)</f>
        <v>#REF!</v>
      </c>
      <c r="M140" s="32" t="e">
        <f>VLOOKUP($P140,#REF!,5,FALSE)</f>
        <v>#REF!</v>
      </c>
      <c r="N140" s="33" t="e">
        <f>VLOOKUP($P140,#REF!,6,FALSE)</f>
        <v>#REF!</v>
      </c>
      <c r="O140" s="34"/>
      <c r="P140" s="61">
        <v>199</v>
      </c>
      <c r="Q140" s="61" t="str">
        <f>IFERROR(VLOOKUP(P140,#REF!,8,FALSE),"")</f>
        <v/>
      </c>
      <c r="R140" s="24"/>
      <c r="S140" s="61" t="str">
        <f>IFERROR(VLOOKUP(P140,#REF!,2,FALSE),"")</f>
        <v/>
      </c>
    </row>
    <row r="141" spans="1:19" s="13" customFormat="1" x14ac:dyDescent="0.2">
      <c r="E141" s="171" t="s">
        <v>112</v>
      </c>
      <c r="F141" s="158" t="s">
        <v>171</v>
      </c>
      <c r="G141" s="195">
        <v>239</v>
      </c>
      <c r="H141" s="199">
        <v>257</v>
      </c>
      <c r="I141" s="198"/>
      <c r="J141" s="186" t="e">
        <f>IF(F141="","",VLOOKUP(P141,#REF!,7,FALSE))</f>
        <v>#REF!</v>
      </c>
      <c r="K141" s="32" t="e">
        <f>VLOOKUP($P141,#REF!,3,FALSE)</f>
        <v>#REF!</v>
      </c>
      <c r="L141" s="32" t="e">
        <f>VLOOKUP($P141,#REF!,4,FALSE)</f>
        <v>#REF!</v>
      </c>
      <c r="M141" s="32" t="e">
        <f>VLOOKUP($P141,#REF!,5,FALSE)</f>
        <v>#REF!</v>
      </c>
      <c r="N141" s="33" t="e">
        <f>VLOOKUP($P141,#REF!,6,FALSE)</f>
        <v>#REF!</v>
      </c>
      <c r="O141" s="34"/>
      <c r="P141" s="61">
        <v>99</v>
      </c>
      <c r="Q141" s="61" t="str">
        <f>IFERROR(VLOOKUP(P141,#REF!,8,FALSE),"")</f>
        <v/>
      </c>
      <c r="R141" s="24"/>
      <c r="S141" s="61" t="str">
        <f>IFERROR(VLOOKUP(P141,#REF!,2,FALSE),"")</f>
        <v/>
      </c>
    </row>
    <row r="142" spans="1:19" s="13" customFormat="1" x14ac:dyDescent="0.2">
      <c r="A142" s="13">
        <f>+$E$39</f>
        <v>0</v>
      </c>
      <c r="B142" s="13" t="str">
        <f>IF(E142="",B140,E142)</f>
        <v>paliativa</v>
      </c>
      <c r="C142" s="13" t="str">
        <f>IF(F142="",C140,F142)</f>
        <v>mobilni paliativni tim</v>
      </c>
      <c r="D142" s="13">
        <v>129</v>
      </c>
      <c r="E142" s="171" t="s">
        <v>400</v>
      </c>
      <c r="F142" s="158" t="s">
        <v>425</v>
      </c>
      <c r="G142" s="195">
        <v>241</v>
      </c>
      <c r="H142" s="199">
        <v>279</v>
      </c>
      <c r="I142" s="198"/>
      <c r="J142" s="186" t="e">
        <f>IF(F142="","",VLOOKUP(P142,#REF!,7,FALSE))</f>
        <v>#REF!</v>
      </c>
      <c r="K142" s="32" t="e">
        <f>VLOOKUP($P142,#REF!,3,FALSE)</f>
        <v>#REF!</v>
      </c>
      <c r="L142" s="32" t="e">
        <f>VLOOKUP($P142,#REF!,4,FALSE)</f>
        <v>#REF!</v>
      </c>
      <c r="M142" s="32" t="e">
        <f>VLOOKUP($P142,#REF!,5,FALSE)</f>
        <v>#REF!</v>
      </c>
      <c r="N142" s="33" t="e">
        <f>VLOOKUP($P142,#REF!,6,FALSE)</f>
        <v>#REF!</v>
      </c>
      <c r="O142" s="34"/>
      <c r="P142" s="61">
        <v>215</v>
      </c>
      <c r="Q142" s="61" t="str">
        <f>IFERROR(VLOOKUP(P142,#REF!,8,FALSE),"")</f>
        <v/>
      </c>
      <c r="R142" s="24"/>
      <c r="S142" s="61" t="str">
        <f>IFERROR(VLOOKUP(P142,#REF!,2,FALSE),"")</f>
        <v/>
      </c>
    </row>
    <row r="143" spans="1:19" s="13" customFormat="1" x14ac:dyDescent="0.2">
      <c r="A143" s="13">
        <f>+$E$39</f>
        <v>0</v>
      </c>
      <c r="B143" s="13" t="str">
        <f t="shared" si="9"/>
        <v>NIJZ</v>
      </c>
      <c r="C143" s="13" t="str">
        <f t="shared" si="9"/>
        <v>program NIJZ</v>
      </c>
      <c r="D143" s="13">
        <v>130</v>
      </c>
      <c r="E143" s="171" t="s">
        <v>293</v>
      </c>
      <c r="F143" s="158" t="s">
        <v>268</v>
      </c>
      <c r="G143" s="195">
        <v>246</v>
      </c>
      <c r="H143" s="199">
        <v>820</v>
      </c>
      <c r="I143" s="198" t="s">
        <v>426</v>
      </c>
      <c r="J143" s="186" t="e">
        <f>IF(F143="","",VLOOKUP(P143,#REF!,7,FALSE))</f>
        <v>#REF!</v>
      </c>
      <c r="K143" s="32" t="e">
        <f>VLOOKUP($P143,#REF!,3,FALSE)</f>
        <v>#REF!</v>
      </c>
      <c r="L143" s="32" t="e">
        <f>VLOOKUP($P143,#REF!,4,FALSE)</f>
        <v>#REF!</v>
      </c>
      <c r="M143" s="32" t="e">
        <f>VLOOKUP($P143,#REF!,5,FALSE)</f>
        <v>#REF!</v>
      </c>
      <c r="N143" s="33" t="e">
        <f>VLOOKUP($P143,#REF!,6,FALSE)</f>
        <v>#REF!</v>
      </c>
      <c r="O143" s="34"/>
      <c r="P143" s="61">
        <v>100</v>
      </c>
      <c r="Q143" s="61" t="str">
        <f>IFERROR(VLOOKUP(P143,#REF!,8,FALSE),"")</f>
        <v/>
      </c>
      <c r="R143" s="24"/>
      <c r="S143" s="61" t="str">
        <f>IFERROR(VLOOKUP(P143,#REF!,2,FALSE),"")</f>
        <v/>
      </c>
    </row>
    <row r="144" spans="1:19" s="13" customFormat="1" x14ac:dyDescent="0.2">
      <c r="A144" s="13">
        <f>+$E$39</f>
        <v>0</v>
      </c>
      <c r="B144" s="13" t="str">
        <f t="shared" si="9"/>
        <v>diabetologija</v>
      </c>
      <c r="C144" s="13" t="str">
        <f t="shared" si="9"/>
        <v xml:space="preserve">spec - diabetologija </v>
      </c>
      <c r="D144" s="13">
        <v>131</v>
      </c>
      <c r="E144" s="171" t="s">
        <v>113</v>
      </c>
      <c r="F144" s="158" t="s">
        <v>170</v>
      </c>
      <c r="G144" s="195">
        <v>249</v>
      </c>
      <c r="H144" s="199">
        <v>216</v>
      </c>
      <c r="I144" s="198"/>
      <c r="J144" s="186" t="e">
        <f>IF(F144="","",VLOOKUP(P144,#REF!,7,FALSE))</f>
        <v>#REF!</v>
      </c>
      <c r="K144" s="32" t="e">
        <f>VLOOKUP($P144,#REF!,3,FALSE)</f>
        <v>#REF!</v>
      </c>
      <c r="L144" s="32" t="e">
        <f>VLOOKUP($P144,#REF!,4,FALSE)</f>
        <v>#REF!</v>
      </c>
      <c r="M144" s="32" t="e">
        <f>VLOOKUP($P144,#REF!,5,FALSE)</f>
        <v>#REF!</v>
      </c>
      <c r="N144" s="33" t="e">
        <f>VLOOKUP($P144,#REF!,6,FALSE)</f>
        <v>#REF!</v>
      </c>
      <c r="O144" s="34">
        <v>51</v>
      </c>
      <c r="P144" s="61">
        <v>101</v>
      </c>
      <c r="Q144" s="61" t="str">
        <f>IFERROR(VLOOKUP(P144,#REF!,8,FALSE),"")</f>
        <v/>
      </c>
      <c r="R144" s="24"/>
      <c r="S144" s="61" t="str">
        <f>IFERROR(VLOOKUP(P144,#REF!,2,FALSE),"")</f>
        <v/>
      </c>
    </row>
    <row r="145" spans="1:19" s="13" customFormat="1" x14ac:dyDescent="0.2">
      <c r="A145" s="13">
        <f>+$E$39</f>
        <v>0</v>
      </c>
      <c r="B145" s="13" t="str">
        <f t="shared" si="9"/>
        <v>tireologija</v>
      </c>
      <c r="C145" s="13" t="str">
        <f t="shared" si="9"/>
        <v xml:space="preserve">spec - tireologija </v>
      </c>
      <c r="D145" s="13">
        <v>132</v>
      </c>
      <c r="E145" s="171" t="s">
        <v>114</v>
      </c>
      <c r="F145" s="158" t="s">
        <v>169</v>
      </c>
      <c r="G145" s="195">
        <v>249</v>
      </c>
      <c r="H145" s="199">
        <v>217</v>
      </c>
      <c r="I145" s="198"/>
      <c r="J145" s="186" t="e">
        <f>IF(F145="","",VLOOKUP(P145,#REF!,7,FALSE))</f>
        <v>#REF!</v>
      </c>
      <c r="K145" s="32" t="e">
        <f>VLOOKUP($P145,#REF!,3,FALSE)</f>
        <v>#REF!</v>
      </c>
      <c r="L145" s="32" t="e">
        <f>VLOOKUP($P145,#REF!,4,FALSE)</f>
        <v>#REF!</v>
      </c>
      <c r="M145" s="32" t="e">
        <f>VLOOKUP($P145,#REF!,5,FALSE)</f>
        <v>#REF!</v>
      </c>
      <c r="N145" s="33" t="e">
        <f>VLOOKUP($P145,#REF!,6,FALSE)</f>
        <v>#REF!</v>
      </c>
      <c r="O145" s="34">
        <v>52</v>
      </c>
      <c r="P145" s="61">
        <v>102</v>
      </c>
      <c r="Q145" s="61" t="str">
        <f>IFERROR(VLOOKUP(P145,#REF!,8,FALSE),"")</f>
        <v/>
      </c>
      <c r="R145" s="24"/>
      <c r="S145" s="61" t="str">
        <f>IFERROR(VLOOKUP(P145,#REF!,2,FALSE),"")</f>
        <v/>
      </c>
    </row>
    <row r="146" spans="1:19" s="13" customFormat="1" x14ac:dyDescent="0.2">
      <c r="A146" s="13" t="str">
        <f>+$E$146</f>
        <v>Fabry</v>
      </c>
      <c r="B146" s="13" t="str">
        <f t="shared" si="9"/>
        <v>Fabry</v>
      </c>
      <c r="C146" s="13" t="str">
        <f t="shared" si="9"/>
        <v xml:space="preserve">Fabry-jeva bolezen, SB Slovenj Gradec </v>
      </c>
      <c r="D146" s="13">
        <v>133</v>
      </c>
      <c r="E146" s="171" t="s">
        <v>269</v>
      </c>
      <c r="F146" s="158" t="s">
        <v>168</v>
      </c>
      <c r="G146" s="195">
        <v>249</v>
      </c>
      <c r="H146" s="199">
        <v>218</v>
      </c>
      <c r="I146" s="198" t="s">
        <v>167</v>
      </c>
      <c r="J146" s="186" t="e">
        <f>IF(F146="","",VLOOKUP(P146,#REF!,7,FALSE))</f>
        <v>#REF!</v>
      </c>
      <c r="K146" s="32" t="e">
        <f>VLOOKUP($P146,#REF!,3,FALSE)</f>
        <v>#REF!</v>
      </c>
      <c r="L146" s="32" t="e">
        <f>VLOOKUP($P146,#REF!,4,FALSE)</f>
        <v>#REF!</v>
      </c>
      <c r="M146" s="32" t="e">
        <f>VLOOKUP($P146,#REF!,5,FALSE)</f>
        <v>#REF!</v>
      </c>
      <c r="N146" s="33" t="e">
        <f>VLOOKUP($P146,#REF!,6,FALSE)</f>
        <v>#REF!</v>
      </c>
      <c r="O146" s="34"/>
      <c r="P146" s="61">
        <v>103</v>
      </c>
      <c r="Q146" s="61" t="str">
        <f>IFERROR(VLOOKUP(P146,#REF!,8,FALSE),"")</f>
        <v/>
      </c>
      <c r="R146" s="24"/>
      <c r="S146" s="61" t="str">
        <f>IFERROR(VLOOKUP(P146,#REF!,2,FALSE),"")</f>
        <v/>
      </c>
    </row>
    <row r="147" spans="1:19" s="11" customFormat="1" ht="12.75" customHeight="1" x14ac:dyDescent="0.2">
      <c r="A147" s="13" t="str">
        <f>+$E$146</f>
        <v>Fabry</v>
      </c>
      <c r="B147" s="13" t="str">
        <f t="shared" si="9"/>
        <v>SPLOŠNA ZUNAJBOLNIŠNIČNA ZDRAVSTVENA DEJAVNOST</v>
      </c>
      <c r="C147" s="13" t="str">
        <f t="shared" si="9"/>
        <v xml:space="preserve">Fabry-jeva bolezen, SB Slovenj Gradec </v>
      </c>
      <c r="D147" s="13">
        <v>134</v>
      </c>
      <c r="E147" s="48" t="s">
        <v>116</v>
      </c>
      <c r="F147" s="126"/>
      <c r="G147" s="200"/>
      <c r="H147" s="201"/>
      <c r="I147" s="202"/>
      <c r="J147" s="187" t="str">
        <f>IF(F147="","",VLOOKUP(P147,#REF!,7,FALSE))</f>
        <v/>
      </c>
      <c r="K147" s="49"/>
      <c r="L147" s="49"/>
      <c r="M147" s="49"/>
      <c r="N147" s="50"/>
      <c r="O147" s="51"/>
      <c r="P147" s="60"/>
      <c r="Q147" s="61" t="str">
        <f>IFERROR(VLOOKUP(P147,#REF!,8,FALSE),"")</f>
        <v/>
      </c>
      <c r="R147" s="24"/>
      <c r="S147" s="61" t="str">
        <f>IFERROR(VLOOKUP(P147,#REF!,2,FALSE),"")</f>
        <v/>
      </c>
    </row>
    <row r="148" spans="1:19" s="13" customFormat="1" x14ac:dyDescent="0.2">
      <c r="A148" s="13" t="str">
        <f>+$E$146</f>
        <v>Fabry</v>
      </c>
      <c r="B148" s="13" t="str">
        <f t="shared" si="9"/>
        <v>medicina dela…</v>
      </c>
      <c r="C148" s="13" t="str">
        <f t="shared" si="9"/>
        <v xml:space="preserve">spec - medicina dela, prometa in športa </v>
      </c>
      <c r="D148" s="13">
        <v>135</v>
      </c>
      <c r="E148" s="173" t="s">
        <v>177</v>
      </c>
      <c r="F148" s="174" t="s">
        <v>176</v>
      </c>
      <c r="G148" s="195">
        <v>301</v>
      </c>
      <c r="H148" s="199">
        <v>258</v>
      </c>
      <c r="I148" s="198"/>
      <c r="J148" s="186" t="e">
        <f>IF(F148="","",VLOOKUP(P148,#REF!,7,FALSE))</f>
        <v>#REF!</v>
      </c>
      <c r="K148" s="32" t="e">
        <f>VLOOKUP($P148,#REF!,3,FALSE)</f>
        <v>#REF!</v>
      </c>
      <c r="L148" s="32" t="e">
        <f>VLOOKUP($P148,#REF!,4,FALSE)</f>
        <v>#REF!</v>
      </c>
      <c r="M148" s="32" t="e">
        <f>VLOOKUP($P148,#REF!,5,FALSE)</f>
        <v>#REF!</v>
      </c>
      <c r="N148" s="33" t="e">
        <f>VLOOKUP($P148,#REF!,6,FALSE)</f>
        <v>#REF!</v>
      </c>
      <c r="O148" s="34">
        <v>53</v>
      </c>
      <c r="P148" s="61">
        <v>104</v>
      </c>
      <c r="Q148" s="61" t="str">
        <f>IFERROR(VLOOKUP(P148,#REF!,8,FALSE),"")</f>
        <v/>
      </c>
      <c r="R148" s="24"/>
      <c r="S148" s="61" t="str">
        <f>IFERROR(VLOOKUP(P148,#REF!,2,FALSE),"")</f>
        <v/>
      </c>
    </row>
    <row r="149" spans="1:19" s="13" customFormat="1" ht="12.75" customHeight="1" x14ac:dyDescent="0.2">
      <c r="A149" s="11"/>
      <c r="E149" s="164" t="s">
        <v>178</v>
      </c>
      <c r="F149" s="165" t="s">
        <v>198</v>
      </c>
      <c r="G149" s="195">
        <v>302</v>
      </c>
      <c r="H149" s="203" t="s">
        <v>188</v>
      </c>
      <c r="I149" s="198"/>
      <c r="J149" s="186" t="e">
        <f>IF(F149="","",VLOOKUP(P149,#REF!,7,FALSE))</f>
        <v>#REF!</v>
      </c>
      <c r="K149" s="32" t="e">
        <f>VLOOKUP($P149,#REF!,3,FALSE)</f>
        <v>#REF!</v>
      </c>
      <c r="L149" s="32" t="e">
        <f>VLOOKUP($P149,#REF!,4,FALSE)</f>
        <v>#REF!</v>
      </c>
      <c r="M149" s="32" t="e">
        <f>VLOOKUP($P149,#REF!,5,FALSE)</f>
        <v>#REF!</v>
      </c>
      <c r="N149" s="33" t="e">
        <f>VLOOKUP($P149,#REF!,6,FALSE)</f>
        <v>#REF!</v>
      </c>
      <c r="O149" s="34">
        <v>54</v>
      </c>
      <c r="P149" s="61">
        <v>105</v>
      </c>
      <c r="Q149" s="61" t="str">
        <f>IFERROR(VLOOKUP(P149,#REF!,8,FALSE),"")</f>
        <v/>
      </c>
      <c r="R149" s="24"/>
      <c r="S149" s="61" t="str">
        <f>IFERROR(VLOOKUP(P149,#REF!,2,FALSE),"")</f>
        <v/>
      </c>
    </row>
    <row r="150" spans="1:19" s="13" customFormat="1" ht="12.75" customHeight="1" x14ac:dyDescent="0.2">
      <c r="A150" s="11"/>
      <c r="E150" s="172"/>
      <c r="F150" s="158" t="s">
        <v>200</v>
      </c>
      <c r="G150" s="195">
        <v>302</v>
      </c>
      <c r="H150" s="203" t="s">
        <v>188</v>
      </c>
      <c r="I150" s="198" t="s">
        <v>199</v>
      </c>
      <c r="J150" s="186" t="e">
        <f>IF(F150="","",VLOOKUP(P150,#REF!,7,FALSE))</f>
        <v>#REF!</v>
      </c>
      <c r="K150" s="32" t="e">
        <f>VLOOKUP($P150,#REF!,3,FALSE)</f>
        <v>#REF!</v>
      </c>
      <c r="L150" s="32" t="e">
        <f>VLOOKUP($P150,#REF!,4,FALSE)</f>
        <v>#REF!</v>
      </c>
      <c r="M150" s="32" t="e">
        <f>VLOOKUP($P150,#REF!,5,FALSE)</f>
        <v>#REF!</v>
      </c>
      <c r="N150" s="33" t="e">
        <f>VLOOKUP($P150,#REF!,6,FALSE)</f>
        <v>#REF!</v>
      </c>
      <c r="O150" s="34"/>
      <c r="P150" s="61">
        <v>106</v>
      </c>
      <c r="Q150" s="61" t="str">
        <f>IFERROR(VLOOKUP(P150,#REF!,8,FALSE),"")</f>
        <v/>
      </c>
      <c r="R150" s="24"/>
      <c r="S150" s="61" t="str">
        <f>IFERROR(VLOOKUP(P150,#REF!,2,FALSE),"")</f>
        <v/>
      </c>
    </row>
    <row r="151" spans="1:19" s="13" customFormat="1" x14ac:dyDescent="0.2">
      <c r="A151" s="13" t="str">
        <f t="shared" ref="A151:A156" si="10">+$E$146</f>
        <v>Fabry</v>
      </c>
      <c r="B151" s="13">
        <f t="shared" ref="B151:C156" si="11">IF(E151="",B150,E151)</f>
        <v>0</v>
      </c>
      <c r="C151" s="13" t="str">
        <f t="shared" si="11"/>
        <v xml:space="preserve">splošna ambulanta v socialnovarstvenem zavodu  </v>
      </c>
      <c r="D151" s="13">
        <v>136</v>
      </c>
      <c r="E151" s="163"/>
      <c r="F151" s="158" t="s">
        <v>201</v>
      </c>
      <c r="G151" s="195">
        <v>302</v>
      </c>
      <c r="H151" s="203" t="s">
        <v>189</v>
      </c>
      <c r="I151" s="198"/>
      <c r="J151" s="186" t="e">
        <f>IF(F151="","",VLOOKUP(P151,#REF!,7,FALSE))</f>
        <v>#REF!</v>
      </c>
      <c r="K151" s="32" t="e">
        <f>VLOOKUP($P151,#REF!,3,FALSE)</f>
        <v>#REF!</v>
      </c>
      <c r="L151" s="32" t="e">
        <f>VLOOKUP($P151,#REF!,4,FALSE)</f>
        <v>#REF!</v>
      </c>
      <c r="M151" s="32" t="e">
        <f>VLOOKUP($P151,#REF!,5,FALSE)</f>
        <v>#REF!</v>
      </c>
      <c r="N151" s="33" t="e">
        <f>VLOOKUP($P151,#REF!,6,FALSE)</f>
        <v>#REF!</v>
      </c>
      <c r="O151" s="34">
        <v>55</v>
      </c>
      <c r="P151" s="61">
        <v>107</v>
      </c>
      <c r="Q151" s="61" t="str">
        <f>IFERROR(VLOOKUP(P151,#REF!,8,FALSE),"")</f>
        <v/>
      </c>
      <c r="R151" s="24"/>
      <c r="S151" s="61" t="str">
        <f>IFERROR(VLOOKUP(P151,#REF!,2,FALSE),"")</f>
        <v/>
      </c>
    </row>
    <row r="152" spans="1:19" s="13" customFormat="1" ht="22.5" x14ac:dyDescent="0.2">
      <c r="E152" s="155" t="s">
        <v>376</v>
      </c>
      <c r="F152" s="165" t="s">
        <v>202</v>
      </c>
      <c r="G152" s="195">
        <v>302</v>
      </c>
      <c r="H152" s="203" t="s">
        <v>190</v>
      </c>
      <c r="I152" s="198"/>
      <c r="J152" s="186" t="e">
        <f>IF(F152="","",VLOOKUP(P152,#REF!,7,FALSE))</f>
        <v>#REF!</v>
      </c>
      <c r="K152" s="32" t="e">
        <f>VLOOKUP($P152,#REF!,3,FALSE)</f>
        <v>#REF!</v>
      </c>
      <c r="L152" s="32" t="e">
        <f>VLOOKUP($P152,#REF!,4,FALSE)</f>
        <v>#REF!</v>
      </c>
      <c r="M152" s="32" t="e">
        <f>VLOOKUP($P152,#REF!,5,FALSE)</f>
        <v>#REF!</v>
      </c>
      <c r="N152" s="33" t="e">
        <f>VLOOKUP($P152,#REF!,6,FALSE)</f>
        <v>#REF!</v>
      </c>
      <c r="O152" s="34"/>
      <c r="P152" s="61">
        <v>108</v>
      </c>
      <c r="Q152" s="61" t="str">
        <f>IFERROR(VLOOKUP(P152,#REF!,8,FALSE),"")</f>
        <v/>
      </c>
      <c r="R152" s="24"/>
      <c r="S152" s="61" t="str">
        <f>IFERROR(VLOOKUP(P152,#REF!,2,FALSE),"")</f>
        <v/>
      </c>
    </row>
    <row r="153" spans="1:19" s="13" customFormat="1" x14ac:dyDescent="0.2">
      <c r="A153" s="13" t="str">
        <f t="shared" si="10"/>
        <v>Fabry</v>
      </c>
      <c r="B153" s="13" t="str">
        <f>IF(E153="",B151,E153)</f>
        <v>antikoag. amb.</v>
      </c>
      <c r="C153" s="13" t="str">
        <f>IF(F153="",C151,F153)</f>
        <v xml:space="preserve">antikoagulantna ambulanta </v>
      </c>
      <c r="D153" s="13">
        <v>137</v>
      </c>
      <c r="E153" s="164" t="s">
        <v>270</v>
      </c>
      <c r="F153" s="165" t="s">
        <v>203</v>
      </c>
      <c r="G153" s="195">
        <v>302</v>
      </c>
      <c r="H153" s="203" t="s">
        <v>191</v>
      </c>
      <c r="I153" s="198"/>
      <c r="J153" s="186" t="e">
        <f>IF(F153="","",VLOOKUP(P153,#REF!,7,FALSE))</f>
        <v>#REF!</v>
      </c>
      <c r="K153" s="32" t="e">
        <f>VLOOKUP($P153,#REF!,3,FALSE)</f>
        <v>#REF!</v>
      </c>
      <c r="L153" s="32" t="e">
        <f>VLOOKUP($P153,#REF!,4,FALSE)</f>
        <v>#REF!</v>
      </c>
      <c r="M153" s="32" t="e">
        <f>VLOOKUP($P153,#REF!,5,FALSE)</f>
        <v>#REF!</v>
      </c>
      <c r="N153" s="33" t="e">
        <f>VLOOKUP($P153,#REF!,6,FALSE)</f>
        <v>#REF!</v>
      </c>
      <c r="O153" s="34"/>
      <c r="P153" s="61">
        <v>109</v>
      </c>
      <c r="Q153" s="61" t="str">
        <f>IFERROR(VLOOKUP(P153,#REF!,8,FALSE),"")</f>
        <v/>
      </c>
      <c r="R153" s="24"/>
      <c r="S153" s="61" t="str">
        <f>IFERROR(VLOOKUP(P153,#REF!,2,FALSE),"")</f>
        <v/>
      </c>
    </row>
    <row r="154" spans="1:19" s="13" customFormat="1" x14ac:dyDescent="0.2">
      <c r="A154" s="13" t="str">
        <f t="shared" si="10"/>
        <v>Fabry</v>
      </c>
      <c r="B154" s="13" t="str">
        <f t="shared" si="11"/>
        <v>DŽ</v>
      </c>
      <c r="C154" s="13" t="str">
        <f t="shared" si="11"/>
        <v>dispanzer za ženske</v>
      </c>
      <c r="D154" s="13">
        <v>138</v>
      </c>
      <c r="E154" s="155" t="s">
        <v>179</v>
      </c>
      <c r="F154" s="165" t="s">
        <v>204</v>
      </c>
      <c r="G154" s="195">
        <v>306</v>
      </c>
      <c r="H154" s="203" t="s">
        <v>192</v>
      </c>
      <c r="I154" s="198"/>
      <c r="J154" s="186" t="e">
        <f>IF(F154="","",VLOOKUP(P154,#REF!,7,FALSE))</f>
        <v>#REF!</v>
      </c>
      <c r="K154" s="32" t="e">
        <f>VLOOKUP($P154,#REF!,3,FALSE)</f>
        <v>#REF!</v>
      </c>
      <c r="L154" s="32" t="e">
        <f>VLOOKUP($P154,#REF!,4,FALSE)</f>
        <v>#REF!</v>
      </c>
      <c r="M154" s="32" t="e">
        <f>VLOOKUP($P154,#REF!,5,FALSE)</f>
        <v>#REF!</v>
      </c>
      <c r="N154" s="33" t="e">
        <f>VLOOKUP($P154,#REF!,6,FALSE)</f>
        <v>#REF!</v>
      </c>
      <c r="O154" s="34">
        <v>56</v>
      </c>
      <c r="P154" s="61">
        <v>110</v>
      </c>
      <c r="Q154" s="61" t="str">
        <f>IFERROR(VLOOKUP(P154,#REF!,8,FALSE),"")</f>
        <v/>
      </c>
      <c r="R154" s="24"/>
      <c r="S154" s="61" t="str">
        <f>IFERROR(VLOOKUP(P154,#REF!,2,FALSE),"")</f>
        <v/>
      </c>
    </row>
    <row r="155" spans="1:19" s="13" customFormat="1" x14ac:dyDescent="0.2">
      <c r="A155" s="13" t="str">
        <f t="shared" si="10"/>
        <v>Fabry</v>
      </c>
      <c r="B155" s="13" t="str">
        <f t="shared" si="11"/>
        <v>OD, ŠD</v>
      </c>
      <c r="C155" s="13" t="str">
        <f t="shared" si="11"/>
        <v>otroški in šolski dispanzer - kurativa</v>
      </c>
      <c r="D155" s="13">
        <v>139</v>
      </c>
      <c r="E155" s="170" t="s">
        <v>180</v>
      </c>
      <c r="F155" s="158" t="s">
        <v>205</v>
      </c>
      <c r="G155" s="195">
        <v>327</v>
      </c>
      <c r="H155" s="203" t="s">
        <v>193</v>
      </c>
      <c r="I155" s="198"/>
      <c r="J155" s="186" t="e">
        <f>IF(F155="","",VLOOKUP(P155,#REF!,7,FALSE))</f>
        <v>#REF!</v>
      </c>
      <c r="K155" s="32" t="e">
        <f>VLOOKUP($P155,#REF!,3,FALSE)</f>
        <v>#REF!</v>
      </c>
      <c r="L155" s="32" t="e">
        <f>VLOOKUP($P155,#REF!,4,FALSE)</f>
        <v>#REF!</v>
      </c>
      <c r="M155" s="32" t="e">
        <f>VLOOKUP($P155,#REF!,5,FALSE)</f>
        <v>#REF!</v>
      </c>
      <c r="N155" s="33" t="e">
        <f>VLOOKUP($P155,#REF!,6,FALSE)</f>
        <v>#REF!</v>
      </c>
      <c r="O155" s="34">
        <v>57</v>
      </c>
      <c r="P155" s="61">
        <v>111</v>
      </c>
      <c r="Q155" s="61" t="str">
        <f>IFERROR(VLOOKUP(P155,#REF!,8,FALSE),"")</f>
        <v/>
      </c>
      <c r="R155" s="24"/>
      <c r="S155" s="61" t="str">
        <f>IFERROR(VLOOKUP(P155,#REF!,2,FALSE),"")</f>
        <v/>
      </c>
    </row>
    <row r="156" spans="1:19" s="13" customFormat="1" x14ac:dyDescent="0.2">
      <c r="A156" s="13" t="str">
        <f t="shared" si="10"/>
        <v>Fabry</v>
      </c>
      <c r="B156" s="13" t="str">
        <f t="shared" si="11"/>
        <v>OD, ŠD</v>
      </c>
      <c r="C156" s="13" t="str">
        <f t="shared" si="11"/>
        <v xml:space="preserve">otroški in šolski dispanzer - preventiva </v>
      </c>
      <c r="D156" s="13">
        <v>140</v>
      </c>
      <c r="E156" s="166"/>
      <c r="F156" s="158" t="s">
        <v>206</v>
      </c>
      <c r="G156" s="195">
        <v>327</v>
      </c>
      <c r="H156" s="203" t="s">
        <v>194</v>
      </c>
      <c r="I156" s="198"/>
      <c r="J156" s="186" t="e">
        <f>IF(F156="","",VLOOKUP(P156,#REF!,7,FALSE))</f>
        <v>#REF!</v>
      </c>
      <c r="K156" s="32" t="e">
        <f>VLOOKUP($P156,#REF!,3,FALSE)</f>
        <v>#REF!</v>
      </c>
      <c r="L156" s="32" t="e">
        <f>VLOOKUP($P156,#REF!,4,FALSE)</f>
        <v>#REF!</v>
      </c>
      <c r="M156" s="32" t="e">
        <f>VLOOKUP($P156,#REF!,5,FALSE)</f>
        <v>#REF!</v>
      </c>
      <c r="N156" s="33" t="e">
        <f>VLOOKUP($P156,#REF!,6,FALSE)</f>
        <v>#REF!</v>
      </c>
      <c r="O156" s="34"/>
      <c r="P156" s="61">
        <v>112</v>
      </c>
      <c r="Q156" s="61" t="str">
        <f>IFERROR(VLOOKUP(P156,#REF!,8,FALSE),"")</f>
        <v/>
      </c>
      <c r="R156" s="24"/>
      <c r="S156" s="61" t="str">
        <f>IFERROR(VLOOKUP(P156,#REF!,2,FALSE),"")</f>
        <v/>
      </c>
    </row>
    <row r="157" spans="1:19" s="13" customFormat="1" ht="12.75" customHeight="1" x14ac:dyDescent="0.2">
      <c r="A157" s="11"/>
      <c r="E157" s="166" t="s">
        <v>271</v>
      </c>
      <c r="F157" s="158" t="s">
        <v>427</v>
      </c>
      <c r="G157" s="195">
        <v>327</v>
      </c>
      <c r="H157" s="203" t="s">
        <v>195</v>
      </c>
      <c r="I157" s="198"/>
      <c r="J157" s="186" t="e">
        <f>IF(F157="","",VLOOKUP(P157,#REF!,7,FALSE))</f>
        <v>#REF!</v>
      </c>
      <c r="K157" s="32" t="e">
        <f>VLOOKUP($P157,#REF!,3,FALSE)</f>
        <v>#REF!</v>
      </c>
      <c r="L157" s="32" t="e">
        <f>VLOOKUP($P157,#REF!,4,FALSE)</f>
        <v>#REF!</v>
      </c>
      <c r="M157" s="32" t="e">
        <f>VLOOKUP($P157,#REF!,5,FALSE)</f>
        <v>#REF!</v>
      </c>
      <c r="N157" s="33" t="e">
        <f>VLOOKUP($P157,#REF!,6,FALSE)</f>
        <v>#REF!</v>
      </c>
      <c r="O157" s="34"/>
      <c r="P157" s="61">
        <v>113</v>
      </c>
      <c r="Q157" s="61" t="str">
        <f>IFERROR(VLOOKUP(P157,#REF!,8,FALSE),"")</f>
        <v/>
      </c>
      <c r="R157" s="24"/>
      <c r="S157" s="61" t="str">
        <f>IFERROR(VLOOKUP(P157,#REF!,2,FALSE),"")</f>
        <v/>
      </c>
    </row>
    <row r="158" spans="1:19" s="13" customFormat="1" ht="12.75" customHeight="1" x14ac:dyDescent="0.2">
      <c r="A158" s="11"/>
      <c r="E158" s="166"/>
      <c r="F158" s="158" t="s">
        <v>428</v>
      </c>
      <c r="G158" s="195">
        <v>327</v>
      </c>
      <c r="H158" s="203" t="s">
        <v>195</v>
      </c>
      <c r="I158" s="198"/>
      <c r="J158" s="186" t="e">
        <f>IF(F158="","",VLOOKUP(P158,#REF!,7,FALSE))</f>
        <v>#REF!</v>
      </c>
      <c r="K158" s="32" t="e">
        <f>VLOOKUP($P158,#REF!,3,FALSE)</f>
        <v>#REF!</v>
      </c>
      <c r="L158" s="32" t="e">
        <f>VLOOKUP($P158,#REF!,4,FALSE)</f>
        <v>#REF!</v>
      </c>
      <c r="M158" s="32" t="e">
        <f>VLOOKUP($P158,#REF!,5,FALSE)</f>
        <v>#REF!</v>
      </c>
      <c r="N158" s="33" t="e">
        <f>VLOOKUP($P158,#REF!,6,FALSE)</f>
        <v>#REF!</v>
      </c>
      <c r="O158" s="34">
        <v>58</v>
      </c>
      <c r="P158" s="61">
        <v>114</v>
      </c>
      <c r="Q158" s="61" t="str">
        <f>IFERROR(VLOOKUP(P158,#REF!,8,FALSE),"")</f>
        <v/>
      </c>
      <c r="R158" s="24"/>
      <c r="S158" s="61" t="str">
        <f>IFERROR(VLOOKUP(P158,#REF!,2,FALSE),"")</f>
        <v/>
      </c>
    </row>
    <row r="159" spans="1:19" s="13" customFormat="1" x14ac:dyDescent="0.2">
      <c r="A159" s="13" t="str">
        <f>+$E$146</f>
        <v>Fabry</v>
      </c>
      <c r="B159" s="13">
        <f>IF(E159="",B158,E159)</f>
        <v>0</v>
      </c>
      <c r="C159" s="13" t="str">
        <f>IF(F159="",C158,F159)</f>
        <v>razvojna ambulanta z centrom za zgodnjo obravnavo</v>
      </c>
      <c r="D159" s="13">
        <v>141</v>
      </c>
      <c r="E159" s="166"/>
      <c r="F159" s="158" t="s">
        <v>429</v>
      </c>
      <c r="G159" s="195">
        <v>327</v>
      </c>
      <c r="H159" s="203" t="s">
        <v>195</v>
      </c>
      <c r="I159" s="198"/>
      <c r="J159" s="186" t="e">
        <f>IF(F159="","",VLOOKUP(P159,#REF!,7,FALSE))</f>
        <v>#REF!</v>
      </c>
      <c r="K159" s="32" t="e">
        <f>VLOOKUP($P159,#REF!,3,FALSE)</f>
        <v>#REF!</v>
      </c>
      <c r="L159" s="32" t="e">
        <f>VLOOKUP($P159,#REF!,4,FALSE)</f>
        <v>#REF!</v>
      </c>
      <c r="M159" s="32" t="e">
        <f>VLOOKUP($P159,#REF!,5,FALSE)</f>
        <v>#REF!</v>
      </c>
      <c r="N159" s="33" t="e">
        <f>VLOOKUP($P159,#REF!,6,FALSE)</f>
        <v>#REF!</v>
      </c>
      <c r="O159" s="34">
        <v>58</v>
      </c>
      <c r="P159" s="61">
        <v>218</v>
      </c>
      <c r="Q159" s="61" t="str">
        <f>IFERROR(VLOOKUP(P159,#REF!,8,FALSE),"")</f>
        <v/>
      </c>
      <c r="R159" s="24"/>
      <c r="S159" s="61" t="str">
        <f>IFERROR(VLOOKUP(P159,#REF!,2,FALSE),"")</f>
        <v/>
      </c>
    </row>
    <row r="160" spans="1:19" s="13" customFormat="1" ht="12.75" customHeight="1" x14ac:dyDescent="0.2">
      <c r="A160" s="11"/>
      <c r="E160" s="170" t="s">
        <v>374</v>
      </c>
      <c r="F160" s="158" t="s">
        <v>430</v>
      </c>
      <c r="G160" s="195">
        <v>338</v>
      </c>
      <c r="H160" s="203" t="s">
        <v>350</v>
      </c>
      <c r="I160" s="198"/>
      <c r="J160" s="186" t="e">
        <f>IF(F160="","",VLOOKUP(P160,#REF!,7,FALSE))</f>
        <v>#REF!</v>
      </c>
      <c r="K160" s="32" t="e">
        <f>VLOOKUP($P160,#REF!,3,FALSE)</f>
        <v>#REF!</v>
      </c>
      <c r="L160" s="32" t="e">
        <f>VLOOKUP($P160,#REF!,4,FALSE)</f>
        <v>#REF!</v>
      </c>
      <c r="M160" s="32" t="e">
        <f>VLOOKUP($P160,#REF!,5,FALSE)</f>
        <v>#REF!</v>
      </c>
      <c r="N160" s="33" t="e">
        <f>VLOOKUP($P160,#REF!,6,FALSE)</f>
        <v>#REF!</v>
      </c>
      <c r="O160" s="34">
        <v>59</v>
      </c>
      <c r="P160" s="61">
        <v>115</v>
      </c>
      <c r="Q160" s="61" t="str">
        <f>IFERROR(VLOOKUP(P160,#REF!,8,FALSE),"")</f>
        <v/>
      </c>
      <c r="R160" s="24"/>
      <c r="S160" s="61" t="str">
        <f>IFERROR(VLOOKUP(P160,#REF!,2,FALSE),"")</f>
        <v/>
      </c>
    </row>
    <row r="161" spans="1:19" s="13" customFormat="1" ht="12.75" customHeight="1" x14ac:dyDescent="0.2">
      <c r="A161" s="11"/>
      <c r="E161" s="166" t="s">
        <v>375</v>
      </c>
      <c r="F161" s="158" t="s">
        <v>431</v>
      </c>
      <c r="G161" s="195">
        <v>338</v>
      </c>
      <c r="H161" s="203" t="s">
        <v>196</v>
      </c>
      <c r="I161" s="198"/>
      <c r="J161" s="186" t="e">
        <f>IF(F161="","",VLOOKUP(P161,#REF!,7,FALSE))</f>
        <v>#REF!</v>
      </c>
      <c r="K161" s="32" t="e">
        <f>VLOOKUP($P161,#REF!,3,FALSE)</f>
        <v>#REF!</v>
      </c>
      <c r="L161" s="32" t="e">
        <f>VLOOKUP($P161,#REF!,4,FALSE)</f>
        <v>#REF!</v>
      </c>
      <c r="M161" s="32" t="e">
        <f>VLOOKUP($P161,#REF!,5,FALSE)</f>
        <v>#REF!</v>
      </c>
      <c r="N161" s="33" t="e">
        <f>VLOOKUP($P161,#REF!,6,FALSE)</f>
        <v>#REF!</v>
      </c>
      <c r="O161" s="34">
        <v>60</v>
      </c>
      <c r="P161" s="61">
        <v>116</v>
      </c>
      <c r="Q161" s="61" t="str">
        <f>IFERROR(VLOOKUP(P161,#REF!,8,FALSE),"")</f>
        <v/>
      </c>
      <c r="R161" s="24"/>
      <c r="S161" s="61" t="str">
        <f>IFERROR(VLOOKUP(P161,#REF!,2,FALSE),"")</f>
        <v/>
      </c>
    </row>
    <row r="162" spans="1:19" s="13" customFormat="1" x14ac:dyDescent="0.2">
      <c r="A162" s="13" t="str">
        <f t="shared" ref="A162:A205" si="12">+$E$146</f>
        <v>Fabry</v>
      </c>
      <c r="B162" s="13">
        <f t="shared" ref="B162:C219" si="13">IF(E162="",B161,E162)</f>
        <v>0</v>
      </c>
      <c r="C162" s="13" t="str">
        <f t="shared" si="13"/>
        <v>dežurna služba 1</v>
      </c>
      <c r="D162" s="13">
        <v>142</v>
      </c>
      <c r="E162" s="166"/>
      <c r="F162" s="158" t="s">
        <v>432</v>
      </c>
      <c r="G162" s="195">
        <v>338</v>
      </c>
      <c r="H162" s="203" t="s">
        <v>351</v>
      </c>
      <c r="I162" s="198"/>
      <c r="J162" s="186" t="e">
        <f>IF(F162="","",VLOOKUP(P162,#REF!,7,FALSE))</f>
        <v>#REF!</v>
      </c>
      <c r="K162" s="32" t="e">
        <f>VLOOKUP($P162,#REF!,3,FALSE)</f>
        <v>#REF!</v>
      </c>
      <c r="L162" s="32" t="e">
        <f>VLOOKUP($P162,#REF!,4,FALSE)</f>
        <v>#REF!</v>
      </c>
      <c r="M162" s="32" t="e">
        <f>VLOOKUP($P162,#REF!,5,FALSE)</f>
        <v>#REF!</v>
      </c>
      <c r="N162" s="33" t="e">
        <f>VLOOKUP($P162,#REF!,6,FALSE)</f>
        <v>#REF!</v>
      </c>
      <c r="O162" s="34">
        <v>61</v>
      </c>
      <c r="P162" s="61">
        <v>117</v>
      </c>
      <c r="Q162" s="61" t="str">
        <f>IFERROR(VLOOKUP(P162,#REF!,8,FALSE),"")</f>
        <v/>
      </c>
      <c r="R162" s="24"/>
      <c r="S162" s="61" t="str">
        <f>IFERROR(VLOOKUP(P162,#REF!,2,FALSE),"")</f>
        <v/>
      </c>
    </row>
    <row r="163" spans="1:19" s="13" customFormat="1" x14ac:dyDescent="0.2">
      <c r="A163" s="13" t="str">
        <f t="shared" si="12"/>
        <v>Fabry</v>
      </c>
      <c r="B163" s="13">
        <f t="shared" si="13"/>
        <v>0</v>
      </c>
      <c r="C163" s="13" t="str">
        <f t="shared" si="13"/>
        <v>dežurna služba 2</v>
      </c>
      <c r="D163" s="13">
        <v>143</v>
      </c>
      <c r="E163" s="166"/>
      <c r="F163" s="158" t="s">
        <v>433</v>
      </c>
      <c r="G163" s="195">
        <v>338</v>
      </c>
      <c r="H163" s="203" t="s">
        <v>352</v>
      </c>
      <c r="I163" s="198"/>
      <c r="J163" s="186" t="e">
        <f>IF(F163="","",VLOOKUP(P163,#REF!,7,FALSE))</f>
        <v>#REF!</v>
      </c>
      <c r="K163" s="32" t="e">
        <f>VLOOKUP($P163,#REF!,3,FALSE)</f>
        <v>#REF!</v>
      </c>
      <c r="L163" s="32" t="e">
        <f>VLOOKUP($P163,#REF!,4,FALSE)</f>
        <v>#REF!</v>
      </c>
      <c r="M163" s="32" t="e">
        <f>VLOOKUP($P163,#REF!,5,FALSE)</f>
        <v>#REF!</v>
      </c>
      <c r="N163" s="33" t="e">
        <f>VLOOKUP($P163,#REF!,6,FALSE)</f>
        <v>#REF!</v>
      </c>
      <c r="O163" s="34">
        <v>62</v>
      </c>
      <c r="P163" s="61">
        <v>118</v>
      </c>
      <c r="Q163" s="61" t="str">
        <f>IFERROR(VLOOKUP(P163,#REF!,8,FALSE),"")</f>
        <v/>
      </c>
      <c r="R163" s="24"/>
      <c r="S163" s="61" t="str">
        <f>IFERROR(VLOOKUP(P163,#REF!,2,FALSE),"")</f>
        <v/>
      </c>
    </row>
    <row r="164" spans="1:19" s="13" customFormat="1" x14ac:dyDescent="0.2">
      <c r="A164" s="13" t="str">
        <f t="shared" si="12"/>
        <v>Fabry</v>
      </c>
      <c r="B164" s="13">
        <f t="shared" si="13"/>
        <v>0</v>
      </c>
      <c r="C164" s="13" t="str">
        <f t="shared" si="13"/>
        <v>dežurna služba 3a</v>
      </c>
      <c r="D164" s="13">
        <v>144</v>
      </c>
      <c r="E164" s="166"/>
      <c r="F164" s="158" t="s">
        <v>434</v>
      </c>
      <c r="G164" s="195">
        <v>338</v>
      </c>
      <c r="H164" s="203" t="s">
        <v>353</v>
      </c>
      <c r="I164" s="198"/>
      <c r="J164" s="186" t="e">
        <f>IF(F164="","",VLOOKUP(P164,#REF!,7,FALSE))</f>
        <v>#REF!</v>
      </c>
      <c r="K164" s="32" t="e">
        <f>VLOOKUP($P164,#REF!,3,FALSE)</f>
        <v>#REF!</v>
      </c>
      <c r="L164" s="32" t="e">
        <f>VLOOKUP($P164,#REF!,4,FALSE)</f>
        <v>#REF!</v>
      </c>
      <c r="M164" s="32" t="e">
        <f>VLOOKUP($P164,#REF!,5,FALSE)</f>
        <v>#REF!</v>
      </c>
      <c r="N164" s="33" t="e">
        <f>VLOOKUP($P164,#REF!,6,FALSE)</f>
        <v>#REF!</v>
      </c>
      <c r="O164" s="34"/>
      <c r="P164" s="61">
        <v>119</v>
      </c>
      <c r="Q164" s="61" t="str">
        <f>IFERROR(VLOOKUP(P164,#REF!,8,FALSE),"")</f>
        <v/>
      </c>
      <c r="R164" s="24"/>
      <c r="S164" s="61" t="str">
        <f>IFERROR(VLOOKUP(P164,#REF!,2,FALSE),"")</f>
        <v/>
      </c>
    </row>
    <row r="165" spans="1:19" s="13" customFormat="1" x14ac:dyDescent="0.2">
      <c r="A165" s="13" t="str">
        <f t="shared" si="12"/>
        <v>Fabry</v>
      </c>
      <c r="B165" s="13">
        <f t="shared" si="13"/>
        <v>0</v>
      </c>
      <c r="C165" s="13" t="str">
        <f t="shared" si="13"/>
        <v>dežurna služba 3b</v>
      </c>
      <c r="D165" s="13">
        <v>145</v>
      </c>
      <c r="E165" s="166"/>
      <c r="F165" s="158" t="s">
        <v>435</v>
      </c>
      <c r="G165" s="195">
        <v>338</v>
      </c>
      <c r="H165" s="203" t="s">
        <v>354</v>
      </c>
      <c r="I165" s="198"/>
      <c r="J165" s="186" t="e">
        <f>IF(F165="","",VLOOKUP(P165,#REF!,7,FALSE))</f>
        <v>#REF!</v>
      </c>
      <c r="K165" s="32" t="e">
        <f>VLOOKUP($P165,#REF!,3,FALSE)</f>
        <v>#REF!</v>
      </c>
      <c r="L165" s="32" t="e">
        <f>VLOOKUP($P165,#REF!,4,FALSE)</f>
        <v>#REF!</v>
      </c>
      <c r="M165" s="32" t="e">
        <f>VLOOKUP($P165,#REF!,5,FALSE)</f>
        <v>#REF!</v>
      </c>
      <c r="N165" s="33" t="e">
        <f>VLOOKUP($P165,#REF!,6,FALSE)</f>
        <v>#REF!</v>
      </c>
      <c r="O165" s="34">
        <v>63</v>
      </c>
      <c r="P165" s="61">
        <v>219</v>
      </c>
      <c r="Q165" s="61" t="str">
        <f>IFERROR(VLOOKUP(P165,#REF!,8,FALSE),"")</f>
        <v/>
      </c>
      <c r="R165" s="24"/>
      <c r="S165" s="61" t="str">
        <f>IFERROR(VLOOKUP(P165,#REF!,2,FALSE),"")</f>
        <v/>
      </c>
    </row>
    <row r="166" spans="1:19" s="13" customFormat="1" x14ac:dyDescent="0.2">
      <c r="A166" s="13" t="str">
        <f t="shared" si="12"/>
        <v>Fabry</v>
      </c>
      <c r="B166" s="13">
        <f t="shared" si="13"/>
        <v>0</v>
      </c>
      <c r="C166" s="13" t="str">
        <f t="shared" si="13"/>
        <v>dežurna služba 4</v>
      </c>
      <c r="D166" s="13">
        <v>146</v>
      </c>
      <c r="E166" s="172"/>
      <c r="F166" s="158" t="s">
        <v>436</v>
      </c>
      <c r="G166" s="195">
        <v>338</v>
      </c>
      <c r="H166" s="203" t="s">
        <v>355</v>
      </c>
      <c r="I166" s="198"/>
      <c r="J166" s="186" t="e">
        <f>IF(F166="","",VLOOKUP(P166,#REF!,7,FALSE))</f>
        <v>#REF!</v>
      </c>
      <c r="K166" s="32" t="e">
        <f>VLOOKUP($P166,#REF!,3,FALSE)</f>
        <v>#REF!</v>
      </c>
      <c r="L166" s="32" t="e">
        <f>VLOOKUP($P166,#REF!,4,FALSE)</f>
        <v>#REF!</v>
      </c>
      <c r="M166" s="32" t="e">
        <f>VLOOKUP($P166,#REF!,5,FALSE)</f>
        <v>#REF!</v>
      </c>
      <c r="N166" s="33" t="e">
        <f>VLOOKUP($P166,#REF!,6,FALSE)</f>
        <v>#REF!</v>
      </c>
      <c r="O166" s="34">
        <v>64</v>
      </c>
      <c r="P166" s="61">
        <v>121</v>
      </c>
      <c r="Q166" s="61" t="str">
        <f>IFERROR(VLOOKUP(P166,#REF!,8,FALSE),"")</f>
        <v/>
      </c>
      <c r="R166" s="24"/>
      <c r="S166" s="61" t="str">
        <f>IFERROR(VLOOKUP(P166,#REF!,2,FALSE),"")</f>
        <v/>
      </c>
    </row>
    <row r="167" spans="1:19" s="13" customFormat="1" x14ac:dyDescent="0.2">
      <c r="A167" s="13" t="str">
        <f t="shared" si="12"/>
        <v>Fabry</v>
      </c>
      <c r="B167" s="13">
        <f t="shared" si="13"/>
        <v>0</v>
      </c>
      <c r="C167" s="13" t="str">
        <f t="shared" si="13"/>
        <v>dežurna služba 5</v>
      </c>
      <c r="D167" s="13">
        <v>147</v>
      </c>
      <c r="E167" s="166"/>
      <c r="F167" s="158" t="s">
        <v>437</v>
      </c>
      <c r="G167" s="195">
        <v>338</v>
      </c>
      <c r="H167" s="199" t="s">
        <v>356</v>
      </c>
      <c r="I167" s="198"/>
      <c r="J167" s="186" t="e">
        <f>IF(F167="","",VLOOKUP(P167,#REF!,7,FALSE))</f>
        <v>#REF!</v>
      </c>
      <c r="K167" s="32" t="e">
        <f>VLOOKUP($P167,#REF!,3,FALSE)</f>
        <v>#REF!</v>
      </c>
      <c r="L167" s="32" t="e">
        <f>VLOOKUP($P167,#REF!,4,FALSE)</f>
        <v>#REF!</v>
      </c>
      <c r="M167" s="32" t="e">
        <f>VLOOKUP($P167,#REF!,5,FALSE)</f>
        <v>#REF!</v>
      </c>
      <c r="N167" s="33" t="e">
        <f>VLOOKUP($P167,#REF!,6,FALSE)</f>
        <v>#REF!</v>
      </c>
      <c r="O167" s="34"/>
      <c r="P167" s="61">
        <v>122</v>
      </c>
      <c r="Q167" s="61" t="str">
        <f>IFERROR(VLOOKUP(P167,#REF!,8,FALSE),"")</f>
        <v/>
      </c>
      <c r="R167" s="24"/>
      <c r="S167" s="61" t="str">
        <f>IFERROR(VLOOKUP(P167,#REF!,2,FALSE),"")</f>
        <v/>
      </c>
    </row>
    <row r="168" spans="1:19" s="13" customFormat="1" x14ac:dyDescent="0.2">
      <c r="A168" s="13" t="str">
        <f t="shared" si="12"/>
        <v>Fabry</v>
      </c>
      <c r="B168" s="13">
        <f t="shared" si="13"/>
        <v>0</v>
      </c>
      <c r="C168" s="13" t="str">
        <f t="shared" si="13"/>
        <v>triaža satelitski urgentni center</v>
      </c>
      <c r="D168" s="13">
        <v>148</v>
      </c>
      <c r="E168" s="166"/>
      <c r="F168" s="158" t="s">
        <v>438</v>
      </c>
      <c r="G168" s="195">
        <v>338</v>
      </c>
      <c r="H168" s="199" t="s">
        <v>346</v>
      </c>
      <c r="I168" s="198"/>
      <c r="J168" s="186" t="e">
        <f>IF(F168="","",VLOOKUP(P168,#REF!,7,FALSE))</f>
        <v>#REF!</v>
      </c>
      <c r="K168" s="32" t="e">
        <f>VLOOKUP($P168,#REF!,3,FALSE)</f>
        <v>#REF!</v>
      </c>
      <c r="L168" s="32" t="e">
        <f>VLOOKUP($P168,#REF!,4,FALSE)</f>
        <v>#REF!</v>
      </c>
      <c r="M168" s="32" t="e">
        <f>VLOOKUP($P168,#REF!,5,FALSE)</f>
        <v>#REF!</v>
      </c>
      <c r="N168" s="33" t="e">
        <f>VLOOKUP($P168,#REF!,6,FALSE)</f>
        <v>#REF!</v>
      </c>
      <c r="O168" s="34"/>
      <c r="P168" s="61">
        <v>123</v>
      </c>
      <c r="Q168" s="61" t="str">
        <f>IFERROR(VLOOKUP(P168,#REF!,8,FALSE),"")</f>
        <v/>
      </c>
      <c r="R168" s="24"/>
      <c r="S168" s="61" t="str">
        <f>IFERROR(VLOOKUP(P168,#REF!,2,FALSE),"")</f>
        <v/>
      </c>
    </row>
    <row r="169" spans="1:19" s="13" customFormat="1" x14ac:dyDescent="0.2">
      <c r="A169" s="13" t="str">
        <f t="shared" si="12"/>
        <v>Fabry</v>
      </c>
      <c r="B169" s="13">
        <f t="shared" si="13"/>
        <v>0</v>
      </c>
      <c r="C169" s="13" t="str">
        <f t="shared" si="13"/>
        <v>mobilna enota reanimobila</v>
      </c>
      <c r="D169" s="13">
        <v>149</v>
      </c>
      <c r="E169" s="166"/>
      <c r="F169" s="158" t="s">
        <v>439</v>
      </c>
      <c r="G169" s="195">
        <v>338</v>
      </c>
      <c r="H169" s="199" t="s">
        <v>347</v>
      </c>
      <c r="I169" s="198"/>
      <c r="J169" s="186" t="e">
        <f>IF(F169="","",VLOOKUP(P169,#REF!,7,FALSE))</f>
        <v>#REF!</v>
      </c>
      <c r="K169" s="32" t="e">
        <f>VLOOKUP($P169,#REF!,3,FALSE)</f>
        <v>#REF!</v>
      </c>
      <c r="L169" s="32" t="e">
        <f>VLOOKUP($P169,#REF!,4,FALSE)</f>
        <v>#REF!</v>
      </c>
      <c r="M169" s="32" t="e">
        <f>VLOOKUP($P169,#REF!,5,FALSE)</f>
        <v>#REF!</v>
      </c>
      <c r="N169" s="33" t="e">
        <f>VLOOKUP($P169,#REF!,6,FALSE)</f>
        <v>#REF!</v>
      </c>
      <c r="O169" s="34"/>
      <c r="P169" s="61">
        <v>169</v>
      </c>
      <c r="Q169" s="61" t="str">
        <f>IFERROR(VLOOKUP(P169,#REF!,8,FALSE),"")</f>
        <v/>
      </c>
      <c r="R169" s="24"/>
      <c r="S169" s="61" t="str">
        <f>IFERROR(VLOOKUP(P169,#REF!,2,FALSE),"")</f>
        <v/>
      </c>
    </row>
    <row r="170" spans="1:19" s="13" customFormat="1" x14ac:dyDescent="0.2">
      <c r="A170" s="13" t="str">
        <f t="shared" si="12"/>
        <v>Fabry</v>
      </c>
      <c r="B170" s="13">
        <f t="shared" si="13"/>
        <v>0</v>
      </c>
      <c r="C170" s="13" t="str">
        <f t="shared" si="13"/>
        <v>mobilna enota nujnega reševalnega vozila</v>
      </c>
      <c r="D170" s="13">
        <v>150</v>
      </c>
      <c r="E170" s="166"/>
      <c r="F170" s="158" t="s">
        <v>440</v>
      </c>
      <c r="G170" s="195">
        <v>338</v>
      </c>
      <c r="H170" s="199" t="s">
        <v>348</v>
      </c>
      <c r="I170" s="198"/>
      <c r="J170" s="186" t="e">
        <f>IF(F170="","",VLOOKUP(P170,#REF!,7,FALSE))</f>
        <v>#REF!</v>
      </c>
      <c r="K170" s="32" t="e">
        <f>VLOOKUP($P170,#REF!,3,FALSE)</f>
        <v>#REF!</v>
      </c>
      <c r="L170" s="32" t="e">
        <f>VLOOKUP($P170,#REF!,4,FALSE)</f>
        <v>#REF!</v>
      </c>
      <c r="M170" s="32" t="e">
        <f>VLOOKUP($P170,#REF!,5,FALSE)</f>
        <v>#REF!</v>
      </c>
      <c r="N170" s="33" t="e">
        <f>VLOOKUP($P170,#REF!,6,FALSE)</f>
        <v>#REF!</v>
      </c>
      <c r="O170" s="34"/>
      <c r="P170" s="61">
        <v>170</v>
      </c>
      <c r="Q170" s="61" t="str">
        <f>IFERROR(VLOOKUP(P170,#REF!,8,FALSE),"")</f>
        <v/>
      </c>
      <c r="R170" s="24"/>
      <c r="S170" s="61" t="str">
        <f>IFERROR(VLOOKUP(P170,#REF!,2,FALSE),"")</f>
        <v/>
      </c>
    </row>
    <row r="171" spans="1:19" s="13" customFormat="1" x14ac:dyDescent="0.2">
      <c r="A171" s="13" t="str">
        <f t="shared" si="12"/>
        <v>Fabry</v>
      </c>
      <c r="B171" s="13">
        <f t="shared" si="13"/>
        <v>0</v>
      </c>
      <c r="C171" s="13" t="str">
        <f t="shared" si="13"/>
        <v>motorno kolo</v>
      </c>
      <c r="D171" s="13">
        <v>151</v>
      </c>
      <c r="E171" s="166"/>
      <c r="F171" s="158" t="s">
        <v>441</v>
      </c>
      <c r="G171" s="195">
        <v>338</v>
      </c>
      <c r="H171" s="199" t="s">
        <v>349</v>
      </c>
      <c r="I171" s="198"/>
      <c r="J171" s="186" t="e">
        <f>IF(F171="","",VLOOKUP(P171,#REF!,7,FALSE))</f>
        <v>#REF!</v>
      </c>
      <c r="K171" s="32" t="e">
        <f>VLOOKUP($P171,#REF!,3,FALSE)</f>
        <v>#REF!</v>
      </c>
      <c r="L171" s="32" t="e">
        <f>VLOOKUP($P171,#REF!,4,FALSE)</f>
        <v>#REF!</v>
      </c>
      <c r="M171" s="32" t="e">
        <f>VLOOKUP($P171,#REF!,5,FALSE)</f>
        <v>#REF!</v>
      </c>
      <c r="N171" s="33" t="e">
        <f>VLOOKUP($P171,#REF!,6,FALSE)</f>
        <v>#REF!</v>
      </c>
      <c r="O171" s="34"/>
      <c r="P171" s="61">
        <v>171</v>
      </c>
      <c r="Q171" s="61" t="str">
        <f>IFERROR(VLOOKUP(P171,#REF!,8,FALSE),"")</f>
        <v/>
      </c>
      <c r="R171" s="24"/>
      <c r="S171" s="61" t="str">
        <f>IFERROR(VLOOKUP(P171,#REF!,2,FALSE),"")</f>
        <v/>
      </c>
    </row>
    <row r="172" spans="1:19" s="13" customFormat="1" x14ac:dyDescent="0.2">
      <c r="A172" s="13" t="str">
        <f t="shared" si="12"/>
        <v>Fabry</v>
      </c>
      <c r="B172" s="13">
        <f t="shared" si="13"/>
        <v>0</v>
      </c>
      <c r="C172" s="13" t="str">
        <f t="shared" si="13"/>
        <v xml:space="preserve">enota za hitro pomoč v rednem delovnem času  </v>
      </c>
      <c r="D172" s="13">
        <v>152</v>
      </c>
      <c r="E172" s="169"/>
      <c r="F172" s="158" t="s">
        <v>442</v>
      </c>
      <c r="G172" s="195">
        <v>338</v>
      </c>
      <c r="H172" s="204" t="s">
        <v>395</v>
      </c>
      <c r="I172" s="198"/>
      <c r="J172" s="186" t="e">
        <f>IF(F172="","",VLOOKUP(P172,#REF!,7,FALSE))</f>
        <v>#REF!</v>
      </c>
      <c r="K172" s="32" t="e">
        <f>VLOOKUP($P172,#REF!,3,FALSE)</f>
        <v>#REF!</v>
      </c>
      <c r="L172" s="32" t="e">
        <f>VLOOKUP($P172,#REF!,4,FALSE)</f>
        <v>#REF!</v>
      </c>
      <c r="M172" s="32" t="e">
        <f>VLOOKUP($P172,#REF!,5,FALSE)</f>
        <v>#REF!</v>
      </c>
      <c r="N172" s="33" t="e">
        <f>VLOOKUP($P172,#REF!,6,FALSE)</f>
        <v>#REF!</v>
      </c>
      <c r="O172" s="34"/>
      <c r="P172" s="61">
        <v>201</v>
      </c>
      <c r="Q172" s="61" t="str">
        <f>IFERROR(VLOOKUP(P172,#REF!,8,FALSE),"")</f>
        <v/>
      </c>
      <c r="R172" s="24"/>
      <c r="S172" s="61" t="str">
        <f>IFERROR(VLOOKUP(P172,#REF!,2,FALSE),"")</f>
        <v/>
      </c>
    </row>
    <row r="173" spans="1:19" s="13" customFormat="1" ht="22.5" x14ac:dyDescent="0.2">
      <c r="A173" s="13" t="str">
        <f t="shared" si="12"/>
        <v>Fabry</v>
      </c>
      <c r="B173" s="13" t="str">
        <f t="shared" si="13"/>
        <v>preventivni programi</v>
      </c>
      <c r="C173" s="13" t="str">
        <f t="shared" si="13"/>
        <v>zdravstvena vzgoja</v>
      </c>
      <c r="D173" s="13">
        <v>153</v>
      </c>
      <c r="E173" s="170" t="s">
        <v>443</v>
      </c>
      <c r="F173" s="158" t="s">
        <v>215</v>
      </c>
      <c r="G173" s="195">
        <v>346</v>
      </c>
      <c r="H173" s="199" t="s">
        <v>197</v>
      </c>
      <c r="I173" s="198" t="s">
        <v>167</v>
      </c>
      <c r="J173" s="186" t="e">
        <f>IF(F173="","",VLOOKUP(P173,#REF!,7,FALSE))</f>
        <v>#REF!</v>
      </c>
      <c r="K173" s="32" t="e">
        <f>VLOOKUP($P173,#REF!,3,FALSE)</f>
        <v>#REF!</v>
      </c>
      <c r="L173" s="32" t="e">
        <f>VLOOKUP($P173,#REF!,4,FALSE)</f>
        <v>#REF!</v>
      </c>
      <c r="M173" s="32" t="e">
        <f>VLOOKUP($P173,#REF!,5,FALSE)</f>
        <v>#REF!</v>
      </c>
      <c r="N173" s="33" t="e">
        <f>VLOOKUP($P173,#REF!,6,FALSE)</f>
        <v>#REF!</v>
      </c>
      <c r="O173" s="34"/>
      <c r="P173" s="61">
        <v>124</v>
      </c>
      <c r="Q173" s="61" t="str">
        <f>IFERROR(VLOOKUP(P173,#REF!,8,FALSE),"")</f>
        <v/>
      </c>
      <c r="R173" s="24"/>
      <c r="S173" s="61" t="str">
        <f>IFERROR(VLOOKUP(P173,#REF!,2,FALSE),"")</f>
        <v/>
      </c>
    </row>
    <row r="174" spans="1:19" s="13" customFormat="1" x14ac:dyDescent="0.2">
      <c r="A174" s="13" t="str">
        <f t="shared" si="12"/>
        <v>Fabry</v>
      </c>
      <c r="B174" s="13" t="str">
        <f t="shared" si="13"/>
        <v>preventivni programi</v>
      </c>
      <c r="C174" s="13" t="str">
        <f t="shared" si="13"/>
        <v xml:space="preserve">delavnica 'zdravo hujšanje' </v>
      </c>
      <c r="E174" s="166"/>
      <c r="F174" s="158" t="s">
        <v>216</v>
      </c>
      <c r="G174" s="195">
        <v>346</v>
      </c>
      <c r="H174" s="199" t="s">
        <v>197</v>
      </c>
      <c r="I174" s="198" t="s">
        <v>398</v>
      </c>
      <c r="J174" s="186" t="e">
        <f>IF(F174="","",VLOOKUP(P174,#REF!,7,FALSE))</f>
        <v>#REF!</v>
      </c>
      <c r="K174" s="32" t="e">
        <f>VLOOKUP($P174,#REF!,3,FALSE)</f>
        <v>#REF!</v>
      </c>
      <c r="L174" s="32" t="e">
        <f>VLOOKUP($P174,#REF!,4,FALSE)</f>
        <v>#REF!</v>
      </c>
      <c r="M174" s="32" t="e">
        <f>VLOOKUP($P174,#REF!,5,FALSE)</f>
        <v>#REF!</v>
      </c>
      <c r="N174" s="33" t="e">
        <f>VLOOKUP($P174,#REF!,6,FALSE)</f>
        <v>#REF!</v>
      </c>
      <c r="O174" s="34"/>
      <c r="P174" s="61">
        <v>202</v>
      </c>
      <c r="Q174" s="61" t="str">
        <f>IFERROR(VLOOKUP(P174,#REF!,8,FALSE),"")</f>
        <v/>
      </c>
      <c r="R174" s="24"/>
      <c r="S174" s="61" t="str">
        <f>IFERROR(VLOOKUP(P174,#REF!,2,FALSE),"")</f>
        <v/>
      </c>
    </row>
    <row r="175" spans="1:19" s="13" customFormat="1" ht="20.25" customHeight="1" x14ac:dyDescent="0.2">
      <c r="A175" s="13" t="str">
        <f t="shared" si="12"/>
        <v>Fabry</v>
      </c>
      <c r="B175" s="13" t="str">
        <f t="shared" si="13"/>
        <v>preventivni programi</v>
      </c>
      <c r="C175" s="13" t="str">
        <f t="shared" si="13"/>
        <v>delavnica 'zdrava prehrana'</v>
      </c>
      <c r="E175" s="166"/>
      <c r="F175" s="158" t="s">
        <v>217</v>
      </c>
      <c r="G175" s="195">
        <v>346</v>
      </c>
      <c r="H175" s="199" t="s">
        <v>197</v>
      </c>
      <c r="I175" s="198" t="s">
        <v>207</v>
      </c>
      <c r="J175" s="186" t="e">
        <f>IF(F175="","",VLOOKUP(P175,#REF!,7,FALSE))</f>
        <v>#REF!</v>
      </c>
      <c r="K175" s="32" t="e">
        <f>VLOOKUP($P175,#REF!,3,FALSE)</f>
        <v>#REF!</v>
      </c>
      <c r="L175" s="32" t="e">
        <f>VLOOKUP($P175,#REF!,4,FALSE)</f>
        <v>#REF!</v>
      </c>
      <c r="M175" s="32" t="e">
        <f>VLOOKUP($P175,#REF!,5,FALSE)</f>
        <v>#REF!</v>
      </c>
      <c r="N175" s="33" t="e">
        <f>VLOOKUP($P175,#REF!,6,FALSE)</f>
        <v>#REF!</v>
      </c>
      <c r="O175" s="34">
        <v>65</v>
      </c>
      <c r="P175" s="61">
        <v>203</v>
      </c>
      <c r="Q175" s="61" t="str">
        <f>IFERROR(VLOOKUP(P175,#REF!,8,FALSE),"")</f>
        <v/>
      </c>
      <c r="R175" s="24"/>
      <c r="S175" s="61" t="str">
        <f>IFERROR(VLOOKUP(P175,#REF!,2,FALSE),"")</f>
        <v/>
      </c>
    </row>
    <row r="176" spans="1:19" s="13" customFormat="1" x14ac:dyDescent="0.2">
      <c r="A176" s="13" t="str">
        <f t="shared" si="12"/>
        <v>Fabry</v>
      </c>
      <c r="B176" s="13" t="str">
        <f t="shared" si="13"/>
        <v>preventivni programi</v>
      </c>
      <c r="C176" s="13" t="str">
        <f t="shared" si="13"/>
        <v xml:space="preserve">delavnica 'gibam se' </v>
      </c>
      <c r="E176" s="166"/>
      <c r="F176" s="158" t="s">
        <v>396</v>
      </c>
      <c r="G176" s="195">
        <v>346</v>
      </c>
      <c r="H176" s="199" t="s">
        <v>197</v>
      </c>
      <c r="I176" s="198" t="s">
        <v>399</v>
      </c>
      <c r="J176" s="186" t="e">
        <f>IF(F176="","",VLOOKUP(P176,#REF!,7,FALSE))</f>
        <v>#REF!</v>
      </c>
      <c r="K176" s="32" t="e">
        <f>VLOOKUP($P176,#REF!,3,FALSE)</f>
        <v>#REF!</v>
      </c>
      <c r="L176" s="32" t="e">
        <f>VLOOKUP($P176,#REF!,4,FALSE)</f>
        <v>#REF!</v>
      </c>
      <c r="M176" s="32" t="e">
        <f>VLOOKUP($P176,#REF!,5,FALSE)</f>
        <v>#REF!</v>
      </c>
      <c r="N176" s="33" t="e">
        <f>VLOOKUP($P176,#REF!,6,FALSE)</f>
        <v>#REF!</v>
      </c>
      <c r="O176" s="34">
        <v>66</v>
      </c>
      <c r="P176" s="61">
        <v>204</v>
      </c>
      <c r="Q176" s="61" t="str">
        <f>IFERROR(VLOOKUP(P176,#REF!,8,FALSE),"")</f>
        <v/>
      </c>
      <c r="R176" s="24"/>
      <c r="S176" s="61" t="str">
        <f>IFERROR(VLOOKUP(P176,#REF!,2,FALSE),"")</f>
        <v/>
      </c>
    </row>
    <row r="177" spans="1:19" s="13" customFormat="1" x14ac:dyDescent="0.2">
      <c r="E177" s="166"/>
      <c r="F177" s="158" t="s">
        <v>218</v>
      </c>
      <c r="G177" s="195">
        <v>346</v>
      </c>
      <c r="H177" s="199" t="s">
        <v>197</v>
      </c>
      <c r="I177" s="198" t="s">
        <v>208</v>
      </c>
      <c r="J177" s="186" t="e">
        <f>IF(F177="","",VLOOKUP(P177,#REF!,7,FALSE))</f>
        <v>#REF!</v>
      </c>
      <c r="K177" s="32" t="e">
        <f>VLOOKUP($P177,#REF!,3,FALSE)</f>
        <v>#REF!</v>
      </c>
      <c r="L177" s="32" t="e">
        <f>VLOOKUP($P177,#REF!,4,FALSE)</f>
        <v>#REF!</v>
      </c>
      <c r="M177" s="32" t="e">
        <f>VLOOKUP($P177,#REF!,5,FALSE)</f>
        <v>#REF!</v>
      </c>
      <c r="N177" s="33" t="e">
        <f>VLOOKUP($P177,#REF!,6,FALSE)</f>
        <v>#REF!</v>
      </c>
      <c r="O177" s="34">
        <v>67</v>
      </c>
      <c r="P177" s="61">
        <v>205</v>
      </c>
      <c r="Q177" s="61" t="str">
        <f>IFERROR(VLOOKUP(P177,#REF!,8,FALSE),"")</f>
        <v/>
      </c>
      <c r="R177" s="24"/>
      <c r="S177" s="61" t="str">
        <f>IFERROR(VLOOKUP(P177,#REF!,2,FALSE),"")</f>
        <v/>
      </c>
    </row>
    <row r="178" spans="1:19" s="13" customFormat="1" x14ac:dyDescent="0.2">
      <c r="A178" s="13" t="str">
        <f t="shared" si="12"/>
        <v>Fabry</v>
      </c>
      <c r="B178" s="13" t="str">
        <f>IF(E178="",B176,E178)</f>
        <v>preventivni programi</v>
      </c>
      <c r="C178" s="13" t="str">
        <f>IF(F178="",C176,F178)</f>
        <v>individualno svetovanje za opuščanje kajenja</v>
      </c>
      <c r="D178" s="13">
        <v>154</v>
      </c>
      <c r="E178" s="166"/>
      <c r="F178" s="158" t="s">
        <v>219</v>
      </c>
      <c r="G178" s="195">
        <v>346</v>
      </c>
      <c r="H178" s="199" t="s">
        <v>197</v>
      </c>
      <c r="I178" s="198" t="s">
        <v>209</v>
      </c>
      <c r="J178" s="186" t="e">
        <f>IF(F178="","",VLOOKUP(P178,#REF!,7,FALSE))</f>
        <v>#REF!</v>
      </c>
      <c r="K178" s="32" t="e">
        <f>VLOOKUP($P178,#REF!,3,FALSE)</f>
        <v>#REF!</v>
      </c>
      <c r="L178" s="32" t="e">
        <f>VLOOKUP($P178,#REF!,4,FALSE)</f>
        <v>#REF!</v>
      </c>
      <c r="M178" s="32" t="e">
        <f>VLOOKUP($P178,#REF!,5,FALSE)</f>
        <v>#REF!</v>
      </c>
      <c r="N178" s="33" t="e">
        <f>VLOOKUP($P178,#REF!,6,FALSE)</f>
        <v>#REF!</v>
      </c>
      <c r="O178" s="34"/>
      <c r="P178" s="61">
        <v>206</v>
      </c>
      <c r="Q178" s="61" t="str">
        <f>IFERROR(VLOOKUP(P178,#REF!,8,FALSE),"")</f>
        <v/>
      </c>
      <c r="R178" s="24"/>
      <c r="S178" s="61" t="str">
        <f>IFERROR(VLOOKUP(P178,#REF!,2,FALSE),"")</f>
        <v/>
      </c>
    </row>
    <row r="179" spans="1:19" s="13" customFormat="1" x14ac:dyDescent="0.2">
      <c r="A179" s="13" t="str">
        <f t="shared" si="12"/>
        <v>Fabry</v>
      </c>
      <c r="B179" s="13" t="str">
        <f t="shared" si="13"/>
        <v>preventivni programi</v>
      </c>
      <c r="C179" s="13" t="str">
        <f t="shared" si="13"/>
        <v>individualno svetovanje za tveganje pitja alkohola</v>
      </c>
      <c r="D179" s="13">
        <v>155</v>
      </c>
      <c r="E179" s="166"/>
      <c r="F179" s="158" t="s">
        <v>220</v>
      </c>
      <c r="G179" s="195">
        <v>346</v>
      </c>
      <c r="H179" s="199" t="s">
        <v>197</v>
      </c>
      <c r="I179" s="198" t="s">
        <v>211</v>
      </c>
      <c r="J179" s="186" t="e">
        <f>IF(F179="","",VLOOKUP(P179,#REF!,7,FALSE))</f>
        <v>#REF!</v>
      </c>
      <c r="K179" s="32" t="e">
        <f>VLOOKUP($P179,#REF!,3,FALSE)</f>
        <v>#REF!</v>
      </c>
      <c r="L179" s="32" t="e">
        <f>VLOOKUP($P179,#REF!,4,FALSE)</f>
        <v>#REF!</v>
      </c>
      <c r="M179" s="32" t="e">
        <f>VLOOKUP($P179,#REF!,5,FALSE)</f>
        <v>#REF!</v>
      </c>
      <c r="N179" s="33" t="e">
        <f>VLOOKUP($P179,#REF!,6,FALSE)</f>
        <v>#REF!</v>
      </c>
      <c r="O179" s="34"/>
      <c r="P179" s="61">
        <v>130</v>
      </c>
      <c r="Q179" s="61" t="str">
        <f>IFERROR(VLOOKUP(P179,#REF!,8,FALSE),"")</f>
        <v/>
      </c>
      <c r="R179" s="24"/>
      <c r="S179" s="61" t="str">
        <f>IFERROR(VLOOKUP(P179,#REF!,2,FALSE),"")</f>
        <v/>
      </c>
    </row>
    <row r="180" spans="1:19" s="13" customFormat="1" x14ac:dyDescent="0.2">
      <c r="A180" s="13" t="str">
        <f t="shared" si="12"/>
        <v>Fabry</v>
      </c>
      <c r="B180" s="13" t="str">
        <f t="shared" si="13"/>
        <v>preventivni programi</v>
      </c>
      <c r="C180" s="13" t="str">
        <f t="shared" si="13"/>
        <v xml:space="preserve">delavnica 'življenski slog' </v>
      </c>
      <c r="D180" s="13">
        <v>156</v>
      </c>
      <c r="E180" s="172"/>
      <c r="F180" s="158" t="s">
        <v>221</v>
      </c>
      <c r="G180" s="195">
        <v>346</v>
      </c>
      <c r="H180" s="199" t="s">
        <v>197</v>
      </c>
      <c r="I180" s="198" t="s">
        <v>212</v>
      </c>
      <c r="J180" s="186" t="e">
        <f>IF(F180="","",VLOOKUP(P180,#REF!,7,FALSE))</f>
        <v>#REF!</v>
      </c>
      <c r="K180" s="32" t="e">
        <f>VLOOKUP($P180,#REF!,3,FALSE)</f>
        <v>#REF!</v>
      </c>
      <c r="L180" s="32" t="e">
        <f>VLOOKUP($P180,#REF!,4,FALSE)</f>
        <v>#REF!</v>
      </c>
      <c r="M180" s="32" t="e">
        <f>VLOOKUP($P180,#REF!,5,FALSE)</f>
        <v>#REF!</v>
      </c>
      <c r="N180" s="33" t="e">
        <f>VLOOKUP($P180,#REF!,6,FALSE)</f>
        <v>#REF!</v>
      </c>
      <c r="O180" s="34">
        <v>68</v>
      </c>
      <c r="P180" s="61">
        <v>207</v>
      </c>
      <c r="Q180" s="61" t="str">
        <f>IFERROR(VLOOKUP(P180,#REF!,8,FALSE),"")</f>
        <v/>
      </c>
      <c r="R180" s="24"/>
      <c r="S180" s="61" t="str">
        <f>IFERROR(VLOOKUP(P180,#REF!,2,FALSE),"")</f>
        <v/>
      </c>
    </row>
    <row r="181" spans="1:19" s="13" customFormat="1" ht="12" customHeight="1" x14ac:dyDescent="0.2">
      <c r="A181" s="13" t="str">
        <f t="shared" si="12"/>
        <v>Fabry</v>
      </c>
      <c r="B181" s="13" t="str">
        <f t="shared" si="13"/>
        <v>preventivni programi</v>
      </c>
      <c r="C181" s="13" t="str">
        <f t="shared" si="13"/>
        <v xml:space="preserve">delavnica 'ali sem fit' </v>
      </c>
      <c r="D181" s="13">
        <v>157</v>
      </c>
      <c r="E181" s="172"/>
      <c r="F181" s="158" t="s">
        <v>397</v>
      </c>
      <c r="G181" s="195">
        <v>346</v>
      </c>
      <c r="H181" s="199" t="s">
        <v>197</v>
      </c>
      <c r="I181" s="198" t="s">
        <v>444</v>
      </c>
      <c r="J181" s="186" t="e">
        <f>IF(F181="","",VLOOKUP(P181,#REF!,7,FALSE))</f>
        <v>#REF!</v>
      </c>
      <c r="K181" s="32" t="e">
        <f>VLOOKUP($P181,#REF!,3,FALSE)</f>
        <v>#REF!</v>
      </c>
      <c r="L181" s="32" t="e">
        <f>VLOOKUP($P181,#REF!,4,FALSE)</f>
        <v>#REF!</v>
      </c>
      <c r="M181" s="32" t="e">
        <f>VLOOKUP($P181,#REF!,5,FALSE)</f>
        <v>#REF!</v>
      </c>
      <c r="N181" s="33" t="e">
        <f>VLOOKUP($P181,#REF!,6,FALSE)</f>
        <v>#REF!</v>
      </c>
      <c r="O181" s="34">
        <v>69</v>
      </c>
      <c r="P181" s="61">
        <v>208</v>
      </c>
      <c r="Q181" s="61" t="str">
        <f>IFERROR(VLOOKUP(P181,#REF!,8,FALSE),"")</f>
        <v/>
      </c>
      <c r="R181" s="24"/>
      <c r="S181" s="61" t="str">
        <f>IFERROR(VLOOKUP(P181,#REF!,2,FALSE),"")</f>
        <v/>
      </c>
    </row>
    <row r="182" spans="1:19" s="13" customFormat="1" x14ac:dyDescent="0.2">
      <c r="A182" s="13" t="str">
        <f t="shared" si="12"/>
        <v>Fabry</v>
      </c>
      <c r="B182" s="13" t="str">
        <f t="shared" si="13"/>
        <v>preventivni programi</v>
      </c>
      <c r="C182" s="13" t="str">
        <f t="shared" si="13"/>
        <v xml:space="preserve">delavnica 'dejavniki tveganja' </v>
      </c>
      <c r="D182" s="13">
        <v>158</v>
      </c>
      <c r="E182" s="166"/>
      <c r="F182" s="158" t="s">
        <v>222</v>
      </c>
      <c r="G182" s="195">
        <v>346</v>
      </c>
      <c r="H182" s="199" t="s">
        <v>197</v>
      </c>
      <c r="I182" s="198" t="s">
        <v>213</v>
      </c>
      <c r="J182" s="186" t="e">
        <f>IF(F182="","",VLOOKUP(P182,#REF!,7,FALSE))</f>
        <v>#REF!</v>
      </c>
      <c r="K182" s="32" t="e">
        <f>VLOOKUP($P182,#REF!,3,FALSE)</f>
        <v>#REF!</v>
      </c>
      <c r="L182" s="32" t="e">
        <f>VLOOKUP($P182,#REF!,4,FALSE)</f>
        <v>#REF!</v>
      </c>
      <c r="M182" s="32" t="e">
        <f>VLOOKUP($P182,#REF!,5,FALSE)</f>
        <v>#REF!</v>
      </c>
      <c r="N182" s="33" t="e">
        <f>VLOOKUP($P182,#REF!,6,FALSE)</f>
        <v>#REF!</v>
      </c>
      <c r="O182" s="34">
        <v>70</v>
      </c>
      <c r="P182" s="61">
        <v>209</v>
      </c>
      <c r="Q182" s="61" t="str">
        <f>IFERROR(VLOOKUP(P182,#REF!,8,FALSE),"")</f>
        <v/>
      </c>
      <c r="R182" s="24"/>
      <c r="S182" s="61" t="str">
        <f>IFERROR(VLOOKUP(P182,#REF!,2,FALSE),"")</f>
        <v/>
      </c>
    </row>
    <row r="183" spans="1:19" s="13" customFormat="1" x14ac:dyDescent="0.2">
      <c r="A183" s="13" t="str">
        <f t="shared" si="12"/>
        <v>Fabry</v>
      </c>
      <c r="B183" s="13" t="str">
        <f t="shared" si="13"/>
        <v>preventivni programi</v>
      </c>
      <c r="C183" s="13" t="str">
        <f t="shared" si="13"/>
        <v xml:space="preserve">šola za starše </v>
      </c>
      <c r="D183" s="13">
        <v>159</v>
      </c>
      <c r="E183" s="166"/>
      <c r="F183" s="158" t="s">
        <v>223</v>
      </c>
      <c r="G183" s="195">
        <v>346</v>
      </c>
      <c r="H183" s="199" t="s">
        <v>197</v>
      </c>
      <c r="I183" s="198" t="s">
        <v>210</v>
      </c>
      <c r="J183" s="186" t="e">
        <f>IF(F183="","",VLOOKUP(P183,#REF!,7,FALSE))</f>
        <v>#REF!</v>
      </c>
      <c r="K183" s="32" t="e">
        <f>VLOOKUP($P183,#REF!,3,FALSE)</f>
        <v>#REF!</v>
      </c>
      <c r="L183" s="32" t="e">
        <f>VLOOKUP($P183,#REF!,4,FALSE)</f>
        <v>#REF!</v>
      </c>
      <c r="M183" s="32" t="e">
        <f>VLOOKUP($P183,#REF!,5,FALSE)</f>
        <v>#REF!</v>
      </c>
      <c r="N183" s="33" t="e">
        <f>VLOOKUP($P183,#REF!,6,FALSE)</f>
        <v>#REF!</v>
      </c>
      <c r="O183" s="34">
        <v>71</v>
      </c>
      <c r="P183" s="61">
        <v>134</v>
      </c>
      <c r="Q183" s="61" t="str">
        <f>IFERROR(VLOOKUP(P183,#REF!,8,FALSE),"")</f>
        <v/>
      </c>
      <c r="R183" s="24"/>
      <c r="S183" s="61" t="str">
        <f>IFERROR(VLOOKUP(P183,#REF!,2,FALSE),"")</f>
        <v/>
      </c>
    </row>
    <row r="184" spans="1:19" s="13" customFormat="1" x14ac:dyDescent="0.2">
      <c r="A184" s="13" t="str">
        <f t="shared" si="12"/>
        <v>Fabry</v>
      </c>
      <c r="B184" s="13" t="str">
        <f t="shared" si="13"/>
        <v>preventivni programi</v>
      </c>
      <c r="C184" s="13" t="str">
        <f t="shared" si="13"/>
        <v>podpora pri spoprijemanju z depresijo</v>
      </c>
      <c r="D184" s="13">
        <v>160</v>
      </c>
      <c r="E184" s="166"/>
      <c r="F184" s="158" t="s">
        <v>224</v>
      </c>
      <c r="G184" s="195">
        <v>346</v>
      </c>
      <c r="H184" s="199" t="s">
        <v>197</v>
      </c>
      <c r="I184" s="198" t="s">
        <v>214</v>
      </c>
      <c r="J184" s="186" t="e">
        <f>IF(F184="","",VLOOKUP(P184,#REF!,7,FALSE))</f>
        <v>#REF!</v>
      </c>
      <c r="K184" s="32" t="e">
        <f>VLOOKUP($P184,#REF!,3,FALSE)</f>
        <v>#REF!</v>
      </c>
      <c r="L184" s="32" t="e">
        <f>VLOOKUP($P184,#REF!,4,FALSE)</f>
        <v>#REF!</v>
      </c>
      <c r="M184" s="32" t="e">
        <f>VLOOKUP($P184,#REF!,5,FALSE)</f>
        <v>#REF!</v>
      </c>
      <c r="N184" s="33" t="e">
        <f>VLOOKUP($P184,#REF!,6,FALSE)</f>
        <v>#REF!</v>
      </c>
      <c r="O184" s="34">
        <v>72</v>
      </c>
      <c r="P184" s="62">
        <v>210</v>
      </c>
      <c r="Q184" s="61" t="str">
        <f>IFERROR(VLOOKUP(P184,#REF!,8,FALSE),"")</f>
        <v/>
      </c>
      <c r="R184" s="24"/>
      <c r="S184" s="61" t="str">
        <f>IFERROR(VLOOKUP(P184,#REF!,2,FALSE),"")</f>
        <v/>
      </c>
    </row>
    <row r="185" spans="1:19" s="13" customFormat="1" x14ac:dyDescent="0.2">
      <c r="A185" s="13" t="str">
        <f t="shared" si="12"/>
        <v>Fabry</v>
      </c>
      <c r="B185" s="13" t="str">
        <f t="shared" si="13"/>
        <v>preventivni programi</v>
      </c>
      <c r="C185" s="13" t="str">
        <f t="shared" si="13"/>
        <v>podpora pri spoprijemanju s tesnobo</v>
      </c>
      <c r="D185" s="13">
        <v>161</v>
      </c>
      <c r="E185" s="166"/>
      <c r="F185" s="158" t="s">
        <v>333</v>
      </c>
      <c r="G185" s="195">
        <v>346</v>
      </c>
      <c r="H185" s="199" t="s">
        <v>197</v>
      </c>
      <c r="I185" s="198" t="s">
        <v>357</v>
      </c>
      <c r="J185" s="186" t="e">
        <f>IF(F185="","",VLOOKUP(P185,#REF!,7,FALSE))</f>
        <v>#REF!</v>
      </c>
      <c r="K185" s="32" t="e">
        <f>VLOOKUP($P185,#REF!,3,FALSE)</f>
        <v>#REF!</v>
      </c>
      <c r="L185" s="32" t="e">
        <f>VLOOKUP($P185,#REF!,4,FALSE)</f>
        <v>#REF!</v>
      </c>
      <c r="M185" s="32" t="e">
        <f>VLOOKUP($P185,#REF!,5,FALSE)</f>
        <v>#REF!</v>
      </c>
      <c r="N185" s="33" t="e">
        <f>VLOOKUP($P185,#REF!,6,FALSE)</f>
        <v>#REF!</v>
      </c>
      <c r="O185" s="34"/>
      <c r="P185" s="62">
        <v>211</v>
      </c>
      <c r="Q185" s="61" t="str">
        <f>IFERROR(VLOOKUP(P185,#REF!,8,FALSE),"")</f>
        <v/>
      </c>
      <c r="R185" s="24"/>
      <c r="S185" s="61" t="str">
        <f>IFERROR(VLOOKUP(P185,#REF!,2,FALSE),"")</f>
        <v/>
      </c>
    </row>
    <row r="186" spans="1:19" s="13" customFormat="1" x14ac:dyDescent="0.2">
      <c r="A186" s="13" t="str">
        <f t="shared" si="12"/>
        <v>Fabry</v>
      </c>
      <c r="B186" s="13" t="str">
        <f t="shared" si="13"/>
        <v>preventivni programi</v>
      </c>
      <c r="C186" s="13" t="str">
        <f t="shared" si="13"/>
        <v>spoprijemanje s stresom</v>
      </c>
      <c r="D186" s="13">
        <v>162</v>
      </c>
      <c r="E186" s="166"/>
      <c r="F186" s="158" t="s">
        <v>334</v>
      </c>
      <c r="G186" s="195">
        <v>346</v>
      </c>
      <c r="H186" s="199" t="s">
        <v>197</v>
      </c>
      <c r="I186" s="198" t="s">
        <v>358</v>
      </c>
      <c r="J186" s="186" t="e">
        <f>IF(F186="","",VLOOKUP(P186,#REF!,7,FALSE))</f>
        <v>#REF!</v>
      </c>
      <c r="K186" s="32" t="e">
        <f>VLOOKUP($P186,#REF!,3,FALSE)</f>
        <v>#REF!</v>
      </c>
      <c r="L186" s="32" t="e">
        <f>VLOOKUP($P186,#REF!,4,FALSE)</f>
        <v>#REF!</v>
      </c>
      <c r="M186" s="32" t="e">
        <f>VLOOKUP($P186,#REF!,5,FALSE)</f>
        <v>#REF!</v>
      </c>
      <c r="N186" s="33" t="e">
        <f>VLOOKUP($P186,#REF!,6,FALSE)</f>
        <v>#REF!</v>
      </c>
      <c r="O186" s="34"/>
      <c r="P186" s="62">
        <v>212</v>
      </c>
      <c r="Q186" s="61" t="str">
        <f>IFERROR(VLOOKUP(P186,#REF!,8,FALSE),"")</f>
        <v/>
      </c>
      <c r="R186" s="24"/>
      <c r="S186" s="61" t="str">
        <f>IFERROR(VLOOKUP(P186,#REF!,2,FALSE),"")</f>
        <v/>
      </c>
    </row>
    <row r="187" spans="1:19" s="13" customFormat="1" x14ac:dyDescent="0.2">
      <c r="A187" s="13" t="str">
        <f t="shared" si="12"/>
        <v>Fabry</v>
      </c>
      <c r="B187" s="13" t="str">
        <f t="shared" si="13"/>
        <v>preventivni programi</v>
      </c>
      <c r="C187" s="13" t="str">
        <f t="shared" si="13"/>
        <v>tehnike sproščanja</v>
      </c>
      <c r="D187" s="13">
        <v>163</v>
      </c>
      <c r="E187" s="166"/>
      <c r="F187" s="158" t="s">
        <v>335</v>
      </c>
      <c r="G187" s="195">
        <v>346</v>
      </c>
      <c r="H187" s="199" t="s">
        <v>197</v>
      </c>
      <c r="I187" s="198" t="s">
        <v>359</v>
      </c>
      <c r="J187" s="186" t="e">
        <f>IF(F187="","",VLOOKUP(P187,#REF!,7,FALSE))</f>
        <v>#REF!</v>
      </c>
      <c r="K187" s="32" t="e">
        <f>VLOOKUP($P187,#REF!,3,FALSE)</f>
        <v>#REF!</v>
      </c>
      <c r="L187" s="32" t="e">
        <f>VLOOKUP($P187,#REF!,4,FALSE)</f>
        <v>#REF!</v>
      </c>
      <c r="M187" s="32" t="e">
        <f>VLOOKUP($P187,#REF!,5,FALSE)</f>
        <v>#REF!</v>
      </c>
      <c r="N187" s="33" t="e">
        <f>VLOOKUP($P187,#REF!,6,FALSE)</f>
        <v>#REF!</v>
      </c>
      <c r="O187" s="34"/>
      <c r="P187" s="62">
        <v>213</v>
      </c>
      <c r="Q187" s="61" t="str">
        <f>IFERROR(VLOOKUP(P187,#REF!,8,FALSE),"")</f>
        <v/>
      </c>
      <c r="R187" s="24"/>
      <c r="S187" s="61" t="str">
        <f>IFERROR(VLOOKUP(P187,#REF!,2,FALSE),"")</f>
        <v/>
      </c>
    </row>
    <row r="188" spans="1:19" s="13" customFormat="1" x14ac:dyDescent="0.2">
      <c r="A188" s="13" t="str">
        <f t="shared" si="12"/>
        <v>Fabry</v>
      </c>
      <c r="B188" s="13" t="str">
        <f t="shared" si="13"/>
        <v>preventivni programi</v>
      </c>
      <c r="C188" s="13" t="str">
        <f t="shared" si="13"/>
        <v>Center za krepitev zdravja - velik</v>
      </c>
      <c r="D188" s="13">
        <v>164</v>
      </c>
      <c r="E188" s="166"/>
      <c r="F188" s="158" t="s">
        <v>445</v>
      </c>
      <c r="G188" s="195">
        <v>346</v>
      </c>
      <c r="H188" s="199" t="s">
        <v>197</v>
      </c>
      <c r="I188" s="198" t="s">
        <v>446</v>
      </c>
      <c r="J188" s="186" t="e">
        <f>IF(F188="","",VLOOKUP(P188,#REF!,7,FALSE))</f>
        <v>#REF!</v>
      </c>
      <c r="K188" s="32" t="e">
        <f>VLOOKUP($P188,#REF!,3,FALSE)</f>
        <v>#REF!</v>
      </c>
      <c r="L188" s="32" t="e">
        <f>VLOOKUP($P188,#REF!,4,FALSE)</f>
        <v>#REF!</v>
      </c>
      <c r="M188" s="32" t="e">
        <f>VLOOKUP($P188,#REF!,5,FALSE)</f>
        <v>#REF!</v>
      </c>
      <c r="N188" s="33" t="e">
        <f>VLOOKUP($P188,#REF!,6,FALSE)</f>
        <v>#REF!</v>
      </c>
      <c r="O188" s="34"/>
      <c r="P188" s="62">
        <v>220</v>
      </c>
      <c r="Q188" s="61" t="str">
        <f>IFERROR(VLOOKUP(P188,#REF!,8,FALSE),"")</f>
        <v/>
      </c>
      <c r="R188" s="24"/>
      <c r="S188" s="61" t="str">
        <f>IFERROR(VLOOKUP(P188,#REF!,2,FALSE),"")</f>
        <v/>
      </c>
    </row>
    <row r="189" spans="1:19" s="13" customFormat="1" x14ac:dyDescent="0.2">
      <c r="A189" s="13" t="str">
        <f t="shared" si="12"/>
        <v>Fabry</v>
      </c>
      <c r="B189" s="13" t="str">
        <f t="shared" si="13"/>
        <v>preventivni programi</v>
      </c>
      <c r="C189" s="13" t="str">
        <f t="shared" si="13"/>
        <v>Center za krepitev zdravja - srednji</v>
      </c>
      <c r="D189" s="13">
        <v>165</v>
      </c>
      <c r="E189" s="166"/>
      <c r="F189" s="158" t="s">
        <v>447</v>
      </c>
      <c r="G189" s="195">
        <v>346</v>
      </c>
      <c r="H189" s="199" t="s">
        <v>197</v>
      </c>
      <c r="I189" s="198" t="s">
        <v>448</v>
      </c>
      <c r="J189" s="186" t="e">
        <f>IF(F189="","",VLOOKUP(P189,#REF!,7,FALSE))</f>
        <v>#REF!</v>
      </c>
      <c r="K189" s="32" t="e">
        <f>VLOOKUP($P189,#REF!,3,FALSE)</f>
        <v>#REF!</v>
      </c>
      <c r="L189" s="32" t="e">
        <f>VLOOKUP($P189,#REF!,4,FALSE)</f>
        <v>#REF!</v>
      </c>
      <c r="M189" s="32" t="e">
        <f>VLOOKUP($P189,#REF!,5,FALSE)</f>
        <v>#REF!</v>
      </c>
      <c r="N189" s="33" t="e">
        <f>VLOOKUP($P189,#REF!,6,FALSE)</f>
        <v>#REF!</v>
      </c>
      <c r="O189" s="34"/>
      <c r="P189" s="62">
        <v>221</v>
      </c>
      <c r="Q189" s="61" t="str">
        <f>IFERROR(VLOOKUP(P189,#REF!,8,FALSE),"")</f>
        <v/>
      </c>
      <c r="R189" s="24"/>
      <c r="S189" s="61" t="str">
        <f>IFERROR(VLOOKUP(P189,#REF!,2,FALSE),"")</f>
        <v/>
      </c>
    </row>
    <row r="190" spans="1:19" s="13" customFormat="1" x14ac:dyDescent="0.2">
      <c r="A190" s="13" t="str">
        <f t="shared" si="12"/>
        <v>Fabry</v>
      </c>
      <c r="B190" s="13" t="str">
        <f t="shared" si="13"/>
        <v>preventivni programi</v>
      </c>
      <c r="C190" s="13" t="str">
        <f t="shared" si="13"/>
        <v>Center za krepitev zdravja - majhen</v>
      </c>
      <c r="E190" s="166"/>
      <c r="F190" s="158" t="s">
        <v>449</v>
      </c>
      <c r="G190" s="195">
        <v>346</v>
      </c>
      <c r="H190" s="199" t="s">
        <v>197</v>
      </c>
      <c r="I190" s="198" t="s">
        <v>450</v>
      </c>
      <c r="J190" s="186" t="e">
        <f>IF(F190="","",VLOOKUP(P190,#REF!,7,FALSE))</f>
        <v>#REF!</v>
      </c>
      <c r="K190" s="32" t="e">
        <f>VLOOKUP($P190,#REF!,3,FALSE)</f>
        <v>#REF!</v>
      </c>
      <c r="L190" s="32" t="e">
        <f>VLOOKUP($P190,#REF!,4,FALSE)</f>
        <v>#REF!</v>
      </c>
      <c r="M190" s="32" t="e">
        <f>VLOOKUP($P190,#REF!,5,FALSE)</f>
        <v>#REF!</v>
      </c>
      <c r="N190" s="33" t="e">
        <f>VLOOKUP($P190,#REF!,6,FALSE)</f>
        <v>#REF!</v>
      </c>
      <c r="O190" s="34"/>
      <c r="P190" s="62">
        <v>222</v>
      </c>
      <c r="Q190" s="61" t="str">
        <f>IFERROR(VLOOKUP(P190,#REF!,8,FALSE),"")</f>
        <v/>
      </c>
      <c r="R190" s="24"/>
      <c r="S190" s="61" t="str">
        <f>IFERROR(VLOOKUP(P190,#REF!,2,FALSE),"")</f>
        <v/>
      </c>
    </row>
    <row r="191" spans="1:19" s="13" customFormat="1" x14ac:dyDescent="0.2">
      <c r="E191" s="166"/>
      <c r="F191" s="158" t="s">
        <v>451</v>
      </c>
      <c r="G191" s="195">
        <v>346</v>
      </c>
      <c r="H191" s="199" t="s">
        <v>197</v>
      </c>
      <c r="I191" s="198" t="s">
        <v>452</v>
      </c>
      <c r="J191" s="186" t="e">
        <f>IF(F191="","",VLOOKUP(P191,#REF!,7,FALSE))</f>
        <v>#REF!</v>
      </c>
      <c r="K191" s="32" t="e">
        <f>VLOOKUP($P191,#REF!,3,FALSE)</f>
        <v>#REF!</v>
      </c>
      <c r="L191" s="32" t="e">
        <f>VLOOKUP($P191,#REF!,4,FALSE)</f>
        <v>#REF!</v>
      </c>
      <c r="M191" s="32" t="e">
        <f>VLOOKUP($P191,#REF!,5,FALSE)</f>
        <v>#REF!</v>
      </c>
      <c r="N191" s="33" t="e">
        <f>VLOOKUP($P191,#REF!,6,FALSE)</f>
        <v>#REF!</v>
      </c>
      <c r="O191" s="34"/>
      <c r="P191" s="62">
        <v>223</v>
      </c>
      <c r="Q191" s="61" t="str">
        <f>IFERROR(VLOOKUP(P191,#REF!,8,FALSE),"")</f>
        <v/>
      </c>
      <c r="R191" s="24"/>
      <c r="S191" s="61" t="str">
        <f>IFERROR(VLOOKUP(P191,#REF!,2,FALSE),"")</f>
        <v/>
      </c>
    </row>
    <row r="192" spans="1:19" s="13" customFormat="1" x14ac:dyDescent="0.2">
      <c r="E192" s="166"/>
      <c r="F192" s="158" t="s">
        <v>453</v>
      </c>
      <c r="G192" s="195">
        <v>346</v>
      </c>
      <c r="H192" s="199" t="s">
        <v>197</v>
      </c>
      <c r="I192" s="198" t="s">
        <v>454</v>
      </c>
      <c r="J192" s="186" t="e">
        <f>IF(F192="","",VLOOKUP(P192,#REF!,7,FALSE))</f>
        <v>#REF!</v>
      </c>
      <c r="K192" s="32" t="e">
        <f>VLOOKUP($P192,#REF!,3,FALSE)</f>
        <v>#REF!</v>
      </c>
      <c r="L192" s="32" t="e">
        <f>VLOOKUP($P192,#REF!,4,FALSE)</f>
        <v>#REF!</v>
      </c>
      <c r="M192" s="32" t="e">
        <f>VLOOKUP($P192,#REF!,5,FALSE)</f>
        <v>#REF!</v>
      </c>
      <c r="N192" s="33" t="e">
        <f>VLOOKUP($P192,#REF!,6,FALSE)</f>
        <v>#REF!</v>
      </c>
      <c r="O192" s="34"/>
      <c r="P192" s="62">
        <v>224</v>
      </c>
      <c r="Q192" s="61" t="str">
        <f>IFERROR(VLOOKUP(P192,#REF!,8,FALSE),"")</f>
        <v/>
      </c>
      <c r="R192" s="24"/>
      <c r="S192" s="61" t="str">
        <f>IFERROR(VLOOKUP(P192,#REF!,2,FALSE),"")</f>
        <v/>
      </c>
    </row>
    <row r="193" spans="1:16380" s="13" customFormat="1" x14ac:dyDescent="0.2">
      <c r="A193" s="13" t="str">
        <f t="shared" si="12"/>
        <v>Fabry</v>
      </c>
      <c r="B193" s="13" t="str">
        <f>IF(E193="",B190,E193)</f>
        <v>preventivni programi</v>
      </c>
      <c r="C193" s="13" t="str">
        <f>IF(F193="",C190,F193)</f>
        <v>NIJZ - CINDI</v>
      </c>
      <c r="E193" s="166"/>
      <c r="F193" s="158" t="s">
        <v>381</v>
      </c>
      <c r="G193" s="195">
        <v>346</v>
      </c>
      <c r="H193" s="199" t="s">
        <v>327</v>
      </c>
      <c r="I193" s="198" t="s">
        <v>380</v>
      </c>
      <c r="J193" s="186" t="e">
        <f>IF(F193="","",VLOOKUP(P193,#REF!,7,FALSE))</f>
        <v>#REF!</v>
      </c>
      <c r="K193" s="32" t="e">
        <f>VLOOKUP($P193,#REF!,3,FALSE)</f>
        <v>#REF!</v>
      </c>
      <c r="L193" s="32" t="e">
        <f>VLOOKUP($P193,#REF!,4,FALSE)</f>
        <v>#REF!</v>
      </c>
      <c r="M193" s="32" t="e">
        <f>VLOOKUP($P193,#REF!,5,FALSE)</f>
        <v>#REF!</v>
      </c>
      <c r="N193" s="33" t="e">
        <f>VLOOKUP($P193,#REF!,6,FALSE)</f>
        <v>#REF!</v>
      </c>
      <c r="O193" s="34"/>
      <c r="P193" s="62">
        <v>190</v>
      </c>
      <c r="Q193" s="61" t="str">
        <f>IFERROR(VLOOKUP(P193,#REF!,8,FALSE),"")</f>
        <v/>
      </c>
      <c r="R193" s="24"/>
      <c r="S193" s="61" t="str">
        <f>IFERROR(VLOOKUP(P193,#REF!,2,FALSE),"")</f>
        <v/>
      </c>
    </row>
    <row r="194" spans="1:16380" s="13" customFormat="1" x14ac:dyDescent="0.2">
      <c r="A194" s="13" t="str">
        <f t="shared" si="12"/>
        <v>Fabry</v>
      </c>
      <c r="B194" s="13" t="str">
        <f t="shared" si="13"/>
        <v>preventivni programi</v>
      </c>
      <c r="C194" s="13" t="str">
        <f t="shared" si="13"/>
        <v>NIJZ - koordinacija in vodenje programa preventive</v>
      </c>
      <c r="E194" s="166"/>
      <c r="F194" s="158" t="s">
        <v>382</v>
      </c>
      <c r="G194" s="195">
        <v>346</v>
      </c>
      <c r="H194" s="199" t="s">
        <v>327</v>
      </c>
      <c r="I194" s="198" t="s">
        <v>383</v>
      </c>
      <c r="J194" s="186" t="e">
        <f>IF(F194="","",VLOOKUP(P194,#REF!,7,FALSE))</f>
        <v>#REF!</v>
      </c>
      <c r="K194" s="32" t="e">
        <f>VLOOKUP($P194,#REF!,3,FALSE)</f>
        <v>#REF!</v>
      </c>
      <c r="L194" s="32" t="e">
        <f>VLOOKUP($P194,#REF!,4,FALSE)</f>
        <v>#REF!</v>
      </c>
      <c r="M194" s="32" t="e">
        <f>VLOOKUP($P194,#REF!,5,FALSE)</f>
        <v>#REF!</v>
      </c>
      <c r="N194" s="33" t="e">
        <f>VLOOKUP($P194,#REF!,6,FALSE)</f>
        <v>#REF!</v>
      </c>
      <c r="O194" s="34"/>
      <c r="P194" s="62">
        <v>191</v>
      </c>
      <c r="Q194" s="61" t="str">
        <f>IFERROR(VLOOKUP(P194,#REF!,8,FALSE),"")</f>
        <v/>
      </c>
      <c r="R194" s="24"/>
      <c r="S194" s="61" t="str">
        <f>IFERROR(VLOOKUP(P194,#REF!,2,FALSE),"")</f>
        <v/>
      </c>
    </row>
    <row r="195" spans="1:16380" s="13" customFormat="1" x14ac:dyDescent="0.2">
      <c r="A195" s="13" t="str">
        <f t="shared" si="12"/>
        <v>Fabry</v>
      </c>
      <c r="B195" s="13" t="str">
        <f t="shared" si="13"/>
        <v>zobozdravstvo</v>
      </c>
      <c r="C195" s="13" t="str">
        <f t="shared" si="13"/>
        <v xml:space="preserve">ortodontija </v>
      </c>
      <c r="D195" s="13">
        <v>166</v>
      </c>
      <c r="E195" s="166" t="s">
        <v>181</v>
      </c>
      <c r="F195" s="158" t="s">
        <v>228</v>
      </c>
      <c r="G195" s="195">
        <v>401</v>
      </c>
      <c r="H195" s="199">
        <v>110</v>
      </c>
      <c r="I195" s="198"/>
      <c r="J195" s="186" t="e">
        <f>IF(F195="","",VLOOKUP(P195,#REF!,7,FALSE))</f>
        <v>#REF!</v>
      </c>
      <c r="K195" s="32" t="e">
        <f>VLOOKUP($P195,#REF!,3,FALSE)</f>
        <v>#REF!</v>
      </c>
      <c r="L195" s="32" t="e">
        <f>VLOOKUP($P195,#REF!,4,FALSE)</f>
        <v>#REF!</v>
      </c>
      <c r="M195" s="32" t="e">
        <f>VLOOKUP($P195,#REF!,5,FALSE)</f>
        <v>#REF!</v>
      </c>
      <c r="N195" s="33" t="e">
        <f>VLOOKUP($P195,#REF!,6,FALSE)</f>
        <v>#REF!</v>
      </c>
      <c r="O195" s="34"/>
      <c r="P195" s="62">
        <v>136</v>
      </c>
      <c r="Q195" s="61" t="str">
        <f>IFERROR(VLOOKUP(P195,#REF!,8,FALSE),"")</f>
        <v/>
      </c>
      <c r="R195" s="24"/>
      <c r="S195" s="61" t="str">
        <f>IFERROR(VLOOKUP(P195,#REF!,2,FALSE),"")</f>
        <v/>
      </c>
    </row>
    <row r="196" spans="1:16380" s="13" customFormat="1" x14ac:dyDescent="0.2">
      <c r="A196" s="13" t="str">
        <f t="shared" si="12"/>
        <v>Fabry</v>
      </c>
      <c r="B196" s="13" t="str">
        <f t="shared" si="13"/>
        <v>zobozdravstvo</v>
      </c>
      <c r="C196" s="13" t="str">
        <f t="shared" si="13"/>
        <v xml:space="preserve">pedontologija </v>
      </c>
      <c r="D196" s="13">
        <v>167</v>
      </c>
      <c r="E196" s="166"/>
      <c r="F196" s="158" t="s">
        <v>229</v>
      </c>
      <c r="G196" s="195">
        <v>402</v>
      </c>
      <c r="H196" s="199">
        <v>111</v>
      </c>
      <c r="I196" s="198"/>
      <c r="J196" s="186" t="e">
        <f>IF(F196="","",VLOOKUP(P196,#REF!,7,FALSE))</f>
        <v>#REF!</v>
      </c>
      <c r="K196" s="32" t="e">
        <f>VLOOKUP($P196,#REF!,3,FALSE)</f>
        <v>#REF!</v>
      </c>
      <c r="L196" s="32" t="e">
        <f>VLOOKUP($P196,#REF!,4,FALSE)</f>
        <v>#REF!</v>
      </c>
      <c r="M196" s="32" t="e">
        <f>VLOOKUP($P196,#REF!,5,FALSE)</f>
        <v>#REF!</v>
      </c>
      <c r="N196" s="33" t="e">
        <f>VLOOKUP($P196,#REF!,6,FALSE)</f>
        <v>#REF!</v>
      </c>
      <c r="O196" s="34">
        <v>73</v>
      </c>
      <c r="P196" s="62">
        <v>137</v>
      </c>
      <c r="Q196" s="61" t="str">
        <f>IFERROR(VLOOKUP(P196,#REF!,8,FALSE),"")</f>
        <v/>
      </c>
      <c r="R196" s="24"/>
      <c r="S196" s="61" t="str">
        <f>IFERROR(VLOOKUP(P196,#REF!,2,FALSE),"")</f>
        <v/>
      </c>
    </row>
    <row r="197" spans="1:16380" s="13" customFormat="1" x14ac:dyDescent="0.2">
      <c r="A197" s="13" t="str">
        <f t="shared" si="12"/>
        <v>Fabry</v>
      </c>
      <c r="B197" s="13" t="str">
        <f t="shared" si="13"/>
        <v>zobozdravstvo</v>
      </c>
      <c r="C197" s="13" t="str">
        <f t="shared" si="13"/>
        <v xml:space="preserve">zobozdravstvo za odrasle </v>
      </c>
      <c r="D197" s="13">
        <v>168</v>
      </c>
      <c r="E197" s="166"/>
      <c r="F197" s="158" t="s">
        <v>230</v>
      </c>
      <c r="G197" s="195">
        <v>404</v>
      </c>
      <c r="H197" s="199" t="s">
        <v>225</v>
      </c>
      <c r="I197" s="198"/>
      <c r="J197" s="186" t="e">
        <f>IF(F197="","",VLOOKUP(P197,#REF!,7,FALSE))</f>
        <v>#REF!</v>
      </c>
      <c r="K197" s="32" t="e">
        <f>VLOOKUP($P197,#REF!,3,FALSE)</f>
        <v>#REF!</v>
      </c>
      <c r="L197" s="32" t="e">
        <f>VLOOKUP($P197,#REF!,4,FALSE)</f>
        <v>#REF!</v>
      </c>
      <c r="M197" s="32" t="e">
        <f>VLOOKUP($P197,#REF!,5,FALSE)</f>
        <v>#REF!</v>
      </c>
      <c r="N197" s="33" t="e">
        <f>VLOOKUP($P197,#REF!,6,FALSE)</f>
        <v>#REF!</v>
      </c>
      <c r="O197" s="34"/>
      <c r="P197" s="62">
        <v>138</v>
      </c>
      <c r="Q197" s="61" t="str">
        <f>IFERROR(VLOOKUP(P197,#REF!,8,FALSE),"")</f>
        <v/>
      </c>
      <c r="R197" s="24"/>
      <c r="S197" s="61" t="str">
        <f>IFERROR(VLOOKUP(P197,#REF!,2,FALSE),"")</f>
        <v/>
      </c>
    </row>
    <row r="198" spans="1:16380" s="13" customFormat="1" x14ac:dyDescent="0.2">
      <c r="A198" s="13" t="str">
        <f t="shared" si="12"/>
        <v>Fabry</v>
      </c>
      <c r="B198" s="13" t="str">
        <f t="shared" si="13"/>
        <v>zobozdravstvo</v>
      </c>
      <c r="C198" s="13" t="str">
        <f t="shared" si="13"/>
        <v xml:space="preserve">zobozdravstvo za mladino  </v>
      </c>
      <c r="D198" s="13">
        <v>169</v>
      </c>
      <c r="E198" s="166"/>
      <c r="F198" s="158" t="s">
        <v>231</v>
      </c>
      <c r="G198" s="195">
        <v>404</v>
      </c>
      <c r="H198" s="199" t="s">
        <v>226</v>
      </c>
      <c r="I198" s="198"/>
      <c r="J198" s="186" t="e">
        <f>IF(F198="","",VLOOKUP(P198,#REF!,7,FALSE))</f>
        <v>#REF!</v>
      </c>
      <c r="K198" s="32" t="e">
        <f>VLOOKUP($P198,#REF!,3,FALSE)</f>
        <v>#REF!</v>
      </c>
      <c r="L198" s="32" t="e">
        <f>VLOOKUP($P198,#REF!,4,FALSE)</f>
        <v>#REF!</v>
      </c>
      <c r="M198" s="32" t="e">
        <f>VLOOKUP($P198,#REF!,5,FALSE)</f>
        <v>#REF!</v>
      </c>
      <c r="N198" s="33" t="e">
        <f>VLOOKUP($P198,#REF!,6,FALSE)</f>
        <v>#REF!</v>
      </c>
      <c r="O198" s="34"/>
      <c r="P198" s="62">
        <v>139</v>
      </c>
      <c r="Q198" s="61" t="str">
        <f>IFERROR(VLOOKUP(P198,#REF!,8,FALSE),"")</f>
        <v/>
      </c>
      <c r="R198" s="24"/>
      <c r="S198" s="61" t="str">
        <f>IFERROR(VLOOKUP(P198,#REF!,2,FALSE),"")</f>
        <v/>
      </c>
    </row>
    <row r="199" spans="1:16380" s="13" customFormat="1" ht="13.5" customHeight="1" x14ac:dyDescent="0.2">
      <c r="A199" s="13" t="str">
        <f t="shared" si="12"/>
        <v>Fabry</v>
      </c>
      <c r="B199" s="13" t="str">
        <f t="shared" si="13"/>
        <v>zobozdravstvo</v>
      </c>
      <c r="C199" s="13" t="str">
        <f t="shared" si="13"/>
        <v xml:space="preserve">zobozdravstvo za študente </v>
      </c>
      <c r="D199" s="13">
        <v>170</v>
      </c>
      <c r="E199" s="166"/>
      <c r="F199" s="158" t="s">
        <v>232</v>
      </c>
      <c r="G199" s="195">
        <v>404</v>
      </c>
      <c r="H199" s="199" t="s">
        <v>227</v>
      </c>
      <c r="I199" s="198"/>
      <c r="J199" s="186" t="e">
        <f>IF(F199="","",VLOOKUP(P199,#REF!,7,FALSE))</f>
        <v>#REF!</v>
      </c>
      <c r="K199" s="32" t="e">
        <f>VLOOKUP($P199,#REF!,3,FALSE)</f>
        <v>#REF!</v>
      </c>
      <c r="L199" s="32" t="e">
        <f>VLOOKUP($P199,#REF!,4,FALSE)</f>
        <v>#REF!</v>
      </c>
      <c r="M199" s="32" t="e">
        <f>VLOOKUP($P199,#REF!,5,FALSE)</f>
        <v>#REF!</v>
      </c>
      <c r="N199" s="33" t="e">
        <f>VLOOKUP($P199,#REF!,6,FALSE)</f>
        <v>#REF!</v>
      </c>
      <c r="O199" s="34"/>
      <c r="P199" s="62">
        <v>140</v>
      </c>
      <c r="Q199" s="61" t="str">
        <f>IFERROR(VLOOKUP(P199,#REF!,8,FALSE),"")</f>
        <v/>
      </c>
      <c r="R199" s="24"/>
      <c r="S199" s="61" t="str">
        <f>IFERROR(VLOOKUP(P199,#REF!,2,FALSE),"")</f>
        <v/>
      </c>
    </row>
    <row r="200" spans="1:16380" s="13" customFormat="1" ht="12" customHeight="1" x14ac:dyDescent="0.2">
      <c r="A200" s="13" t="str">
        <f t="shared" si="12"/>
        <v>Fabry</v>
      </c>
      <c r="B200" s="13" t="str">
        <f t="shared" si="13"/>
        <v>zobozdravstvo</v>
      </c>
      <c r="C200" s="13" t="str">
        <f t="shared" si="13"/>
        <v xml:space="preserve">zobozdravstvena oskrba varovancev s posebnimi potrebami </v>
      </c>
      <c r="D200" s="13">
        <v>171</v>
      </c>
      <c r="E200" s="166"/>
      <c r="F200" s="158" t="s">
        <v>233</v>
      </c>
      <c r="G200" s="195">
        <v>404</v>
      </c>
      <c r="H200" s="199">
        <v>107</v>
      </c>
      <c r="I200" s="198"/>
      <c r="J200" s="186" t="e">
        <f>IF(F200="","",VLOOKUP(P200,#REF!,7,FALSE))</f>
        <v>#REF!</v>
      </c>
      <c r="K200" s="32" t="e">
        <f>VLOOKUP($P200,#REF!,3,FALSE)</f>
        <v>#REF!</v>
      </c>
      <c r="L200" s="32" t="e">
        <f>VLOOKUP($P200,#REF!,4,FALSE)</f>
        <v>#REF!</v>
      </c>
      <c r="M200" s="32" t="e">
        <f>VLOOKUP($P200,#REF!,5,FALSE)</f>
        <v>#REF!</v>
      </c>
      <c r="N200" s="33" t="e">
        <f>VLOOKUP($P200,#REF!,6,FALSE)</f>
        <v>#REF!</v>
      </c>
      <c r="O200" s="34">
        <v>74</v>
      </c>
      <c r="P200" s="62">
        <v>141</v>
      </c>
      <c r="Q200" s="61" t="str">
        <f>IFERROR(VLOOKUP(P200,#REF!,8,FALSE),"")</f>
        <v/>
      </c>
      <c r="R200" s="24"/>
      <c r="S200" s="61" t="str">
        <f>IFERROR(VLOOKUP(P200,#REF!,2,FALSE),"")</f>
        <v/>
      </c>
    </row>
    <row r="201" spans="1:16380" s="13" customFormat="1" ht="12" customHeight="1" x14ac:dyDescent="0.2">
      <c r="A201" s="13" t="str">
        <f t="shared" si="12"/>
        <v>Fabry</v>
      </c>
      <c r="B201" s="13" t="str">
        <f t="shared" si="13"/>
        <v>zobozdravstvo</v>
      </c>
      <c r="C201" s="13" t="str">
        <f t="shared" si="13"/>
        <v xml:space="preserve">stomatološko protetična dejavnost </v>
      </c>
      <c r="D201" s="13">
        <v>172</v>
      </c>
      <c r="E201" s="166"/>
      <c r="F201" s="174" t="s">
        <v>234</v>
      </c>
      <c r="G201" s="195">
        <v>405</v>
      </c>
      <c r="H201" s="203">
        <v>113</v>
      </c>
      <c r="I201" s="198"/>
      <c r="J201" s="186" t="e">
        <f>IF(F201="","",VLOOKUP(P201,#REF!,7,FALSE))</f>
        <v>#REF!</v>
      </c>
      <c r="K201" s="32" t="e">
        <f>VLOOKUP($P201,#REF!,3,FALSE)</f>
        <v>#REF!</v>
      </c>
      <c r="L201" s="32" t="e">
        <f>VLOOKUP($P201,#REF!,4,FALSE)</f>
        <v>#REF!</v>
      </c>
      <c r="M201" s="32" t="e">
        <f>VLOOKUP($P201,#REF!,5,FALSE)</f>
        <v>#REF!</v>
      </c>
      <c r="N201" s="33" t="e">
        <f>VLOOKUP($P201,#REF!,6,FALSE)</f>
        <v>#REF!</v>
      </c>
      <c r="O201" s="34"/>
      <c r="P201" s="62">
        <v>142</v>
      </c>
      <c r="Q201" s="61" t="str">
        <f>IFERROR(VLOOKUP(P201,#REF!,8,FALSE),"")</f>
        <v/>
      </c>
      <c r="R201" s="24"/>
      <c r="S201" s="61" t="str">
        <f>IFERROR(VLOOKUP(P201,#REF!,2,FALSE),"")</f>
        <v/>
      </c>
    </row>
    <row r="202" spans="1:16380" s="13" customFormat="1" ht="12" customHeight="1" x14ac:dyDescent="0.2">
      <c r="A202" s="13" t="str">
        <f t="shared" si="12"/>
        <v>Fabry</v>
      </c>
      <c r="B202" s="13" t="str">
        <f t="shared" si="13"/>
        <v>zobozdravstvo</v>
      </c>
      <c r="C202" s="13" t="str">
        <f t="shared" si="13"/>
        <v>parodontologija / zobne bolezni in endodontija</v>
      </c>
      <c r="D202" s="13">
        <v>173</v>
      </c>
      <c r="E202" s="166"/>
      <c r="F202" s="158" t="s">
        <v>339</v>
      </c>
      <c r="G202" s="195">
        <v>406</v>
      </c>
      <c r="H202" s="203">
        <v>117</v>
      </c>
      <c r="I202" s="198"/>
      <c r="J202" s="186" t="e">
        <f>IF(F202="","",VLOOKUP(P202,#REF!,7,FALSE))</f>
        <v>#REF!</v>
      </c>
      <c r="K202" s="32" t="e">
        <f>VLOOKUP($P202,#REF!,3,FALSE)</f>
        <v>#REF!</v>
      </c>
      <c r="L202" s="32" t="e">
        <f>VLOOKUP($P202,#REF!,4,FALSE)</f>
        <v>#REF!</v>
      </c>
      <c r="M202" s="32" t="e">
        <f>VLOOKUP($P202,#REF!,5,FALSE)</f>
        <v>#REF!</v>
      </c>
      <c r="N202" s="33" t="e">
        <f>VLOOKUP($P202,#REF!,6,FALSE)</f>
        <v>#REF!</v>
      </c>
      <c r="O202" s="34"/>
      <c r="P202" s="62">
        <v>143</v>
      </c>
      <c r="Q202" s="61" t="str">
        <f>IFERROR(VLOOKUP(P202,#REF!,8,FALSE),"")</f>
        <v/>
      </c>
      <c r="R202" s="24"/>
      <c r="S202" s="61" t="str">
        <f>IFERROR(VLOOKUP(P202,#REF!,2,FALSE),"")</f>
        <v/>
      </c>
    </row>
    <row r="203" spans="1:16380" s="13" customFormat="1" ht="12" customHeight="1" x14ac:dyDescent="0.2">
      <c r="A203" s="13" t="str">
        <f t="shared" si="12"/>
        <v>Fabry</v>
      </c>
      <c r="B203" s="13" t="str">
        <f t="shared" si="13"/>
        <v>zobozdravstvo</v>
      </c>
      <c r="C203" s="13" t="str">
        <f t="shared" si="13"/>
        <v xml:space="preserve">dežurna služba v zobozdravstvu </v>
      </c>
      <c r="D203" s="13">
        <v>175</v>
      </c>
      <c r="E203" s="172"/>
      <c r="F203" s="158" t="s">
        <v>235</v>
      </c>
      <c r="G203" s="195">
        <v>438</v>
      </c>
      <c r="H203" s="203">
        <v>115</v>
      </c>
      <c r="I203" s="198"/>
      <c r="J203" s="186" t="e">
        <f>IF(F203="","",VLOOKUP(P203,#REF!,7,FALSE))</f>
        <v>#REF!</v>
      </c>
      <c r="K203" s="32" t="e">
        <f>VLOOKUP($P203,#REF!,3,FALSE)</f>
        <v>#REF!</v>
      </c>
      <c r="L203" s="32" t="e">
        <f>VLOOKUP($P203,#REF!,4,FALSE)</f>
        <v>#REF!</v>
      </c>
      <c r="M203" s="32" t="e">
        <f>VLOOKUP($P203,#REF!,5,FALSE)</f>
        <v>#REF!</v>
      </c>
      <c r="N203" s="33" t="e">
        <f>VLOOKUP($P203,#REF!,6,FALSE)</f>
        <v>#REF!</v>
      </c>
      <c r="O203" s="34"/>
      <c r="P203" s="62">
        <v>145</v>
      </c>
      <c r="Q203" s="61" t="str">
        <f>IFERROR(VLOOKUP(P203,#REF!,8,FALSE),"")</f>
        <v/>
      </c>
      <c r="R203" s="24"/>
      <c r="S203" s="61" t="str">
        <f>IFERROR(VLOOKUP(P203,#REF!,2,FALSE),"")</f>
        <v/>
      </c>
    </row>
    <row r="204" spans="1:16380" s="13" customFormat="1" ht="12" customHeight="1" x14ac:dyDescent="0.2">
      <c r="A204" s="13" t="str">
        <f t="shared" si="12"/>
        <v>Fabry</v>
      </c>
      <c r="B204" s="13" t="str">
        <f t="shared" si="13"/>
        <v>zobozdravstvo</v>
      </c>
      <c r="C204" s="13" t="str">
        <f t="shared" si="13"/>
        <v xml:space="preserve">oralna in maksilofacialna kirurgija </v>
      </c>
      <c r="D204" s="13">
        <v>176</v>
      </c>
      <c r="E204" s="172"/>
      <c r="F204" s="158" t="s">
        <v>236</v>
      </c>
      <c r="G204" s="195">
        <v>442</v>
      </c>
      <c r="H204" s="203">
        <v>116</v>
      </c>
      <c r="I204" s="198"/>
      <c r="J204" s="186" t="e">
        <f>IF(F204="","",VLOOKUP(P204,#REF!,7,FALSE))</f>
        <v>#REF!</v>
      </c>
      <c r="K204" s="32" t="e">
        <f>VLOOKUP($P204,#REF!,3,FALSE)</f>
        <v>#REF!</v>
      </c>
      <c r="L204" s="32" t="e">
        <f>VLOOKUP($P204,#REF!,4,FALSE)</f>
        <v>#REF!</v>
      </c>
      <c r="M204" s="32" t="e">
        <f>VLOOKUP($P204,#REF!,5,FALSE)</f>
        <v>#REF!</v>
      </c>
      <c r="N204" s="33" t="e">
        <f>VLOOKUP($P204,#REF!,6,FALSE)</f>
        <v>#REF!</v>
      </c>
      <c r="O204" s="34"/>
      <c r="P204" s="62">
        <v>146</v>
      </c>
      <c r="Q204" s="61" t="str">
        <f>IFERROR(VLOOKUP(P204,#REF!,8,FALSE),"")</f>
        <v/>
      </c>
      <c r="R204" s="24"/>
      <c r="S204" s="61" t="str">
        <f>IFERROR(VLOOKUP(P204,#REF!,2,FALSE),"")</f>
        <v/>
      </c>
    </row>
    <row r="205" spans="1:16380" s="13" customFormat="1" x14ac:dyDescent="0.2">
      <c r="A205" s="13" t="str">
        <f t="shared" si="12"/>
        <v>Fabry</v>
      </c>
      <c r="B205" s="13" t="str">
        <f t="shared" si="13"/>
        <v>zobozdravstvo</v>
      </c>
      <c r="C205" s="13" t="str">
        <f t="shared" si="13"/>
        <v xml:space="preserve">zobozdravstvena vzgoja </v>
      </c>
      <c r="D205" s="13">
        <v>177</v>
      </c>
      <c r="E205" s="169"/>
      <c r="F205" s="158" t="s">
        <v>237</v>
      </c>
      <c r="G205" s="195">
        <v>446</v>
      </c>
      <c r="H205" s="203">
        <v>125</v>
      </c>
      <c r="I205" s="198" t="s">
        <v>167</v>
      </c>
      <c r="J205" s="186" t="e">
        <f>IF(F205="","",VLOOKUP(P205,#REF!,7,FALSE))</f>
        <v>#REF!</v>
      </c>
      <c r="K205" s="32" t="e">
        <f>VLOOKUP($P205,#REF!,3,FALSE)</f>
        <v>#REF!</v>
      </c>
      <c r="L205" s="32" t="e">
        <f>VLOOKUP($P205,#REF!,4,FALSE)</f>
        <v>#REF!</v>
      </c>
      <c r="M205" s="32" t="e">
        <f>VLOOKUP($P205,#REF!,5,FALSE)</f>
        <v>#REF!</v>
      </c>
      <c r="N205" s="33" t="e">
        <f>VLOOKUP($P205,#REF!,6,FALSE)</f>
        <v>#REF!</v>
      </c>
      <c r="O205" s="34"/>
      <c r="P205" s="62">
        <v>147</v>
      </c>
      <c r="Q205" s="61" t="str">
        <f>IFERROR(VLOOKUP(P205,#REF!,8,FALSE),"")</f>
        <v/>
      </c>
      <c r="R205" s="24"/>
      <c r="S205" s="61" t="str">
        <f>IFERROR(VLOOKUP(P205,#REF!,2,FALSE),"")</f>
        <v/>
      </c>
    </row>
    <row r="206" spans="1:16380" s="11" customFormat="1" ht="12.75" customHeight="1" x14ac:dyDescent="0.2">
      <c r="A206" s="11" t="str">
        <f>$E$206</f>
        <v>DRUGE ZDRAVSTVENE DEJAVNOSTI</v>
      </c>
      <c r="B206" s="13" t="str">
        <f t="shared" si="13"/>
        <v>DRUGE ZDRAVSTVENE DEJAVNOSTI</v>
      </c>
      <c r="C206" s="13" t="str">
        <f t="shared" si="13"/>
        <v xml:space="preserve">zobozdravstvena vzgoja </v>
      </c>
      <c r="D206" s="13">
        <v>178</v>
      </c>
      <c r="E206" s="48" t="s">
        <v>182</v>
      </c>
      <c r="F206" s="175"/>
      <c r="G206" s="200"/>
      <c r="H206" s="201"/>
      <c r="I206" s="202"/>
      <c r="J206" s="187" t="str">
        <f>IF(F206="","",VLOOKUP(P206,#REF!,7,FALSE))</f>
        <v/>
      </c>
      <c r="K206" s="49"/>
      <c r="L206" s="49"/>
      <c r="M206" s="49"/>
      <c r="N206" s="50"/>
      <c r="O206" s="51"/>
      <c r="P206" s="60"/>
      <c r="Q206" s="61" t="str">
        <f>IFERROR(VLOOKUP(P206,#REF!,8,FALSE),"")</f>
        <v/>
      </c>
      <c r="R206" s="24"/>
      <c r="S206" s="61" t="str">
        <f>IFERROR(VLOOKUP(P206,#REF!,2,FALSE),"")</f>
        <v/>
      </c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13"/>
      <c r="AMI206" s="13"/>
      <c r="AMJ206" s="13"/>
      <c r="AMK206" s="13"/>
      <c r="AML206" s="13"/>
      <c r="AMM206" s="13"/>
      <c r="AMN206" s="13"/>
      <c r="AMO206" s="13"/>
      <c r="AMP206" s="13"/>
      <c r="AMQ206" s="13"/>
      <c r="AMR206" s="13"/>
      <c r="AMS206" s="13"/>
      <c r="AMT206" s="13"/>
      <c r="AMU206" s="13"/>
      <c r="AMV206" s="13"/>
      <c r="AMW206" s="13"/>
      <c r="AMX206" s="13"/>
      <c r="AMY206" s="13"/>
      <c r="AMZ206" s="13"/>
      <c r="ANA206" s="13"/>
      <c r="ANB206" s="13"/>
      <c r="ANC206" s="13"/>
      <c r="AND206" s="13"/>
      <c r="ANE206" s="13"/>
      <c r="ANF206" s="13"/>
      <c r="ANG206" s="13"/>
      <c r="ANH206" s="13"/>
      <c r="ANI206" s="13"/>
      <c r="ANJ206" s="13"/>
      <c r="ANK206" s="13"/>
      <c r="ANL206" s="13"/>
      <c r="ANM206" s="13"/>
      <c r="ANN206" s="13"/>
      <c r="ANO206" s="13"/>
      <c r="ANP206" s="13"/>
      <c r="ANQ206" s="13"/>
      <c r="ANR206" s="13"/>
      <c r="ANS206" s="13"/>
      <c r="ANT206" s="13"/>
      <c r="ANU206" s="13"/>
      <c r="ANV206" s="13"/>
      <c r="ANW206" s="13"/>
      <c r="ANX206" s="13"/>
      <c r="ANY206" s="13"/>
      <c r="ANZ206" s="13"/>
      <c r="AOA206" s="13"/>
      <c r="AOB206" s="13"/>
      <c r="AOC206" s="13"/>
      <c r="AOD206" s="13"/>
      <c r="AOE206" s="13"/>
      <c r="AOF206" s="13"/>
      <c r="AOG206" s="13"/>
      <c r="AOH206" s="13"/>
      <c r="AOI206" s="13"/>
      <c r="AOJ206" s="13"/>
      <c r="AOK206" s="13"/>
      <c r="AOL206" s="13"/>
      <c r="AOM206" s="13"/>
      <c r="AON206" s="13"/>
      <c r="AOO206" s="13"/>
      <c r="AOP206" s="13"/>
      <c r="AOQ206" s="13"/>
      <c r="AOR206" s="13"/>
      <c r="AOS206" s="13"/>
      <c r="AOT206" s="13"/>
      <c r="AOU206" s="13"/>
      <c r="AOV206" s="13"/>
      <c r="AOW206" s="13"/>
      <c r="AOX206" s="13"/>
      <c r="AOY206" s="13"/>
      <c r="AOZ206" s="13"/>
      <c r="APA206" s="13"/>
      <c r="APB206" s="13"/>
      <c r="APC206" s="13"/>
      <c r="APD206" s="13"/>
      <c r="APE206" s="13"/>
      <c r="APF206" s="13"/>
      <c r="APG206" s="13"/>
      <c r="APH206" s="13"/>
      <c r="API206" s="13"/>
      <c r="APJ206" s="13"/>
      <c r="APK206" s="13"/>
      <c r="APL206" s="13"/>
      <c r="APM206" s="13"/>
      <c r="APN206" s="13"/>
      <c r="APO206" s="13"/>
      <c r="APP206" s="13"/>
      <c r="APQ206" s="13"/>
      <c r="APR206" s="13"/>
      <c r="APS206" s="13"/>
      <c r="APT206" s="13"/>
      <c r="APU206" s="13"/>
      <c r="APV206" s="13"/>
      <c r="APW206" s="13"/>
      <c r="APX206" s="13"/>
      <c r="APY206" s="13"/>
      <c r="APZ206" s="13"/>
      <c r="AQA206" s="13"/>
      <c r="AQB206" s="13"/>
      <c r="AQC206" s="13"/>
      <c r="AQD206" s="13"/>
      <c r="AQE206" s="13"/>
      <c r="AQF206" s="13"/>
      <c r="AQG206" s="13"/>
      <c r="AQH206" s="13"/>
      <c r="AQI206" s="13"/>
      <c r="AQJ206" s="13"/>
      <c r="AQK206" s="13"/>
      <c r="AQL206" s="13"/>
      <c r="AQM206" s="13"/>
      <c r="AQN206" s="13"/>
      <c r="AQO206" s="13"/>
      <c r="AQP206" s="13"/>
      <c r="AQQ206" s="13"/>
      <c r="AQR206" s="13"/>
      <c r="AQS206" s="13"/>
      <c r="AQT206" s="13"/>
      <c r="AQU206" s="13"/>
      <c r="AQV206" s="13"/>
      <c r="AQW206" s="13"/>
      <c r="AQX206" s="13"/>
      <c r="AQY206" s="13"/>
      <c r="AQZ206" s="13"/>
      <c r="ARA206" s="13"/>
      <c r="ARB206" s="13"/>
      <c r="ARC206" s="13"/>
      <c r="ARD206" s="13"/>
      <c r="ARE206" s="13"/>
      <c r="ARF206" s="13"/>
      <c r="ARG206" s="13"/>
      <c r="ARH206" s="13"/>
      <c r="ARI206" s="13"/>
      <c r="ARJ206" s="13"/>
      <c r="ARK206" s="13"/>
      <c r="ARL206" s="13"/>
      <c r="ARM206" s="13"/>
      <c r="ARN206" s="13"/>
      <c r="ARO206" s="13"/>
      <c r="ARP206" s="13"/>
      <c r="ARQ206" s="13"/>
      <c r="ARR206" s="13"/>
      <c r="ARS206" s="13"/>
      <c r="ART206" s="13"/>
      <c r="ARU206" s="13"/>
      <c r="ARV206" s="13"/>
      <c r="ARW206" s="13"/>
      <c r="ARX206" s="13"/>
      <c r="ARY206" s="13"/>
      <c r="ARZ206" s="13"/>
      <c r="ASA206" s="13"/>
      <c r="ASB206" s="13"/>
      <c r="ASC206" s="13"/>
      <c r="ASD206" s="13"/>
      <c r="ASE206" s="13"/>
      <c r="ASF206" s="13"/>
      <c r="ASG206" s="13"/>
      <c r="ASH206" s="13"/>
      <c r="ASI206" s="13"/>
      <c r="ASJ206" s="13"/>
      <c r="ASK206" s="13"/>
      <c r="ASL206" s="13"/>
      <c r="ASM206" s="13"/>
      <c r="ASN206" s="13"/>
      <c r="ASO206" s="13"/>
      <c r="ASP206" s="13"/>
      <c r="ASQ206" s="13"/>
      <c r="ASR206" s="13"/>
      <c r="ASS206" s="13"/>
      <c r="AST206" s="13"/>
      <c r="ASU206" s="13"/>
      <c r="ASV206" s="13"/>
      <c r="ASW206" s="13"/>
      <c r="ASX206" s="13"/>
      <c r="ASY206" s="13"/>
      <c r="ASZ206" s="13"/>
      <c r="ATA206" s="13"/>
      <c r="ATB206" s="13"/>
      <c r="ATC206" s="13"/>
      <c r="ATD206" s="13"/>
      <c r="ATE206" s="13"/>
      <c r="ATF206" s="13"/>
      <c r="ATG206" s="13"/>
      <c r="ATH206" s="13"/>
      <c r="ATI206" s="13"/>
      <c r="ATJ206" s="13"/>
      <c r="ATK206" s="13"/>
      <c r="ATL206" s="13"/>
      <c r="ATM206" s="13"/>
      <c r="ATN206" s="13"/>
      <c r="ATO206" s="13"/>
      <c r="ATP206" s="13"/>
      <c r="ATQ206" s="13"/>
      <c r="ATR206" s="13"/>
      <c r="ATS206" s="13"/>
      <c r="ATT206" s="13"/>
      <c r="ATU206" s="13"/>
      <c r="ATV206" s="13"/>
      <c r="ATW206" s="13"/>
      <c r="ATX206" s="13"/>
      <c r="ATY206" s="13"/>
      <c r="ATZ206" s="13"/>
      <c r="AUA206" s="13"/>
      <c r="AUB206" s="13"/>
      <c r="AUC206" s="13"/>
      <c r="AUD206" s="13"/>
      <c r="AUE206" s="13"/>
      <c r="AUF206" s="13"/>
      <c r="AUG206" s="13"/>
      <c r="AUH206" s="13"/>
      <c r="AUI206" s="13"/>
      <c r="AUJ206" s="13"/>
      <c r="AUK206" s="13"/>
      <c r="AUL206" s="13"/>
      <c r="AUM206" s="13"/>
      <c r="AUN206" s="13"/>
      <c r="AUO206" s="13"/>
      <c r="AUP206" s="13"/>
      <c r="AUQ206" s="13"/>
      <c r="AUR206" s="13"/>
      <c r="AUS206" s="13"/>
      <c r="AUT206" s="13"/>
      <c r="AUU206" s="13"/>
      <c r="AUV206" s="13"/>
      <c r="AUW206" s="13"/>
      <c r="AUX206" s="13"/>
      <c r="AUY206" s="13"/>
      <c r="AUZ206" s="13"/>
      <c r="AVA206" s="13"/>
      <c r="AVB206" s="13"/>
      <c r="AVC206" s="13"/>
      <c r="AVD206" s="13"/>
      <c r="AVE206" s="13"/>
      <c r="AVF206" s="13"/>
      <c r="AVG206" s="13"/>
      <c r="AVH206" s="13"/>
      <c r="AVI206" s="13"/>
      <c r="AVJ206" s="13"/>
      <c r="AVK206" s="13"/>
      <c r="AVL206" s="13"/>
      <c r="AVM206" s="13"/>
      <c r="AVN206" s="13"/>
      <c r="AVO206" s="13"/>
      <c r="AVP206" s="13"/>
      <c r="AVQ206" s="13"/>
      <c r="AVR206" s="13"/>
      <c r="AVS206" s="13"/>
      <c r="AVT206" s="13"/>
      <c r="AVU206" s="13"/>
      <c r="AVV206" s="13"/>
      <c r="AVW206" s="13"/>
      <c r="AVX206" s="13"/>
      <c r="AVY206" s="13"/>
      <c r="AVZ206" s="13"/>
      <c r="AWA206" s="13"/>
      <c r="AWB206" s="13"/>
      <c r="AWC206" s="13"/>
      <c r="AWD206" s="13"/>
      <c r="AWE206" s="13"/>
      <c r="AWF206" s="13"/>
      <c r="AWG206" s="13"/>
      <c r="AWH206" s="13"/>
      <c r="AWI206" s="13"/>
      <c r="AWJ206" s="13"/>
      <c r="AWK206" s="13"/>
      <c r="AWL206" s="13"/>
      <c r="AWM206" s="13"/>
      <c r="AWN206" s="13"/>
      <c r="AWO206" s="13"/>
      <c r="AWP206" s="13"/>
      <c r="AWQ206" s="13"/>
      <c r="AWR206" s="13"/>
      <c r="AWS206" s="13"/>
      <c r="AWT206" s="13"/>
      <c r="AWU206" s="13"/>
      <c r="AWV206" s="13"/>
      <c r="AWW206" s="13"/>
      <c r="AWX206" s="13"/>
      <c r="AWY206" s="13"/>
      <c r="AWZ206" s="13"/>
      <c r="AXA206" s="13"/>
      <c r="AXB206" s="13"/>
      <c r="AXC206" s="13"/>
      <c r="AXD206" s="13"/>
      <c r="AXE206" s="13"/>
      <c r="AXF206" s="13"/>
      <c r="AXG206" s="13"/>
      <c r="AXH206" s="13"/>
      <c r="AXI206" s="13"/>
      <c r="AXJ206" s="13"/>
      <c r="AXK206" s="13"/>
      <c r="AXL206" s="13"/>
      <c r="AXM206" s="13"/>
      <c r="AXN206" s="13"/>
      <c r="AXO206" s="13"/>
      <c r="AXP206" s="13"/>
      <c r="AXQ206" s="13"/>
      <c r="AXR206" s="13"/>
      <c r="AXS206" s="13"/>
      <c r="AXT206" s="13"/>
      <c r="AXU206" s="13"/>
      <c r="AXV206" s="13"/>
      <c r="AXW206" s="13"/>
      <c r="AXX206" s="13"/>
      <c r="AXY206" s="13"/>
      <c r="AXZ206" s="13"/>
      <c r="AYA206" s="13"/>
      <c r="AYB206" s="13"/>
      <c r="AYC206" s="13"/>
      <c r="AYD206" s="13"/>
      <c r="AYE206" s="13"/>
      <c r="AYF206" s="13"/>
      <c r="AYG206" s="13"/>
      <c r="AYH206" s="13"/>
      <c r="AYI206" s="13"/>
      <c r="AYJ206" s="13"/>
      <c r="AYK206" s="13"/>
      <c r="AYL206" s="13"/>
      <c r="AYM206" s="13"/>
      <c r="AYN206" s="13"/>
      <c r="AYO206" s="13"/>
      <c r="AYP206" s="13"/>
      <c r="AYQ206" s="13"/>
      <c r="AYR206" s="13"/>
      <c r="AYS206" s="13"/>
      <c r="AYT206" s="13"/>
      <c r="AYU206" s="13"/>
      <c r="AYV206" s="13"/>
      <c r="AYW206" s="13"/>
      <c r="AYX206" s="13"/>
      <c r="AYY206" s="13"/>
      <c r="AYZ206" s="13"/>
      <c r="AZA206" s="13"/>
      <c r="AZB206" s="13"/>
      <c r="AZC206" s="13"/>
      <c r="AZD206" s="13"/>
      <c r="AZE206" s="13"/>
      <c r="AZF206" s="13"/>
      <c r="AZG206" s="13"/>
      <c r="AZH206" s="13"/>
      <c r="AZI206" s="13"/>
      <c r="AZJ206" s="13"/>
      <c r="AZK206" s="13"/>
      <c r="AZL206" s="13"/>
      <c r="AZM206" s="13"/>
      <c r="AZN206" s="13"/>
      <c r="AZO206" s="13"/>
      <c r="AZP206" s="13"/>
      <c r="AZQ206" s="13"/>
      <c r="AZR206" s="13"/>
      <c r="AZS206" s="13"/>
      <c r="AZT206" s="13"/>
      <c r="AZU206" s="13"/>
      <c r="AZV206" s="13"/>
      <c r="AZW206" s="13"/>
      <c r="AZX206" s="13"/>
      <c r="AZY206" s="13"/>
      <c r="AZZ206" s="13"/>
      <c r="BAA206" s="13"/>
      <c r="BAB206" s="13"/>
      <c r="BAC206" s="13"/>
      <c r="BAD206" s="13"/>
      <c r="BAE206" s="13"/>
      <c r="BAF206" s="13"/>
      <c r="BAG206" s="13"/>
      <c r="BAH206" s="13"/>
      <c r="BAI206" s="13"/>
      <c r="BAJ206" s="13"/>
      <c r="BAK206" s="13"/>
      <c r="BAL206" s="13"/>
      <c r="BAM206" s="13"/>
      <c r="BAN206" s="13"/>
      <c r="BAO206" s="13"/>
      <c r="BAP206" s="13"/>
      <c r="BAQ206" s="13"/>
      <c r="BAR206" s="13"/>
      <c r="BAS206" s="13"/>
      <c r="BAT206" s="13"/>
      <c r="BAU206" s="13"/>
      <c r="BAV206" s="13"/>
      <c r="BAW206" s="13"/>
      <c r="BAX206" s="13"/>
      <c r="BAY206" s="13"/>
      <c r="BAZ206" s="13"/>
      <c r="BBA206" s="13"/>
      <c r="BBB206" s="13"/>
      <c r="BBC206" s="13"/>
      <c r="BBD206" s="13"/>
      <c r="BBE206" s="13"/>
      <c r="BBF206" s="13"/>
      <c r="BBG206" s="13"/>
      <c r="BBH206" s="13"/>
      <c r="BBI206" s="13"/>
      <c r="BBJ206" s="13"/>
      <c r="BBK206" s="13"/>
      <c r="BBL206" s="13"/>
      <c r="BBM206" s="13"/>
      <c r="BBN206" s="13"/>
      <c r="BBO206" s="13"/>
      <c r="BBP206" s="13"/>
      <c r="BBQ206" s="13"/>
      <c r="BBR206" s="13"/>
      <c r="BBS206" s="13"/>
      <c r="BBT206" s="13"/>
      <c r="BBU206" s="13"/>
      <c r="BBV206" s="13"/>
      <c r="BBW206" s="13"/>
      <c r="BBX206" s="13"/>
      <c r="BBY206" s="13"/>
      <c r="BBZ206" s="13"/>
      <c r="BCA206" s="13"/>
      <c r="BCB206" s="13"/>
      <c r="BCC206" s="13"/>
      <c r="BCD206" s="13"/>
      <c r="BCE206" s="13"/>
      <c r="BCF206" s="13"/>
      <c r="BCG206" s="13"/>
      <c r="BCH206" s="13"/>
      <c r="BCI206" s="13"/>
      <c r="BCJ206" s="13"/>
      <c r="BCK206" s="13"/>
      <c r="BCL206" s="13"/>
      <c r="BCM206" s="13"/>
      <c r="BCN206" s="13"/>
      <c r="BCO206" s="13"/>
      <c r="BCP206" s="13"/>
      <c r="BCQ206" s="13"/>
      <c r="BCR206" s="13"/>
      <c r="BCS206" s="13"/>
      <c r="BCT206" s="13"/>
      <c r="BCU206" s="13"/>
      <c r="BCV206" s="13"/>
      <c r="BCW206" s="13"/>
      <c r="BCX206" s="13"/>
      <c r="BCY206" s="13"/>
      <c r="BCZ206" s="13"/>
      <c r="BDA206" s="13"/>
      <c r="BDB206" s="13"/>
      <c r="BDC206" s="13"/>
      <c r="BDD206" s="13"/>
      <c r="BDE206" s="13"/>
      <c r="BDF206" s="13"/>
      <c r="BDG206" s="13"/>
      <c r="BDH206" s="13"/>
      <c r="BDI206" s="13"/>
      <c r="BDJ206" s="13"/>
      <c r="BDK206" s="13"/>
      <c r="BDL206" s="13"/>
      <c r="BDM206" s="13"/>
      <c r="BDN206" s="13"/>
      <c r="BDO206" s="13"/>
      <c r="BDP206" s="13"/>
      <c r="BDQ206" s="13"/>
      <c r="BDR206" s="13"/>
      <c r="BDS206" s="13"/>
      <c r="BDT206" s="13"/>
      <c r="BDU206" s="13"/>
      <c r="BDV206" s="13"/>
      <c r="BDW206" s="13"/>
      <c r="BDX206" s="13"/>
      <c r="BDY206" s="13"/>
      <c r="BDZ206" s="13"/>
      <c r="BEA206" s="13"/>
      <c r="BEB206" s="13"/>
      <c r="BEC206" s="13"/>
      <c r="BED206" s="13"/>
      <c r="BEE206" s="13"/>
      <c r="BEF206" s="13"/>
      <c r="BEG206" s="13"/>
      <c r="BEH206" s="13"/>
      <c r="BEI206" s="13"/>
      <c r="BEJ206" s="13"/>
      <c r="BEK206" s="13"/>
      <c r="BEL206" s="13"/>
      <c r="BEM206" s="13"/>
      <c r="BEN206" s="13"/>
      <c r="BEO206" s="13"/>
      <c r="BEP206" s="13"/>
      <c r="BEQ206" s="13"/>
      <c r="BER206" s="13"/>
      <c r="BES206" s="13"/>
      <c r="BET206" s="13"/>
      <c r="BEU206" s="13"/>
      <c r="BEV206" s="13"/>
      <c r="BEW206" s="13"/>
      <c r="BEX206" s="13"/>
      <c r="BEY206" s="13"/>
      <c r="BEZ206" s="13"/>
      <c r="BFA206" s="13"/>
      <c r="BFB206" s="13"/>
      <c r="BFC206" s="13"/>
      <c r="BFD206" s="13"/>
      <c r="BFE206" s="13"/>
      <c r="BFF206" s="13"/>
      <c r="BFG206" s="13"/>
      <c r="BFH206" s="13"/>
      <c r="BFI206" s="13"/>
      <c r="BFJ206" s="13"/>
      <c r="BFK206" s="13"/>
      <c r="BFL206" s="13"/>
      <c r="BFM206" s="13"/>
      <c r="BFN206" s="13"/>
      <c r="BFO206" s="13"/>
      <c r="BFP206" s="13"/>
      <c r="BFQ206" s="13"/>
      <c r="BFR206" s="13"/>
      <c r="BFS206" s="13"/>
      <c r="BFT206" s="13"/>
      <c r="BFU206" s="13"/>
      <c r="BFV206" s="13"/>
      <c r="BFW206" s="13"/>
      <c r="BFX206" s="13"/>
      <c r="BFY206" s="13"/>
      <c r="BFZ206" s="13"/>
      <c r="BGA206" s="13"/>
      <c r="BGB206" s="13"/>
      <c r="BGC206" s="13"/>
      <c r="BGD206" s="13"/>
      <c r="BGE206" s="13"/>
      <c r="BGF206" s="13"/>
      <c r="BGG206" s="13"/>
      <c r="BGH206" s="13"/>
      <c r="BGI206" s="13"/>
      <c r="BGJ206" s="13"/>
      <c r="BGK206" s="13"/>
      <c r="BGL206" s="13"/>
      <c r="BGM206" s="13"/>
      <c r="BGN206" s="13"/>
      <c r="BGO206" s="13"/>
      <c r="BGP206" s="13"/>
      <c r="BGQ206" s="13"/>
      <c r="BGR206" s="13"/>
      <c r="BGS206" s="13"/>
      <c r="BGT206" s="13"/>
      <c r="BGU206" s="13"/>
      <c r="BGV206" s="13"/>
      <c r="BGW206" s="13"/>
      <c r="BGX206" s="13"/>
      <c r="BGY206" s="13"/>
      <c r="BGZ206" s="13"/>
      <c r="BHA206" s="13"/>
      <c r="BHB206" s="13"/>
      <c r="BHC206" s="13"/>
      <c r="BHD206" s="13"/>
      <c r="BHE206" s="13"/>
      <c r="BHF206" s="13"/>
      <c r="BHG206" s="13"/>
      <c r="BHH206" s="13"/>
      <c r="BHI206" s="13"/>
      <c r="BHJ206" s="13"/>
      <c r="BHK206" s="13"/>
      <c r="BHL206" s="13"/>
      <c r="BHM206" s="13"/>
      <c r="BHN206" s="13"/>
      <c r="BHO206" s="13"/>
      <c r="BHP206" s="13"/>
      <c r="BHQ206" s="13"/>
      <c r="BHR206" s="13"/>
      <c r="BHS206" s="13"/>
      <c r="BHT206" s="13"/>
      <c r="BHU206" s="13"/>
      <c r="BHV206" s="13"/>
      <c r="BHW206" s="13"/>
      <c r="BHX206" s="13"/>
      <c r="BHY206" s="13"/>
      <c r="BHZ206" s="13"/>
      <c r="BIA206" s="13"/>
      <c r="BIB206" s="13"/>
      <c r="BIC206" s="13"/>
      <c r="BID206" s="13"/>
      <c r="BIE206" s="13"/>
      <c r="BIF206" s="13"/>
      <c r="BIG206" s="13"/>
      <c r="BIH206" s="13"/>
      <c r="BII206" s="13"/>
      <c r="BIJ206" s="13"/>
      <c r="BIK206" s="13"/>
      <c r="BIL206" s="13"/>
      <c r="BIM206" s="13"/>
      <c r="BIN206" s="13"/>
      <c r="BIO206" s="13"/>
      <c r="BIP206" s="13"/>
      <c r="BIQ206" s="13"/>
      <c r="BIR206" s="13"/>
      <c r="BIS206" s="13"/>
      <c r="BIT206" s="13"/>
      <c r="BIU206" s="13"/>
      <c r="BIV206" s="13"/>
      <c r="BIW206" s="13"/>
      <c r="BIX206" s="13"/>
      <c r="BIY206" s="13"/>
      <c r="BIZ206" s="13"/>
      <c r="BJA206" s="13"/>
      <c r="BJB206" s="13"/>
      <c r="BJC206" s="13"/>
      <c r="BJD206" s="13"/>
      <c r="BJE206" s="13"/>
      <c r="BJF206" s="13"/>
      <c r="BJG206" s="13"/>
      <c r="BJH206" s="13"/>
      <c r="BJI206" s="13"/>
      <c r="BJJ206" s="13"/>
      <c r="BJK206" s="13"/>
      <c r="BJL206" s="13"/>
      <c r="BJM206" s="13"/>
      <c r="BJN206" s="13"/>
      <c r="BJO206" s="13"/>
      <c r="BJP206" s="13"/>
      <c r="BJQ206" s="13"/>
      <c r="BJR206" s="13"/>
      <c r="BJS206" s="13"/>
      <c r="BJT206" s="13"/>
      <c r="BJU206" s="13"/>
      <c r="BJV206" s="13"/>
      <c r="BJW206" s="13"/>
      <c r="BJX206" s="13"/>
      <c r="BJY206" s="13"/>
      <c r="BJZ206" s="13"/>
      <c r="BKA206" s="13"/>
      <c r="BKB206" s="13"/>
      <c r="BKC206" s="13"/>
      <c r="BKD206" s="13"/>
      <c r="BKE206" s="13"/>
      <c r="BKF206" s="13"/>
      <c r="BKG206" s="13"/>
      <c r="BKH206" s="13"/>
      <c r="BKI206" s="13"/>
      <c r="BKJ206" s="13"/>
      <c r="BKK206" s="13"/>
      <c r="BKL206" s="13"/>
      <c r="BKM206" s="13"/>
      <c r="BKN206" s="13"/>
      <c r="BKO206" s="13"/>
      <c r="BKP206" s="13"/>
      <c r="BKQ206" s="13"/>
      <c r="BKR206" s="13"/>
      <c r="BKS206" s="13"/>
      <c r="BKT206" s="13"/>
      <c r="BKU206" s="13"/>
      <c r="BKV206" s="13"/>
      <c r="BKW206" s="13"/>
      <c r="BKX206" s="13"/>
      <c r="BKY206" s="13"/>
      <c r="BKZ206" s="13"/>
      <c r="BLA206" s="13"/>
      <c r="BLB206" s="13"/>
      <c r="BLC206" s="13"/>
      <c r="BLD206" s="13"/>
      <c r="BLE206" s="13"/>
      <c r="BLF206" s="13"/>
      <c r="BLG206" s="13"/>
      <c r="BLH206" s="13"/>
      <c r="BLI206" s="13"/>
      <c r="BLJ206" s="13"/>
      <c r="BLK206" s="13"/>
      <c r="BLL206" s="13"/>
      <c r="BLM206" s="13"/>
      <c r="BLN206" s="13"/>
      <c r="BLO206" s="13"/>
      <c r="BLP206" s="13"/>
      <c r="BLQ206" s="13"/>
      <c r="BLR206" s="13"/>
      <c r="BLS206" s="13"/>
      <c r="BLT206" s="13"/>
      <c r="BLU206" s="13"/>
      <c r="BLV206" s="13"/>
      <c r="BLW206" s="13"/>
      <c r="BLX206" s="13"/>
      <c r="BLY206" s="13"/>
      <c r="BLZ206" s="13"/>
      <c r="BMA206" s="13"/>
      <c r="BMB206" s="13"/>
      <c r="BMC206" s="13"/>
      <c r="BMD206" s="13"/>
      <c r="BME206" s="13"/>
      <c r="BMF206" s="13"/>
      <c r="BMG206" s="13"/>
      <c r="BMH206" s="13"/>
      <c r="BMI206" s="13"/>
      <c r="BMJ206" s="13"/>
      <c r="BMK206" s="13"/>
      <c r="BML206" s="13"/>
      <c r="BMM206" s="13"/>
      <c r="BMN206" s="13"/>
      <c r="BMO206" s="13"/>
      <c r="BMP206" s="13"/>
      <c r="BMQ206" s="13"/>
      <c r="BMR206" s="13"/>
      <c r="BMS206" s="13"/>
      <c r="BMT206" s="13"/>
      <c r="BMU206" s="13"/>
      <c r="BMV206" s="13"/>
      <c r="BMW206" s="13"/>
      <c r="BMX206" s="13"/>
      <c r="BMY206" s="13"/>
      <c r="BMZ206" s="13"/>
      <c r="BNA206" s="13"/>
      <c r="BNB206" s="13"/>
      <c r="BNC206" s="13"/>
      <c r="BND206" s="13"/>
      <c r="BNE206" s="13"/>
      <c r="BNF206" s="13"/>
      <c r="BNG206" s="13"/>
      <c r="BNH206" s="13"/>
      <c r="BNI206" s="13"/>
      <c r="BNJ206" s="13"/>
      <c r="BNK206" s="13"/>
      <c r="BNL206" s="13"/>
      <c r="BNM206" s="13"/>
      <c r="BNN206" s="13"/>
      <c r="BNO206" s="13"/>
      <c r="BNP206" s="13"/>
      <c r="BNQ206" s="13"/>
      <c r="BNR206" s="13"/>
      <c r="BNS206" s="13"/>
      <c r="BNT206" s="13"/>
      <c r="BNU206" s="13"/>
      <c r="BNV206" s="13"/>
      <c r="BNW206" s="13"/>
      <c r="BNX206" s="13"/>
      <c r="BNY206" s="13"/>
      <c r="BNZ206" s="13"/>
      <c r="BOA206" s="13"/>
      <c r="BOB206" s="13"/>
      <c r="BOC206" s="13"/>
      <c r="BOD206" s="13"/>
      <c r="BOE206" s="13"/>
      <c r="BOF206" s="13"/>
      <c r="BOG206" s="13"/>
      <c r="BOH206" s="13"/>
      <c r="BOI206" s="13"/>
      <c r="BOJ206" s="13"/>
      <c r="BOK206" s="13"/>
      <c r="BOL206" s="13"/>
      <c r="BOM206" s="13"/>
      <c r="BON206" s="13"/>
      <c r="BOO206" s="13"/>
      <c r="BOP206" s="13"/>
      <c r="BOQ206" s="13"/>
      <c r="BOR206" s="13"/>
      <c r="BOS206" s="13"/>
      <c r="BOT206" s="13"/>
      <c r="BOU206" s="13"/>
      <c r="BOV206" s="13"/>
      <c r="BOW206" s="13"/>
      <c r="BOX206" s="13"/>
      <c r="BOY206" s="13"/>
      <c r="BOZ206" s="13"/>
      <c r="BPA206" s="13"/>
      <c r="BPB206" s="13"/>
      <c r="BPC206" s="13"/>
      <c r="BPD206" s="13"/>
      <c r="BPE206" s="13"/>
      <c r="BPF206" s="13"/>
      <c r="BPG206" s="13"/>
      <c r="BPH206" s="13"/>
      <c r="BPI206" s="13"/>
      <c r="BPJ206" s="13"/>
      <c r="BPK206" s="13"/>
      <c r="BPL206" s="13"/>
      <c r="BPM206" s="13"/>
      <c r="BPN206" s="13"/>
      <c r="BPO206" s="13"/>
      <c r="BPP206" s="13"/>
      <c r="BPQ206" s="13"/>
      <c r="BPR206" s="13"/>
      <c r="BPS206" s="13"/>
      <c r="BPT206" s="13"/>
      <c r="BPU206" s="13"/>
      <c r="BPV206" s="13"/>
      <c r="BPW206" s="13"/>
      <c r="BPX206" s="13"/>
      <c r="BPY206" s="13"/>
      <c r="BPZ206" s="13"/>
      <c r="BQA206" s="13"/>
      <c r="BQB206" s="13"/>
      <c r="BQC206" s="13"/>
      <c r="BQD206" s="13"/>
      <c r="BQE206" s="13"/>
      <c r="BQF206" s="13"/>
      <c r="BQG206" s="13"/>
      <c r="BQH206" s="13"/>
      <c r="BQI206" s="13"/>
      <c r="BQJ206" s="13"/>
      <c r="BQK206" s="13"/>
      <c r="BQL206" s="13"/>
      <c r="BQM206" s="13"/>
      <c r="BQN206" s="13"/>
      <c r="BQO206" s="13"/>
      <c r="BQP206" s="13"/>
      <c r="BQQ206" s="13"/>
      <c r="BQR206" s="13"/>
      <c r="BQS206" s="13"/>
      <c r="BQT206" s="13"/>
      <c r="BQU206" s="13"/>
      <c r="BQV206" s="13"/>
      <c r="BQW206" s="13"/>
      <c r="BQX206" s="13"/>
      <c r="BQY206" s="13"/>
      <c r="BQZ206" s="13"/>
      <c r="BRA206" s="13"/>
      <c r="BRB206" s="13"/>
      <c r="BRC206" s="13"/>
      <c r="BRD206" s="13"/>
      <c r="BRE206" s="13"/>
      <c r="BRF206" s="13"/>
      <c r="BRG206" s="13"/>
      <c r="BRH206" s="13"/>
      <c r="BRI206" s="13"/>
      <c r="BRJ206" s="13"/>
      <c r="BRK206" s="13"/>
      <c r="BRL206" s="13"/>
      <c r="BRM206" s="13"/>
      <c r="BRN206" s="13"/>
      <c r="BRO206" s="13"/>
      <c r="BRP206" s="13"/>
      <c r="BRQ206" s="13"/>
      <c r="BRR206" s="13"/>
      <c r="BRS206" s="13"/>
      <c r="BRT206" s="13"/>
      <c r="BRU206" s="13"/>
      <c r="BRV206" s="13"/>
      <c r="BRW206" s="13"/>
      <c r="BRX206" s="13"/>
      <c r="BRY206" s="13"/>
      <c r="BRZ206" s="13"/>
      <c r="BSA206" s="13"/>
      <c r="BSB206" s="13"/>
      <c r="BSC206" s="13"/>
      <c r="BSD206" s="13"/>
      <c r="BSE206" s="13"/>
      <c r="BSF206" s="13"/>
      <c r="BSG206" s="13"/>
      <c r="BSH206" s="13"/>
      <c r="BSI206" s="13"/>
      <c r="BSJ206" s="13"/>
      <c r="BSK206" s="13"/>
      <c r="BSL206" s="13"/>
      <c r="BSM206" s="13"/>
      <c r="BSN206" s="13"/>
      <c r="BSO206" s="13"/>
      <c r="BSP206" s="13"/>
      <c r="BSQ206" s="13"/>
      <c r="BSR206" s="13"/>
      <c r="BSS206" s="13"/>
      <c r="BST206" s="13"/>
      <c r="BSU206" s="13"/>
      <c r="BSV206" s="13"/>
      <c r="BSW206" s="13"/>
      <c r="BSX206" s="13"/>
      <c r="BSY206" s="13"/>
      <c r="BSZ206" s="13"/>
      <c r="BTA206" s="13"/>
      <c r="BTB206" s="13"/>
      <c r="BTC206" s="13"/>
      <c r="BTD206" s="13"/>
      <c r="BTE206" s="13"/>
      <c r="BTF206" s="13"/>
      <c r="BTG206" s="13"/>
      <c r="BTH206" s="13"/>
      <c r="BTI206" s="13"/>
      <c r="BTJ206" s="13"/>
      <c r="BTK206" s="13"/>
      <c r="BTL206" s="13"/>
      <c r="BTM206" s="13"/>
      <c r="BTN206" s="13"/>
      <c r="BTO206" s="13"/>
      <c r="BTP206" s="13"/>
      <c r="BTQ206" s="13"/>
      <c r="BTR206" s="13"/>
      <c r="BTS206" s="13"/>
      <c r="BTT206" s="13"/>
      <c r="BTU206" s="13"/>
      <c r="BTV206" s="13"/>
      <c r="BTW206" s="13"/>
      <c r="BTX206" s="13"/>
      <c r="BTY206" s="13"/>
      <c r="BTZ206" s="13"/>
      <c r="BUA206" s="13"/>
      <c r="BUB206" s="13"/>
      <c r="BUC206" s="13"/>
      <c r="BUD206" s="13"/>
      <c r="BUE206" s="13"/>
      <c r="BUF206" s="13"/>
      <c r="BUG206" s="13"/>
      <c r="BUH206" s="13"/>
      <c r="BUI206" s="13"/>
      <c r="BUJ206" s="13"/>
      <c r="BUK206" s="13"/>
      <c r="BUL206" s="13"/>
      <c r="BUM206" s="13"/>
      <c r="BUN206" s="13"/>
      <c r="BUO206" s="13"/>
      <c r="BUP206" s="13"/>
      <c r="BUQ206" s="13"/>
      <c r="BUR206" s="13"/>
      <c r="BUS206" s="13"/>
      <c r="BUT206" s="13"/>
      <c r="BUU206" s="13"/>
      <c r="BUV206" s="13"/>
      <c r="BUW206" s="13"/>
      <c r="BUX206" s="13"/>
      <c r="BUY206" s="13"/>
      <c r="BUZ206" s="13"/>
      <c r="BVA206" s="13"/>
      <c r="BVB206" s="13"/>
      <c r="BVC206" s="13"/>
      <c r="BVD206" s="13"/>
      <c r="BVE206" s="13"/>
      <c r="BVF206" s="13"/>
      <c r="BVG206" s="13"/>
      <c r="BVH206" s="13"/>
      <c r="BVI206" s="13"/>
      <c r="BVJ206" s="13"/>
      <c r="BVK206" s="13"/>
      <c r="BVL206" s="13"/>
      <c r="BVM206" s="13"/>
      <c r="BVN206" s="13"/>
      <c r="BVO206" s="13"/>
      <c r="BVP206" s="13"/>
      <c r="BVQ206" s="13"/>
      <c r="BVR206" s="13"/>
      <c r="BVS206" s="13"/>
      <c r="BVT206" s="13"/>
      <c r="BVU206" s="13"/>
      <c r="BVV206" s="13"/>
      <c r="BVW206" s="13"/>
      <c r="BVX206" s="13"/>
      <c r="BVY206" s="13"/>
      <c r="BVZ206" s="13"/>
      <c r="BWA206" s="13"/>
      <c r="BWB206" s="13"/>
      <c r="BWC206" s="13"/>
      <c r="BWD206" s="13"/>
      <c r="BWE206" s="13"/>
      <c r="BWF206" s="13"/>
      <c r="BWG206" s="13"/>
      <c r="BWH206" s="13"/>
      <c r="BWI206" s="13"/>
      <c r="BWJ206" s="13"/>
      <c r="BWK206" s="13"/>
      <c r="BWL206" s="13"/>
      <c r="BWM206" s="13"/>
      <c r="BWN206" s="13"/>
      <c r="BWO206" s="13"/>
      <c r="BWP206" s="13"/>
      <c r="BWQ206" s="13"/>
      <c r="BWR206" s="13"/>
      <c r="BWS206" s="13"/>
      <c r="BWT206" s="13"/>
      <c r="BWU206" s="13"/>
      <c r="BWV206" s="13"/>
      <c r="BWW206" s="13"/>
      <c r="BWX206" s="13"/>
      <c r="BWY206" s="13"/>
      <c r="BWZ206" s="13"/>
      <c r="BXA206" s="13"/>
      <c r="BXB206" s="13"/>
      <c r="BXC206" s="13"/>
      <c r="BXD206" s="13"/>
      <c r="BXE206" s="13"/>
      <c r="BXF206" s="13"/>
      <c r="BXG206" s="13"/>
      <c r="BXH206" s="13"/>
      <c r="BXI206" s="13"/>
      <c r="BXJ206" s="13"/>
      <c r="BXK206" s="13"/>
      <c r="BXL206" s="13"/>
      <c r="BXM206" s="13"/>
      <c r="BXN206" s="13"/>
      <c r="BXO206" s="13"/>
      <c r="BXP206" s="13"/>
      <c r="BXQ206" s="13"/>
      <c r="BXR206" s="13"/>
      <c r="BXS206" s="13"/>
      <c r="BXT206" s="13"/>
      <c r="BXU206" s="13"/>
      <c r="BXV206" s="13"/>
      <c r="BXW206" s="13"/>
      <c r="BXX206" s="13"/>
      <c r="BXY206" s="13"/>
      <c r="BXZ206" s="13"/>
      <c r="BYA206" s="13"/>
      <c r="BYB206" s="13"/>
      <c r="BYC206" s="13"/>
      <c r="BYD206" s="13"/>
      <c r="BYE206" s="13"/>
      <c r="BYF206" s="13"/>
      <c r="BYG206" s="13"/>
      <c r="BYH206" s="13"/>
      <c r="BYI206" s="13"/>
      <c r="BYJ206" s="13"/>
      <c r="BYK206" s="13"/>
      <c r="BYL206" s="13"/>
      <c r="BYM206" s="13"/>
      <c r="BYN206" s="13"/>
      <c r="BYO206" s="13"/>
      <c r="BYP206" s="13"/>
      <c r="BYQ206" s="13"/>
      <c r="BYR206" s="13"/>
      <c r="BYS206" s="13"/>
      <c r="BYT206" s="13"/>
      <c r="BYU206" s="13"/>
      <c r="BYV206" s="13"/>
      <c r="BYW206" s="13"/>
      <c r="BYX206" s="13"/>
      <c r="BYY206" s="13"/>
      <c r="BYZ206" s="13"/>
      <c r="BZA206" s="13"/>
      <c r="BZB206" s="13"/>
      <c r="BZC206" s="13"/>
      <c r="BZD206" s="13"/>
      <c r="BZE206" s="13"/>
      <c r="BZF206" s="13"/>
      <c r="BZG206" s="13"/>
      <c r="BZH206" s="13"/>
      <c r="BZI206" s="13"/>
      <c r="BZJ206" s="13"/>
      <c r="BZK206" s="13"/>
      <c r="BZL206" s="13"/>
      <c r="BZM206" s="13"/>
      <c r="BZN206" s="13"/>
      <c r="BZO206" s="13"/>
      <c r="BZP206" s="13"/>
      <c r="BZQ206" s="13"/>
      <c r="BZR206" s="13"/>
      <c r="BZS206" s="13"/>
      <c r="BZT206" s="13"/>
      <c r="BZU206" s="13"/>
      <c r="BZV206" s="13"/>
      <c r="BZW206" s="13"/>
      <c r="BZX206" s="13"/>
      <c r="BZY206" s="13"/>
      <c r="BZZ206" s="13"/>
      <c r="CAA206" s="13"/>
      <c r="CAB206" s="13"/>
      <c r="CAC206" s="13"/>
      <c r="CAD206" s="13"/>
      <c r="CAE206" s="13"/>
      <c r="CAF206" s="13"/>
      <c r="CAG206" s="13"/>
      <c r="CAH206" s="13"/>
      <c r="CAI206" s="13"/>
      <c r="CAJ206" s="13"/>
      <c r="CAK206" s="13"/>
      <c r="CAL206" s="13"/>
      <c r="CAM206" s="13"/>
      <c r="CAN206" s="13"/>
      <c r="CAO206" s="13"/>
      <c r="CAP206" s="13"/>
      <c r="CAQ206" s="13"/>
      <c r="CAR206" s="13"/>
      <c r="CAS206" s="13"/>
      <c r="CAT206" s="13"/>
      <c r="CAU206" s="13"/>
      <c r="CAV206" s="13"/>
      <c r="CAW206" s="13"/>
      <c r="CAX206" s="13"/>
      <c r="CAY206" s="13"/>
      <c r="CAZ206" s="13"/>
      <c r="CBA206" s="13"/>
      <c r="CBB206" s="13"/>
      <c r="CBC206" s="13"/>
      <c r="CBD206" s="13"/>
      <c r="CBE206" s="13"/>
      <c r="CBF206" s="13"/>
      <c r="CBG206" s="13"/>
      <c r="CBH206" s="13"/>
      <c r="CBI206" s="13"/>
      <c r="CBJ206" s="13"/>
      <c r="CBK206" s="13"/>
      <c r="CBL206" s="13"/>
      <c r="CBM206" s="13"/>
      <c r="CBN206" s="13"/>
      <c r="CBO206" s="13"/>
      <c r="CBP206" s="13"/>
      <c r="CBQ206" s="13"/>
      <c r="CBR206" s="13"/>
      <c r="CBS206" s="13"/>
      <c r="CBT206" s="13"/>
      <c r="CBU206" s="13"/>
      <c r="CBV206" s="13"/>
      <c r="CBW206" s="13"/>
      <c r="CBX206" s="13"/>
      <c r="CBY206" s="13"/>
      <c r="CBZ206" s="13"/>
      <c r="CCA206" s="13"/>
      <c r="CCB206" s="13"/>
      <c r="CCC206" s="13"/>
      <c r="CCD206" s="13"/>
      <c r="CCE206" s="13"/>
      <c r="CCF206" s="13"/>
      <c r="CCG206" s="13"/>
      <c r="CCH206" s="13"/>
      <c r="CCI206" s="13"/>
      <c r="CCJ206" s="13"/>
      <c r="CCK206" s="13"/>
      <c r="CCL206" s="13"/>
      <c r="CCM206" s="13"/>
      <c r="CCN206" s="13"/>
      <c r="CCO206" s="13"/>
      <c r="CCP206" s="13"/>
      <c r="CCQ206" s="13"/>
      <c r="CCR206" s="13"/>
      <c r="CCS206" s="13"/>
      <c r="CCT206" s="13"/>
      <c r="CCU206" s="13"/>
      <c r="CCV206" s="13"/>
      <c r="CCW206" s="13"/>
      <c r="CCX206" s="13"/>
      <c r="CCY206" s="13"/>
      <c r="CCZ206" s="13"/>
      <c r="CDA206" s="13"/>
      <c r="CDB206" s="13"/>
      <c r="CDC206" s="13"/>
      <c r="CDD206" s="13"/>
      <c r="CDE206" s="13"/>
      <c r="CDF206" s="13"/>
      <c r="CDG206" s="13"/>
      <c r="CDH206" s="13"/>
      <c r="CDI206" s="13"/>
      <c r="CDJ206" s="13"/>
      <c r="CDK206" s="13"/>
      <c r="CDL206" s="13"/>
      <c r="CDM206" s="13"/>
      <c r="CDN206" s="13"/>
      <c r="CDO206" s="13"/>
      <c r="CDP206" s="13"/>
      <c r="CDQ206" s="13"/>
      <c r="CDR206" s="13"/>
      <c r="CDS206" s="13"/>
      <c r="CDT206" s="13"/>
      <c r="CDU206" s="13"/>
      <c r="CDV206" s="13"/>
      <c r="CDW206" s="13"/>
      <c r="CDX206" s="13"/>
      <c r="CDY206" s="13"/>
      <c r="CDZ206" s="13"/>
      <c r="CEA206" s="13"/>
      <c r="CEB206" s="13"/>
      <c r="CEC206" s="13"/>
      <c r="CED206" s="13"/>
      <c r="CEE206" s="13"/>
      <c r="CEF206" s="13"/>
      <c r="CEG206" s="13"/>
      <c r="CEH206" s="13"/>
      <c r="CEI206" s="13"/>
      <c r="CEJ206" s="13"/>
      <c r="CEK206" s="13"/>
      <c r="CEL206" s="13"/>
      <c r="CEM206" s="13"/>
      <c r="CEN206" s="13"/>
      <c r="CEO206" s="13"/>
      <c r="CEP206" s="13"/>
      <c r="CEQ206" s="13"/>
      <c r="CER206" s="13"/>
      <c r="CES206" s="13"/>
      <c r="CET206" s="13"/>
      <c r="CEU206" s="13"/>
      <c r="CEV206" s="13"/>
      <c r="CEW206" s="13"/>
      <c r="CEX206" s="13"/>
      <c r="CEY206" s="13"/>
      <c r="CEZ206" s="13"/>
      <c r="CFA206" s="13"/>
      <c r="CFB206" s="13"/>
      <c r="CFC206" s="13"/>
      <c r="CFD206" s="13"/>
      <c r="CFE206" s="13"/>
      <c r="CFF206" s="13"/>
      <c r="CFG206" s="13"/>
      <c r="CFH206" s="13"/>
      <c r="CFI206" s="13"/>
      <c r="CFJ206" s="13"/>
      <c r="CFK206" s="13"/>
      <c r="CFL206" s="13"/>
      <c r="CFM206" s="13"/>
      <c r="CFN206" s="13"/>
      <c r="CFO206" s="13"/>
      <c r="CFP206" s="13"/>
      <c r="CFQ206" s="13"/>
      <c r="CFR206" s="13"/>
      <c r="CFS206" s="13"/>
      <c r="CFT206" s="13"/>
      <c r="CFU206" s="13"/>
      <c r="CFV206" s="13"/>
      <c r="CFW206" s="13"/>
      <c r="CFX206" s="13"/>
      <c r="CFY206" s="13"/>
      <c r="CFZ206" s="13"/>
      <c r="CGA206" s="13"/>
      <c r="CGB206" s="13"/>
      <c r="CGC206" s="13"/>
      <c r="CGD206" s="13"/>
      <c r="CGE206" s="13"/>
      <c r="CGF206" s="13"/>
      <c r="CGG206" s="13"/>
      <c r="CGH206" s="13"/>
      <c r="CGI206" s="13"/>
      <c r="CGJ206" s="13"/>
      <c r="CGK206" s="13"/>
      <c r="CGL206" s="13"/>
      <c r="CGM206" s="13"/>
      <c r="CGN206" s="13"/>
      <c r="CGO206" s="13"/>
      <c r="CGP206" s="13"/>
      <c r="CGQ206" s="13"/>
      <c r="CGR206" s="13"/>
      <c r="CGS206" s="13"/>
      <c r="CGT206" s="13"/>
      <c r="CGU206" s="13"/>
      <c r="CGV206" s="13"/>
      <c r="CGW206" s="13"/>
      <c r="CGX206" s="13"/>
      <c r="CGY206" s="13"/>
      <c r="CGZ206" s="13"/>
      <c r="CHA206" s="13"/>
      <c r="CHB206" s="13"/>
      <c r="CHC206" s="13"/>
      <c r="CHD206" s="13"/>
      <c r="CHE206" s="13"/>
      <c r="CHF206" s="13"/>
      <c r="CHG206" s="13"/>
      <c r="CHH206" s="13"/>
      <c r="CHI206" s="13"/>
      <c r="CHJ206" s="13"/>
      <c r="CHK206" s="13"/>
      <c r="CHL206" s="13"/>
      <c r="CHM206" s="13"/>
      <c r="CHN206" s="13"/>
      <c r="CHO206" s="13"/>
      <c r="CHP206" s="13"/>
      <c r="CHQ206" s="13"/>
      <c r="CHR206" s="13"/>
      <c r="CHS206" s="13"/>
      <c r="CHT206" s="13"/>
      <c r="CHU206" s="13"/>
      <c r="CHV206" s="13"/>
      <c r="CHW206" s="13"/>
      <c r="CHX206" s="13"/>
      <c r="CHY206" s="13"/>
      <c r="CHZ206" s="13"/>
      <c r="CIA206" s="13"/>
      <c r="CIB206" s="13"/>
      <c r="CIC206" s="13"/>
      <c r="CID206" s="13"/>
      <c r="CIE206" s="13"/>
      <c r="CIF206" s="13"/>
      <c r="CIG206" s="13"/>
      <c r="CIH206" s="13"/>
      <c r="CII206" s="13"/>
      <c r="CIJ206" s="13"/>
      <c r="CIK206" s="13"/>
      <c r="CIL206" s="13"/>
      <c r="CIM206" s="13"/>
      <c r="CIN206" s="13"/>
      <c r="CIO206" s="13"/>
      <c r="CIP206" s="13"/>
      <c r="CIQ206" s="13"/>
      <c r="CIR206" s="13"/>
      <c r="CIS206" s="13"/>
      <c r="CIT206" s="13"/>
      <c r="CIU206" s="13"/>
      <c r="CIV206" s="13"/>
      <c r="CIW206" s="13"/>
      <c r="CIX206" s="13"/>
      <c r="CIY206" s="13"/>
      <c r="CIZ206" s="13"/>
      <c r="CJA206" s="13"/>
      <c r="CJB206" s="13"/>
      <c r="CJC206" s="13"/>
      <c r="CJD206" s="13"/>
      <c r="CJE206" s="13"/>
      <c r="CJF206" s="13"/>
      <c r="CJG206" s="13"/>
      <c r="CJH206" s="13"/>
      <c r="CJI206" s="13"/>
      <c r="CJJ206" s="13"/>
      <c r="CJK206" s="13"/>
      <c r="CJL206" s="13"/>
      <c r="CJM206" s="13"/>
      <c r="CJN206" s="13"/>
      <c r="CJO206" s="13"/>
      <c r="CJP206" s="13"/>
      <c r="CJQ206" s="13"/>
      <c r="CJR206" s="13"/>
      <c r="CJS206" s="13"/>
      <c r="CJT206" s="13"/>
      <c r="CJU206" s="13"/>
      <c r="CJV206" s="13"/>
      <c r="CJW206" s="13"/>
      <c r="CJX206" s="13"/>
      <c r="CJY206" s="13"/>
      <c r="CJZ206" s="13"/>
      <c r="CKA206" s="13"/>
      <c r="CKB206" s="13"/>
      <c r="CKC206" s="13"/>
      <c r="CKD206" s="13"/>
      <c r="CKE206" s="13"/>
      <c r="CKF206" s="13"/>
      <c r="CKG206" s="13"/>
      <c r="CKH206" s="13"/>
      <c r="CKI206" s="13"/>
      <c r="CKJ206" s="13"/>
      <c r="CKK206" s="13"/>
      <c r="CKL206" s="13"/>
      <c r="CKM206" s="13"/>
      <c r="CKN206" s="13"/>
      <c r="CKO206" s="13"/>
      <c r="CKP206" s="13"/>
      <c r="CKQ206" s="13"/>
      <c r="CKR206" s="13"/>
      <c r="CKS206" s="13"/>
      <c r="CKT206" s="13"/>
      <c r="CKU206" s="13"/>
      <c r="CKV206" s="13"/>
      <c r="CKW206" s="13"/>
      <c r="CKX206" s="13"/>
      <c r="CKY206" s="13"/>
      <c r="CKZ206" s="13"/>
      <c r="CLA206" s="13"/>
      <c r="CLB206" s="13"/>
      <c r="CLC206" s="13"/>
      <c r="CLD206" s="13"/>
      <c r="CLE206" s="13"/>
      <c r="CLF206" s="13"/>
      <c r="CLG206" s="13"/>
      <c r="CLH206" s="13"/>
      <c r="CLI206" s="13"/>
      <c r="CLJ206" s="13"/>
      <c r="CLK206" s="13"/>
      <c r="CLL206" s="13"/>
      <c r="CLM206" s="13"/>
      <c r="CLN206" s="13"/>
      <c r="CLO206" s="13"/>
      <c r="CLP206" s="13"/>
      <c r="CLQ206" s="13"/>
      <c r="CLR206" s="13"/>
      <c r="CLS206" s="13"/>
      <c r="CLT206" s="13"/>
      <c r="CLU206" s="13"/>
      <c r="CLV206" s="13"/>
      <c r="CLW206" s="13"/>
      <c r="CLX206" s="13"/>
      <c r="CLY206" s="13"/>
      <c r="CLZ206" s="13"/>
      <c r="CMA206" s="13"/>
      <c r="CMB206" s="13"/>
      <c r="CMC206" s="13"/>
      <c r="CMD206" s="13"/>
      <c r="CME206" s="13"/>
      <c r="CMF206" s="13"/>
      <c r="CMG206" s="13"/>
      <c r="CMH206" s="13"/>
      <c r="CMI206" s="13"/>
      <c r="CMJ206" s="13"/>
      <c r="CMK206" s="13"/>
      <c r="CML206" s="13"/>
      <c r="CMM206" s="13"/>
      <c r="CMN206" s="13"/>
      <c r="CMO206" s="13"/>
      <c r="CMP206" s="13"/>
      <c r="CMQ206" s="13"/>
      <c r="CMR206" s="13"/>
      <c r="CMS206" s="13"/>
      <c r="CMT206" s="13"/>
      <c r="CMU206" s="13"/>
      <c r="CMV206" s="13"/>
      <c r="CMW206" s="13"/>
      <c r="CMX206" s="13"/>
      <c r="CMY206" s="13"/>
      <c r="CMZ206" s="13"/>
      <c r="CNA206" s="13"/>
      <c r="CNB206" s="13"/>
      <c r="CNC206" s="13"/>
      <c r="CND206" s="13"/>
      <c r="CNE206" s="13"/>
      <c r="CNF206" s="13"/>
      <c r="CNG206" s="13"/>
      <c r="CNH206" s="13"/>
      <c r="CNI206" s="13"/>
      <c r="CNJ206" s="13"/>
      <c r="CNK206" s="13"/>
      <c r="CNL206" s="13"/>
      <c r="CNM206" s="13"/>
      <c r="CNN206" s="13"/>
      <c r="CNO206" s="13"/>
      <c r="CNP206" s="13"/>
      <c r="CNQ206" s="13"/>
      <c r="CNR206" s="13"/>
      <c r="CNS206" s="13"/>
      <c r="CNT206" s="13"/>
      <c r="CNU206" s="13"/>
      <c r="CNV206" s="13"/>
      <c r="CNW206" s="13"/>
      <c r="CNX206" s="13"/>
      <c r="CNY206" s="13"/>
      <c r="CNZ206" s="13"/>
      <c r="COA206" s="13"/>
      <c r="COB206" s="13"/>
      <c r="COC206" s="13"/>
      <c r="COD206" s="13"/>
      <c r="COE206" s="13"/>
      <c r="COF206" s="13"/>
      <c r="COG206" s="13"/>
      <c r="COH206" s="13"/>
      <c r="COI206" s="13"/>
      <c r="COJ206" s="13"/>
      <c r="COK206" s="13"/>
      <c r="COL206" s="13"/>
      <c r="COM206" s="13"/>
      <c r="CON206" s="13"/>
      <c r="COO206" s="13"/>
      <c r="COP206" s="13"/>
      <c r="COQ206" s="13"/>
      <c r="COR206" s="13"/>
      <c r="COS206" s="13"/>
      <c r="COT206" s="13"/>
      <c r="COU206" s="13"/>
      <c r="COV206" s="13"/>
      <c r="COW206" s="13"/>
      <c r="COX206" s="13"/>
      <c r="COY206" s="13"/>
      <c r="COZ206" s="13"/>
      <c r="CPA206" s="13"/>
      <c r="CPB206" s="13"/>
      <c r="CPC206" s="13"/>
      <c r="CPD206" s="13"/>
      <c r="CPE206" s="13"/>
      <c r="CPF206" s="13"/>
      <c r="CPG206" s="13"/>
      <c r="CPH206" s="13"/>
      <c r="CPI206" s="13"/>
      <c r="CPJ206" s="13"/>
      <c r="CPK206" s="13"/>
      <c r="CPL206" s="13"/>
      <c r="CPM206" s="13"/>
      <c r="CPN206" s="13"/>
      <c r="CPO206" s="13"/>
      <c r="CPP206" s="13"/>
      <c r="CPQ206" s="13"/>
      <c r="CPR206" s="13"/>
      <c r="CPS206" s="13"/>
      <c r="CPT206" s="13"/>
      <c r="CPU206" s="13"/>
      <c r="CPV206" s="13"/>
      <c r="CPW206" s="13"/>
      <c r="CPX206" s="13"/>
      <c r="CPY206" s="13"/>
      <c r="CPZ206" s="13"/>
      <c r="CQA206" s="13"/>
      <c r="CQB206" s="13"/>
      <c r="CQC206" s="13"/>
      <c r="CQD206" s="13"/>
      <c r="CQE206" s="13"/>
      <c r="CQF206" s="13"/>
      <c r="CQG206" s="13"/>
      <c r="CQH206" s="13"/>
      <c r="CQI206" s="13"/>
      <c r="CQJ206" s="13"/>
      <c r="CQK206" s="13"/>
      <c r="CQL206" s="13"/>
      <c r="CQM206" s="13"/>
      <c r="CQN206" s="13"/>
      <c r="CQO206" s="13"/>
      <c r="CQP206" s="13"/>
      <c r="CQQ206" s="13"/>
      <c r="CQR206" s="13"/>
      <c r="CQS206" s="13"/>
      <c r="CQT206" s="13"/>
      <c r="CQU206" s="13"/>
      <c r="CQV206" s="13"/>
      <c r="CQW206" s="13"/>
      <c r="CQX206" s="13"/>
      <c r="CQY206" s="13"/>
      <c r="CQZ206" s="13"/>
      <c r="CRA206" s="13"/>
      <c r="CRB206" s="13"/>
      <c r="CRC206" s="13"/>
      <c r="CRD206" s="13"/>
      <c r="CRE206" s="13"/>
      <c r="CRF206" s="13"/>
      <c r="CRG206" s="13"/>
      <c r="CRH206" s="13"/>
      <c r="CRI206" s="13"/>
      <c r="CRJ206" s="13"/>
      <c r="CRK206" s="13"/>
      <c r="CRL206" s="13"/>
      <c r="CRM206" s="13"/>
      <c r="CRN206" s="13"/>
      <c r="CRO206" s="13"/>
      <c r="CRP206" s="13"/>
      <c r="CRQ206" s="13"/>
      <c r="CRR206" s="13"/>
      <c r="CRS206" s="13"/>
      <c r="CRT206" s="13"/>
      <c r="CRU206" s="13"/>
      <c r="CRV206" s="13"/>
      <c r="CRW206" s="13"/>
      <c r="CRX206" s="13"/>
      <c r="CRY206" s="13"/>
      <c r="CRZ206" s="13"/>
      <c r="CSA206" s="13"/>
      <c r="CSB206" s="13"/>
      <c r="CSC206" s="13"/>
      <c r="CSD206" s="13"/>
      <c r="CSE206" s="13"/>
      <c r="CSF206" s="13"/>
      <c r="CSG206" s="13"/>
      <c r="CSH206" s="13"/>
      <c r="CSI206" s="13"/>
      <c r="CSJ206" s="13"/>
      <c r="CSK206" s="13"/>
      <c r="CSL206" s="13"/>
      <c r="CSM206" s="13"/>
      <c r="CSN206" s="13"/>
      <c r="CSO206" s="13"/>
      <c r="CSP206" s="13"/>
      <c r="CSQ206" s="13"/>
      <c r="CSR206" s="13"/>
      <c r="CSS206" s="13"/>
      <c r="CST206" s="13"/>
      <c r="CSU206" s="13"/>
      <c r="CSV206" s="13"/>
      <c r="CSW206" s="13"/>
      <c r="CSX206" s="13"/>
      <c r="CSY206" s="13"/>
      <c r="CSZ206" s="13"/>
      <c r="CTA206" s="13"/>
      <c r="CTB206" s="13"/>
      <c r="CTC206" s="13"/>
      <c r="CTD206" s="13"/>
      <c r="CTE206" s="13"/>
      <c r="CTF206" s="13"/>
      <c r="CTG206" s="13"/>
      <c r="CTH206" s="13"/>
      <c r="CTI206" s="13"/>
      <c r="CTJ206" s="13"/>
      <c r="CTK206" s="13"/>
      <c r="CTL206" s="13"/>
      <c r="CTM206" s="13"/>
      <c r="CTN206" s="13"/>
      <c r="CTO206" s="13"/>
      <c r="CTP206" s="13"/>
      <c r="CTQ206" s="13"/>
      <c r="CTR206" s="13"/>
      <c r="CTS206" s="13"/>
      <c r="CTT206" s="13"/>
      <c r="CTU206" s="13"/>
      <c r="CTV206" s="13"/>
      <c r="CTW206" s="13"/>
      <c r="CTX206" s="13"/>
      <c r="CTY206" s="13"/>
      <c r="CTZ206" s="13"/>
      <c r="CUA206" s="13"/>
      <c r="CUB206" s="13"/>
      <c r="CUC206" s="13"/>
      <c r="CUD206" s="13"/>
      <c r="CUE206" s="13"/>
      <c r="CUF206" s="13"/>
      <c r="CUG206" s="13"/>
      <c r="CUH206" s="13"/>
      <c r="CUI206" s="13"/>
      <c r="CUJ206" s="13"/>
      <c r="CUK206" s="13"/>
      <c r="CUL206" s="13"/>
      <c r="CUM206" s="13"/>
      <c r="CUN206" s="13"/>
      <c r="CUO206" s="13"/>
      <c r="CUP206" s="13"/>
      <c r="CUQ206" s="13"/>
      <c r="CUR206" s="13"/>
      <c r="CUS206" s="13"/>
      <c r="CUT206" s="13"/>
      <c r="CUU206" s="13"/>
      <c r="CUV206" s="13"/>
      <c r="CUW206" s="13"/>
      <c r="CUX206" s="13"/>
      <c r="CUY206" s="13"/>
      <c r="CUZ206" s="13"/>
      <c r="CVA206" s="13"/>
      <c r="CVB206" s="13"/>
      <c r="CVC206" s="13"/>
      <c r="CVD206" s="13"/>
      <c r="CVE206" s="13"/>
      <c r="CVF206" s="13"/>
      <c r="CVG206" s="13"/>
      <c r="CVH206" s="13"/>
      <c r="CVI206" s="13"/>
      <c r="CVJ206" s="13"/>
      <c r="CVK206" s="13"/>
      <c r="CVL206" s="13"/>
      <c r="CVM206" s="13"/>
      <c r="CVN206" s="13"/>
      <c r="CVO206" s="13"/>
      <c r="CVP206" s="13"/>
      <c r="CVQ206" s="13"/>
      <c r="CVR206" s="13"/>
      <c r="CVS206" s="13"/>
      <c r="CVT206" s="13"/>
      <c r="CVU206" s="13"/>
      <c r="CVV206" s="13"/>
      <c r="CVW206" s="13"/>
      <c r="CVX206" s="13"/>
      <c r="CVY206" s="13"/>
      <c r="CVZ206" s="13"/>
      <c r="CWA206" s="13"/>
      <c r="CWB206" s="13"/>
      <c r="CWC206" s="13"/>
      <c r="CWD206" s="13"/>
      <c r="CWE206" s="13"/>
      <c r="CWF206" s="13"/>
      <c r="CWG206" s="13"/>
      <c r="CWH206" s="13"/>
      <c r="CWI206" s="13"/>
      <c r="CWJ206" s="13"/>
      <c r="CWK206" s="13"/>
      <c r="CWL206" s="13"/>
      <c r="CWM206" s="13"/>
      <c r="CWN206" s="13"/>
      <c r="CWO206" s="13"/>
      <c r="CWP206" s="13"/>
      <c r="CWQ206" s="13"/>
      <c r="CWR206" s="13"/>
      <c r="CWS206" s="13"/>
      <c r="CWT206" s="13"/>
      <c r="CWU206" s="13"/>
      <c r="CWV206" s="13"/>
      <c r="CWW206" s="13"/>
      <c r="CWX206" s="13"/>
      <c r="CWY206" s="13"/>
      <c r="CWZ206" s="13"/>
      <c r="CXA206" s="13"/>
      <c r="CXB206" s="13"/>
      <c r="CXC206" s="13"/>
      <c r="CXD206" s="13"/>
      <c r="CXE206" s="13"/>
      <c r="CXF206" s="13"/>
      <c r="CXG206" s="13"/>
      <c r="CXH206" s="13"/>
      <c r="CXI206" s="13"/>
      <c r="CXJ206" s="13"/>
      <c r="CXK206" s="13"/>
      <c r="CXL206" s="13"/>
      <c r="CXM206" s="13"/>
      <c r="CXN206" s="13"/>
      <c r="CXO206" s="13"/>
      <c r="CXP206" s="13"/>
      <c r="CXQ206" s="13"/>
      <c r="CXR206" s="13"/>
      <c r="CXS206" s="13"/>
      <c r="CXT206" s="13"/>
      <c r="CXU206" s="13"/>
      <c r="CXV206" s="13"/>
      <c r="CXW206" s="13"/>
      <c r="CXX206" s="13"/>
      <c r="CXY206" s="13"/>
      <c r="CXZ206" s="13"/>
      <c r="CYA206" s="13"/>
      <c r="CYB206" s="13"/>
      <c r="CYC206" s="13"/>
      <c r="CYD206" s="13"/>
      <c r="CYE206" s="13"/>
      <c r="CYF206" s="13"/>
      <c r="CYG206" s="13"/>
      <c r="CYH206" s="13"/>
      <c r="CYI206" s="13"/>
      <c r="CYJ206" s="13"/>
      <c r="CYK206" s="13"/>
      <c r="CYL206" s="13"/>
      <c r="CYM206" s="13"/>
      <c r="CYN206" s="13"/>
      <c r="CYO206" s="13"/>
      <c r="CYP206" s="13"/>
      <c r="CYQ206" s="13"/>
      <c r="CYR206" s="13"/>
      <c r="CYS206" s="13"/>
      <c r="CYT206" s="13"/>
      <c r="CYU206" s="13"/>
      <c r="CYV206" s="13"/>
      <c r="CYW206" s="13"/>
      <c r="CYX206" s="13"/>
      <c r="CYY206" s="13"/>
      <c r="CYZ206" s="13"/>
      <c r="CZA206" s="13"/>
      <c r="CZB206" s="13"/>
      <c r="CZC206" s="13"/>
      <c r="CZD206" s="13"/>
      <c r="CZE206" s="13"/>
      <c r="CZF206" s="13"/>
      <c r="CZG206" s="13"/>
      <c r="CZH206" s="13"/>
      <c r="CZI206" s="13"/>
      <c r="CZJ206" s="13"/>
      <c r="CZK206" s="13"/>
      <c r="CZL206" s="13"/>
      <c r="CZM206" s="13"/>
      <c r="CZN206" s="13"/>
      <c r="CZO206" s="13"/>
      <c r="CZP206" s="13"/>
      <c r="CZQ206" s="13"/>
      <c r="CZR206" s="13"/>
      <c r="CZS206" s="13"/>
      <c r="CZT206" s="13"/>
      <c r="CZU206" s="13"/>
      <c r="CZV206" s="13"/>
      <c r="CZW206" s="13"/>
      <c r="CZX206" s="13"/>
      <c r="CZY206" s="13"/>
      <c r="CZZ206" s="13"/>
      <c r="DAA206" s="13"/>
      <c r="DAB206" s="13"/>
      <c r="DAC206" s="13"/>
      <c r="DAD206" s="13"/>
      <c r="DAE206" s="13"/>
      <c r="DAF206" s="13"/>
      <c r="DAG206" s="13"/>
      <c r="DAH206" s="13"/>
      <c r="DAI206" s="13"/>
      <c r="DAJ206" s="13"/>
      <c r="DAK206" s="13"/>
      <c r="DAL206" s="13"/>
      <c r="DAM206" s="13"/>
      <c r="DAN206" s="13"/>
      <c r="DAO206" s="13"/>
      <c r="DAP206" s="13"/>
      <c r="DAQ206" s="13"/>
      <c r="DAR206" s="13"/>
      <c r="DAS206" s="13"/>
      <c r="DAT206" s="13"/>
      <c r="DAU206" s="13"/>
      <c r="DAV206" s="13"/>
      <c r="DAW206" s="13"/>
      <c r="DAX206" s="13"/>
      <c r="DAY206" s="13"/>
      <c r="DAZ206" s="13"/>
      <c r="DBA206" s="13"/>
      <c r="DBB206" s="13"/>
      <c r="DBC206" s="13"/>
      <c r="DBD206" s="13"/>
      <c r="DBE206" s="13"/>
      <c r="DBF206" s="13"/>
      <c r="DBG206" s="13"/>
      <c r="DBH206" s="13"/>
      <c r="DBI206" s="13"/>
      <c r="DBJ206" s="13"/>
      <c r="DBK206" s="13"/>
      <c r="DBL206" s="13"/>
      <c r="DBM206" s="13"/>
      <c r="DBN206" s="13"/>
      <c r="DBO206" s="13"/>
      <c r="DBP206" s="13"/>
      <c r="DBQ206" s="13"/>
      <c r="DBR206" s="13"/>
      <c r="DBS206" s="13"/>
      <c r="DBT206" s="13"/>
      <c r="DBU206" s="13"/>
      <c r="DBV206" s="13"/>
      <c r="DBW206" s="13"/>
      <c r="DBX206" s="13"/>
      <c r="DBY206" s="13"/>
      <c r="DBZ206" s="13"/>
      <c r="DCA206" s="13"/>
      <c r="DCB206" s="13"/>
      <c r="DCC206" s="13"/>
      <c r="DCD206" s="13"/>
      <c r="DCE206" s="13"/>
      <c r="DCF206" s="13"/>
      <c r="DCG206" s="13"/>
      <c r="DCH206" s="13"/>
      <c r="DCI206" s="13"/>
      <c r="DCJ206" s="13"/>
      <c r="DCK206" s="13"/>
      <c r="DCL206" s="13"/>
      <c r="DCM206" s="13"/>
      <c r="DCN206" s="13"/>
      <c r="DCO206" s="13"/>
      <c r="DCP206" s="13"/>
      <c r="DCQ206" s="13"/>
      <c r="DCR206" s="13"/>
      <c r="DCS206" s="13"/>
      <c r="DCT206" s="13"/>
      <c r="DCU206" s="13"/>
      <c r="DCV206" s="13"/>
      <c r="DCW206" s="13"/>
      <c r="DCX206" s="13"/>
      <c r="DCY206" s="13"/>
      <c r="DCZ206" s="13"/>
      <c r="DDA206" s="13"/>
      <c r="DDB206" s="13"/>
      <c r="DDC206" s="13"/>
      <c r="DDD206" s="13"/>
      <c r="DDE206" s="13"/>
      <c r="DDF206" s="13"/>
      <c r="DDG206" s="13"/>
      <c r="DDH206" s="13"/>
      <c r="DDI206" s="13"/>
      <c r="DDJ206" s="13"/>
      <c r="DDK206" s="13"/>
      <c r="DDL206" s="13"/>
      <c r="DDM206" s="13"/>
      <c r="DDN206" s="13"/>
      <c r="DDO206" s="13"/>
      <c r="DDP206" s="13"/>
      <c r="DDQ206" s="13"/>
      <c r="DDR206" s="13"/>
      <c r="DDS206" s="13"/>
      <c r="DDT206" s="13"/>
      <c r="DDU206" s="13"/>
      <c r="DDV206" s="13"/>
      <c r="DDW206" s="13"/>
      <c r="DDX206" s="13"/>
      <c r="DDY206" s="13"/>
      <c r="DDZ206" s="13"/>
      <c r="DEA206" s="13"/>
      <c r="DEB206" s="13"/>
      <c r="DEC206" s="13"/>
      <c r="DED206" s="13"/>
      <c r="DEE206" s="13"/>
      <c r="DEF206" s="13"/>
      <c r="DEG206" s="13"/>
      <c r="DEH206" s="13"/>
      <c r="DEI206" s="13"/>
      <c r="DEJ206" s="13"/>
      <c r="DEK206" s="13"/>
      <c r="DEL206" s="13"/>
      <c r="DEM206" s="13"/>
      <c r="DEN206" s="13"/>
      <c r="DEO206" s="13"/>
      <c r="DEP206" s="13"/>
      <c r="DEQ206" s="13"/>
      <c r="DER206" s="13"/>
      <c r="DES206" s="13"/>
      <c r="DET206" s="13"/>
      <c r="DEU206" s="13"/>
      <c r="DEV206" s="13"/>
      <c r="DEW206" s="13"/>
      <c r="DEX206" s="13"/>
      <c r="DEY206" s="13"/>
      <c r="DEZ206" s="13"/>
      <c r="DFA206" s="13"/>
      <c r="DFB206" s="13"/>
      <c r="DFC206" s="13"/>
      <c r="DFD206" s="13"/>
      <c r="DFE206" s="13"/>
      <c r="DFF206" s="13"/>
      <c r="DFG206" s="13"/>
      <c r="DFH206" s="13"/>
      <c r="DFI206" s="13"/>
      <c r="DFJ206" s="13"/>
      <c r="DFK206" s="13"/>
      <c r="DFL206" s="13"/>
      <c r="DFM206" s="13"/>
      <c r="DFN206" s="13"/>
      <c r="DFO206" s="13"/>
      <c r="DFP206" s="13"/>
      <c r="DFQ206" s="13"/>
      <c r="DFR206" s="13"/>
      <c r="DFS206" s="13"/>
      <c r="DFT206" s="13"/>
      <c r="DFU206" s="13"/>
      <c r="DFV206" s="13"/>
      <c r="DFW206" s="13"/>
      <c r="DFX206" s="13"/>
      <c r="DFY206" s="13"/>
      <c r="DFZ206" s="13"/>
      <c r="DGA206" s="13"/>
      <c r="DGB206" s="13"/>
      <c r="DGC206" s="13"/>
      <c r="DGD206" s="13"/>
      <c r="DGE206" s="13"/>
      <c r="DGF206" s="13"/>
      <c r="DGG206" s="13"/>
      <c r="DGH206" s="13"/>
      <c r="DGI206" s="13"/>
      <c r="DGJ206" s="13"/>
      <c r="DGK206" s="13"/>
      <c r="DGL206" s="13"/>
      <c r="DGM206" s="13"/>
      <c r="DGN206" s="13"/>
      <c r="DGO206" s="13"/>
      <c r="DGP206" s="13"/>
      <c r="DGQ206" s="13"/>
      <c r="DGR206" s="13"/>
      <c r="DGS206" s="13"/>
      <c r="DGT206" s="13"/>
      <c r="DGU206" s="13"/>
      <c r="DGV206" s="13"/>
      <c r="DGW206" s="13"/>
      <c r="DGX206" s="13"/>
      <c r="DGY206" s="13"/>
      <c r="DGZ206" s="13"/>
      <c r="DHA206" s="13"/>
      <c r="DHB206" s="13"/>
      <c r="DHC206" s="13"/>
      <c r="DHD206" s="13"/>
      <c r="DHE206" s="13"/>
      <c r="DHF206" s="13"/>
      <c r="DHG206" s="13"/>
      <c r="DHH206" s="13"/>
      <c r="DHI206" s="13"/>
      <c r="DHJ206" s="13"/>
      <c r="DHK206" s="13"/>
      <c r="DHL206" s="13"/>
      <c r="DHM206" s="13"/>
      <c r="DHN206" s="13"/>
      <c r="DHO206" s="13"/>
      <c r="DHP206" s="13"/>
      <c r="DHQ206" s="13"/>
      <c r="DHR206" s="13"/>
      <c r="DHS206" s="13"/>
      <c r="DHT206" s="13"/>
      <c r="DHU206" s="13"/>
      <c r="DHV206" s="13"/>
      <c r="DHW206" s="13"/>
      <c r="DHX206" s="13"/>
      <c r="DHY206" s="13"/>
      <c r="DHZ206" s="13"/>
      <c r="DIA206" s="13"/>
      <c r="DIB206" s="13"/>
      <c r="DIC206" s="13"/>
      <c r="DID206" s="13"/>
      <c r="DIE206" s="13"/>
      <c r="DIF206" s="13"/>
      <c r="DIG206" s="13"/>
      <c r="DIH206" s="13"/>
      <c r="DII206" s="13"/>
      <c r="DIJ206" s="13"/>
      <c r="DIK206" s="13"/>
      <c r="DIL206" s="13"/>
      <c r="DIM206" s="13"/>
      <c r="DIN206" s="13"/>
      <c r="DIO206" s="13"/>
      <c r="DIP206" s="13"/>
      <c r="DIQ206" s="13"/>
      <c r="DIR206" s="13"/>
      <c r="DIS206" s="13"/>
      <c r="DIT206" s="13"/>
      <c r="DIU206" s="13"/>
      <c r="DIV206" s="13"/>
      <c r="DIW206" s="13"/>
      <c r="DIX206" s="13"/>
      <c r="DIY206" s="13"/>
      <c r="DIZ206" s="13"/>
      <c r="DJA206" s="13"/>
      <c r="DJB206" s="13"/>
      <c r="DJC206" s="13"/>
      <c r="DJD206" s="13"/>
      <c r="DJE206" s="13"/>
      <c r="DJF206" s="13"/>
      <c r="DJG206" s="13"/>
      <c r="DJH206" s="13"/>
      <c r="DJI206" s="13"/>
      <c r="DJJ206" s="13"/>
      <c r="DJK206" s="13"/>
      <c r="DJL206" s="13"/>
      <c r="DJM206" s="13"/>
      <c r="DJN206" s="13"/>
      <c r="DJO206" s="13"/>
      <c r="DJP206" s="13"/>
      <c r="DJQ206" s="13"/>
      <c r="DJR206" s="13"/>
      <c r="DJS206" s="13"/>
      <c r="DJT206" s="13"/>
      <c r="DJU206" s="13"/>
      <c r="DJV206" s="13"/>
      <c r="DJW206" s="13"/>
      <c r="DJX206" s="13"/>
      <c r="DJY206" s="13"/>
      <c r="DJZ206" s="13"/>
      <c r="DKA206" s="13"/>
      <c r="DKB206" s="13"/>
      <c r="DKC206" s="13"/>
      <c r="DKD206" s="13"/>
      <c r="DKE206" s="13"/>
      <c r="DKF206" s="13"/>
      <c r="DKG206" s="13"/>
      <c r="DKH206" s="13"/>
      <c r="DKI206" s="13"/>
      <c r="DKJ206" s="13"/>
      <c r="DKK206" s="13"/>
      <c r="DKL206" s="13"/>
      <c r="DKM206" s="13"/>
      <c r="DKN206" s="13"/>
      <c r="DKO206" s="13"/>
      <c r="DKP206" s="13"/>
      <c r="DKQ206" s="13"/>
      <c r="DKR206" s="13"/>
      <c r="DKS206" s="13"/>
      <c r="DKT206" s="13"/>
      <c r="DKU206" s="13"/>
      <c r="DKV206" s="13"/>
      <c r="DKW206" s="13"/>
      <c r="DKX206" s="13"/>
      <c r="DKY206" s="13"/>
      <c r="DKZ206" s="13"/>
      <c r="DLA206" s="13"/>
      <c r="DLB206" s="13"/>
      <c r="DLC206" s="13"/>
      <c r="DLD206" s="13"/>
      <c r="DLE206" s="13"/>
      <c r="DLF206" s="13"/>
      <c r="DLG206" s="13"/>
      <c r="DLH206" s="13"/>
      <c r="DLI206" s="13"/>
      <c r="DLJ206" s="13"/>
      <c r="DLK206" s="13"/>
      <c r="DLL206" s="13"/>
      <c r="DLM206" s="13"/>
      <c r="DLN206" s="13"/>
      <c r="DLO206" s="13"/>
      <c r="DLP206" s="13"/>
      <c r="DLQ206" s="13"/>
      <c r="DLR206" s="13"/>
      <c r="DLS206" s="13"/>
      <c r="DLT206" s="13"/>
      <c r="DLU206" s="13"/>
      <c r="DLV206" s="13"/>
      <c r="DLW206" s="13"/>
      <c r="DLX206" s="13"/>
      <c r="DLY206" s="13"/>
      <c r="DLZ206" s="13"/>
      <c r="DMA206" s="13"/>
      <c r="DMB206" s="13"/>
      <c r="DMC206" s="13"/>
      <c r="DMD206" s="13"/>
      <c r="DME206" s="13"/>
      <c r="DMF206" s="13"/>
      <c r="DMG206" s="13"/>
      <c r="DMH206" s="13"/>
      <c r="DMI206" s="13"/>
      <c r="DMJ206" s="13"/>
      <c r="DMK206" s="13"/>
      <c r="DML206" s="13"/>
      <c r="DMM206" s="13"/>
      <c r="DMN206" s="13"/>
      <c r="DMO206" s="13"/>
      <c r="DMP206" s="13"/>
      <c r="DMQ206" s="13"/>
      <c r="DMR206" s="13"/>
      <c r="DMS206" s="13"/>
      <c r="DMT206" s="13"/>
      <c r="DMU206" s="13"/>
      <c r="DMV206" s="13"/>
      <c r="DMW206" s="13"/>
      <c r="DMX206" s="13"/>
      <c r="DMY206" s="13"/>
      <c r="DMZ206" s="13"/>
      <c r="DNA206" s="13"/>
      <c r="DNB206" s="13"/>
      <c r="DNC206" s="13"/>
      <c r="DND206" s="13"/>
      <c r="DNE206" s="13"/>
      <c r="DNF206" s="13"/>
      <c r="DNG206" s="13"/>
      <c r="DNH206" s="13"/>
      <c r="DNI206" s="13"/>
      <c r="DNJ206" s="13"/>
      <c r="DNK206" s="13"/>
      <c r="DNL206" s="13"/>
      <c r="DNM206" s="13"/>
      <c r="DNN206" s="13"/>
      <c r="DNO206" s="13"/>
      <c r="DNP206" s="13"/>
      <c r="DNQ206" s="13"/>
      <c r="DNR206" s="13"/>
      <c r="DNS206" s="13"/>
      <c r="DNT206" s="13"/>
      <c r="DNU206" s="13"/>
      <c r="DNV206" s="13"/>
      <c r="DNW206" s="13"/>
      <c r="DNX206" s="13"/>
      <c r="DNY206" s="13"/>
      <c r="DNZ206" s="13"/>
      <c r="DOA206" s="13"/>
      <c r="DOB206" s="13"/>
      <c r="DOC206" s="13"/>
      <c r="DOD206" s="13"/>
      <c r="DOE206" s="13"/>
      <c r="DOF206" s="13"/>
      <c r="DOG206" s="13"/>
      <c r="DOH206" s="13"/>
      <c r="DOI206" s="13"/>
      <c r="DOJ206" s="13"/>
      <c r="DOK206" s="13"/>
      <c r="DOL206" s="13"/>
      <c r="DOM206" s="13"/>
      <c r="DON206" s="13"/>
      <c r="DOO206" s="13"/>
      <c r="DOP206" s="13"/>
      <c r="DOQ206" s="13"/>
      <c r="DOR206" s="13"/>
      <c r="DOS206" s="13"/>
      <c r="DOT206" s="13"/>
      <c r="DOU206" s="13"/>
      <c r="DOV206" s="13"/>
      <c r="DOW206" s="13"/>
      <c r="DOX206" s="13"/>
      <c r="DOY206" s="13"/>
      <c r="DOZ206" s="13"/>
      <c r="DPA206" s="13"/>
      <c r="DPB206" s="13"/>
      <c r="DPC206" s="13"/>
      <c r="DPD206" s="13"/>
      <c r="DPE206" s="13"/>
      <c r="DPF206" s="13"/>
      <c r="DPG206" s="13"/>
      <c r="DPH206" s="13"/>
      <c r="DPI206" s="13"/>
      <c r="DPJ206" s="13"/>
      <c r="DPK206" s="13"/>
      <c r="DPL206" s="13"/>
      <c r="DPM206" s="13"/>
      <c r="DPN206" s="13"/>
      <c r="DPO206" s="13"/>
      <c r="DPP206" s="13"/>
      <c r="DPQ206" s="13"/>
      <c r="DPR206" s="13"/>
      <c r="DPS206" s="13"/>
      <c r="DPT206" s="13"/>
      <c r="DPU206" s="13"/>
      <c r="DPV206" s="13"/>
      <c r="DPW206" s="13"/>
      <c r="DPX206" s="13"/>
      <c r="DPY206" s="13"/>
      <c r="DPZ206" s="13"/>
      <c r="DQA206" s="13"/>
      <c r="DQB206" s="13"/>
      <c r="DQC206" s="13"/>
      <c r="DQD206" s="13"/>
      <c r="DQE206" s="13"/>
      <c r="DQF206" s="13"/>
      <c r="DQG206" s="13"/>
      <c r="DQH206" s="13"/>
      <c r="DQI206" s="13"/>
      <c r="DQJ206" s="13"/>
      <c r="DQK206" s="13"/>
      <c r="DQL206" s="13"/>
      <c r="DQM206" s="13"/>
      <c r="DQN206" s="13"/>
      <c r="DQO206" s="13"/>
      <c r="DQP206" s="13"/>
      <c r="DQQ206" s="13"/>
      <c r="DQR206" s="13"/>
      <c r="DQS206" s="13"/>
      <c r="DQT206" s="13"/>
      <c r="DQU206" s="13"/>
      <c r="DQV206" s="13"/>
      <c r="DQW206" s="13"/>
      <c r="DQX206" s="13"/>
      <c r="DQY206" s="13"/>
      <c r="DQZ206" s="13"/>
      <c r="DRA206" s="13"/>
      <c r="DRB206" s="13"/>
      <c r="DRC206" s="13"/>
      <c r="DRD206" s="13"/>
      <c r="DRE206" s="13"/>
      <c r="DRF206" s="13"/>
      <c r="DRG206" s="13"/>
      <c r="DRH206" s="13"/>
      <c r="DRI206" s="13"/>
      <c r="DRJ206" s="13"/>
      <c r="DRK206" s="13"/>
      <c r="DRL206" s="13"/>
      <c r="DRM206" s="13"/>
      <c r="DRN206" s="13"/>
      <c r="DRO206" s="13"/>
      <c r="DRP206" s="13"/>
      <c r="DRQ206" s="13"/>
      <c r="DRR206" s="13"/>
      <c r="DRS206" s="13"/>
      <c r="DRT206" s="13"/>
      <c r="DRU206" s="13"/>
      <c r="DRV206" s="13"/>
      <c r="DRW206" s="13"/>
      <c r="DRX206" s="13"/>
      <c r="DRY206" s="13"/>
      <c r="DRZ206" s="13"/>
      <c r="DSA206" s="13"/>
      <c r="DSB206" s="13"/>
      <c r="DSC206" s="13"/>
      <c r="DSD206" s="13"/>
      <c r="DSE206" s="13"/>
      <c r="DSF206" s="13"/>
      <c r="DSG206" s="13"/>
      <c r="DSH206" s="13"/>
      <c r="DSI206" s="13"/>
      <c r="DSJ206" s="13"/>
      <c r="DSK206" s="13"/>
      <c r="DSL206" s="13"/>
      <c r="DSM206" s="13"/>
      <c r="DSN206" s="13"/>
      <c r="DSO206" s="13"/>
      <c r="DSP206" s="13"/>
      <c r="DSQ206" s="13"/>
      <c r="DSR206" s="13"/>
      <c r="DSS206" s="13"/>
      <c r="DST206" s="13"/>
      <c r="DSU206" s="13"/>
      <c r="DSV206" s="13"/>
      <c r="DSW206" s="13"/>
      <c r="DSX206" s="13"/>
      <c r="DSY206" s="13"/>
      <c r="DSZ206" s="13"/>
      <c r="DTA206" s="13"/>
      <c r="DTB206" s="13"/>
      <c r="DTC206" s="13"/>
      <c r="DTD206" s="13"/>
      <c r="DTE206" s="13"/>
      <c r="DTF206" s="13"/>
      <c r="DTG206" s="13"/>
      <c r="DTH206" s="13"/>
      <c r="DTI206" s="13"/>
      <c r="DTJ206" s="13"/>
      <c r="DTK206" s="13"/>
      <c r="DTL206" s="13"/>
      <c r="DTM206" s="13"/>
      <c r="DTN206" s="13"/>
      <c r="DTO206" s="13"/>
      <c r="DTP206" s="13"/>
      <c r="DTQ206" s="13"/>
      <c r="DTR206" s="13"/>
      <c r="DTS206" s="13"/>
      <c r="DTT206" s="13"/>
      <c r="DTU206" s="13"/>
      <c r="DTV206" s="13"/>
      <c r="DTW206" s="13"/>
      <c r="DTX206" s="13"/>
      <c r="DTY206" s="13"/>
      <c r="DTZ206" s="13"/>
      <c r="DUA206" s="13"/>
      <c r="DUB206" s="13"/>
      <c r="DUC206" s="13"/>
      <c r="DUD206" s="13"/>
      <c r="DUE206" s="13"/>
      <c r="DUF206" s="13"/>
      <c r="DUG206" s="13"/>
      <c r="DUH206" s="13"/>
      <c r="DUI206" s="13"/>
      <c r="DUJ206" s="13"/>
      <c r="DUK206" s="13"/>
      <c r="DUL206" s="13"/>
      <c r="DUM206" s="13"/>
      <c r="DUN206" s="13"/>
      <c r="DUO206" s="13"/>
      <c r="DUP206" s="13"/>
      <c r="DUQ206" s="13"/>
      <c r="DUR206" s="13"/>
      <c r="DUS206" s="13"/>
      <c r="DUT206" s="13"/>
      <c r="DUU206" s="13"/>
      <c r="DUV206" s="13"/>
      <c r="DUW206" s="13"/>
      <c r="DUX206" s="13"/>
      <c r="DUY206" s="13"/>
      <c r="DUZ206" s="13"/>
      <c r="DVA206" s="13"/>
      <c r="DVB206" s="13"/>
      <c r="DVC206" s="13"/>
      <c r="DVD206" s="13"/>
      <c r="DVE206" s="13"/>
      <c r="DVF206" s="13"/>
      <c r="DVG206" s="13"/>
      <c r="DVH206" s="13"/>
      <c r="DVI206" s="13"/>
      <c r="DVJ206" s="13"/>
      <c r="DVK206" s="13"/>
      <c r="DVL206" s="13"/>
      <c r="DVM206" s="13"/>
      <c r="DVN206" s="13"/>
      <c r="DVO206" s="13"/>
      <c r="DVP206" s="13"/>
      <c r="DVQ206" s="13"/>
      <c r="DVR206" s="13"/>
      <c r="DVS206" s="13"/>
      <c r="DVT206" s="13"/>
      <c r="DVU206" s="13"/>
      <c r="DVV206" s="13"/>
      <c r="DVW206" s="13"/>
      <c r="DVX206" s="13"/>
      <c r="DVY206" s="13"/>
      <c r="DVZ206" s="13"/>
      <c r="DWA206" s="13"/>
      <c r="DWB206" s="13"/>
      <c r="DWC206" s="13"/>
      <c r="DWD206" s="13"/>
      <c r="DWE206" s="13"/>
      <c r="DWF206" s="13"/>
      <c r="DWG206" s="13"/>
      <c r="DWH206" s="13"/>
      <c r="DWI206" s="13"/>
      <c r="DWJ206" s="13"/>
      <c r="DWK206" s="13"/>
      <c r="DWL206" s="13"/>
      <c r="DWM206" s="13"/>
      <c r="DWN206" s="13"/>
      <c r="DWO206" s="13"/>
      <c r="DWP206" s="13"/>
      <c r="DWQ206" s="13"/>
      <c r="DWR206" s="13"/>
      <c r="DWS206" s="13"/>
      <c r="DWT206" s="13"/>
      <c r="DWU206" s="13"/>
      <c r="DWV206" s="13"/>
      <c r="DWW206" s="13"/>
      <c r="DWX206" s="13"/>
      <c r="DWY206" s="13"/>
      <c r="DWZ206" s="13"/>
      <c r="DXA206" s="13"/>
      <c r="DXB206" s="13"/>
      <c r="DXC206" s="13"/>
      <c r="DXD206" s="13"/>
      <c r="DXE206" s="13"/>
      <c r="DXF206" s="13"/>
      <c r="DXG206" s="13"/>
      <c r="DXH206" s="13"/>
      <c r="DXI206" s="13"/>
      <c r="DXJ206" s="13"/>
      <c r="DXK206" s="13"/>
      <c r="DXL206" s="13"/>
      <c r="DXM206" s="13"/>
      <c r="DXN206" s="13"/>
      <c r="DXO206" s="13"/>
      <c r="DXP206" s="13"/>
      <c r="DXQ206" s="13"/>
      <c r="DXR206" s="13"/>
      <c r="DXS206" s="13"/>
      <c r="DXT206" s="13"/>
      <c r="DXU206" s="13"/>
      <c r="DXV206" s="13"/>
      <c r="DXW206" s="13"/>
      <c r="DXX206" s="13"/>
      <c r="DXY206" s="13"/>
      <c r="DXZ206" s="13"/>
      <c r="DYA206" s="13"/>
      <c r="DYB206" s="13"/>
      <c r="DYC206" s="13"/>
      <c r="DYD206" s="13"/>
      <c r="DYE206" s="13"/>
      <c r="DYF206" s="13"/>
      <c r="DYG206" s="13"/>
      <c r="DYH206" s="13"/>
      <c r="DYI206" s="13"/>
      <c r="DYJ206" s="13"/>
      <c r="DYK206" s="13"/>
      <c r="DYL206" s="13"/>
      <c r="DYM206" s="13"/>
      <c r="DYN206" s="13"/>
      <c r="DYO206" s="13"/>
      <c r="DYP206" s="13"/>
      <c r="DYQ206" s="13"/>
      <c r="DYR206" s="13"/>
      <c r="DYS206" s="13"/>
      <c r="DYT206" s="13"/>
      <c r="DYU206" s="13"/>
      <c r="DYV206" s="13"/>
      <c r="DYW206" s="13"/>
      <c r="DYX206" s="13"/>
      <c r="DYY206" s="13"/>
      <c r="DYZ206" s="13"/>
      <c r="DZA206" s="13"/>
      <c r="DZB206" s="13"/>
      <c r="DZC206" s="13"/>
      <c r="DZD206" s="13"/>
      <c r="DZE206" s="13"/>
      <c r="DZF206" s="13"/>
      <c r="DZG206" s="13"/>
      <c r="DZH206" s="13"/>
      <c r="DZI206" s="13"/>
      <c r="DZJ206" s="13"/>
      <c r="DZK206" s="13"/>
      <c r="DZL206" s="13"/>
      <c r="DZM206" s="13"/>
      <c r="DZN206" s="13"/>
      <c r="DZO206" s="13"/>
      <c r="DZP206" s="13"/>
      <c r="DZQ206" s="13"/>
      <c r="DZR206" s="13"/>
      <c r="DZS206" s="13"/>
      <c r="DZT206" s="13"/>
      <c r="DZU206" s="13"/>
      <c r="DZV206" s="13"/>
      <c r="DZW206" s="13"/>
      <c r="DZX206" s="13"/>
      <c r="DZY206" s="13"/>
      <c r="DZZ206" s="13"/>
      <c r="EAA206" s="13"/>
      <c r="EAB206" s="13"/>
      <c r="EAC206" s="13"/>
      <c r="EAD206" s="13"/>
      <c r="EAE206" s="13"/>
      <c r="EAF206" s="13"/>
      <c r="EAG206" s="13"/>
      <c r="EAH206" s="13"/>
      <c r="EAI206" s="13"/>
      <c r="EAJ206" s="13"/>
      <c r="EAK206" s="13"/>
      <c r="EAL206" s="13"/>
      <c r="EAM206" s="13"/>
      <c r="EAN206" s="13"/>
      <c r="EAO206" s="13"/>
      <c r="EAP206" s="13"/>
      <c r="EAQ206" s="13"/>
      <c r="EAR206" s="13"/>
      <c r="EAS206" s="13"/>
      <c r="EAT206" s="13"/>
      <c r="EAU206" s="13"/>
      <c r="EAV206" s="13"/>
      <c r="EAW206" s="13"/>
      <c r="EAX206" s="13"/>
      <c r="EAY206" s="13"/>
      <c r="EAZ206" s="13"/>
      <c r="EBA206" s="13"/>
      <c r="EBB206" s="13"/>
      <c r="EBC206" s="13"/>
      <c r="EBD206" s="13"/>
      <c r="EBE206" s="13"/>
      <c r="EBF206" s="13"/>
      <c r="EBG206" s="13"/>
      <c r="EBH206" s="13"/>
      <c r="EBI206" s="13"/>
      <c r="EBJ206" s="13"/>
      <c r="EBK206" s="13"/>
      <c r="EBL206" s="13"/>
      <c r="EBM206" s="13"/>
      <c r="EBN206" s="13"/>
      <c r="EBO206" s="13"/>
      <c r="EBP206" s="13"/>
      <c r="EBQ206" s="13"/>
      <c r="EBR206" s="13"/>
      <c r="EBS206" s="13"/>
      <c r="EBT206" s="13"/>
      <c r="EBU206" s="13"/>
      <c r="EBV206" s="13"/>
      <c r="EBW206" s="13"/>
      <c r="EBX206" s="13"/>
      <c r="EBY206" s="13"/>
      <c r="EBZ206" s="13"/>
      <c r="ECA206" s="13"/>
      <c r="ECB206" s="13"/>
      <c r="ECC206" s="13"/>
      <c r="ECD206" s="13"/>
      <c r="ECE206" s="13"/>
      <c r="ECF206" s="13"/>
      <c r="ECG206" s="13"/>
      <c r="ECH206" s="13"/>
      <c r="ECI206" s="13"/>
      <c r="ECJ206" s="13"/>
      <c r="ECK206" s="13"/>
      <c r="ECL206" s="13"/>
      <c r="ECM206" s="13"/>
      <c r="ECN206" s="13"/>
      <c r="ECO206" s="13"/>
      <c r="ECP206" s="13"/>
      <c r="ECQ206" s="13"/>
      <c r="ECR206" s="13"/>
      <c r="ECS206" s="13"/>
      <c r="ECT206" s="13"/>
      <c r="ECU206" s="13"/>
      <c r="ECV206" s="13"/>
      <c r="ECW206" s="13"/>
      <c r="ECX206" s="13"/>
      <c r="ECY206" s="13"/>
      <c r="ECZ206" s="13"/>
      <c r="EDA206" s="13"/>
      <c r="EDB206" s="13"/>
      <c r="EDC206" s="13"/>
      <c r="EDD206" s="13"/>
      <c r="EDE206" s="13"/>
      <c r="EDF206" s="13"/>
      <c r="EDG206" s="13"/>
      <c r="EDH206" s="13"/>
      <c r="EDI206" s="13"/>
      <c r="EDJ206" s="13"/>
      <c r="EDK206" s="13"/>
      <c r="EDL206" s="13"/>
      <c r="EDM206" s="13"/>
      <c r="EDN206" s="13"/>
      <c r="EDO206" s="13"/>
      <c r="EDP206" s="13"/>
      <c r="EDQ206" s="13"/>
      <c r="EDR206" s="13"/>
      <c r="EDS206" s="13"/>
      <c r="EDT206" s="13"/>
      <c r="EDU206" s="13"/>
      <c r="EDV206" s="13"/>
      <c r="EDW206" s="13"/>
      <c r="EDX206" s="13"/>
      <c r="EDY206" s="13"/>
      <c r="EDZ206" s="13"/>
      <c r="EEA206" s="13"/>
      <c r="EEB206" s="13"/>
      <c r="EEC206" s="13"/>
      <c r="EED206" s="13"/>
      <c r="EEE206" s="13"/>
      <c r="EEF206" s="13"/>
      <c r="EEG206" s="13"/>
      <c r="EEH206" s="13"/>
      <c r="EEI206" s="13"/>
      <c r="EEJ206" s="13"/>
      <c r="EEK206" s="13"/>
      <c r="EEL206" s="13"/>
      <c r="EEM206" s="13"/>
      <c r="EEN206" s="13"/>
      <c r="EEO206" s="13"/>
      <c r="EEP206" s="13"/>
      <c r="EEQ206" s="13"/>
      <c r="EER206" s="13"/>
      <c r="EES206" s="13"/>
      <c r="EET206" s="13"/>
      <c r="EEU206" s="13"/>
      <c r="EEV206" s="13"/>
      <c r="EEW206" s="13"/>
      <c r="EEX206" s="13"/>
      <c r="EEY206" s="13"/>
      <c r="EEZ206" s="13"/>
      <c r="EFA206" s="13"/>
      <c r="EFB206" s="13"/>
      <c r="EFC206" s="13"/>
      <c r="EFD206" s="13"/>
      <c r="EFE206" s="13"/>
      <c r="EFF206" s="13"/>
      <c r="EFG206" s="13"/>
      <c r="EFH206" s="13"/>
      <c r="EFI206" s="13"/>
      <c r="EFJ206" s="13"/>
      <c r="EFK206" s="13"/>
      <c r="EFL206" s="13"/>
      <c r="EFM206" s="13"/>
      <c r="EFN206" s="13"/>
      <c r="EFO206" s="13"/>
      <c r="EFP206" s="13"/>
      <c r="EFQ206" s="13"/>
      <c r="EFR206" s="13"/>
      <c r="EFS206" s="13"/>
      <c r="EFT206" s="13"/>
      <c r="EFU206" s="13"/>
      <c r="EFV206" s="13"/>
      <c r="EFW206" s="13"/>
      <c r="EFX206" s="13"/>
      <c r="EFY206" s="13"/>
      <c r="EFZ206" s="13"/>
      <c r="EGA206" s="13"/>
      <c r="EGB206" s="13"/>
      <c r="EGC206" s="13"/>
      <c r="EGD206" s="13"/>
      <c r="EGE206" s="13"/>
      <c r="EGF206" s="13"/>
      <c r="EGG206" s="13"/>
      <c r="EGH206" s="13"/>
      <c r="EGI206" s="13"/>
      <c r="EGJ206" s="13"/>
      <c r="EGK206" s="13"/>
      <c r="EGL206" s="13"/>
      <c r="EGM206" s="13"/>
      <c r="EGN206" s="13"/>
      <c r="EGO206" s="13"/>
      <c r="EGP206" s="13"/>
      <c r="EGQ206" s="13"/>
      <c r="EGR206" s="13"/>
      <c r="EGS206" s="13"/>
      <c r="EGT206" s="13"/>
      <c r="EGU206" s="13"/>
      <c r="EGV206" s="13"/>
      <c r="EGW206" s="13"/>
      <c r="EGX206" s="13"/>
      <c r="EGY206" s="13"/>
      <c r="EGZ206" s="13"/>
      <c r="EHA206" s="13"/>
      <c r="EHB206" s="13"/>
      <c r="EHC206" s="13"/>
      <c r="EHD206" s="13"/>
      <c r="EHE206" s="13"/>
      <c r="EHF206" s="13"/>
      <c r="EHG206" s="13"/>
      <c r="EHH206" s="13"/>
      <c r="EHI206" s="13"/>
      <c r="EHJ206" s="13"/>
      <c r="EHK206" s="13"/>
      <c r="EHL206" s="13"/>
      <c r="EHM206" s="13"/>
      <c r="EHN206" s="13"/>
      <c r="EHO206" s="13"/>
      <c r="EHP206" s="13"/>
      <c r="EHQ206" s="13"/>
      <c r="EHR206" s="13"/>
      <c r="EHS206" s="13"/>
      <c r="EHT206" s="13"/>
      <c r="EHU206" s="13"/>
      <c r="EHV206" s="13"/>
      <c r="EHW206" s="13"/>
      <c r="EHX206" s="13"/>
      <c r="EHY206" s="13"/>
      <c r="EHZ206" s="13"/>
      <c r="EIA206" s="13"/>
      <c r="EIB206" s="13"/>
      <c r="EIC206" s="13"/>
      <c r="EID206" s="13"/>
      <c r="EIE206" s="13"/>
      <c r="EIF206" s="13"/>
      <c r="EIG206" s="13"/>
      <c r="EIH206" s="13"/>
      <c r="EII206" s="13"/>
      <c r="EIJ206" s="13"/>
      <c r="EIK206" s="13"/>
      <c r="EIL206" s="13"/>
      <c r="EIM206" s="13"/>
      <c r="EIN206" s="13"/>
      <c r="EIO206" s="13"/>
      <c r="EIP206" s="13"/>
      <c r="EIQ206" s="13"/>
      <c r="EIR206" s="13"/>
      <c r="EIS206" s="13"/>
      <c r="EIT206" s="13"/>
      <c r="EIU206" s="13"/>
      <c r="EIV206" s="13"/>
      <c r="EIW206" s="13"/>
      <c r="EIX206" s="13"/>
      <c r="EIY206" s="13"/>
      <c r="EIZ206" s="13"/>
      <c r="EJA206" s="13"/>
      <c r="EJB206" s="13"/>
      <c r="EJC206" s="13"/>
      <c r="EJD206" s="13"/>
      <c r="EJE206" s="13"/>
      <c r="EJF206" s="13"/>
      <c r="EJG206" s="13"/>
      <c r="EJH206" s="13"/>
      <c r="EJI206" s="13"/>
      <c r="EJJ206" s="13"/>
      <c r="EJK206" s="13"/>
      <c r="EJL206" s="13"/>
      <c r="EJM206" s="13"/>
      <c r="EJN206" s="13"/>
      <c r="EJO206" s="13"/>
      <c r="EJP206" s="13"/>
      <c r="EJQ206" s="13"/>
      <c r="EJR206" s="13"/>
      <c r="EJS206" s="13"/>
      <c r="EJT206" s="13"/>
      <c r="EJU206" s="13"/>
      <c r="EJV206" s="13"/>
      <c r="EJW206" s="13"/>
      <c r="EJX206" s="13"/>
      <c r="EJY206" s="13"/>
      <c r="EJZ206" s="13"/>
      <c r="EKA206" s="13"/>
      <c r="EKB206" s="13"/>
      <c r="EKC206" s="13"/>
      <c r="EKD206" s="13"/>
      <c r="EKE206" s="13"/>
      <c r="EKF206" s="13"/>
      <c r="EKG206" s="13"/>
      <c r="EKH206" s="13"/>
      <c r="EKI206" s="13"/>
      <c r="EKJ206" s="13"/>
      <c r="EKK206" s="13"/>
      <c r="EKL206" s="13"/>
      <c r="EKM206" s="13"/>
      <c r="EKN206" s="13"/>
      <c r="EKO206" s="13"/>
      <c r="EKP206" s="13"/>
      <c r="EKQ206" s="13"/>
      <c r="EKR206" s="13"/>
      <c r="EKS206" s="13"/>
      <c r="EKT206" s="13"/>
      <c r="EKU206" s="13"/>
      <c r="EKV206" s="13"/>
      <c r="EKW206" s="13"/>
      <c r="EKX206" s="13"/>
      <c r="EKY206" s="13"/>
      <c r="EKZ206" s="13"/>
      <c r="ELA206" s="13"/>
      <c r="ELB206" s="13"/>
      <c r="ELC206" s="13"/>
      <c r="ELD206" s="13"/>
      <c r="ELE206" s="13"/>
      <c r="ELF206" s="13"/>
      <c r="ELG206" s="13"/>
      <c r="ELH206" s="13"/>
      <c r="ELI206" s="13"/>
      <c r="ELJ206" s="13"/>
      <c r="ELK206" s="13"/>
      <c r="ELL206" s="13"/>
      <c r="ELM206" s="13"/>
      <c r="ELN206" s="13"/>
      <c r="ELO206" s="13"/>
      <c r="ELP206" s="13"/>
      <c r="ELQ206" s="13"/>
      <c r="ELR206" s="13"/>
      <c r="ELS206" s="13"/>
      <c r="ELT206" s="13"/>
      <c r="ELU206" s="13"/>
      <c r="ELV206" s="13"/>
      <c r="ELW206" s="13"/>
      <c r="ELX206" s="13"/>
      <c r="ELY206" s="13"/>
      <c r="ELZ206" s="13"/>
      <c r="EMA206" s="13"/>
      <c r="EMB206" s="13"/>
      <c r="EMC206" s="13"/>
      <c r="EMD206" s="13"/>
      <c r="EME206" s="13"/>
      <c r="EMF206" s="13"/>
      <c r="EMG206" s="13"/>
      <c r="EMH206" s="13"/>
      <c r="EMI206" s="13"/>
      <c r="EMJ206" s="13"/>
      <c r="EMK206" s="13"/>
      <c r="EML206" s="13"/>
      <c r="EMM206" s="13"/>
      <c r="EMN206" s="13"/>
      <c r="EMO206" s="13"/>
      <c r="EMP206" s="13"/>
      <c r="EMQ206" s="13"/>
      <c r="EMR206" s="13"/>
      <c r="EMS206" s="13"/>
      <c r="EMT206" s="13"/>
      <c r="EMU206" s="13"/>
      <c r="EMV206" s="13"/>
      <c r="EMW206" s="13"/>
      <c r="EMX206" s="13"/>
      <c r="EMY206" s="13"/>
      <c r="EMZ206" s="13"/>
      <c r="ENA206" s="13"/>
      <c r="ENB206" s="13"/>
      <c r="ENC206" s="13"/>
      <c r="END206" s="13"/>
      <c r="ENE206" s="13"/>
      <c r="ENF206" s="13"/>
      <c r="ENG206" s="13"/>
      <c r="ENH206" s="13"/>
      <c r="ENI206" s="13"/>
      <c r="ENJ206" s="13"/>
      <c r="ENK206" s="13"/>
      <c r="ENL206" s="13"/>
      <c r="ENM206" s="13"/>
      <c r="ENN206" s="13"/>
      <c r="ENO206" s="13"/>
      <c r="ENP206" s="13"/>
      <c r="ENQ206" s="13"/>
      <c r="ENR206" s="13"/>
      <c r="ENS206" s="13"/>
      <c r="ENT206" s="13"/>
      <c r="ENU206" s="13"/>
      <c r="ENV206" s="13"/>
      <c r="ENW206" s="13"/>
      <c r="ENX206" s="13"/>
      <c r="ENY206" s="13"/>
      <c r="ENZ206" s="13"/>
      <c r="EOA206" s="13"/>
      <c r="EOB206" s="13"/>
      <c r="EOC206" s="13"/>
      <c r="EOD206" s="13"/>
      <c r="EOE206" s="13"/>
      <c r="EOF206" s="13"/>
      <c r="EOG206" s="13"/>
      <c r="EOH206" s="13"/>
      <c r="EOI206" s="13"/>
      <c r="EOJ206" s="13"/>
      <c r="EOK206" s="13"/>
      <c r="EOL206" s="13"/>
      <c r="EOM206" s="13"/>
      <c r="EON206" s="13"/>
      <c r="EOO206" s="13"/>
      <c r="EOP206" s="13"/>
      <c r="EOQ206" s="13"/>
      <c r="EOR206" s="13"/>
      <c r="EOS206" s="13"/>
      <c r="EOT206" s="13"/>
      <c r="EOU206" s="13"/>
      <c r="EOV206" s="13"/>
      <c r="EOW206" s="13"/>
      <c r="EOX206" s="13"/>
      <c r="EOY206" s="13"/>
      <c r="EOZ206" s="13"/>
      <c r="EPA206" s="13"/>
      <c r="EPB206" s="13"/>
      <c r="EPC206" s="13"/>
      <c r="EPD206" s="13"/>
      <c r="EPE206" s="13"/>
      <c r="EPF206" s="13"/>
      <c r="EPG206" s="13"/>
      <c r="EPH206" s="13"/>
      <c r="EPI206" s="13"/>
      <c r="EPJ206" s="13"/>
      <c r="EPK206" s="13"/>
      <c r="EPL206" s="13"/>
      <c r="EPM206" s="13"/>
      <c r="EPN206" s="13"/>
      <c r="EPO206" s="13"/>
      <c r="EPP206" s="13"/>
      <c r="EPQ206" s="13"/>
      <c r="EPR206" s="13"/>
      <c r="EPS206" s="13"/>
      <c r="EPT206" s="13"/>
      <c r="EPU206" s="13"/>
      <c r="EPV206" s="13"/>
      <c r="EPW206" s="13"/>
      <c r="EPX206" s="13"/>
      <c r="EPY206" s="13"/>
      <c r="EPZ206" s="13"/>
      <c r="EQA206" s="13"/>
      <c r="EQB206" s="13"/>
      <c r="EQC206" s="13"/>
      <c r="EQD206" s="13"/>
      <c r="EQE206" s="13"/>
      <c r="EQF206" s="13"/>
      <c r="EQG206" s="13"/>
      <c r="EQH206" s="13"/>
      <c r="EQI206" s="13"/>
      <c r="EQJ206" s="13"/>
      <c r="EQK206" s="13"/>
      <c r="EQL206" s="13"/>
      <c r="EQM206" s="13"/>
      <c r="EQN206" s="13"/>
      <c r="EQO206" s="13"/>
      <c r="EQP206" s="13"/>
      <c r="EQQ206" s="13"/>
      <c r="EQR206" s="13"/>
      <c r="EQS206" s="13"/>
      <c r="EQT206" s="13"/>
      <c r="EQU206" s="13"/>
      <c r="EQV206" s="13"/>
      <c r="EQW206" s="13"/>
      <c r="EQX206" s="13"/>
      <c r="EQY206" s="13"/>
      <c r="EQZ206" s="13"/>
      <c r="ERA206" s="13"/>
      <c r="ERB206" s="13"/>
      <c r="ERC206" s="13"/>
      <c r="ERD206" s="13"/>
      <c r="ERE206" s="13"/>
      <c r="ERF206" s="13"/>
      <c r="ERG206" s="13"/>
      <c r="ERH206" s="13"/>
      <c r="ERI206" s="13"/>
      <c r="ERJ206" s="13"/>
      <c r="ERK206" s="13"/>
      <c r="ERL206" s="13"/>
      <c r="ERM206" s="13"/>
      <c r="ERN206" s="13"/>
      <c r="ERO206" s="13"/>
      <c r="ERP206" s="13"/>
      <c r="ERQ206" s="13"/>
      <c r="ERR206" s="13"/>
      <c r="ERS206" s="13"/>
      <c r="ERT206" s="13"/>
      <c r="ERU206" s="13"/>
      <c r="ERV206" s="13"/>
      <c r="ERW206" s="13"/>
      <c r="ERX206" s="13"/>
      <c r="ERY206" s="13"/>
      <c r="ERZ206" s="13"/>
      <c r="ESA206" s="13"/>
      <c r="ESB206" s="13"/>
      <c r="ESC206" s="13"/>
      <c r="ESD206" s="13"/>
      <c r="ESE206" s="13"/>
      <c r="ESF206" s="13"/>
      <c r="ESG206" s="13"/>
      <c r="ESH206" s="13"/>
      <c r="ESI206" s="13"/>
      <c r="ESJ206" s="13"/>
      <c r="ESK206" s="13"/>
      <c r="ESL206" s="13"/>
      <c r="ESM206" s="13"/>
      <c r="ESN206" s="13"/>
      <c r="ESO206" s="13"/>
      <c r="ESP206" s="13"/>
      <c r="ESQ206" s="13"/>
      <c r="ESR206" s="13"/>
      <c r="ESS206" s="13"/>
      <c r="EST206" s="13"/>
      <c r="ESU206" s="13"/>
      <c r="ESV206" s="13"/>
      <c r="ESW206" s="13"/>
      <c r="ESX206" s="13"/>
      <c r="ESY206" s="13"/>
      <c r="ESZ206" s="13"/>
      <c r="ETA206" s="13"/>
      <c r="ETB206" s="13"/>
      <c r="ETC206" s="13"/>
      <c r="ETD206" s="13"/>
      <c r="ETE206" s="13"/>
      <c r="ETF206" s="13"/>
      <c r="ETG206" s="13"/>
      <c r="ETH206" s="13"/>
      <c r="ETI206" s="13"/>
      <c r="ETJ206" s="13"/>
      <c r="ETK206" s="13"/>
      <c r="ETL206" s="13"/>
      <c r="ETM206" s="13"/>
      <c r="ETN206" s="13"/>
      <c r="ETO206" s="13"/>
      <c r="ETP206" s="13"/>
      <c r="ETQ206" s="13"/>
      <c r="ETR206" s="13"/>
      <c r="ETS206" s="13"/>
      <c r="ETT206" s="13"/>
      <c r="ETU206" s="13"/>
      <c r="ETV206" s="13"/>
      <c r="ETW206" s="13"/>
      <c r="ETX206" s="13"/>
      <c r="ETY206" s="13"/>
      <c r="ETZ206" s="13"/>
      <c r="EUA206" s="13"/>
      <c r="EUB206" s="13"/>
      <c r="EUC206" s="13"/>
      <c r="EUD206" s="13"/>
      <c r="EUE206" s="13"/>
      <c r="EUF206" s="13"/>
      <c r="EUG206" s="13"/>
      <c r="EUH206" s="13"/>
      <c r="EUI206" s="13"/>
      <c r="EUJ206" s="13"/>
      <c r="EUK206" s="13"/>
      <c r="EUL206" s="13"/>
      <c r="EUM206" s="13"/>
      <c r="EUN206" s="13"/>
      <c r="EUO206" s="13"/>
      <c r="EUP206" s="13"/>
      <c r="EUQ206" s="13"/>
      <c r="EUR206" s="13"/>
      <c r="EUS206" s="13"/>
      <c r="EUT206" s="13"/>
      <c r="EUU206" s="13"/>
      <c r="EUV206" s="13"/>
      <c r="EUW206" s="13"/>
      <c r="EUX206" s="13"/>
      <c r="EUY206" s="13"/>
      <c r="EUZ206" s="13"/>
      <c r="EVA206" s="13"/>
      <c r="EVB206" s="13"/>
      <c r="EVC206" s="13"/>
      <c r="EVD206" s="13"/>
      <c r="EVE206" s="13"/>
      <c r="EVF206" s="13"/>
      <c r="EVG206" s="13"/>
      <c r="EVH206" s="13"/>
      <c r="EVI206" s="13"/>
      <c r="EVJ206" s="13"/>
      <c r="EVK206" s="13"/>
      <c r="EVL206" s="13"/>
      <c r="EVM206" s="13"/>
      <c r="EVN206" s="13"/>
      <c r="EVO206" s="13"/>
      <c r="EVP206" s="13"/>
      <c r="EVQ206" s="13"/>
      <c r="EVR206" s="13"/>
      <c r="EVS206" s="13"/>
      <c r="EVT206" s="13"/>
      <c r="EVU206" s="13"/>
      <c r="EVV206" s="13"/>
      <c r="EVW206" s="13"/>
      <c r="EVX206" s="13"/>
      <c r="EVY206" s="13"/>
      <c r="EVZ206" s="13"/>
      <c r="EWA206" s="13"/>
      <c r="EWB206" s="13"/>
      <c r="EWC206" s="13"/>
      <c r="EWD206" s="13"/>
      <c r="EWE206" s="13"/>
      <c r="EWF206" s="13"/>
      <c r="EWG206" s="13"/>
      <c r="EWH206" s="13"/>
      <c r="EWI206" s="13"/>
      <c r="EWJ206" s="13"/>
      <c r="EWK206" s="13"/>
      <c r="EWL206" s="13"/>
      <c r="EWM206" s="13"/>
      <c r="EWN206" s="13"/>
      <c r="EWO206" s="13"/>
      <c r="EWP206" s="13"/>
      <c r="EWQ206" s="13"/>
      <c r="EWR206" s="13"/>
      <c r="EWS206" s="13"/>
      <c r="EWT206" s="13"/>
      <c r="EWU206" s="13"/>
      <c r="EWV206" s="13"/>
      <c r="EWW206" s="13"/>
      <c r="EWX206" s="13"/>
      <c r="EWY206" s="13"/>
      <c r="EWZ206" s="13"/>
      <c r="EXA206" s="13"/>
      <c r="EXB206" s="13"/>
      <c r="EXC206" s="13"/>
      <c r="EXD206" s="13"/>
      <c r="EXE206" s="13"/>
      <c r="EXF206" s="13"/>
      <c r="EXG206" s="13"/>
      <c r="EXH206" s="13"/>
      <c r="EXI206" s="13"/>
      <c r="EXJ206" s="13"/>
      <c r="EXK206" s="13"/>
      <c r="EXL206" s="13"/>
      <c r="EXM206" s="13"/>
      <c r="EXN206" s="13"/>
      <c r="EXO206" s="13"/>
      <c r="EXP206" s="13"/>
      <c r="EXQ206" s="13"/>
      <c r="EXR206" s="13"/>
      <c r="EXS206" s="13"/>
      <c r="EXT206" s="13"/>
      <c r="EXU206" s="13"/>
      <c r="EXV206" s="13"/>
      <c r="EXW206" s="13"/>
      <c r="EXX206" s="13"/>
      <c r="EXY206" s="13"/>
      <c r="EXZ206" s="13"/>
      <c r="EYA206" s="13"/>
      <c r="EYB206" s="13"/>
      <c r="EYC206" s="13"/>
      <c r="EYD206" s="13"/>
      <c r="EYE206" s="13"/>
      <c r="EYF206" s="13"/>
      <c r="EYG206" s="13"/>
      <c r="EYH206" s="13"/>
      <c r="EYI206" s="13"/>
      <c r="EYJ206" s="13"/>
      <c r="EYK206" s="13"/>
      <c r="EYL206" s="13"/>
      <c r="EYM206" s="13"/>
      <c r="EYN206" s="13"/>
      <c r="EYO206" s="13"/>
      <c r="EYP206" s="13"/>
      <c r="EYQ206" s="13"/>
      <c r="EYR206" s="13"/>
      <c r="EYS206" s="13"/>
      <c r="EYT206" s="13"/>
      <c r="EYU206" s="13"/>
      <c r="EYV206" s="13"/>
      <c r="EYW206" s="13"/>
      <c r="EYX206" s="13"/>
      <c r="EYY206" s="13"/>
      <c r="EYZ206" s="13"/>
      <c r="EZA206" s="13"/>
      <c r="EZB206" s="13"/>
      <c r="EZC206" s="13"/>
      <c r="EZD206" s="13"/>
      <c r="EZE206" s="13"/>
      <c r="EZF206" s="13"/>
      <c r="EZG206" s="13"/>
      <c r="EZH206" s="13"/>
      <c r="EZI206" s="13"/>
      <c r="EZJ206" s="13"/>
      <c r="EZK206" s="13"/>
      <c r="EZL206" s="13"/>
      <c r="EZM206" s="13"/>
      <c r="EZN206" s="13"/>
      <c r="EZO206" s="13"/>
      <c r="EZP206" s="13"/>
      <c r="EZQ206" s="13"/>
      <c r="EZR206" s="13"/>
      <c r="EZS206" s="13"/>
      <c r="EZT206" s="13"/>
      <c r="EZU206" s="13"/>
      <c r="EZV206" s="13"/>
      <c r="EZW206" s="13"/>
      <c r="EZX206" s="13"/>
      <c r="EZY206" s="13"/>
      <c r="EZZ206" s="13"/>
      <c r="FAA206" s="13"/>
      <c r="FAB206" s="13"/>
      <c r="FAC206" s="13"/>
      <c r="FAD206" s="13"/>
      <c r="FAE206" s="13"/>
      <c r="FAF206" s="13"/>
      <c r="FAG206" s="13"/>
      <c r="FAH206" s="13"/>
      <c r="FAI206" s="13"/>
      <c r="FAJ206" s="13"/>
      <c r="FAK206" s="13"/>
      <c r="FAL206" s="13"/>
      <c r="FAM206" s="13"/>
      <c r="FAN206" s="13"/>
      <c r="FAO206" s="13"/>
      <c r="FAP206" s="13"/>
      <c r="FAQ206" s="13"/>
      <c r="FAR206" s="13"/>
      <c r="FAS206" s="13"/>
      <c r="FAT206" s="13"/>
      <c r="FAU206" s="13"/>
      <c r="FAV206" s="13"/>
      <c r="FAW206" s="13"/>
      <c r="FAX206" s="13"/>
      <c r="FAY206" s="13"/>
      <c r="FAZ206" s="13"/>
      <c r="FBA206" s="13"/>
      <c r="FBB206" s="13"/>
      <c r="FBC206" s="13"/>
      <c r="FBD206" s="13"/>
      <c r="FBE206" s="13"/>
      <c r="FBF206" s="13"/>
      <c r="FBG206" s="13"/>
      <c r="FBH206" s="13"/>
      <c r="FBI206" s="13"/>
      <c r="FBJ206" s="13"/>
      <c r="FBK206" s="13"/>
      <c r="FBL206" s="13"/>
      <c r="FBM206" s="13"/>
      <c r="FBN206" s="13"/>
      <c r="FBO206" s="13"/>
      <c r="FBP206" s="13"/>
      <c r="FBQ206" s="13"/>
      <c r="FBR206" s="13"/>
      <c r="FBS206" s="13"/>
      <c r="FBT206" s="13"/>
      <c r="FBU206" s="13"/>
      <c r="FBV206" s="13"/>
      <c r="FBW206" s="13"/>
      <c r="FBX206" s="13"/>
      <c r="FBY206" s="13"/>
      <c r="FBZ206" s="13"/>
      <c r="FCA206" s="13"/>
      <c r="FCB206" s="13"/>
      <c r="FCC206" s="13"/>
      <c r="FCD206" s="13"/>
      <c r="FCE206" s="13"/>
      <c r="FCF206" s="13"/>
      <c r="FCG206" s="13"/>
      <c r="FCH206" s="13"/>
      <c r="FCI206" s="13"/>
      <c r="FCJ206" s="13"/>
      <c r="FCK206" s="13"/>
      <c r="FCL206" s="13"/>
      <c r="FCM206" s="13"/>
      <c r="FCN206" s="13"/>
      <c r="FCO206" s="13"/>
      <c r="FCP206" s="13"/>
      <c r="FCQ206" s="13"/>
      <c r="FCR206" s="13"/>
      <c r="FCS206" s="13"/>
      <c r="FCT206" s="13"/>
      <c r="FCU206" s="13"/>
      <c r="FCV206" s="13"/>
      <c r="FCW206" s="13"/>
      <c r="FCX206" s="13"/>
      <c r="FCY206" s="13"/>
      <c r="FCZ206" s="13"/>
      <c r="FDA206" s="13"/>
      <c r="FDB206" s="13"/>
      <c r="FDC206" s="13"/>
      <c r="FDD206" s="13"/>
      <c r="FDE206" s="13"/>
      <c r="FDF206" s="13"/>
      <c r="FDG206" s="13"/>
      <c r="FDH206" s="13"/>
      <c r="FDI206" s="13"/>
      <c r="FDJ206" s="13"/>
      <c r="FDK206" s="13"/>
      <c r="FDL206" s="13"/>
      <c r="FDM206" s="13"/>
      <c r="FDN206" s="13"/>
      <c r="FDO206" s="13"/>
      <c r="FDP206" s="13"/>
      <c r="FDQ206" s="13"/>
      <c r="FDR206" s="13"/>
      <c r="FDS206" s="13"/>
      <c r="FDT206" s="13"/>
      <c r="FDU206" s="13"/>
      <c r="FDV206" s="13"/>
      <c r="FDW206" s="13"/>
      <c r="FDX206" s="13"/>
      <c r="FDY206" s="13"/>
      <c r="FDZ206" s="13"/>
      <c r="FEA206" s="13"/>
      <c r="FEB206" s="13"/>
      <c r="FEC206" s="13"/>
      <c r="FED206" s="13"/>
      <c r="FEE206" s="13"/>
      <c r="FEF206" s="13"/>
      <c r="FEG206" s="13"/>
      <c r="FEH206" s="13"/>
      <c r="FEI206" s="13"/>
      <c r="FEJ206" s="13"/>
      <c r="FEK206" s="13"/>
      <c r="FEL206" s="13"/>
      <c r="FEM206" s="13"/>
      <c r="FEN206" s="13"/>
      <c r="FEO206" s="13"/>
      <c r="FEP206" s="13"/>
      <c r="FEQ206" s="13"/>
      <c r="FER206" s="13"/>
      <c r="FES206" s="13"/>
      <c r="FET206" s="13"/>
      <c r="FEU206" s="13"/>
      <c r="FEV206" s="13"/>
      <c r="FEW206" s="13"/>
      <c r="FEX206" s="13"/>
      <c r="FEY206" s="13"/>
      <c r="FEZ206" s="13"/>
      <c r="FFA206" s="13"/>
      <c r="FFB206" s="13"/>
      <c r="FFC206" s="13"/>
      <c r="FFD206" s="13"/>
      <c r="FFE206" s="13"/>
      <c r="FFF206" s="13"/>
      <c r="FFG206" s="13"/>
      <c r="FFH206" s="13"/>
      <c r="FFI206" s="13"/>
      <c r="FFJ206" s="13"/>
      <c r="FFK206" s="13"/>
      <c r="FFL206" s="13"/>
      <c r="FFM206" s="13"/>
      <c r="FFN206" s="13"/>
      <c r="FFO206" s="13"/>
      <c r="FFP206" s="13"/>
      <c r="FFQ206" s="13"/>
      <c r="FFR206" s="13"/>
      <c r="FFS206" s="13"/>
      <c r="FFT206" s="13"/>
      <c r="FFU206" s="13"/>
      <c r="FFV206" s="13"/>
      <c r="FFW206" s="13"/>
      <c r="FFX206" s="13"/>
      <c r="FFY206" s="13"/>
      <c r="FFZ206" s="13"/>
      <c r="FGA206" s="13"/>
      <c r="FGB206" s="13"/>
      <c r="FGC206" s="13"/>
      <c r="FGD206" s="13"/>
      <c r="FGE206" s="13"/>
      <c r="FGF206" s="13"/>
      <c r="FGG206" s="13"/>
      <c r="FGH206" s="13"/>
      <c r="FGI206" s="13"/>
      <c r="FGJ206" s="13"/>
      <c r="FGK206" s="13"/>
      <c r="FGL206" s="13"/>
      <c r="FGM206" s="13"/>
      <c r="FGN206" s="13"/>
      <c r="FGO206" s="13"/>
      <c r="FGP206" s="13"/>
      <c r="FGQ206" s="13"/>
      <c r="FGR206" s="13"/>
      <c r="FGS206" s="13"/>
      <c r="FGT206" s="13"/>
      <c r="FGU206" s="13"/>
      <c r="FGV206" s="13"/>
      <c r="FGW206" s="13"/>
      <c r="FGX206" s="13"/>
      <c r="FGY206" s="13"/>
      <c r="FGZ206" s="13"/>
      <c r="FHA206" s="13"/>
      <c r="FHB206" s="13"/>
      <c r="FHC206" s="13"/>
      <c r="FHD206" s="13"/>
      <c r="FHE206" s="13"/>
      <c r="FHF206" s="13"/>
      <c r="FHG206" s="13"/>
      <c r="FHH206" s="13"/>
      <c r="FHI206" s="13"/>
      <c r="FHJ206" s="13"/>
      <c r="FHK206" s="13"/>
      <c r="FHL206" s="13"/>
      <c r="FHM206" s="13"/>
      <c r="FHN206" s="13"/>
      <c r="FHO206" s="13"/>
      <c r="FHP206" s="13"/>
      <c r="FHQ206" s="13"/>
      <c r="FHR206" s="13"/>
      <c r="FHS206" s="13"/>
      <c r="FHT206" s="13"/>
      <c r="FHU206" s="13"/>
      <c r="FHV206" s="13"/>
      <c r="FHW206" s="13"/>
      <c r="FHX206" s="13"/>
      <c r="FHY206" s="13"/>
      <c r="FHZ206" s="13"/>
      <c r="FIA206" s="13"/>
      <c r="FIB206" s="13"/>
      <c r="FIC206" s="13"/>
      <c r="FID206" s="13"/>
      <c r="FIE206" s="13"/>
      <c r="FIF206" s="13"/>
      <c r="FIG206" s="13"/>
      <c r="FIH206" s="13"/>
      <c r="FII206" s="13"/>
      <c r="FIJ206" s="13"/>
      <c r="FIK206" s="13"/>
      <c r="FIL206" s="13"/>
      <c r="FIM206" s="13"/>
      <c r="FIN206" s="13"/>
      <c r="FIO206" s="13"/>
      <c r="FIP206" s="13"/>
      <c r="FIQ206" s="13"/>
      <c r="FIR206" s="13"/>
      <c r="FIS206" s="13"/>
      <c r="FIT206" s="13"/>
      <c r="FIU206" s="13"/>
      <c r="FIV206" s="13"/>
      <c r="FIW206" s="13"/>
      <c r="FIX206" s="13"/>
      <c r="FIY206" s="13"/>
      <c r="FIZ206" s="13"/>
      <c r="FJA206" s="13"/>
      <c r="FJB206" s="13"/>
      <c r="FJC206" s="13"/>
      <c r="FJD206" s="13"/>
      <c r="FJE206" s="13"/>
      <c r="FJF206" s="13"/>
      <c r="FJG206" s="13"/>
      <c r="FJH206" s="13"/>
      <c r="FJI206" s="13"/>
      <c r="FJJ206" s="13"/>
      <c r="FJK206" s="13"/>
      <c r="FJL206" s="13"/>
      <c r="FJM206" s="13"/>
      <c r="FJN206" s="13"/>
      <c r="FJO206" s="13"/>
      <c r="FJP206" s="13"/>
      <c r="FJQ206" s="13"/>
      <c r="FJR206" s="13"/>
      <c r="FJS206" s="13"/>
      <c r="FJT206" s="13"/>
      <c r="FJU206" s="13"/>
      <c r="FJV206" s="13"/>
      <c r="FJW206" s="13"/>
      <c r="FJX206" s="13"/>
      <c r="FJY206" s="13"/>
      <c r="FJZ206" s="13"/>
      <c r="FKA206" s="13"/>
      <c r="FKB206" s="13"/>
      <c r="FKC206" s="13"/>
      <c r="FKD206" s="13"/>
      <c r="FKE206" s="13"/>
      <c r="FKF206" s="13"/>
      <c r="FKG206" s="13"/>
      <c r="FKH206" s="13"/>
      <c r="FKI206" s="13"/>
      <c r="FKJ206" s="13"/>
      <c r="FKK206" s="13"/>
      <c r="FKL206" s="13"/>
      <c r="FKM206" s="13"/>
      <c r="FKN206" s="13"/>
      <c r="FKO206" s="13"/>
      <c r="FKP206" s="13"/>
      <c r="FKQ206" s="13"/>
      <c r="FKR206" s="13"/>
      <c r="FKS206" s="13"/>
      <c r="FKT206" s="13"/>
      <c r="FKU206" s="13"/>
      <c r="FKV206" s="13"/>
      <c r="FKW206" s="13"/>
      <c r="FKX206" s="13"/>
      <c r="FKY206" s="13"/>
      <c r="FKZ206" s="13"/>
      <c r="FLA206" s="13"/>
      <c r="FLB206" s="13"/>
      <c r="FLC206" s="13"/>
      <c r="FLD206" s="13"/>
      <c r="FLE206" s="13"/>
      <c r="FLF206" s="13"/>
      <c r="FLG206" s="13"/>
      <c r="FLH206" s="13"/>
      <c r="FLI206" s="13"/>
      <c r="FLJ206" s="13"/>
      <c r="FLK206" s="13"/>
      <c r="FLL206" s="13"/>
      <c r="FLM206" s="13"/>
      <c r="FLN206" s="13"/>
      <c r="FLO206" s="13"/>
      <c r="FLP206" s="13"/>
      <c r="FLQ206" s="13"/>
      <c r="FLR206" s="13"/>
      <c r="FLS206" s="13"/>
      <c r="FLT206" s="13"/>
      <c r="FLU206" s="13"/>
      <c r="FLV206" s="13"/>
      <c r="FLW206" s="13"/>
      <c r="FLX206" s="13"/>
      <c r="FLY206" s="13"/>
      <c r="FLZ206" s="13"/>
      <c r="FMA206" s="13"/>
      <c r="FMB206" s="13"/>
      <c r="FMC206" s="13"/>
      <c r="FMD206" s="13"/>
      <c r="FME206" s="13"/>
      <c r="FMF206" s="13"/>
      <c r="FMG206" s="13"/>
      <c r="FMH206" s="13"/>
      <c r="FMI206" s="13"/>
      <c r="FMJ206" s="13"/>
      <c r="FMK206" s="13"/>
      <c r="FML206" s="13"/>
      <c r="FMM206" s="13"/>
      <c r="FMN206" s="13"/>
      <c r="FMO206" s="13"/>
      <c r="FMP206" s="13"/>
      <c r="FMQ206" s="13"/>
      <c r="FMR206" s="13"/>
      <c r="FMS206" s="13"/>
      <c r="FMT206" s="13"/>
      <c r="FMU206" s="13"/>
      <c r="FMV206" s="13"/>
      <c r="FMW206" s="13"/>
      <c r="FMX206" s="13"/>
      <c r="FMY206" s="13"/>
      <c r="FMZ206" s="13"/>
      <c r="FNA206" s="13"/>
      <c r="FNB206" s="13"/>
      <c r="FNC206" s="13"/>
      <c r="FND206" s="13"/>
      <c r="FNE206" s="13"/>
      <c r="FNF206" s="13"/>
      <c r="FNG206" s="13"/>
      <c r="FNH206" s="13"/>
      <c r="FNI206" s="13"/>
      <c r="FNJ206" s="13"/>
      <c r="FNK206" s="13"/>
      <c r="FNL206" s="13"/>
      <c r="FNM206" s="13"/>
      <c r="FNN206" s="13"/>
      <c r="FNO206" s="13"/>
      <c r="FNP206" s="13"/>
      <c r="FNQ206" s="13"/>
      <c r="FNR206" s="13"/>
      <c r="FNS206" s="13"/>
      <c r="FNT206" s="13"/>
      <c r="FNU206" s="13"/>
      <c r="FNV206" s="13"/>
      <c r="FNW206" s="13"/>
      <c r="FNX206" s="13"/>
      <c r="FNY206" s="13"/>
      <c r="FNZ206" s="13"/>
      <c r="FOA206" s="13"/>
      <c r="FOB206" s="13"/>
      <c r="FOC206" s="13"/>
      <c r="FOD206" s="13"/>
      <c r="FOE206" s="13"/>
      <c r="FOF206" s="13"/>
      <c r="FOG206" s="13"/>
      <c r="FOH206" s="13"/>
      <c r="FOI206" s="13"/>
      <c r="FOJ206" s="13"/>
      <c r="FOK206" s="13"/>
      <c r="FOL206" s="13"/>
      <c r="FOM206" s="13"/>
      <c r="FON206" s="13"/>
      <c r="FOO206" s="13"/>
      <c r="FOP206" s="13"/>
      <c r="FOQ206" s="13"/>
      <c r="FOR206" s="13"/>
      <c r="FOS206" s="13"/>
      <c r="FOT206" s="13"/>
      <c r="FOU206" s="13"/>
      <c r="FOV206" s="13"/>
      <c r="FOW206" s="13"/>
      <c r="FOX206" s="13"/>
      <c r="FOY206" s="13"/>
      <c r="FOZ206" s="13"/>
      <c r="FPA206" s="13"/>
      <c r="FPB206" s="13"/>
      <c r="FPC206" s="13"/>
      <c r="FPD206" s="13"/>
      <c r="FPE206" s="13"/>
      <c r="FPF206" s="13"/>
      <c r="FPG206" s="13"/>
      <c r="FPH206" s="13"/>
      <c r="FPI206" s="13"/>
      <c r="FPJ206" s="13"/>
      <c r="FPK206" s="13"/>
      <c r="FPL206" s="13"/>
      <c r="FPM206" s="13"/>
      <c r="FPN206" s="13"/>
      <c r="FPO206" s="13"/>
      <c r="FPP206" s="13"/>
      <c r="FPQ206" s="13"/>
      <c r="FPR206" s="13"/>
      <c r="FPS206" s="13"/>
      <c r="FPT206" s="13"/>
      <c r="FPU206" s="13"/>
      <c r="FPV206" s="13"/>
      <c r="FPW206" s="13"/>
      <c r="FPX206" s="13"/>
      <c r="FPY206" s="13"/>
      <c r="FPZ206" s="13"/>
      <c r="FQA206" s="13"/>
      <c r="FQB206" s="13"/>
      <c r="FQC206" s="13"/>
      <c r="FQD206" s="13"/>
      <c r="FQE206" s="13"/>
      <c r="FQF206" s="13"/>
      <c r="FQG206" s="13"/>
      <c r="FQH206" s="13"/>
      <c r="FQI206" s="13"/>
      <c r="FQJ206" s="13"/>
      <c r="FQK206" s="13"/>
      <c r="FQL206" s="13"/>
      <c r="FQM206" s="13"/>
      <c r="FQN206" s="13"/>
      <c r="FQO206" s="13"/>
      <c r="FQP206" s="13"/>
      <c r="FQQ206" s="13"/>
      <c r="FQR206" s="13"/>
      <c r="FQS206" s="13"/>
      <c r="FQT206" s="13"/>
      <c r="FQU206" s="13"/>
      <c r="FQV206" s="13"/>
      <c r="FQW206" s="13"/>
      <c r="FQX206" s="13"/>
      <c r="FQY206" s="13"/>
      <c r="FQZ206" s="13"/>
      <c r="FRA206" s="13"/>
      <c r="FRB206" s="13"/>
      <c r="FRC206" s="13"/>
      <c r="FRD206" s="13"/>
      <c r="FRE206" s="13"/>
      <c r="FRF206" s="13"/>
      <c r="FRG206" s="13"/>
      <c r="FRH206" s="13"/>
      <c r="FRI206" s="13"/>
      <c r="FRJ206" s="13"/>
      <c r="FRK206" s="13"/>
      <c r="FRL206" s="13"/>
      <c r="FRM206" s="13"/>
      <c r="FRN206" s="13"/>
      <c r="FRO206" s="13"/>
      <c r="FRP206" s="13"/>
      <c r="FRQ206" s="13"/>
      <c r="FRR206" s="13"/>
      <c r="FRS206" s="13"/>
      <c r="FRT206" s="13"/>
      <c r="FRU206" s="13"/>
      <c r="FRV206" s="13"/>
      <c r="FRW206" s="13"/>
      <c r="FRX206" s="13"/>
      <c r="FRY206" s="13"/>
      <c r="FRZ206" s="13"/>
      <c r="FSA206" s="13"/>
      <c r="FSB206" s="13"/>
      <c r="FSC206" s="13"/>
      <c r="FSD206" s="13"/>
      <c r="FSE206" s="13"/>
      <c r="FSF206" s="13"/>
      <c r="FSG206" s="13"/>
      <c r="FSH206" s="13"/>
      <c r="FSI206" s="13"/>
      <c r="FSJ206" s="13"/>
      <c r="FSK206" s="13"/>
      <c r="FSL206" s="13"/>
      <c r="FSM206" s="13"/>
      <c r="FSN206" s="13"/>
      <c r="FSO206" s="13"/>
      <c r="FSP206" s="13"/>
      <c r="FSQ206" s="13"/>
      <c r="FSR206" s="13"/>
      <c r="FSS206" s="13"/>
      <c r="FST206" s="13"/>
      <c r="FSU206" s="13"/>
      <c r="FSV206" s="13"/>
      <c r="FSW206" s="13"/>
      <c r="FSX206" s="13"/>
      <c r="FSY206" s="13"/>
      <c r="FSZ206" s="13"/>
      <c r="FTA206" s="13"/>
      <c r="FTB206" s="13"/>
      <c r="FTC206" s="13"/>
      <c r="FTD206" s="13"/>
      <c r="FTE206" s="13"/>
      <c r="FTF206" s="13"/>
      <c r="FTG206" s="13"/>
      <c r="FTH206" s="13"/>
      <c r="FTI206" s="13"/>
      <c r="FTJ206" s="13"/>
      <c r="FTK206" s="13"/>
      <c r="FTL206" s="13"/>
      <c r="FTM206" s="13"/>
      <c r="FTN206" s="13"/>
      <c r="FTO206" s="13"/>
      <c r="FTP206" s="13"/>
      <c r="FTQ206" s="13"/>
      <c r="FTR206" s="13"/>
      <c r="FTS206" s="13"/>
      <c r="FTT206" s="13"/>
      <c r="FTU206" s="13"/>
      <c r="FTV206" s="13"/>
      <c r="FTW206" s="13"/>
      <c r="FTX206" s="13"/>
      <c r="FTY206" s="13"/>
      <c r="FTZ206" s="13"/>
      <c r="FUA206" s="13"/>
      <c r="FUB206" s="13"/>
      <c r="FUC206" s="13"/>
      <c r="FUD206" s="13"/>
      <c r="FUE206" s="13"/>
      <c r="FUF206" s="13"/>
      <c r="FUG206" s="13"/>
      <c r="FUH206" s="13"/>
      <c r="FUI206" s="13"/>
      <c r="FUJ206" s="13"/>
      <c r="FUK206" s="13"/>
      <c r="FUL206" s="13"/>
      <c r="FUM206" s="13"/>
      <c r="FUN206" s="13"/>
      <c r="FUO206" s="13"/>
      <c r="FUP206" s="13"/>
      <c r="FUQ206" s="13"/>
      <c r="FUR206" s="13"/>
      <c r="FUS206" s="13"/>
      <c r="FUT206" s="13"/>
      <c r="FUU206" s="13"/>
      <c r="FUV206" s="13"/>
      <c r="FUW206" s="13"/>
      <c r="FUX206" s="13"/>
      <c r="FUY206" s="13"/>
      <c r="FUZ206" s="13"/>
      <c r="FVA206" s="13"/>
      <c r="FVB206" s="13"/>
      <c r="FVC206" s="13"/>
      <c r="FVD206" s="13"/>
      <c r="FVE206" s="13"/>
      <c r="FVF206" s="13"/>
      <c r="FVG206" s="13"/>
      <c r="FVH206" s="13"/>
      <c r="FVI206" s="13"/>
      <c r="FVJ206" s="13"/>
      <c r="FVK206" s="13"/>
      <c r="FVL206" s="13"/>
      <c r="FVM206" s="13"/>
      <c r="FVN206" s="13"/>
      <c r="FVO206" s="13"/>
      <c r="FVP206" s="13"/>
      <c r="FVQ206" s="13"/>
      <c r="FVR206" s="13"/>
      <c r="FVS206" s="13"/>
      <c r="FVT206" s="13"/>
      <c r="FVU206" s="13"/>
      <c r="FVV206" s="13"/>
      <c r="FVW206" s="13"/>
      <c r="FVX206" s="13"/>
      <c r="FVY206" s="13"/>
      <c r="FVZ206" s="13"/>
      <c r="FWA206" s="13"/>
      <c r="FWB206" s="13"/>
      <c r="FWC206" s="13"/>
      <c r="FWD206" s="13"/>
      <c r="FWE206" s="13"/>
      <c r="FWF206" s="13"/>
      <c r="FWG206" s="13"/>
      <c r="FWH206" s="13"/>
      <c r="FWI206" s="13"/>
      <c r="FWJ206" s="13"/>
      <c r="FWK206" s="13"/>
      <c r="FWL206" s="13"/>
      <c r="FWM206" s="13"/>
      <c r="FWN206" s="13"/>
      <c r="FWO206" s="13"/>
      <c r="FWP206" s="13"/>
      <c r="FWQ206" s="13"/>
      <c r="FWR206" s="13"/>
      <c r="FWS206" s="13"/>
      <c r="FWT206" s="13"/>
      <c r="FWU206" s="13"/>
      <c r="FWV206" s="13"/>
      <c r="FWW206" s="13"/>
      <c r="FWX206" s="13"/>
      <c r="FWY206" s="13"/>
      <c r="FWZ206" s="13"/>
      <c r="FXA206" s="13"/>
      <c r="FXB206" s="13"/>
      <c r="FXC206" s="13"/>
      <c r="FXD206" s="13"/>
      <c r="FXE206" s="13"/>
      <c r="FXF206" s="13"/>
      <c r="FXG206" s="13"/>
      <c r="FXH206" s="13"/>
      <c r="FXI206" s="13"/>
      <c r="FXJ206" s="13"/>
      <c r="FXK206" s="13"/>
      <c r="FXL206" s="13"/>
      <c r="FXM206" s="13"/>
      <c r="FXN206" s="13"/>
      <c r="FXO206" s="13"/>
      <c r="FXP206" s="13"/>
      <c r="FXQ206" s="13"/>
      <c r="FXR206" s="13"/>
      <c r="FXS206" s="13"/>
      <c r="FXT206" s="13"/>
      <c r="FXU206" s="13"/>
      <c r="FXV206" s="13"/>
      <c r="FXW206" s="13"/>
      <c r="FXX206" s="13"/>
      <c r="FXY206" s="13"/>
      <c r="FXZ206" s="13"/>
      <c r="FYA206" s="13"/>
      <c r="FYB206" s="13"/>
      <c r="FYC206" s="13"/>
      <c r="FYD206" s="13"/>
      <c r="FYE206" s="13"/>
      <c r="FYF206" s="13"/>
      <c r="FYG206" s="13"/>
      <c r="FYH206" s="13"/>
      <c r="FYI206" s="13"/>
      <c r="FYJ206" s="13"/>
      <c r="FYK206" s="13"/>
      <c r="FYL206" s="13"/>
      <c r="FYM206" s="13"/>
      <c r="FYN206" s="13"/>
      <c r="FYO206" s="13"/>
      <c r="FYP206" s="13"/>
      <c r="FYQ206" s="13"/>
      <c r="FYR206" s="13"/>
      <c r="FYS206" s="13"/>
      <c r="FYT206" s="13"/>
      <c r="FYU206" s="13"/>
      <c r="FYV206" s="13"/>
      <c r="FYW206" s="13"/>
      <c r="FYX206" s="13"/>
      <c r="FYY206" s="13"/>
      <c r="FYZ206" s="13"/>
      <c r="FZA206" s="13"/>
      <c r="FZB206" s="13"/>
      <c r="FZC206" s="13"/>
      <c r="FZD206" s="13"/>
      <c r="FZE206" s="13"/>
      <c r="FZF206" s="13"/>
      <c r="FZG206" s="13"/>
      <c r="FZH206" s="13"/>
      <c r="FZI206" s="13"/>
      <c r="FZJ206" s="13"/>
      <c r="FZK206" s="13"/>
      <c r="FZL206" s="13"/>
      <c r="FZM206" s="13"/>
      <c r="FZN206" s="13"/>
      <c r="FZO206" s="13"/>
      <c r="FZP206" s="13"/>
      <c r="FZQ206" s="13"/>
      <c r="FZR206" s="13"/>
      <c r="FZS206" s="13"/>
      <c r="FZT206" s="13"/>
      <c r="FZU206" s="13"/>
      <c r="FZV206" s="13"/>
      <c r="FZW206" s="13"/>
      <c r="FZX206" s="13"/>
      <c r="FZY206" s="13"/>
      <c r="FZZ206" s="13"/>
      <c r="GAA206" s="13"/>
      <c r="GAB206" s="13"/>
      <c r="GAC206" s="13"/>
      <c r="GAD206" s="13"/>
      <c r="GAE206" s="13"/>
      <c r="GAF206" s="13"/>
      <c r="GAG206" s="13"/>
      <c r="GAH206" s="13"/>
      <c r="GAI206" s="13"/>
      <c r="GAJ206" s="13"/>
      <c r="GAK206" s="13"/>
      <c r="GAL206" s="13"/>
      <c r="GAM206" s="13"/>
      <c r="GAN206" s="13"/>
      <c r="GAO206" s="13"/>
      <c r="GAP206" s="13"/>
      <c r="GAQ206" s="13"/>
      <c r="GAR206" s="13"/>
      <c r="GAS206" s="13"/>
      <c r="GAT206" s="13"/>
      <c r="GAU206" s="13"/>
      <c r="GAV206" s="13"/>
      <c r="GAW206" s="13"/>
      <c r="GAX206" s="13"/>
      <c r="GAY206" s="13"/>
      <c r="GAZ206" s="13"/>
      <c r="GBA206" s="13"/>
      <c r="GBB206" s="13"/>
      <c r="GBC206" s="13"/>
      <c r="GBD206" s="13"/>
      <c r="GBE206" s="13"/>
      <c r="GBF206" s="13"/>
      <c r="GBG206" s="13"/>
      <c r="GBH206" s="13"/>
      <c r="GBI206" s="13"/>
      <c r="GBJ206" s="13"/>
      <c r="GBK206" s="13"/>
      <c r="GBL206" s="13"/>
      <c r="GBM206" s="13"/>
      <c r="GBN206" s="13"/>
      <c r="GBO206" s="13"/>
      <c r="GBP206" s="13"/>
      <c r="GBQ206" s="13"/>
      <c r="GBR206" s="13"/>
      <c r="GBS206" s="13"/>
      <c r="GBT206" s="13"/>
      <c r="GBU206" s="13"/>
      <c r="GBV206" s="13"/>
      <c r="GBW206" s="13"/>
      <c r="GBX206" s="13"/>
      <c r="GBY206" s="13"/>
      <c r="GBZ206" s="13"/>
      <c r="GCA206" s="13"/>
      <c r="GCB206" s="13"/>
      <c r="GCC206" s="13"/>
      <c r="GCD206" s="13"/>
      <c r="GCE206" s="13"/>
      <c r="GCF206" s="13"/>
      <c r="GCG206" s="13"/>
      <c r="GCH206" s="13"/>
      <c r="GCI206" s="13"/>
      <c r="GCJ206" s="13"/>
      <c r="GCK206" s="13"/>
      <c r="GCL206" s="13"/>
      <c r="GCM206" s="13"/>
      <c r="GCN206" s="13"/>
      <c r="GCO206" s="13"/>
      <c r="GCP206" s="13"/>
      <c r="GCQ206" s="13"/>
      <c r="GCR206" s="13"/>
      <c r="GCS206" s="13"/>
      <c r="GCT206" s="13"/>
      <c r="GCU206" s="13"/>
      <c r="GCV206" s="13"/>
      <c r="GCW206" s="13"/>
      <c r="GCX206" s="13"/>
      <c r="GCY206" s="13"/>
      <c r="GCZ206" s="13"/>
      <c r="GDA206" s="13"/>
      <c r="GDB206" s="13"/>
      <c r="GDC206" s="13"/>
      <c r="GDD206" s="13"/>
      <c r="GDE206" s="13"/>
      <c r="GDF206" s="13"/>
      <c r="GDG206" s="13"/>
      <c r="GDH206" s="13"/>
      <c r="GDI206" s="13"/>
      <c r="GDJ206" s="13"/>
      <c r="GDK206" s="13"/>
      <c r="GDL206" s="13"/>
      <c r="GDM206" s="13"/>
      <c r="GDN206" s="13"/>
      <c r="GDO206" s="13"/>
      <c r="GDP206" s="13"/>
      <c r="GDQ206" s="13"/>
      <c r="GDR206" s="13"/>
      <c r="GDS206" s="13"/>
      <c r="GDT206" s="13"/>
      <c r="GDU206" s="13"/>
      <c r="GDV206" s="13"/>
      <c r="GDW206" s="13"/>
      <c r="GDX206" s="13"/>
      <c r="GDY206" s="13"/>
      <c r="GDZ206" s="13"/>
      <c r="GEA206" s="13"/>
      <c r="GEB206" s="13"/>
      <c r="GEC206" s="13"/>
      <c r="GED206" s="13"/>
      <c r="GEE206" s="13"/>
      <c r="GEF206" s="13"/>
      <c r="GEG206" s="13"/>
      <c r="GEH206" s="13"/>
      <c r="GEI206" s="13"/>
      <c r="GEJ206" s="13"/>
      <c r="GEK206" s="13"/>
      <c r="GEL206" s="13"/>
      <c r="GEM206" s="13"/>
      <c r="GEN206" s="13"/>
      <c r="GEO206" s="13"/>
      <c r="GEP206" s="13"/>
      <c r="GEQ206" s="13"/>
      <c r="GER206" s="13"/>
      <c r="GES206" s="13"/>
      <c r="GET206" s="13"/>
      <c r="GEU206" s="13"/>
      <c r="GEV206" s="13"/>
      <c r="GEW206" s="13"/>
      <c r="GEX206" s="13"/>
      <c r="GEY206" s="13"/>
      <c r="GEZ206" s="13"/>
      <c r="GFA206" s="13"/>
      <c r="GFB206" s="13"/>
      <c r="GFC206" s="13"/>
      <c r="GFD206" s="13"/>
      <c r="GFE206" s="13"/>
      <c r="GFF206" s="13"/>
      <c r="GFG206" s="13"/>
      <c r="GFH206" s="13"/>
      <c r="GFI206" s="13"/>
      <c r="GFJ206" s="13"/>
      <c r="GFK206" s="13"/>
      <c r="GFL206" s="13"/>
      <c r="GFM206" s="13"/>
      <c r="GFN206" s="13"/>
      <c r="GFO206" s="13"/>
      <c r="GFP206" s="13"/>
      <c r="GFQ206" s="13"/>
      <c r="GFR206" s="13"/>
      <c r="GFS206" s="13"/>
      <c r="GFT206" s="13"/>
      <c r="GFU206" s="13"/>
      <c r="GFV206" s="13"/>
      <c r="GFW206" s="13"/>
      <c r="GFX206" s="13"/>
      <c r="GFY206" s="13"/>
      <c r="GFZ206" s="13"/>
      <c r="GGA206" s="13"/>
      <c r="GGB206" s="13"/>
      <c r="GGC206" s="13"/>
      <c r="GGD206" s="13"/>
      <c r="GGE206" s="13"/>
      <c r="GGF206" s="13"/>
      <c r="GGG206" s="13"/>
      <c r="GGH206" s="13"/>
      <c r="GGI206" s="13"/>
      <c r="GGJ206" s="13"/>
      <c r="GGK206" s="13"/>
      <c r="GGL206" s="13"/>
      <c r="GGM206" s="13"/>
      <c r="GGN206" s="13"/>
      <c r="GGO206" s="13"/>
      <c r="GGP206" s="13"/>
      <c r="GGQ206" s="13"/>
      <c r="GGR206" s="13"/>
      <c r="GGS206" s="13"/>
      <c r="GGT206" s="13"/>
      <c r="GGU206" s="13"/>
      <c r="GGV206" s="13"/>
      <c r="GGW206" s="13"/>
      <c r="GGX206" s="13"/>
      <c r="GGY206" s="13"/>
      <c r="GGZ206" s="13"/>
      <c r="GHA206" s="13"/>
      <c r="GHB206" s="13"/>
      <c r="GHC206" s="13"/>
      <c r="GHD206" s="13"/>
      <c r="GHE206" s="13"/>
      <c r="GHF206" s="13"/>
      <c r="GHG206" s="13"/>
      <c r="GHH206" s="13"/>
      <c r="GHI206" s="13"/>
      <c r="GHJ206" s="13"/>
      <c r="GHK206" s="13"/>
      <c r="GHL206" s="13"/>
      <c r="GHM206" s="13"/>
      <c r="GHN206" s="13"/>
      <c r="GHO206" s="13"/>
      <c r="GHP206" s="13"/>
      <c r="GHQ206" s="13"/>
      <c r="GHR206" s="13"/>
      <c r="GHS206" s="13"/>
      <c r="GHT206" s="13"/>
      <c r="GHU206" s="13"/>
      <c r="GHV206" s="13"/>
      <c r="GHW206" s="13"/>
      <c r="GHX206" s="13"/>
      <c r="GHY206" s="13"/>
      <c r="GHZ206" s="13"/>
      <c r="GIA206" s="13"/>
      <c r="GIB206" s="13"/>
      <c r="GIC206" s="13"/>
      <c r="GID206" s="13"/>
      <c r="GIE206" s="13"/>
      <c r="GIF206" s="13"/>
      <c r="GIG206" s="13"/>
      <c r="GIH206" s="13"/>
      <c r="GII206" s="13"/>
      <c r="GIJ206" s="13"/>
      <c r="GIK206" s="13"/>
      <c r="GIL206" s="13"/>
      <c r="GIM206" s="13"/>
      <c r="GIN206" s="13"/>
      <c r="GIO206" s="13"/>
      <c r="GIP206" s="13"/>
      <c r="GIQ206" s="13"/>
      <c r="GIR206" s="13"/>
      <c r="GIS206" s="13"/>
      <c r="GIT206" s="13"/>
      <c r="GIU206" s="13"/>
      <c r="GIV206" s="13"/>
      <c r="GIW206" s="13"/>
      <c r="GIX206" s="13"/>
      <c r="GIY206" s="13"/>
      <c r="GIZ206" s="13"/>
      <c r="GJA206" s="13"/>
      <c r="GJB206" s="13"/>
      <c r="GJC206" s="13"/>
      <c r="GJD206" s="13"/>
      <c r="GJE206" s="13"/>
      <c r="GJF206" s="13"/>
      <c r="GJG206" s="13"/>
      <c r="GJH206" s="13"/>
      <c r="GJI206" s="13"/>
      <c r="GJJ206" s="13"/>
      <c r="GJK206" s="13"/>
      <c r="GJL206" s="13"/>
      <c r="GJM206" s="13"/>
      <c r="GJN206" s="13"/>
      <c r="GJO206" s="13"/>
      <c r="GJP206" s="13"/>
      <c r="GJQ206" s="13"/>
      <c r="GJR206" s="13"/>
      <c r="GJS206" s="13"/>
      <c r="GJT206" s="13"/>
      <c r="GJU206" s="13"/>
      <c r="GJV206" s="13"/>
      <c r="GJW206" s="13"/>
      <c r="GJX206" s="13"/>
      <c r="GJY206" s="13"/>
      <c r="GJZ206" s="13"/>
      <c r="GKA206" s="13"/>
      <c r="GKB206" s="13"/>
      <c r="GKC206" s="13"/>
      <c r="GKD206" s="13"/>
      <c r="GKE206" s="13"/>
      <c r="GKF206" s="13"/>
      <c r="GKG206" s="13"/>
      <c r="GKH206" s="13"/>
      <c r="GKI206" s="13"/>
      <c r="GKJ206" s="13"/>
      <c r="GKK206" s="13"/>
      <c r="GKL206" s="13"/>
      <c r="GKM206" s="13"/>
      <c r="GKN206" s="13"/>
      <c r="GKO206" s="13"/>
      <c r="GKP206" s="13"/>
      <c r="GKQ206" s="13"/>
      <c r="GKR206" s="13"/>
      <c r="GKS206" s="13"/>
      <c r="GKT206" s="13"/>
      <c r="GKU206" s="13"/>
      <c r="GKV206" s="13"/>
      <c r="GKW206" s="13"/>
      <c r="GKX206" s="13"/>
      <c r="GKY206" s="13"/>
      <c r="GKZ206" s="13"/>
      <c r="GLA206" s="13"/>
      <c r="GLB206" s="13"/>
      <c r="GLC206" s="13"/>
      <c r="GLD206" s="13"/>
      <c r="GLE206" s="13"/>
      <c r="GLF206" s="13"/>
      <c r="GLG206" s="13"/>
      <c r="GLH206" s="13"/>
      <c r="GLI206" s="13"/>
      <c r="GLJ206" s="13"/>
      <c r="GLK206" s="13"/>
      <c r="GLL206" s="13"/>
      <c r="GLM206" s="13"/>
      <c r="GLN206" s="13"/>
      <c r="GLO206" s="13"/>
      <c r="GLP206" s="13"/>
      <c r="GLQ206" s="13"/>
      <c r="GLR206" s="13"/>
      <c r="GLS206" s="13"/>
      <c r="GLT206" s="13"/>
      <c r="GLU206" s="13"/>
      <c r="GLV206" s="13"/>
      <c r="GLW206" s="13"/>
      <c r="GLX206" s="13"/>
      <c r="GLY206" s="13"/>
      <c r="GLZ206" s="13"/>
      <c r="GMA206" s="13"/>
      <c r="GMB206" s="13"/>
      <c r="GMC206" s="13"/>
      <c r="GMD206" s="13"/>
      <c r="GME206" s="13"/>
      <c r="GMF206" s="13"/>
      <c r="GMG206" s="13"/>
      <c r="GMH206" s="13"/>
      <c r="GMI206" s="13"/>
      <c r="GMJ206" s="13"/>
      <c r="GMK206" s="13"/>
      <c r="GML206" s="13"/>
      <c r="GMM206" s="13"/>
      <c r="GMN206" s="13"/>
      <c r="GMO206" s="13"/>
      <c r="GMP206" s="13"/>
      <c r="GMQ206" s="13"/>
      <c r="GMR206" s="13"/>
      <c r="GMS206" s="13"/>
      <c r="GMT206" s="13"/>
      <c r="GMU206" s="13"/>
      <c r="GMV206" s="13"/>
      <c r="GMW206" s="13"/>
      <c r="GMX206" s="13"/>
      <c r="GMY206" s="13"/>
      <c r="GMZ206" s="13"/>
      <c r="GNA206" s="13"/>
      <c r="GNB206" s="13"/>
      <c r="GNC206" s="13"/>
      <c r="GND206" s="13"/>
      <c r="GNE206" s="13"/>
      <c r="GNF206" s="13"/>
      <c r="GNG206" s="13"/>
      <c r="GNH206" s="13"/>
      <c r="GNI206" s="13"/>
      <c r="GNJ206" s="13"/>
      <c r="GNK206" s="13"/>
      <c r="GNL206" s="13"/>
      <c r="GNM206" s="13"/>
      <c r="GNN206" s="13"/>
      <c r="GNO206" s="13"/>
      <c r="GNP206" s="13"/>
      <c r="GNQ206" s="13"/>
      <c r="GNR206" s="13"/>
      <c r="GNS206" s="13"/>
      <c r="GNT206" s="13"/>
      <c r="GNU206" s="13"/>
      <c r="GNV206" s="13"/>
      <c r="GNW206" s="13"/>
      <c r="GNX206" s="13"/>
      <c r="GNY206" s="13"/>
      <c r="GNZ206" s="13"/>
      <c r="GOA206" s="13"/>
      <c r="GOB206" s="13"/>
      <c r="GOC206" s="13"/>
      <c r="GOD206" s="13"/>
      <c r="GOE206" s="13"/>
      <c r="GOF206" s="13"/>
      <c r="GOG206" s="13"/>
      <c r="GOH206" s="13"/>
      <c r="GOI206" s="13"/>
      <c r="GOJ206" s="13"/>
      <c r="GOK206" s="13"/>
      <c r="GOL206" s="13"/>
      <c r="GOM206" s="13"/>
      <c r="GON206" s="13"/>
      <c r="GOO206" s="13"/>
      <c r="GOP206" s="13"/>
      <c r="GOQ206" s="13"/>
      <c r="GOR206" s="13"/>
      <c r="GOS206" s="13"/>
      <c r="GOT206" s="13"/>
      <c r="GOU206" s="13"/>
      <c r="GOV206" s="13"/>
      <c r="GOW206" s="13"/>
      <c r="GOX206" s="13"/>
      <c r="GOY206" s="13"/>
      <c r="GOZ206" s="13"/>
      <c r="GPA206" s="13"/>
      <c r="GPB206" s="13"/>
      <c r="GPC206" s="13"/>
      <c r="GPD206" s="13"/>
      <c r="GPE206" s="13"/>
      <c r="GPF206" s="13"/>
      <c r="GPG206" s="13"/>
      <c r="GPH206" s="13"/>
      <c r="GPI206" s="13"/>
      <c r="GPJ206" s="13"/>
      <c r="GPK206" s="13"/>
      <c r="GPL206" s="13"/>
      <c r="GPM206" s="13"/>
      <c r="GPN206" s="13"/>
      <c r="GPO206" s="13"/>
      <c r="GPP206" s="13"/>
      <c r="GPQ206" s="13"/>
      <c r="GPR206" s="13"/>
      <c r="GPS206" s="13"/>
      <c r="GPT206" s="13"/>
      <c r="GPU206" s="13"/>
      <c r="GPV206" s="13"/>
      <c r="GPW206" s="13"/>
      <c r="GPX206" s="13"/>
      <c r="GPY206" s="13"/>
      <c r="GPZ206" s="13"/>
      <c r="GQA206" s="13"/>
      <c r="GQB206" s="13"/>
      <c r="GQC206" s="13"/>
      <c r="GQD206" s="13"/>
      <c r="GQE206" s="13"/>
      <c r="GQF206" s="13"/>
      <c r="GQG206" s="13"/>
      <c r="GQH206" s="13"/>
      <c r="GQI206" s="13"/>
      <c r="GQJ206" s="13"/>
      <c r="GQK206" s="13"/>
      <c r="GQL206" s="13"/>
      <c r="GQM206" s="13"/>
      <c r="GQN206" s="13"/>
      <c r="GQO206" s="13"/>
      <c r="GQP206" s="13"/>
      <c r="GQQ206" s="13"/>
      <c r="GQR206" s="13"/>
      <c r="GQS206" s="13"/>
      <c r="GQT206" s="13"/>
      <c r="GQU206" s="13"/>
      <c r="GQV206" s="13"/>
      <c r="GQW206" s="13"/>
      <c r="GQX206" s="13"/>
      <c r="GQY206" s="13"/>
      <c r="GQZ206" s="13"/>
      <c r="GRA206" s="13"/>
      <c r="GRB206" s="13"/>
      <c r="GRC206" s="13"/>
      <c r="GRD206" s="13"/>
      <c r="GRE206" s="13"/>
      <c r="GRF206" s="13"/>
      <c r="GRG206" s="13"/>
      <c r="GRH206" s="13"/>
      <c r="GRI206" s="13"/>
      <c r="GRJ206" s="13"/>
      <c r="GRK206" s="13"/>
      <c r="GRL206" s="13"/>
      <c r="GRM206" s="13"/>
      <c r="GRN206" s="13"/>
      <c r="GRO206" s="13"/>
      <c r="GRP206" s="13"/>
      <c r="GRQ206" s="13"/>
      <c r="GRR206" s="13"/>
      <c r="GRS206" s="13"/>
      <c r="GRT206" s="13"/>
      <c r="GRU206" s="13"/>
      <c r="GRV206" s="13"/>
      <c r="GRW206" s="13"/>
      <c r="GRX206" s="13"/>
      <c r="GRY206" s="13"/>
      <c r="GRZ206" s="13"/>
      <c r="GSA206" s="13"/>
      <c r="GSB206" s="13"/>
      <c r="GSC206" s="13"/>
      <c r="GSD206" s="13"/>
      <c r="GSE206" s="13"/>
      <c r="GSF206" s="13"/>
      <c r="GSG206" s="13"/>
      <c r="GSH206" s="13"/>
      <c r="GSI206" s="13"/>
      <c r="GSJ206" s="13"/>
      <c r="GSK206" s="13"/>
      <c r="GSL206" s="13"/>
      <c r="GSM206" s="13"/>
      <c r="GSN206" s="13"/>
      <c r="GSO206" s="13"/>
      <c r="GSP206" s="13"/>
      <c r="GSQ206" s="13"/>
      <c r="GSR206" s="13"/>
      <c r="GSS206" s="13"/>
      <c r="GST206" s="13"/>
      <c r="GSU206" s="13"/>
      <c r="GSV206" s="13"/>
      <c r="GSW206" s="13"/>
      <c r="GSX206" s="13"/>
      <c r="GSY206" s="13"/>
      <c r="GSZ206" s="13"/>
      <c r="GTA206" s="13"/>
      <c r="GTB206" s="13"/>
      <c r="GTC206" s="13"/>
      <c r="GTD206" s="13"/>
      <c r="GTE206" s="13"/>
      <c r="GTF206" s="13"/>
      <c r="GTG206" s="13"/>
      <c r="GTH206" s="13"/>
      <c r="GTI206" s="13"/>
      <c r="GTJ206" s="13"/>
      <c r="GTK206" s="13"/>
      <c r="GTL206" s="13"/>
      <c r="GTM206" s="13"/>
      <c r="GTN206" s="13"/>
      <c r="GTO206" s="13"/>
      <c r="GTP206" s="13"/>
      <c r="GTQ206" s="13"/>
      <c r="GTR206" s="13"/>
      <c r="GTS206" s="13"/>
      <c r="GTT206" s="13"/>
      <c r="GTU206" s="13"/>
      <c r="GTV206" s="13"/>
      <c r="GTW206" s="13"/>
      <c r="GTX206" s="13"/>
      <c r="GTY206" s="13"/>
      <c r="GTZ206" s="13"/>
      <c r="GUA206" s="13"/>
      <c r="GUB206" s="13"/>
      <c r="GUC206" s="13"/>
      <c r="GUD206" s="13"/>
      <c r="GUE206" s="13"/>
      <c r="GUF206" s="13"/>
      <c r="GUG206" s="13"/>
      <c r="GUH206" s="13"/>
      <c r="GUI206" s="13"/>
      <c r="GUJ206" s="13"/>
      <c r="GUK206" s="13"/>
      <c r="GUL206" s="13"/>
      <c r="GUM206" s="13"/>
      <c r="GUN206" s="13"/>
      <c r="GUO206" s="13"/>
      <c r="GUP206" s="13"/>
      <c r="GUQ206" s="13"/>
      <c r="GUR206" s="13"/>
      <c r="GUS206" s="13"/>
      <c r="GUT206" s="13"/>
      <c r="GUU206" s="13"/>
      <c r="GUV206" s="13"/>
      <c r="GUW206" s="13"/>
      <c r="GUX206" s="13"/>
      <c r="GUY206" s="13"/>
      <c r="GUZ206" s="13"/>
      <c r="GVA206" s="13"/>
      <c r="GVB206" s="13"/>
      <c r="GVC206" s="13"/>
      <c r="GVD206" s="13"/>
      <c r="GVE206" s="13"/>
      <c r="GVF206" s="13"/>
      <c r="GVG206" s="13"/>
      <c r="GVH206" s="13"/>
      <c r="GVI206" s="13"/>
      <c r="GVJ206" s="13"/>
      <c r="GVK206" s="13"/>
      <c r="GVL206" s="13"/>
      <c r="GVM206" s="13"/>
      <c r="GVN206" s="13"/>
      <c r="GVO206" s="13"/>
      <c r="GVP206" s="13"/>
      <c r="GVQ206" s="13"/>
      <c r="GVR206" s="13"/>
      <c r="GVS206" s="13"/>
      <c r="GVT206" s="13"/>
      <c r="GVU206" s="13"/>
      <c r="GVV206" s="13"/>
      <c r="GVW206" s="13"/>
      <c r="GVX206" s="13"/>
      <c r="GVY206" s="13"/>
      <c r="GVZ206" s="13"/>
      <c r="GWA206" s="13"/>
      <c r="GWB206" s="13"/>
      <c r="GWC206" s="13"/>
      <c r="GWD206" s="13"/>
      <c r="GWE206" s="13"/>
      <c r="GWF206" s="13"/>
      <c r="GWG206" s="13"/>
      <c r="GWH206" s="13"/>
      <c r="GWI206" s="13"/>
      <c r="GWJ206" s="13"/>
      <c r="GWK206" s="13"/>
      <c r="GWL206" s="13"/>
      <c r="GWM206" s="13"/>
      <c r="GWN206" s="13"/>
      <c r="GWO206" s="13"/>
      <c r="GWP206" s="13"/>
      <c r="GWQ206" s="13"/>
      <c r="GWR206" s="13"/>
      <c r="GWS206" s="13"/>
      <c r="GWT206" s="13"/>
      <c r="GWU206" s="13"/>
      <c r="GWV206" s="13"/>
      <c r="GWW206" s="13"/>
      <c r="GWX206" s="13"/>
      <c r="GWY206" s="13"/>
      <c r="GWZ206" s="13"/>
      <c r="GXA206" s="13"/>
      <c r="GXB206" s="13"/>
      <c r="GXC206" s="13"/>
      <c r="GXD206" s="13"/>
      <c r="GXE206" s="13"/>
      <c r="GXF206" s="13"/>
      <c r="GXG206" s="13"/>
      <c r="GXH206" s="13"/>
      <c r="GXI206" s="13"/>
      <c r="GXJ206" s="13"/>
      <c r="GXK206" s="13"/>
      <c r="GXL206" s="13"/>
      <c r="GXM206" s="13"/>
      <c r="GXN206" s="13"/>
      <c r="GXO206" s="13"/>
      <c r="GXP206" s="13"/>
      <c r="GXQ206" s="13"/>
      <c r="GXR206" s="13"/>
      <c r="GXS206" s="13"/>
      <c r="GXT206" s="13"/>
      <c r="GXU206" s="13"/>
      <c r="GXV206" s="13"/>
      <c r="GXW206" s="13"/>
      <c r="GXX206" s="13"/>
      <c r="GXY206" s="13"/>
      <c r="GXZ206" s="13"/>
      <c r="GYA206" s="13"/>
      <c r="GYB206" s="13"/>
      <c r="GYC206" s="13"/>
      <c r="GYD206" s="13"/>
      <c r="GYE206" s="13"/>
      <c r="GYF206" s="13"/>
      <c r="GYG206" s="13"/>
      <c r="GYH206" s="13"/>
      <c r="GYI206" s="13"/>
      <c r="GYJ206" s="13"/>
      <c r="GYK206" s="13"/>
      <c r="GYL206" s="13"/>
      <c r="GYM206" s="13"/>
      <c r="GYN206" s="13"/>
      <c r="GYO206" s="13"/>
      <c r="GYP206" s="13"/>
      <c r="GYQ206" s="13"/>
      <c r="GYR206" s="13"/>
      <c r="GYS206" s="13"/>
      <c r="GYT206" s="13"/>
      <c r="GYU206" s="13"/>
      <c r="GYV206" s="13"/>
      <c r="GYW206" s="13"/>
      <c r="GYX206" s="13"/>
      <c r="GYY206" s="13"/>
      <c r="GYZ206" s="13"/>
      <c r="GZA206" s="13"/>
      <c r="GZB206" s="13"/>
      <c r="GZC206" s="13"/>
      <c r="GZD206" s="13"/>
      <c r="GZE206" s="13"/>
      <c r="GZF206" s="13"/>
      <c r="GZG206" s="13"/>
      <c r="GZH206" s="13"/>
      <c r="GZI206" s="13"/>
      <c r="GZJ206" s="13"/>
      <c r="GZK206" s="13"/>
      <c r="GZL206" s="13"/>
      <c r="GZM206" s="13"/>
      <c r="GZN206" s="13"/>
      <c r="GZO206" s="13"/>
      <c r="GZP206" s="13"/>
      <c r="GZQ206" s="13"/>
      <c r="GZR206" s="13"/>
      <c r="GZS206" s="13"/>
      <c r="GZT206" s="13"/>
      <c r="GZU206" s="13"/>
      <c r="GZV206" s="13"/>
      <c r="GZW206" s="13"/>
      <c r="GZX206" s="13"/>
      <c r="GZY206" s="13"/>
      <c r="GZZ206" s="13"/>
      <c r="HAA206" s="13"/>
      <c r="HAB206" s="13"/>
      <c r="HAC206" s="13"/>
      <c r="HAD206" s="13"/>
      <c r="HAE206" s="13"/>
      <c r="HAF206" s="13"/>
      <c r="HAG206" s="13"/>
      <c r="HAH206" s="13"/>
      <c r="HAI206" s="13"/>
      <c r="HAJ206" s="13"/>
      <c r="HAK206" s="13"/>
      <c r="HAL206" s="13"/>
      <c r="HAM206" s="13"/>
      <c r="HAN206" s="13"/>
      <c r="HAO206" s="13"/>
      <c r="HAP206" s="13"/>
      <c r="HAQ206" s="13"/>
      <c r="HAR206" s="13"/>
      <c r="HAS206" s="13"/>
      <c r="HAT206" s="13"/>
      <c r="HAU206" s="13"/>
      <c r="HAV206" s="13"/>
      <c r="HAW206" s="13"/>
      <c r="HAX206" s="13"/>
      <c r="HAY206" s="13"/>
      <c r="HAZ206" s="13"/>
      <c r="HBA206" s="13"/>
      <c r="HBB206" s="13"/>
      <c r="HBC206" s="13"/>
      <c r="HBD206" s="13"/>
      <c r="HBE206" s="13"/>
      <c r="HBF206" s="13"/>
      <c r="HBG206" s="13"/>
      <c r="HBH206" s="13"/>
      <c r="HBI206" s="13"/>
      <c r="HBJ206" s="13"/>
      <c r="HBK206" s="13"/>
      <c r="HBL206" s="13"/>
      <c r="HBM206" s="13"/>
      <c r="HBN206" s="13"/>
      <c r="HBO206" s="13"/>
      <c r="HBP206" s="13"/>
      <c r="HBQ206" s="13"/>
      <c r="HBR206" s="13"/>
      <c r="HBS206" s="13"/>
      <c r="HBT206" s="13"/>
      <c r="HBU206" s="13"/>
      <c r="HBV206" s="13"/>
      <c r="HBW206" s="13"/>
      <c r="HBX206" s="13"/>
      <c r="HBY206" s="13"/>
      <c r="HBZ206" s="13"/>
      <c r="HCA206" s="13"/>
      <c r="HCB206" s="13"/>
      <c r="HCC206" s="13"/>
      <c r="HCD206" s="13"/>
      <c r="HCE206" s="13"/>
      <c r="HCF206" s="13"/>
      <c r="HCG206" s="13"/>
      <c r="HCH206" s="13"/>
      <c r="HCI206" s="13"/>
      <c r="HCJ206" s="13"/>
      <c r="HCK206" s="13"/>
      <c r="HCL206" s="13"/>
      <c r="HCM206" s="13"/>
      <c r="HCN206" s="13"/>
      <c r="HCO206" s="13"/>
      <c r="HCP206" s="13"/>
      <c r="HCQ206" s="13"/>
      <c r="HCR206" s="13"/>
      <c r="HCS206" s="13"/>
      <c r="HCT206" s="13"/>
      <c r="HCU206" s="13"/>
      <c r="HCV206" s="13"/>
      <c r="HCW206" s="13"/>
      <c r="HCX206" s="13"/>
      <c r="HCY206" s="13"/>
      <c r="HCZ206" s="13"/>
      <c r="HDA206" s="13"/>
      <c r="HDB206" s="13"/>
      <c r="HDC206" s="13"/>
      <c r="HDD206" s="13"/>
      <c r="HDE206" s="13"/>
      <c r="HDF206" s="13"/>
      <c r="HDG206" s="13"/>
      <c r="HDH206" s="13"/>
      <c r="HDI206" s="13"/>
      <c r="HDJ206" s="13"/>
      <c r="HDK206" s="13"/>
      <c r="HDL206" s="13"/>
      <c r="HDM206" s="13"/>
      <c r="HDN206" s="13"/>
      <c r="HDO206" s="13"/>
      <c r="HDP206" s="13"/>
      <c r="HDQ206" s="13"/>
      <c r="HDR206" s="13"/>
      <c r="HDS206" s="13"/>
      <c r="HDT206" s="13"/>
      <c r="HDU206" s="13"/>
      <c r="HDV206" s="13"/>
      <c r="HDW206" s="13"/>
      <c r="HDX206" s="13"/>
      <c r="HDY206" s="13"/>
      <c r="HDZ206" s="13"/>
      <c r="HEA206" s="13"/>
      <c r="HEB206" s="13"/>
      <c r="HEC206" s="13"/>
      <c r="HED206" s="13"/>
      <c r="HEE206" s="13"/>
      <c r="HEF206" s="13"/>
      <c r="HEG206" s="13"/>
      <c r="HEH206" s="13"/>
      <c r="HEI206" s="13"/>
      <c r="HEJ206" s="13"/>
      <c r="HEK206" s="13"/>
      <c r="HEL206" s="13"/>
      <c r="HEM206" s="13"/>
      <c r="HEN206" s="13"/>
      <c r="HEO206" s="13"/>
      <c r="HEP206" s="13"/>
      <c r="HEQ206" s="13"/>
      <c r="HER206" s="13"/>
      <c r="HES206" s="13"/>
      <c r="HET206" s="13"/>
      <c r="HEU206" s="13"/>
      <c r="HEV206" s="13"/>
      <c r="HEW206" s="13"/>
      <c r="HEX206" s="13"/>
      <c r="HEY206" s="13"/>
      <c r="HEZ206" s="13"/>
      <c r="HFA206" s="13"/>
      <c r="HFB206" s="13"/>
      <c r="HFC206" s="13"/>
      <c r="HFD206" s="13"/>
      <c r="HFE206" s="13"/>
      <c r="HFF206" s="13"/>
      <c r="HFG206" s="13"/>
      <c r="HFH206" s="13"/>
      <c r="HFI206" s="13"/>
      <c r="HFJ206" s="13"/>
      <c r="HFK206" s="13"/>
      <c r="HFL206" s="13"/>
      <c r="HFM206" s="13"/>
      <c r="HFN206" s="13"/>
      <c r="HFO206" s="13"/>
      <c r="HFP206" s="13"/>
      <c r="HFQ206" s="13"/>
      <c r="HFR206" s="13"/>
      <c r="HFS206" s="13"/>
      <c r="HFT206" s="13"/>
      <c r="HFU206" s="13"/>
      <c r="HFV206" s="13"/>
      <c r="HFW206" s="13"/>
      <c r="HFX206" s="13"/>
      <c r="HFY206" s="13"/>
      <c r="HFZ206" s="13"/>
      <c r="HGA206" s="13"/>
      <c r="HGB206" s="13"/>
      <c r="HGC206" s="13"/>
      <c r="HGD206" s="13"/>
      <c r="HGE206" s="13"/>
      <c r="HGF206" s="13"/>
      <c r="HGG206" s="13"/>
      <c r="HGH206" s="13"/>
      <c r="HGI206" s="13"/>
      <c r="HGJ206" s="13"/>
      <c r="HGK206" s="13"/>
      <c r="HGL206" s="13"/>
      <c r="HGM206" s="13"/>
      <c r="HGN206" s="13"/>
      <c r="HGO206" s="13"/>
      <c r="HGP206" s="13"/>
      <c r="HGQ206" s="13"/>
      <c r="HGR206" s="13"/>
      <c r="HGS206" s="13"/>
      <c r="HGT206" s="13"/>
      <c r="HGU206" s="13"/>
      <c r="HGV206" s="13"/>
      <c r="HGW206" s="13"/>
      <c r="HGX206" s="13"/>
      <c r="HGY206" s="13"/>
      <c r="HGZ206" s="13"/>
      <c r="HHA206" s="13"/>
      <c r="HHB206" s="13"/>
      <c r="HHC206" s="13"/>
      <c r="HHD206" s="13"/>
      <c r="HHE206" s="13"/>
      <c r="HHF206" s="13"/>
      <c r="HHG206" s="13"/>
      <c r="HHH206" s="13"/>
      <c r="HHI206" s="13"/>
      <c r="HHJ206" s="13"/>
      <c r="HHK206" s="13"/>
      <c r="HHL206" s="13"/>
      <c r="HHM206" s="13"/>
      <c r="HHN206" s="13"/>
      <c r="HHO206" s="13"/>
      <c r="HHP206" s="13"/>
      <c r="HHQ206" s="13"/>
      <c r="HHR206" s="13"/>
      <c r="HHS206" s="13"/>
      <c r="HHT206" s="13"/>
      <c r="HHU206" s="13"/>
      <c r="HHV206" s="13"/>
      <c r="HHW206" s="13"/>
      <c r="HHX206" s="13"/>
      <c r="HHY206" s="13"/>
      <c r="HHZ206" s="13"/>
      <c r="HIA206" s="13"/>
      <c r="HIB206" s="13"/>
      <c r="HIC206" s="13"/>
      <c r="HID206" s="13"/>
      <c r="HIE206" s="13"/>
      <c r="HIF206" s="13"/>
      <c r="HIG206" s="13"/>
      <c r="HIH206" s="13"/>
      <c r="HII206" s="13"/>
      <c r="HIJ206" s="13"/>
      <c r="HIK206" s="13"/>
      <c r="HIL206" s="13"/>
      <c r="HIM206" s="13"/>
      <c r="HIN206" s="13"/>
      <c r="HIO206" s="13"/>
      <c r="HIP206" s="13"/>
      <c r="HIQ206" s="13"/>
      <c r="HIR206" s="13"/>
      <c r="HIS206" s="13"/>
      <c r="HIT206" s="13"/>
      <c r="HIU206" s="13"/>
      <c r="HIV206" s="13"/>
      <c r="HIW206" s="13"/>
      <c r="HIX206" s="13"/>
      <c r="HIY206" s="13"/>
      <c r="HIZ206" s="13"/>
      <c r="HJA206" s="13"/>
      <c r="HJB206" s="13"/>
      <c r="HJC206" s="13"/>
      <c r="HJD206" s="13"/>
      <c r="HJE206" s="13"/>
      <c r="HJF206" s="13"/>
      <c r="HJG206" s="13"/>
      <c r="HJH206" s="13"/>
      <c r="HJI206" s="13"/>
      <c r="HJJ206" s="13"/>
      <c r="HJK206" s="13"/>
      <c r="HJL206" s="13"/>
      <c r="HJM206" s="13"/>
      <c r="HJN206" s="13"/>
      <c r="HJO206" s="13"/>
      <c r="HJP206" s="13"/>
      <c r="HJQ206" s="13"/>
      <c r="HJR206" s="13"/>
      <c r="HJS206" s="13"/>
      <c r="HJT206" s="13"/>
      <c r="HJU206" s="13"/>
      <c r="HJV206" s="13"/>
      <c r="HJW206" s="13"/>
      <c r="HJX206" s="13"/>
      <c r="HJY206" s="13"/>
      <c r="HJZ206" s="13"/>
      <c r="HKA206" s="13"/>
      <c r="HKB206" s="13"/>
      <c r="HKC206" s="13"/>
      <c r="HKD206" s="13"/>
      <c r="HKE206" s="13"/>
      <c r="HKF206" s="13"/>
      <c r="HKG206" s="13"/>
      <c r="HKH206" s="13"/>
      <c r="HKI206" s="13"/>
      <c r="HKJ206" s="13"/>
      <c r="HKK206" s="13"/>
      <c r="HKL206" s="13"/>
      <c r="HKM206" s="13"/>
      <c r="HKN206" s="13"/>
      <c r="HKO206" s="13"/>
      <c r="HKP206" s="13"/>
      <c r="HKQ206" s="13"/>
      <c r="HKR206" s="13"/>
      <c r="HKS206" s="13"/>
      <c r="HKT206" s="13"/>
      <c r="HKU206" s="13"/>
      <c r="HKV206" s="13"/>
      <c r="HKW206" s="13"/>
      <c r="HKX206" s="13"/>
      <c r="HKY206" s="13"/>
      <c r="HKZ206" s="13"/>
      <c r="HLA206" s="13"/>
      <c r="HLB206" s="13"/>
      <c r="HLC206" s="13"/>
      <c r="HLD206" s="13"/>
      <c r="HLE206" s="13"/>
      <c r="HLF206" s="13"/>
      <c r="HLG206" s="13"/>
      <c r="HLH206" s="13"/>
      <c r="HLI206" s="13"/>
      <c r="HLJ206" s="13"/>
      <c r="HLK206" s="13"/>
      <c r="HLL206" s="13"/>
      <c r="HLM206" s="13"/>
      <c r="HLN206" s="13"/>
      <c r="HLO206" s="13"/>
      <c r="HLP206" s="13"/>
      <c r="HLQ206" s="13"/>
      <c r="HLR206" s="13"/>
      <c r="HLS206" s="13"/>
      <c r="HLT206" s="13"/>
      <c r="HLU206" s="13"/>
      <c r="HLV206" s="13"/>
      <c r="HLW206" s="13"/>
      <c r="HLX206" s="13"/>
      <c r="HLY206" s="13"/>
      <c r="HLZ206" s="13"/>
      <c r="HMA206" s="13"/>
      <c r="HMB206" s="13"/>
      <c r="HMC206" s="13"/>
      <c r="HMD206" s="13"/>
      <c r="HME206" s="13"/>
      <c r="HMF206" s="13"/>
      <c r="HMG206" s="13"/>
      <c r="HMH206" s="13"/>
      <c r="HMI206" s="13"/>
      <c r="HMJ206" s="13"/>
      <c r="HMK206" s="13"/>
      <c r="HML206" s="13"/>
      <c r="HMM206" s="13"/>
      <c r="HMN206" s="13"/>
      <c r="HMO206" s="13"/>
      <c r="HMP206" s="13"/>
      <c r="HMQ206" s="13"/>
      <c r="HMR206" s="13"/>
      <c r="HMS206" s="13"/>
      <c r="HMT206" s="13"/>
      <c r="HMU206" s="13"/>
      <c r="HMV206" s="13"/>
      <c r="HMW206" s="13"/>
      <c r="HMX206" s="13"/>
      <c r="HMY206" s="13"/>
      <c r="HMZ206" s="13"/>
      <c r="HNA206" s="13"/>
      <c r="HNB206" s="13"/>
      <c r="HNC206" s="13"/>
      <c r="HND206" s="13"/>
      <c r="HNE206" s="13"/>
      <c r="HNF206" s="13"/>
      <c r="HNG206" s="13"/>
      <c r="HNH206" s="13"/>
      <c r="HNI206" s="13"/>
      <c r="HNJ206" s="13"/>
      <c r="HNK206" s="13"/>
      <c r="HNL206" s="13"/>
      <c r="HNM206" s="13"/>
      <c r="HNN206" s="13"/>
      <c r="HNO206" s="13"/>
      <c r="HNP206" s="13"/>
      <c r="HNQ206" s="13"/>
      <c r="HNR206" s="13"/>
      <c r="HNS206" s="13"/>
      <c r="HNT206" s="13"/>
      <c r="HNU206" s="13"/>
      <c r="HNV206" s="13"/>
      <c r="HNW206" s="13"/>
      <c r="HNX206" s="13"/>
      <c r="HNY206" s="13"/>
      <c r="HNZ206" s="13"/>
      <c r="HOA206" s="13"/>
      <c r="HOB206" s="13"/>
      <c r="HOC206" s="13"/>
      <c r="HOD206" s="13"/>
      <c r="HOE206" s="13"/>
      <c r="HOF206" s="13"/>
      <c r="HOG206" s="13"/>
      <c r="HOH206" s="13"/>
      <c r="HOI206" s="13"/>
      <c r="HOJ206" s="13"/>
      <c r="HOK206" s="13"/>
      <c r="HOL206" s="13"/>
      <c r="HOM206" s="13"/>
      <c r="HON206" s="13"/>
      <c r="HOO206" s="13"/>
      <c r="HOP206" s="13"/>
      <c r="HOQ206" s="13"/>
      <c r="HOR206" s="13"/>
      <c r="HOS206" s="13"/>
      <c r="HOT206" s="13"/>
      <c r="HOU206" s="13"/>
      <c r="HOV206" s="13"/>
      <c r="HOW206" s="13"/>
      <c r="HOX206" s="13"/>
      <c r="HOY206" s="13"/>
      <c r="HOZ206" s="13"/>
      <c r="HPA206" s="13"/>
      <c r="HPB206" s="13"/>
      <c r="HPC206" s="13"/>
      <c r="HPD206" s="13"/>
      <c r="HPE206" s="13"/>
      <c r="HPF206" s="13"/>
      <c r="HPG206" s="13"/>
      <c r="HPH206" s="13"/>
      <c r="HPI206" s="13"/>
      <c r="HPJ206" s="13"/>
      <c r="HPK206" s="13"/>
      <c r="HPL206" s="13"/>
      <c r="HPM206" s="13"/>
      <c r="HPN206" s="13"/>
      <c r="HPO206" s="13"/>
      <c r="HPP206" s="13"/>
      <c r="HPQ206" s="13"/>
      <c r="HPR206" s="13"/>
      <c r="HPS206" s="13"/>
      <c r="HPT206" s="13"/>
      <c r="HPU206" s="13"/>
      <c r="HPV206" s="13"/>
      <c r="HPW206" s="13"/>
      <c r="HPX206" s="13"/>
      <c r="HPY206" s="13"/>
      <c r="HPZ206" s="13"/>
      <c r="HQA206" s="13"/>
      <c r="HQB206" s="13"/>
      <c r="HQC206" s="13"/>
      <c r="HQD206" s="13"/>
      <c r="HQE206" s="13"/>
      <c r="HQF206" s="13"/>
      <c r="HQG206" s="13"/>
      <c r="HQH206" s="13"/>
      <c r="HQI206" s="13"/>
      <c r="HQJ206" s="13"/>
      <c r="HQK206" s="13"/>
      <c r="HQL206" s="13"/>
      <c r="HQM206" s="13"/>
      <c r="HQN206" s="13"/>
      <c r="HQO206" s="13"/>
      <c r="HQP206" s="13"/>
      <c r="HQQ206" s="13"/>
      <c r="HQR206" s="13"/>
      <c r="HQS206" s="13"/>
      <c r="HQT206" s="13"/>
      <c r="HQU206" s="13"/>
      <c r="HQV206" s="13"/>
      <c r="HQW206" s="13"/>
      <c r="HQX206" s="13"/>
      <c r="HQY206" s="13"/>
      <c r="HQZ206" s="13"/>
      <c r="HRA206" s="13"/>
      <c r="HRB206" s="13"/>
      <c r="HRC206" s="13"/>
      <c r="HRD206" s="13"/>
      <c r="HRE206" s="13"/>
      <c r="HRF206" s="13"/>
      <c r="HRG206" s="13"/>
      <c r="HRH206" s="13"/>
      <c r="HRI206" s="13"/>
      <c r="HRJ206" s="13"/>
      <c r="HRK206" s="13"/>
      <c r="HRL206" s="13"/>
      <c r="HRM206" s="13"/>
      <c r="HRN206" s="13"/>
      <c r="HRO206" s="13"/>
      <c r="HRP206" s="13"/>
      <c r="HRQ206" s="13"/>
      <c r="HRR206" s="13"/>
      <c r="HRS206" s="13"/>
      <c r="HRT206" s="13"/>
      <c r="HRU206" s="13"/>
      <c r="HRV206" s="13"/>
      <c r="HRW206" s="13"/>
      <c r="HRX206" s="13"/>
      <c r="HRY206" s="13"/>
      <c r="HRZ206" s="13"/>
      <c r="HSA206" s="13"/>
      <c r="HSB206" s="13"/>
      <c r="HSC206" s="13"/>
      <c r="HSD206" s="13"/>
      <c r="HSE206" s="13"/>
      <c r="HSF206" s="13"/>
      <c r="HSG206" s="13"/>
      <c r="HSH206" s="13"/>
      <c r="HSI206" s="13"/>
      <c r="HSJ206" s="13"/>
      <c r="HSK206" s="13"/>
      <c r="HSL206" s="13"/>
      <c r="HSM206" s="13"/>
      <c r="HSN206" s="13"/>
      <c r="HSO206" s="13"/>
      <c r="HSP206" s="13"/>
      <c r="HSQ206" s="13"/>
      <c r="HSR206" s="13"/>
      <c r="HSS206" s="13"/>
      <c r="HST206" s="13"/>
      <c r="HSU206" s="13"/>
      <c r="HSV206" s="13"/>
      <c r="HSW206" s="13"/>
      <c r="HSX206" s="13"/>
      <c r="HSY206" s="13"/>
      <c r="HSZ206" s="13"/>
      <c r="HTA206" s="13"/>
      <c r="HTB206" s="13"/>
      <c r="HTC206" s="13"/>
      <c r="HTD206" s="13"/>
      <c r="HTE206" s="13"/>
      <c r="HTF206" s="13"/>
      <c r="HTG206" s="13"/>
      <c r="HTH206" s="13"/>
      <c r="HTI206" s="13"/>
      <c r="HTJ206" s="13"/>
      <c r="HTK206" s="13"/>
      <c r="HTL206" s="13"/>
      <c r="HTM206" s="13"/>
      <c r="HTN206" s="13"/>
      <c r="HTO206" s="13"/>
      <c r="HTP206" s="13"/>
      <c r="HTQ206" s="13"/>
      <c r="HTR206" s="13"/>
      <c r="HTS206" s="13"/>
      <c r="HTT206" s="13"/>
      <c r="HTU206" s="13"/>
      <c r="HTV206" s="13"/>
      <c r="HTW206" s="13"/>
      <c r="HTX206" s="13"/>
      <c r="HTY206" s="13"/>
      <c r="HTZ206" s="13"/>
      <c r="HUA206" s="13"/>
      <c r="HUB206" s="13"/>
      <c r="HUC206" s="13"/>
      <c r="HUD206" s="13"/>
      <c r="HUE206" s="13"/>
      <c r="HUF206" s="13"/>
      <c r="HUG206" s="13"/>
      <c r="HUH206" s="13"/>
      <c r="HUI206" s="13"/>
      <c r="HUJ206" s="13"/>
      <c r="HUK206" s="13"/>
      <c r="HUL206" s="13"/>
      <c r="HUM206" s="13"/>
      <c r="HUN206" s="13"/>
      <c r="HUO206" s="13"/>
      <c r="HUP206" s="13"/>
      <c r="HUQ206" s="13"/>
      <c r="HUR206" s="13"/>
      <c r="HUS206" s="13"/>
      <c r="HUT206" s="13"/>
      <c r="HUU206" s="13"/>
      <c r="HUV206" s="13"/>
      <c r="HUW206" s="13"/>
      <c r="HUX206" s="13"/>
      <c r="HUY206" s="13"/>
      <c r="HUZ206" s="13"/>
      <c r="HVA206" s="13"/>
      <c r="HVB206" s="13"/>
      <c r="HVC206" s="13"/>
      <c r="HVD206" s="13"/>
      <c r="HVE206" s="13"/>
      <c r="HVF206" s="13"/>
      <c r="HVG206" s="13"/>
      <c r="HVH206" s="13"/>
      <c r="HVI206" s="13"/>
      <c r="HVJ206" s="13"/>
      <c r="HVK206" s="13"/>
      <c r="HVL206" s="13"/>
      <c r="HVM206" s="13"/>
      <c r="HVN206" s="13"/>
      <c r="HVO206" s="13"/>
      <c r="HVP206" s="13"/>
      <c r="HVQ206" s="13"/>
      <c r="HVR206" s="13"/>
      <c r="HVS206" s="13"/>
      <c r="HVT206" s="13"/>
      <c r="HVU206" s="13"/>
      <c r="HVV206" s="13"/>
      <c r="HVW206" s="13"/>
      <c r="HVX206" s="13"/>
      <c r="HVY206" s="13"/>
      <c r="HVZ206" s="13"/>
      <c r="HWA206" s="13"/>
      <c r="HWB206" s="13"/>
      <c r="HWC206" s="13"/>
      <c r="HWD206" s="13"/>
      <c r="HWE206" s="13"/>
      <c r="HWF206" s="13"/>
      <c r="HWG206" s="13"/>
      <c r="HWH206" s="13"/>
      <c r="HWI206" s="13"/>
      <c r="HWJ206" s="13"/>
      <c r="HWK206" s="13"/>
      <c r="HWL206" s="13"/>
      <c r="HWM206" s="13"/>
      <c r="HWN206" s="13"/>
      <c r="HWO206" s="13"/>
      <c r="HWP206" s="13"/>
      <c r="HWQ206" s="13"/>
      <c r="HWR206" s="13"/>
      <c r="HWS206" s="13"/>
      <c r="HWT206" s="13"/>
      <c r="HWU206" s="13"/>
      <c r="HWV206" s="13"/>
      <c r="HWW206" s="13"/>
      <c r="HWX206" s="13"/>
      <c r="HWY206" s="13"/>
      <c r="HWZ206" s="13"/>
      <c r="HXA206" s="13"/>
      <c r="HXB206" s="13"/>
      <c r="HXC206" s="13"/>
      <c r="HXD206" s="13"/>
      <c r="HXE206" s="13"/>
      <c r="HXF206" s="13"/>
      <c r="HXG206" s="13"/>
      <c r="HXH206" s="13"/>
      <c r="HXI206" s="13"/>
      <c r="HXJ206" s="13"/>
      <c r="HXK206" s="13"/>
      <c r="HXL206" s="13"/>
      <c r="HXM206" s="13"/>
      <c r="HXN206" s="13"/>
      <c r="HXO206" s="13"/>
      <c r="HXP206" s="13"/>
      <c r="HXQ206" s="13"/>
      <c r="HXR206" s="13"/>
      <c r="HXS206" s="13"/>
      <c r="HXT206" s="13"/>
      <c r="HXU206" s="13"/>
      <c r="HXV206" s="13"/>
      <c r="HXW206" s="13"/>
      <c r="HXX206" s="13"/>
      <c r="HXY206" s="13"/>
      <c r="HXZ206" s="13"/>
      <c r="HYA206" s="13"/>
      <c r="HYB206" s="13"/>
      <c r="HYC206" s="13"/>
      <c r="HYD206" s="13"/>
      <c r="HYE206" s="13"/>
      <c r="HYF206" s="13"/>
      <c r="HYG206" s="13"/>
      <c r="HYH206" s="13"/>
      <c r="HYI206" s="13"/>
      <c r="HYJ206" s="13"/>
      <c r="HYK206" s="13"/>
      <c r="HYL206" s="13"/>
      <c r="HYM206" s="13"/>
      <c r="HYN206" s="13"/>
      <c r="HYO206" s="13"/>
      <c r="HYP206" s="13"/>
      <c r="HYQ206" s="13"/>
      <c r="HYR206" s="13"/>
      <c r="HYS206" s="13"/>
      <c r="HYT206" s="13"/>
      <c r="HYU206" s="13"/>
      <c r="HYV206" s="13"/>
      <c r="HYW206" s="13"/>
      <c r="HYX206" s="13"/>
      <c r="HYY206" s="13"/>
      <c r="HYZ206" s="13"/>
      <c r="HZA206" s="13"/>
      <c r="HZB206" s="13"/>
      <c r="HZC206" s="13"/>
      <c r="HZD206" s="13"/>
      <c r="HZE206" s="13"/>
      <c r="HZF206" s="13"/>
      <c r="HZG206" s="13"/>
      <c r="HZH206" s="13"/>
      <c r="HZI206" s="13"/>
      <c r="HZJ206" s="13"/>
      <c r="HZK206" s="13"/>
      <c r="HZL206" s="13"/>
      <c r="HZM206" s="13"/>
      <c r="HZN206" s="13"/>
      <c r="HZO206" s="13"/>
      <c r="HZP206" s="13"/>
      <c r="HZQ206" s="13"/>
      <c r="HZR206" s="13"/>
      <c r="HZS206" s="13"/>
      <c r="HZT206" s="13"/>
      <c r="HZU206" s="13"/>
      <c r="HZV206" s="13"/>
      <c r="HZW206" s="13"/>
      <c r="HZX206" s="13"/>
      <c r="HZY206" s="13"/>
      <c r="HZZ206" s="13"/>
      <c r="IAA206" s="13"/>
      <c r="IAB206" s="13"/>
      <c r="IAC206" s="13"/>
      <c r="IAD206" s="13"/>
      <c r="IAE206" s="13"/>
      <c r="IAF206" s="13"/>
      <c r="IAG206" s="13"/>
      <c r="IAH206" s="13"/>
      <c r="IAI206" s="13"/>
      <c r="IAJ206" s="13"/>
      <c r="IAK206" s="13"/>
      <c r="IAL206" s="13"/>
      <c r="IAM206" s="13"/>
      <c r="IAN206" s="13"/>
      <c r="IAO206" s="13"/>
      <c r="IAP206" s="13"/>
      <c r="IAQ206" s="13"/>
      <c r="IAR206" s="13"/>
      <c r="IAS206" s="13"/>
      <c r="IAT206" s="13"/>
      <c r="IAU206" s="13"/>
      <c r="IAV206" s="13"/>
      <c r="IAW206" s="13"/>
      <c r="IAX206" s="13"/>
      <c r="IAY206" s="13"/>
      <c r="IAZ206" s="13"/>
      <c r="IBA206" s="13"/>
      <c r="IBB206" s="13"/>
      <c r="IBC206" s="13"/>
      <c r="IBD206" s="13"/>
      <c r="IBE206" s="13"/>
      <c r="IBF206" s="13"/>
      <c r="IBG206" s="13"/>
      <c r="IBH206" s="13"/>
      <c r="IBI206" s="13"/>
      <c r="IBJ206" s="13"/>
      <c r="IBK206" s="13"/>
      <c r="IBL206" s="13"/>
      <c r="IBM206" s="13"/>
      <c r="IBN206" s="13"/>
      <c r="IBO206" s="13"/>
      <c r="IBP206" s="13"/>
      <c r="IBQ206" s="13"/>
      <c r="IBR206" s="13"/>
      <c r="IBS206" s="13"/>
      <c r="IBT206" s="13"/>
      <c r="IBU206" s="13"/>
      <c r="IBV206" s="13"/>
      <c r="IBW206" s="13"/>
      <c r="IBX206" s="13"/>
      <c r="IBY206" s="13"/>
      <c r="IBZ206" s="13"/>
      <c r="ICA206" s="13"/>
      <c r="ICB206" s="13"/>
      <c r="ICC206" s="13"/>
      <c r="ICD206" s="13"/>
      <c r="ICE206" s="13"/>
      <c r="ICF206" s="13"/>
      <c r="ICG206" s="13"/>
      <c r="ICH206" s="13"/>
      <c r="ICI206" s="13"/>
      <c r="ICJ206" s="13"/>
      <c r="ICK206" s="13"/>
      <c r="ICL206" s="13"/>
      <c r="ICM206" s="13"/>
      <c r="ICN206" s="13"/>
      <c r="ICO206" s="13"/>
      <c r="ICP206" s="13"/>
      <c r="ICQ206" s="13"/>
      <c r="ICR206" s="13"/>
      <c r="ICS206" s="13"/>
      <c r="ICT206" s="13"/>
      <c r="ICU206" s="13"/>
      <c r="ICV206" s="13"/>
      <c r="ICW206" s="13"/>
      <c r="ICX206" s="13"/>
      <c r="ICY206" s="13"/>
      <c r="ICZ206" s="13"/>
      <c r="IDA206" s="13"/>
      <c r="IDB206" s="13"/>
      <c r="IDC206" s="13"/>
      <c r="IDD206" s="13"/>
      <c r="IDE206" s="13"/>
      <c r="IDF206" s="13"/>
      <c r="IDG206" s="13"/>
      <c r="IDH206" s="13"/>
      <c r="IDI206" s="13"/>
      <c r="IDJ206" s="13"/>
      <c r="IDK206" s="13"/>
      <c r="IDL206" s="13"/>
      <c r="IDM206" s="13"/>
      <c r="IDN206" s="13"/>
      <c r="IDO206" s="13"/>
      <c r="IDP206" s="13"/>
      <c r="IDQ206" s="13"/>
      <c r="IDR206" s="13"/>
      <c r="IDS206" s="13"/>
      <c r="IDT206" s="13"/>
      <c r="IDU206" s="13"/>
      <c r="IDV206" s="13"/>
      <c r="IDW206" s="13"/>
      <c r="IDX206" s="13"/>
      <c r="IDY206" s="13"/>
      <c r="IDZ206" s="13"/>
      <c r="IEA206" s="13"/>
      <c r="IEB206" s="13"/>
      <c r="IEC206" s="13"/>
      <c r="IED206" s="13"/>
      <c r="IEE206" s="13"/>
      <c r="IEF206" s="13"/>
      <c r="IEG206" s="13"/>
      <c r="IEH206" s="13"/>
      <c r="IEI206" s="13"/>
      <c r="IEJ206" s="13"/>
      <c r="IEK206" s="13"/>
      <c r="IEL206" s="13"/>
      <c r="IEM206" s="13"/>
      <c r="IEN206" s="13"/>
      <c r="IEO206" s="13"/>
      <c r="IEP206" s="13"/>
      <c r="IEQ206" s="13"/>
      <c r="IER206" s="13"/>
      <c r="IES206" s="13"/>
      <c r="IET206" s="13"/>
      <c r="IEU206" s="13"/>
      <c r="IEV206" s="13"/>
      <c r="IEW206" s="13"/>
      <c r="IEX206" s="13"/>
      <c r="IEY206" s="13"/>
      <c r="IEZ206" s="13"/>
      <c r="IFA206" s="13"/>
      <c r="IFB206" s="13"/>
      <c r="IFC206" s="13"/>
      <c r="IFD206" s="13"/>
      <c r="IFE206" s="13"/>
      <c r="IFF206" s="13"/>
      <c r="IFG206" s="13"/>
      <c r="IFH206" s="13"/>
      <c r="IFI206" s="13"/>
      <c r="IFJ206" s="13"/>
      <c r="IFK206" s="13"/>
      <c r="IFL206" s="13"/>
      <c r="IFM206" s="13"/>
      <c r="IFN206" s="13"/>
      <c r="IFO206" s="13"/>
      <c r="IFP206" s="13"/>
      <c r="IFQ206" s="13"/>
      <c r="IFR206" s="13"/>
      <c r="IFS206" s="13"/>
      <c r="IFT206" s="13"/>
      <c r="IFU206" s="13"/>
      <c r="IFV206" s="13"/>
      <c r="IFW206" s="13"/>
      <c r="IFX206" s="13"/>
      <c r="IFY206" s="13"/>
      <c r="IFZ206" s="13"/>
      <c r="IGA206" s="13"/>
      <c r="IGB206" s="13"/>
      <c r="IGC206" s="13"/>
      <c r="IGD206" s="13"/>
      <c r="IGE206" s="13"/>
      <c r="IGF206" s="13"/>
      <c r="IGG206" s="13"/>
      <c r="IGH206" s="13"/>
      <c r="IGI206" s="13"/>
      <c r="IGJ206" s="13"/>
      <c r="IGK206" s="13"/>
      <c r="IGL206" s="13"/>
      <c r="IGM206" s="13"/>
      <c r="IGN206" s="13"/>
      <c r="IGO206" s="13"/>
      <c r="IGP206" s="13"/>
      <c r="IGQ206" s="13"/>
      <c r="IGR206" s="13"/>
      <c r="IGS206" s="13"/>
      <c r="IGT206" s="13"/>
      <c r="IGU206" s="13"/>
      <c r="IGV206" s="13"/>
      <c r="IGW206" s="13"/>
      <c r="IGX206" s="13"/>
      <c r="IGY206" s="13"/>
      <c r="IGZ206" s="13"/>
      <c r="IHA206" s="13"/>
      <c r="IHB206" s="13"/>
      <c r="IHC206" s="13"/>
      <c r="IHD206" s="13"/>
      <c r="IHE206" s="13"/>
      <c r="IHF206" s="13"/>
      <c r="IHG206" s="13"/>
      <c r="IHH206" s="13"/>
      <c r="IHI206" s="13"/>
      <c r="IHJ206" s="13"/>
      <c r="IHK206" s="13"/>
      <c r="IHL206" s="13"/>
      <c r="IHM206" s="13"/>
      <c r="IHN206" s="13"/>
      <c r="IHO206" s="13"/>
      <c r="IHP206" s="13"/>
      <c r="IHQ206" s="13"/>
      <c r="IHR206" s="13"/>
      <c r="IHS206" s="13"/>
      <c r="IHT206" s="13"/>
      <c r="IHU206" s="13"/>
      <c r="IHV206" s="13"/>
      <c r="IHW206" s="13"/>
      <c r="IHX206" s="13"/>
      <c r="IHY206" s="13"/>
      <c r="IHZ206" s="13"/>
      <c r="IIA206" s="13"/>
      <c r="IIB206" s="13"/>
      <c r="IIC206" s="13"/>
      <c r="IID206" s="13"/>
      <c r="IIE206" s="13"/>
      <c r="IIF206" s="13"/>
      <c r="IIG206" s="13"/>
      <c r="IIH206" s="13"/>
      <c r="III206" s="13"/>
      <c r="IIJ206" s="13"/>
      <c r="IIK206" s="13"/>
      <c r="IIL206" s="13"/>
      <c r="IIM206" s="13"/>
      <c r="IIN206" s="13"/>
      <c r="IIO206" s="13"/>
      <c r="IIP206" s="13"/>
      <c r="IIQ206" s="13"/>
      <c r="IIR206" s="13"/>
      <c r="IIS206" s="13"/>
      <c r="IIT206" s="13"/>
      <c r="IIU206" s="13"/>
      <c r="IIV206" s="13"/>
      <c r="IIW206" s="13"/>
      <c r="IIX206" s="13"/>
      <c r="IIY206" s="13"/>
      <c r="IIZ206" s="13"/>
      <c r="IJA206" s="13"/>
      <c r="IJB206" s="13"/>
      <c r="IJC206" s="13"/>
      <c r="IJD206" s="13"/>
      <c r="IJE206" s="13"/>
      <c r="IJF206" s="13"/>
      <c r="IJG206" s="13"/>
      <c r="IJH206" s="13"/>
      <c r="IJI206" s="13"/>
      <c r="IJJ206" s="13"/>
      <c r="IJK206" s="13"/>
      <c r="IJL206" s="13"/>
      <c r="IJM206" s="13"/>
      <c r="IJN206" s="13"/>
      <c r="IJO206" s="13"/>
      <c r="IJP206" s="13"/>
      <c r="IJQ206" s="13"/>
      <c r="IJR206" s="13"/>
      <c r="IJS206" s="13"/>
      <c r="IJT206" s="13"/>
      <c r="IJU206" s="13"/>
      <c r="IJV206" s="13"/>
      <c r="IJW206" s="13"/>
      <c r="IJX206" s="13"/>
      <c r="IJY206" s="13"/>
      <c r="IJZ206" s="13"/>
      <c r="IKA206" s="13"/>
      <c r="IKB206" s="13"/>
      <c r="IKC206" s="13"/>
      <c r="IKD206" s="13"/>
      <c r="IKE206" s="13"/>
      <c r="IKF206" s="13"/>
      <c r="IKG206" s="13"/>
      <c r="IKH206" s="13"/>
      <c r="IKI206" s="13"/>
      <c r="IKJ206" s="13"/>
      <c r="IKK206" s="13"/>
      <c r="IKL206" s="13"/>
      <c r="IKM206" s="13"/>
      <c r="IKN206" s="13"/>
      <c r="IKO206" s="13"/>
      <c r="IKP206" s="13"/>
      <c r="IKQ206" s="13"/>
      <c r="IKR206" s="13"/>
      <c r="IKS206" s="13"/>
      <c r="IKT206" s="13"/>
      <c r="IKU206" s="13"/>
      <c r="IKV206" s="13"/>
      <c r="IKW206" s="13"/>
      <c r="IKX206" s="13"/>
      <c r="IKY206" s="13"/>
      <c r="IKZ206" s="13"/>
      <c r="ILA206" s="13"/>
      <c r="ILB206" s="13"/>
      <c r="ILC206" s="13"/>
      <c r="ILD206" s="13"/>
      <c r="ILE206" s="13"/>
      <c r="ILF206" s="13"/>
      <c r="ILG206" s="13"/>
      <c r="ILH206" s="13"/>
      <c r="ILI206" s="13"/>
      <c r="ILJ206" s="13"/>
      <c r="ILK206" s="13"/>
      <c r="ILL206" s="13"/>
      <c r="ILM206" s="13"/>
      <c r="ILN206" s="13"/>
      <c r="ILO206" s="13"/>
      <c r="ILP206" s="13"/>
      <c r="ILQ206" s="13"/>
      <c r="ILR206" s="13"/>
      <c r="ILS206" s="13"/>
      <c r="ILT206" s="13"/>
      <c r="ILU206" s="13"/>
      <c r="ILV206" s="13"/>
      <c r="ILW206" s="13"/>
      <c r="ILX206" s="13"/>
      <c r="ILY206" s="13"/>
      <c r="ILZ206" s="13"/>
      <c r="IMA206" s="13"/>
      <c r="IMB206" s="13"/>
      <c r="IMC206" s="13"/>
      <c r="IMD206" s="13"/>
      <c r="IME206" s="13"/>
      <c r="IMF206" s="13"/>
      <c r="IMG206" s="13"/>
      <c r="IMH206" s="13"/>
      <c r="IMI206" s="13"/>
      <c r="IMJ206" s="13"/>
      <c r="IMK206" s="13"/>
      <c r="IML206" s="13"/>
      <c r="IMM206" s="13"/>
      <c r="IMN206" s="13"/>
      <c r="IMO206" s="13"/>
      <c r="IMP206" s="13"/>
      <c r="IMQ206" s="13"/>
      <c r="IMR206" s="13"/>
      <c r="IMS206" s="13"/>
      <c r="IMT206" s="13"/>
      <c r="IMU206" s="13"/>
      <c r="IMV206" s="13"/>
      <c r="IMW206" s="13"/>
      <c r="IMX206" s="13"/>
      <c r="IMY206" s="13"/>
      <c r="IMZ206" s="13"/>
      <c r="INA206" s="13"/>
      <c r="INB206" s="13"/>
      <c r="INC206" s="13"/>
      <c r="IND206" s="13"/>
      <c r="INE206" s="13"/>
      <c r="INF206" s="13"/>
      <c r="ING206" s="13"/>
      <c r="INH206" s="13"/>
      <c r="INI206" s="13"/>
      <c r="INJ206" s="13"/>
      <c r="INK206" s="13"/>
      <c r="INL206" s="13"/>
      <c r="INM206" s="13"/>
      <c r="INN206" s="13"/>
      <c r="INO206" s="13"/>
      <c r="INP206" s="13"/>
      <c r="INQ206" s="13"/>
      <c r="INR206" s="13"/>
      <c r="INS206" s="13"/>
      <c r="INT206" s="13"/>
      <c r="INU206" s="13"/>
      <c r="INV206" s="13"/>
      <c r="INW206" s="13"/>
      <c r="INX206" s="13"/>
      <c r="INY206" s="13"/>
      <c r="INZ206" s="13"/>
      <c r="IOA206" s="13"/>
      <c r="IOB206" s="13"/>
      <c r="IOC206" s="13"/>
      <c r="IOD206" s="13"/>
      <c r="IOE206" s="13"/>
      <c r="IOF206" s="13"/>
      <c r="IOG206" s="13"/>
      <c r="IOH206" s="13"/>
      <c r="IOI206" s="13"/>
      <c r="IOJ206" s="13"/>
      <c r="IOK206" s="13"/>
      <c r="IOL206" s="13"/>
      <c r="IOM206" s="13"/>
      <c r="ION206" s="13"/>
      <c r="IOO206" s="13"/>
      <c r="IOP206" s="13"/>
      <c r="IOQ206" s="13"/>
      <c r="IOR206" s="13"/>
      <c r="IOS206" s="13"/>
      <c r="IOT206" s="13"/>
      <c r="IOU206" s="13"/>
      <c r="IOV206" s="13"/>
      <c r="IOW206" s="13"/>
      <c r="IOX206" s="13"/>
      <c r="IOY206" s="13"/>
      <c r="IOZ206" s="13"/>
      <c r="IPA206" s="13"/>
      <c r="IPB206" s="13"/>
      <c r="IPC206" s="13"/>
      <c r="IPD206" s="13"/>
      <c r="IPE206" s="13"/>
      <c r="IPF206" s="13"/>
      <c r="IPG206" s="13"/>
      <c r="IPH206" s="13"/>
      <c r="IPI206" s="13"/>
      <c r="IPJ206" s="13"/>
      <c r="IPK206" s="13"/>
      <c r="IPL206" s="13"/>
      <c r="IPM206" s="13"/>
      <c r="IPN206" s="13"/>
      <c r="IPO206" s="13"/>
      <c r="IPP206" s="13"/>
      <c r="IPQ206" s="13"/>
      <c r="IPR206" s="13"/>
      <c r="IPS206" s="13"/>
      <c r="IPT206" s="13"/>
      <c r="IPU206" s="13"/>
      <c r="IPV206" s="13"/>
      <c r="IPW206" s="13"/>
      <c r="IPX206" s="13"/>
      <c r="IPY206" s="13"/>
      <c r="IPZ206" s="13"/>
      <c r="IQA206" s="13"/>
      <c r="IQB206" s="13"/>
      <c r="IQC206" s="13"/>
      <c r="IQD206" s="13"/>
      <c r="IQE206" s="13"/>
      <c r="IQF206" s="13"/>
      <c r="IQG206" s="13"/>
      <c r="IQH206" s="13"/>
      <c r="IQI206" s="13"/>
      <c r="IQJ206" s="13"/>
      <c r="IQK206" s="13"/>
      <c r="IQL206" s="13"/>
      <c r="IQM206" s="13"/>
      <c r="IQN206" s="13"/>
      <c r="IQO206" s="13"/>
      <c r="IQP206" s="13"/>
      <c r="IQQ206" s="13"/>
      <c r="IQR206" s="13"/>
      <c r="IQS206" s="13"/>
      <c r="IQT206" s="13"/>
      <c r="IQU206" s="13"/>
      <c r="IQV206" s="13"/>
      <c r="IQW206" s="13"/>
      <c r="IQX206" s="13"/>
      <c r="IQY206" s="13"/>
      <c r="IQZ206" s="13"/>
      <c r="IRA206" s="13"/>
      <c r="IRB206" s="13"/>
      <c r="IRC206" s="13"/>
      <c r="IRD206" s="13"/>
      <c r="IRE206" s="13"/>
      <c r="IRF206" s="13"/>
      <c r="IRG206" s="13"/>
      <c r="IRH206" s="13"/>
      <c r="IRI206" s="13"/>
      <c r="IRJ206" s="13"/>
      <c r="IRK206" s="13"/>
      <c r="IRL206" s="13"/>
      <c r="IRM206" s="13"/>
      <c r="IRN206" s="13"/>
      <c r="IRO206" s="13"/>
      <c r="IRP206" s="13"/>
      <c r="IRQ206" s="13"/>
      <c r="IRR206" s="13"/>
      <c r="IRS206" s="13"/>
      <c r="IRT206" s="13"/>
      <c r="IRU206" s="13"/>
      <c r="IRV206" s="13"/>
      <c r="IRW206" s="13"/>
      <c r="IRX206" s="13"/>
      <c r="IRY206" s="13"/>
      <c r="IRZ206" s="13"/>
      <c r="ISA206" s="13"/>
      <c r="ISB206" s="13"/>
      <c r="ISC206" s="13"/>
      <c r="ISD206" s="13"/>
      <c r="ISE206" s="13"/>
      <c r="ISF206" s="13"/>
      <c r="ISG206" s="13"/>
      <c r="ISH206" s="13"/>
      <c r="ISI206" s="13"/>
      <c r="ISJ206" s="13"/>
      <c r="ISK206" s="13"/>
      <c r="ISL206" s="13"/>
      <c r="ISM206" s="13"/>
      <c r="ISN206" s="13"/>
      <c r="ISO206" s="13"/>
      <c r="ISP206" s="13"/>
      <c r="ISQ206" s="13"/>
      <c r="ISR206" s="13"/>
      <c r="ISS206" s="13"/>
      <c r="IST206" s="13"/>
      <c r="ISU206" s="13"/>
      <c r="ISV206" s="13"/>
      <c r="ISW206" s="13"/>
      <c r="ISX206" s="13"/>
      <c r="ISY206" s="13"/>
      <c r="ISZ206" s="13"/>
      <c r="ITA206" s="13"/>
      <c r="ITB206" s="13"/>
      <c r="ITC206" s="13"/>
      <c r="ITD206" s="13"/>
      <c r="ITE206" s="13"/>
      <c r="ITF206" s="13"/>
      <c r="ITG206" s="13"/>
      <c r="ITH206" s="13"/>
      <c r="ITI206" s="13"/>
      <c r="ITJ206" s="13"/>
      <c r="ITK206" s="13"/>
      <c r="ITL206" s="13"/>
      <c r="ITM206" s="13"/>
      <c r="ITN206" s="13"/>
      <c r="ITO206" s="13"/>
      <c r="ITP206" s="13"/>
      <c r="ITQ206" s="13"/>
      <c r="ITR206" s="13"/>
      <c r="ITS206" s="13"/>
      <c r="ITT206" s="13"/>
      <c r="ITU206" s="13"/>
      <c r="ITV206" s="13"/>
      <c r="ITW206" s="13"/>
      <c r="ITX206" s="13"/>
      <c r="ITY206" s="13"/>
      <c r="ITZ206" s="13"/>
      <c r="IUA206" s="13"/>
      <c r="IUB206" s="13"/>
      <c r="IUC206" s="13"/>
      <c r="IUD206" s="13"/>
      <c r="IUE206" s="13"/>
      <c r="IUF206" s="13"/>
      <c r="IUG206" s="13"/>
      <c r="IUH206" s="13"/>
      <c r="IUI206" s="13"/>
      <c r="IUJ206" s="13"/>
      <c r="IUK206" s="13"/>
      <c r="IUL206" s="13"/>
      <c r="IUM206" s="13"/>
      <c r="IUN206" s="13"/>
      <c r="IUO206" s="13"/>
      <c r="IUP206" s="13"/>
      <c r="IUQ206" s="13"/>
      <c r="IUR206" s="13"/>
      <c r="IUS206" s="13"/>
      <c r="IUT206" s="13"/>
      <c r="IUU206" s="13"/>
      <c r="IUV206" s="13"/>
      <c r="IUW206" s="13"/>
      <c r="IUX206" s="13"/>
      <c r="IUY206" s="13"/>
      <c r="IUZ206" s="13"/>
      <c r="IVA206" s="13"/>
      <c r="IVB206" s="13"/>
      <c r="IVC206" s="13"/>
      <c r="IVD206" s="13"/>
      <c r="IVE206" s="13"/>
      <c r="IVF206" s="13"/>
      <c r="IVG206" s="13"/>
      <c r="IVH206" s="13"/>
      <c r="IVI206" s="13"/>
      <c r="IVJ206" s="13"/>
      <c r="IVK206" s="13"/>
      <c r="IVL206" s="13"/>
      <c r="IVM206" s="13"/>
      <c r="IVN206" s="13"/>
      <c r="IVO206" s="13"/>
      <c r="IVP206" s="13"/>
      <c r="IVQ206" s="13"/>
      <c r="IVR206" s="13"/>
      <c r="IVS206" s="13"/>
      <c r="IVT206" s="13"/>
      <c r="IVU206" s="13"/>
      <c r="IVV206" s="13"/>
      <c r="IVW206" s="13"/>
      <c r="IVX206" s="13"/>
      <c r="IVY206" s="13"/>
      <c r="IVZ206" s="13"/>
      <c r="IWA206" s="13"/>
      <c r="IWB206" s="13"/>
      <c r="IWC206" s="13"/>
      <c r="IWD206" s="13"/>
      <c r="IWE206" s="13"/>
      <c r="IWF206" s="13"/>
      <c r="IWG206" s="13"/>
      <c r="IWH206" s="13"/>
      <c r="IWI206" s="13"/>
      <c r="IWJ206" s="13"/>
      <c r="IWK206" s="13"/>
      <c r="IWL206" s="13"/>
      <c r="IWM206" s="13"/>
      <c r="IWN206" s="13"/>
      <c r="IWO206" s="13"/>
      <c r="IWP206" s="13"/>
      <c r="IWQ206" s="13"/>
      <c r="IWR206" s="13"/>
      <c r="IWS206" s="13"/>
      <c r="IWT206" s="13"/>
      <c r="IWU206" s="13"/>
      <c r="IWV206" s="13"/>
      <c r="IWW206" s="13"/>
      <c r="IWX206" s="13"/>
      <c r="IWY206" s="13"/>
      <c r="IWZ206" s="13"/>
      <c r="IXA206" s="13"/>
      <c r="IXB206" s="13"/>
      <c r="IXC206" s="13"/>
      <c r="IXD206" s="13"/>
      <c r="IXE206" s="13"/>
      <c r="IXF206" s="13"/>
      <c r="IXG206" s="13"/>
      <c r="IXH206" s="13"/>
      <c r="IXI206" s="13"/>
      <c r="IXJ206" s="13"/>
      <c r="IXK206" s="13"/>
      <c r="IXL206" s="13"/>
      <c r="IXM206" s="13"/>
      <c r="IXN206" s="13"/>
      <c r="IXO206" s="13"/>
      <c r="IXP206" s="13"/>
      <c r="IXQ206" s="13"/>
      <c r="IXR206" s="13"/>
      <c r="IXS206" s="13"/>
      <c r="IXT206" s="13"/>
      <c r="IXU206" s="13"/>
      <c r="IXV206" s="13"/>
      <c r="IXW206" s="13"/>
      <c r="IXX206" s="13"/>
      <c r="IXY206" s="13"/>
      <c r="IXZ206" s="13"/>
      <c r="IYA206" s="13"/>
      <c r="IYB206" s="13"/>
      <c r="IYC206" s="13"/>
      <c r="IYD206" s="13"/>
      <c r="IYE206" s="13"/>
      <c r="IYF206" s="13"/>
      <c r="IYG206" s="13"/>
      <c r="IYH206" s="13"/>
      <c r="IYI206" s="13"/>
      <c r="IYJ206" s="13"/>
      <c r="IYK206" s="13"/>
      <c r="IYL206" s="13"/>
      <c r="IYM206" s="13"/>
      <c r="IYN206" s="13"/>
      <c r="IYO206" s="13"/>
      <c r="IYP206" s="13"/>
      <c r="IYQ206" s="13"/>
      <c r="IYR206" s="13"/>
      <c r="IYS206" s="13"/>
      <c r="IYT206" s="13"/>
      <c r="IYU206" s="13"/>
      <c r="IYV206" s="13"/>
      <c r="IYW206" s="13"/>
      <c r="IYX206" s="13"/>
      <c r="IYY206" s="13"/>
      <c r="IYZ206" s="13"/>
      <c r="IZA206" s="13"/>
      <c r="IZB206" s="13"/>
      <c r="IZC206" s="13"/>
      <c r="IZD206" s="13"/>
      <c r="IZE206" s="13"/>
      <c r="IZF206" s="13"/>
      <c r="IZG206" s="13"/>
      <c r="IZH206" s="13"/>
      <c r="IZI206" s="13"/>
      <c r="IZJ206" s="13"/>
      <c r="IZK206" s="13"/>
      <c r="IZL206" s="13"/>
      <c r="IZM206" s="13"/>
      <c r="IZN206" s="13"/>
      <c r="IZO206" s="13"/>
      <c r="IZP206" s="13"/>
      <c r="IZQ206" s="13"/>
      <c r="IZR206" s="13"/>
      <c r="IZS206" s="13"/>
      <c r="IZT206" s="13"/>
      <c r="IZU206" s="13"/>
      <c r="IZV206" s="13"/>
      <c r="IZW206" s="13"/>
      <c r="IZX206" s="13"/>
      <c r="IZY206" s="13"/>
      <c r="IZZ206" s="13"/>
      <c r="JAA206" s="13"/>
      <c r="JAB206" s="13"/>
      <c r="JAC206" s="13"/>
      <c r="JAD206" s="13"/>
      <c r="JAE206" s="13"/>
      <c r="JAF206" s="13"/>
      <c r="JAG206" s="13"/>
      <c r="JAH206" s="13"/>
      <c r="JAI206" s="13"/>
      <c r="JAJ206" s="13"/>
      <c r="JAK206" s="13"/>
      <c r="JAL206" s="13"/>
      <c r="JAM206" s="13"/>
      <c r="JAN206" s="13"/>
      <c r="JAO206" s="13"/>
      <c r="JAP206" s="13"/>
      <c r="JAQ206" s="13"/>
      <c r="JAR206" s="13"/>
      <c r="JAS206" s="13"/>
      <c r="JAT206" s="13"/>
      <c r="JAU206" s="13"/>
      <c r="JAV206" s="13"/>
      <c r="JAW206" s="13"/>
      <c r="JAX206" s="13"/>
      <c r="JAY206" s="13"/>
      <c r="JAZ206" s="13"/>
      <c r="JBA206" s="13"/>
      <c r="JBB206" s="13"/>
      <c r="JBC206" s="13"/>
      <c r="JBD206" s="13"/>
      <c r="JBE206" s="13"/>
      <c r="JBF206" s="13"/>
      <c r="JBG206" s="13"/>
      <c r="JBH206" s="13"/>
      <c r="JBI206" s="13"/>
      <c r="JBJ206" s="13"/>
      <c r="JBK206" s="13"/>
      <c r="JBL206" s="13"/>
      <c r="JBM206" s="13"/>
      <c r="JBN206" s="13"/>
      <c r="JBO206" s="13"/>
      <c r="JBP206" s="13"/>
      <c r="JBQ206" s="13"/>
      <c r="JBR206" s="13"/>
      <c r="JBS206" s="13"/>
      <c r="JBT206" s="13"/>
      <c r="JBU206" s="13"/>
      <c r="JBV206" s="13"/>
      <c r="JBW206" s="13"/>
      <c r="JBX206" s="13"/>
      <c r="JBY206" s="13"/>
      <c r="JBZ206" s="13"/>
      <c r="JCA206" s="13"/>
      <c r="JCB206" s="13"/>
      <c r="JCC206" s="13"/>
      <c r="JCD206" s="13"/>
      <c r="JCE206" s="13"/>
      <c r="JCF206" s="13"/>
      <c r="JCG206" s="13"/>
      <c r="JCH206" s="13"/>
      <c r="JCI206" s="13"/>
      <c r="JCJ206" s="13"/>
      <c r="JCK206" s="13"/>
      <c r="JCL206" s="13"/>
      <c r="JCM206" s="13"/>
      <c r="JCN206" s="13"/>
      <c r="JCO206" s="13"/>
      <c r="JCP206" s="13"/>
      <c r="JCQ206" s="13"/>
      <c r="JCR206" s="13"/>
      <c r="JCS206" s="13"/>
      <c r="JCT206" s="13"/>
      <c r="JCU206" s="13"/>
      <c r="JCV206" s="13"/>
      <c r="JCW206" s="13"/>
      <c r="JCX206" s="13"/>
      <c r="JCY206" s="13"/>
      <c r="JCZ206" s="13"/>
      <c r="JDA206" s="13"/>
      <c r="JDB206" s="13"/>
      <c r="JDC206" s="13"/>
      <c r="JDD206" s="13"/>
      <c r="JDE206" s="13"/>
      <c r="JDF206" s="13"/>
      <c r="JDG206" s="13"/>
      <c r="JDH206" s="13"/>
      <c r="JDI206" s="13"/>
      <c r="JDJ206" s="13"/>
      <c r="JDK206" s="13"/>
      <c r="JDL206" s="13"/>
      <c r="JDM206" s="13"/>
      <c r="JDN206" s="13"/>
      <c r="JDO206" s="13"/>
      <c r="JDP206" s="13"/>
      <c r="JDQ206" s="13"/>
      <c r="JDR206" s="13"/>
      <c r="JDS206" s="13"/>
      <c r="JDT206" s="13"/>
      <c r="JDU206" s="13"/>
      <c r="JDV206" s="13"/>
      <c r="JDW206" s="13"/>
      <c r="JDX206" s="13"/>
      <c r="JDY206" s="13"/>
      <c r="JDZ206" s="13"/>
      <c r="JEA206" s="13"/>
      <c r="JEB206" s="13"/>
      <c r="JEC206" s="13"/>
      <c r="JED206" s="13"/>
      <c r="JEE206" s="13"/>
      <c r="JEF206" s="13"/>
      <c r="JEG206" s="13"/>
      <c r="JEH206" s="13"/>
      <c r="JEI206" s="13"/>
      <c r="JEJ206" s="13"/>
      <c r="JEK206" s="13"/>
      <c r="JEL206" s="13"/>
      <c r="JEM206" s="13"/>
      <c r="JEN206" s="13"/>
      <c r="JEO206" s="13"/>
      <c r="JEP206" s="13"/>
      <c r="JEQ206" s="13"/>
      <c r="JER206" s="13"/>
      <c r="JES206" s="13"/>
      <c r="JET206" s="13"/>
      <c r="JEU206" s="13"/>
      <c r="JEV206" s="13"/>
      <c r="JEW206" s="13"/>
      <c r="JEX206" s="13"/>
      <c r="JEY206" s="13"/>
      <c r="JEZ206" s="13"/>
      <c r="JFA206" s="13"/>
      <c r="JFB206" s="13"/>
      <c r="JFC206" s="13"/>
      <c r="JFD206" s="13"/>
      <c r="JFE206" s="13"/>
      <c r="JFF206" s="13"/>
      <c r="JFG206" s="13"/>
      <c r="JFH206" s="13"/>
      <c r="JFI206" s="13"/>
      <c r="JFJ206" s="13"/>
      <c r="JFK206" s="13"/>
      <c r="JFL206" s="13"/>
      <c r="JFM206" s="13"/>
      <c r="JFN206" s="13"/>
      <c r="JFO206" s="13"/>
      <c r="JFP206" s="13"/>
      <c r="JFQ206" s="13"/>
      <c r="JFR206" s="13"/>
      <c r="JFS206" s="13"/>
      <c r="JFT206" s="13"/>
      <c r="JFU206" s="13"/>
      <c r="JFV206" s="13"/>
      <c r="JFW206" s="13"/>
      <c r="JFX206" s="13"/>
      <c r="JFY206" s="13"/>
      <c r="JFZ206" s="13"/>
      <c r="JGA206" s="13"/>
      <c r="JGB206" s="13"/>
      <c r="JGC206" s="13"/>
      <c r="JGD206" s="13"/>
      <c r="JGE206" s="13"/>
      <c r="JGF206" s="13"/>
      <c r="JGG206" s="13"/>
      <c r="JGH206" s="13"/>
      <c r="JGI206" s="13"/>
      <c r="JGJ206" s="13"/>
      <c r="JGK206" s="13"/>
      <c r="JGL206" s="13"/>
      <c r="JGM206" s="13"/>
      <c r="JGN206" s="13"/>
      <c r="JGO206" s="13"/>
      <c r="JGP206" s="13"/>
      <c r="JGQ206" s="13"/>
      <c r="JGR206" s="13"/>
      <c r="JGS206" s="13"/>
      <c r="JGT206" s="13"/>
      <c r="JGU206" s="13"/>
      <c r="JGV206" s="13"/>
      <c r="JGW206" s="13"/>
      <c r="JGX206" s="13"/>
      <c r="JGY206" s="13"/>
      <c r="JGZ206" s="13"/>
      <c r="JHA206" s="13"/>
      <c r="JHB206" s="13"/>
      <c r="JHC206" s="13"/>
      <c r="JHD206" s="13"/>
      <c r="JHE206" s="13"/>
      <c r="JHF206" s="13"/>
      <c r="JHG206" s="13"/>
      <c r="JHH206" s="13"/>
      <c r="JHI206" s="13"/>
      <c r="JHJ206" s="13"/>
      <c r="JHK206" s="13"/>
      <c r="JHL206" s="13"/>
      <c r="JHM206" s="13"/>
      <c r="JHN206" s="13"/>
      <c r="JHO206" s="13"/>
      <c r="JHP206" s="13"/>
      <c r="JHQ206" s="13"/>
      <c r="JHR206" s="13"/>
      <c r="JHS206" s="13"/>
      <c r="JHT206" s="13"/>
      <c r="JHU206" s="13"/>
      <c r="JHV206" s="13"/>
      <c r="JHW206" s="13"/>
      <c r="JHX206" s="13"/>
      <c r="JHY206" s="13"/>
      <c r="JHZ206" s="13"/>
      <c r="JIA206" s="13"/>
      <c r="JIB206" s="13"/>
      <c r="JIC206" s="13"/>
      <c r="JID206" s="13"/>
      <c r="JIE206" s="13"/>
      <c r="JIF206" s="13"/>
      <c r="JIG206" s="13"/>
      <c r="JIH206" s="13"/>
      <c r="JII206" s="13"/>
      <c r="JIJ206" s="13"/>
      <c r="JIK206" s="13"/>
      <c r="JIL206" s="13"/>
      <c r="JIM206" s="13"/>
      <c r="JIN206" s="13"/>
      <c r="JIO206" s="13"/>
      <c r="JIP206" s="13"/>
      <c r="JIQ206" s="13"/>
      <c r="JIR206" s="13"/>
      <c r="JIS206" s="13"/>
      <c r="JIT206" s="13"/>
      <c r="JIU206" s="13"/>
      <c r="JIV206" s="13"/>
      <c r="JIW206" s="13"/>
      <c r="JIX206" s="13"/>
      <c r="JIY206" s="13"/>
      <c r="JIZ206" s="13"/>
      <c r="JJA206" s="13"/>
      <c r="JJB206" s="13"/>
      <c r="JJC206" s="13"/>
      <c r="JJD206" s="13"/>
      <c r="JJE206" s="13"/>
      <c r="JJF206" s="13"/>
      <c r="JJG206" s="13"/>
      <c r="JJH206" s="13"/>
      <c r="JJI206" s="13"/>
      <c r="JJJ206" s="13"/>
      <c r="JJK206" s="13"/>
      <c r="JJL206" s="13"/>
      <c r="JJM206" s="13"/>
      <c r="JJN206" s="13"/>
      <c r="JJO206" s="13"/>
      <c r="JJP206" s="13"/>
      <c r="JJQ206" s="13"/>
      <c r="JJR206" s="13"/>
      <c r="JJS206" s="13"/>
      <c r="JJT206" s="13"/>
      <c r="JJU206" s="13"/>
      <c r="JJV206" s="13"/>
      <c r="JJW206" s="13"/>
      <c r="JJX206" s="13"/>
      <c r="JJY206" s="13"/>
      <c r="JJZ206" s="13"/>
      <c r="JKA206" s="13"/>
      <c r="JKB206" s="13"/>
      <c r="JKC206" s="13"/>
      <c r="JKD206" s="13"/>
      <c r="JKE206" s="13"/>
      <c r="JKF206" s="13"/>
      <c r="JKG206" s="13"/>
      <c r="JKH206" s="13"/>
      <c r="JKI206" s="13"/>
      <c r="JKJ206" s="13"/>
      <c r="JKK206" s="13"/>
      <c r="JKL206" s="13"/>
      <c r="JKM206" s="13"/>
      <c r="JKN206" s="13"/>
      <c r="JKO206" s="13"/>
      <c r="JKP206" s="13"/>
      <c r="JKQ206" s="13"/>
      <c r="JKR206" s="13"/>
      <c r="JKS206" s="13"/>
      <c r="JKT206" s="13"/>
      <c r="JKU206" s="13"/>
      <c r="JKV206" s="13"/>
      <c r="JKW206" s="13"/>
      <c r="JKX206" s="13"/>
      <c r="JKY206" s="13"/>
      <c r="JKZ206" s="13"/>
      <c r="JLA206" s="13"/>
      <c r="JLB206" s="13"/>
      <c r="JLC206" s="13"/>
      <c r="JLD206" s="13"/>
      <c r="JLE206" s="13"/>
      <c r="JLF206" s="13"/>
      <c r="JLG206" s="13"/>
      <c r="JLH206" s="13"/>
      <c r="JLI206" s="13"/>
      <c r="JLJ206" s="13"/>
      <c r="JLK206" s="13"/>
      <c r="JLL206" s="13"/>
      <c r="JLM206" s="13"/>
      <c r="JLN206" s="13"/>
      <c r="JLO206" s="13"/>
      <c r="JLP206" s="13"/>
      <c r="JLQ206" s="13"/>
      <c r="JLR206" s="13"/>
      <c r="JLS206" s="13"/>
      <c r="JLT206" s="13"/>
      <c r="JLU206" s="13"/>
      <c r="JLV206" s="13"/>
      <c r="JLW206" s="13"/>
      <c r="JLX206" s="13"/>
      <c r="JLY206" s="13"/>
      <c r="JLZ206" s="13"/>
      <c r="JMA206" s="13"/>
      <c r="JMB206" s="13"/>
      <c r="JMC206" s="13"/>
      <c r="JMD206" s="13"/>
      <c r="JME206" s="13"/>
      <c r="JMF206" s="13"/>
      <c r="JMG206" s="13"/>
      <c r="JMH206" s="13"/>
      <c r="JMI206" s="13"/>
      <c r="JMJ206" s="13"/>
      <c r="JMK206" s="13"/>
      <c r="JML206" s="13"/>
      <c r="JMM206" s="13"/>
      <c r="JMN206" s="13"/>
      <c r="JMO206" s="13"/>
      <c r="JMP206" s="13"/>
      <c r="JMQ206" s="13"/>
      <c r="JMR206" s="13"/>
      <c r="JMS206" s="13"/>
      <c r="JMT206" s="13"/>
      <c r="JMU206" s="13"/>
      <c r="JMV206" s="13"/>
      <c r="JMW206" s="13"/>
      <c r="JMX206" s="13"/>
      <c r="JMY206" s="13"/>
      <c r="JMZ206" s="13"/>
      <c r="JNA206" s="13"/>
      <c r="JNB206" s="13"/>
      <c r="JNC206" s="13"/>
      <c r="JND206" s="13"/>
      <c r="JNE206" s="13"/>
      <c r="JNF206" s="13"/>
      <c r="JNG206" s="13"/>
      <c r="JNH206" s="13"/>
      <c r="JNI206" s="13"/>
      <c r="JNJ206" s="13"/>
      <c r="JNK206" s="13"/>
      <c r="JNL206" s="13"/>
      <c r="JNM206" s="13"/>
      <c r="JNN206" s="13"/>
      <c r="JNO206" s="13"/>
      <c r="JNP206" s="13"/>
      <c r="JNQ206" s="13"/>
      <c r="JNR206" s="13"/>
      <c r="JNS206" s="13"/>
      <c r="JNT206" s="13"/>
      <c r="JNU206" s="13"/>
      <c r="JNV206" s="13"/>
      <c r="JNW206" s="13"/>
      <c r="JNX206" s="13"/>
      <c r="JNY206" s="13"/>
      <c r="JNZ206" s="13"/>
      <c r="JOA206" s="13"/>
      <c r="JOB206" s="13"/>
      <c r="JOC206" s="13"/>
      <c r="JOD206" s="13"/>
      <c r="JOE206" s="13"/>
      <c r="JOF206" s="13"/>
      <c r="JOG206" s="13"/>
      <c r="JOH206" s="13"/>
      <c r="JOI206" s="13"/>
      <c r="JOJ206" s="13"/>
      <c r="JOK206" s="13"/>
      <c r="JOL206" s="13"/>
      <c r="JOM206" s="13"/>
      <c r="JON206" s="13"/>
      <c r="JOO206" s="13"/>
      <c r="JOP206" s="13"/>
      <c r="JOQ206" s="13"/>
      <c r="JOR206" s="13"/>
      <c r="JOS206" s="13"/>
      <c r="JOT206" s="13"/>
      <c r="JOU206" s="13"/>
      <c r="JOV206" s="13"/>
      <c r="JOW206" s="13"/>
      <c r="JOX206" s="13"/>
      <c r="JOY206" s="13"/>
      <c r="JOZ206" s="13"/>
      <c r="JPA206" s="13"/>
      <c r="JPB206" s="13"/>
      <c r="JPC206" s="13"/>
      <c r="JPD206" s="13"/>
      <c r="JPE206" s="13"/>
      <c r="JPF206" s="13"/>
      <c r="JPG206" s="13"/>
      <c r="JPH206" s="13"/>
      <c r="JPI206" s="13"/>
      <c r="JPJ206" s="13"/>
      <c r="JPK206" s="13"/>
      <c r="JPL206" s="13"/>
      <c r="JPM206" s="13"/>
      <c r="JPN206" s="13"/>
      <c r="JPO206" s="13"/>
      <c r="JPP206" s="13"/>
      <c r="JPQ206" s="13"/>
      <c r="JPR206" s="13"/>
      <c r="JPS206" s="13"/>
      <c r="JPT206" s="13"/>
      <c r="JPU206" s="13"/>
      <c r="JPV206" s="13"/>
      <c r="JPW206" s="13"/>
      <c r="JPX206" s="13"/>
      <c r="JPY206" s="13"/>
      <c r="JPZ206" s="13"/>
      <c r="JQA206" s="13"/>
      <c r="JQB206" s="13"/>
      <c r="JQC206" s="13"/>
      <c r="JQD206" s="13"/>
      <c r="JQE206" s="13"/>
      <c r="JQF206" s="13"/>
      <c r="JQG206" s="13"/>
      <c r="JQH206" s="13"/>
      <c r="JQI206" s="13"/>
      <c r="JQJ206" s="13"/>
      <c r="JQK206" s="13"/>
      <c r="JQL206" s="13"/>
      <c r="JQM206" s="13"/>
      <c r="JQN206" s="13"/>
      <c r="JQO206" s="13"/>
      <c r="JQP206" s="13"/>
      <c r="JQQ206" s="13"/>
      <c r="JQR206" s="13"/>
      <c r="JQS206" s="13"/>
      <c r="JQT206" s="13"/>
      <c r="JQU206" s="13"/>
      <c r="JQV206" s="13"/>
      <c r="JQW206" s="13"/>
      <c r="JQX206" s="13"/>
      <c r="JQY206" s="13"/>
      <c r="JQZ206" s="13"/>
      <c r="JRA206" s="13"/>
      <c r="JRB206" s="13"/>
      <c r="JRC206" s="13"/>
      <c r="JRD206" s="13"/>
      <c r="JRE206" s="13"/>
      <c r="JRF206" s="13"/>
      <c r="JRG206" s="13"/>
      <c r="JRH206" s="13"/>
      <c r="JRI206" s="13"/>
      <c r="JRJ206" s="13"/>
      <c r="JRK206" s="13"/>
      <c r="JRL206" s="13"/>
      <c r="JRM206" s="13"/>
      <c r="JRN206" s="13"/>
      <c r="JRO206" s="13"/>
      <c r="JRP206" s="13"/>
      <c r="JRQ206" s="13"/>
      <c r="JRR206" s="13"/>
      <c r="JRS206" s="13"/>
      <c r="JRT206" s="13"/>
      <c r="JRU206" s="13"/>
      <c r="JRV206" s="13"/>
      <c r="JRW206" s="13"/>
      <c r="JRX206" s="13"/>
      <c r="JRY206" s="13"/>
      <c r="JRZ206" s="13"/>
      <c r="JSA206" s="13"/>
      <c r="JSB206" s="13"/>
      <c r="JSC206" s="13"/>
      <c r="JSD206" s="13"/>
      <c r="JSE206" s="13"/>
      <c r="JSF206" s="13"/>
      <c r="JSG206" s="13"/>
      <c r="JSH206" s="13"/>
      <c r="JSI206" s="13"/>
      <c r="JSJ206" s="13"/>
      <c r="JSK206" s="13"/>
      <c r="JSL206" s="13"/>
      <c r="JSM206" s="13"/>
      <c r="JSN206" s="13"/>
      <c r="JSO206" s="13"/>
      <c r="JSP206" s="13"/>
      <c r="JSQ206" s="13"/>
      <c r="JSR206" s="13"/>
      <c r="JSS206" s="13"/>
      <c r="JST206" s="13"/>
      <c r="JSU206" s="13"/>
      <c r="JSV206" s="13"/>
      <c r="JSW206" s="13"/>
      <c r="JSX206" s="13"/>
      <c r="JSY206" s="13"/>
      <c r="JSZ206" s="13"/>
      <c r="JTA206" s="13"/>
      <c r="JTB206" s="13"/>
      <c r="JTC206" s="13"/>
      <c r="JTD206" s="13"/>
      <c r="JTE206" s="13"/>
      <c r="JTF206" s="13"/>
      <c r="JTG206" s="13"/>
      <c r="JTH206" s="13"/>
      <c r="JTI206" s="13"/>
      <c r="JTJ206" s="13"/>
      <c r="JTK206" s="13"/>
      <c r="JTL206" s="13"/>
      <c r="JTM206" s="13"/>
      <c r="JTN206" s="13"/>
      <c r="JTO206" s="13"/>
      <c r="JTP206" s="13"/>
      <c r="JTQ206" s="13"/>
      <c r="JTR206" s="13"/>
      <c r="JTS206" s="13"/>
      <c r="JTT206" s="13"/>
      <c r="JTU206" s="13"/>
      <c r="JTV206" s="13"/>
      <c r="JTW206" s="13"/>
      <c r="JTX206" s="13"/>
      <c r="JTY206" s="13"/>
      <c r="JTZ206" s="13"/>
      <c r="JUA206" s="13"/>
      <c r="JUB206" s="13"/>
      <c r="JUC206" s="13"/>
      <c r="JUD206" s="13"/>
      <c r="JUE206" s="13"/>
      <c r="JUF206" s="13"/>
      <c r="JUG206" s="13"/>
      <c r="JUH206" s="13"/>
      <c r="JUI206" s="13"/>
      <c r="JUJ206" s="13"/>
      <c r="JUK206" s="13"/>
      <c r="JUL206" s="13"/>
      <c r="JUM206" s="13"/>
      <c r="JUN206" s="13"/>
      <c r="JUO206" s="13"/>
      <c r="JUP206" s="13"/>
      <c r="JUQ206" s="13"/>
      <c r="JUR206" s="13"/>
      <c r="JUS206" s="13"/>
      <c r="JUT206" s="13"/>
      <c r="JUU206" s="13"/>
      <c r="JUV206" s="13"/>
      <c r="JUW206" s="13"/>
      <c r="JUX206" s="13"/>
      <c r="JUY206" s="13"/>
      <c r="JUZ206" s="13"/>
      <c r="JVA206" s="13"/>
      <c r="JVB206" s="13"/>
      <c r="JVC206" s="13"/>
      <c r="JVD206" s="13"/>
      <c r="JVE206" s="13"/>
      <c r="JVF206" s="13"/>
      <c r="JVG206" s="13"/>
      <c r="JVH206" s="13"/>
      <c r="JVI206" s="13"/>
      <c r="JVJ206" s="13"/>
      <c r="JVK206" s="13"/>
      <c r="JVL206" s="13"/>
      <c r="JVM206" s="13"/>
      <c r="JVN206" s="13"/>
      <c r="JVO206" s="13"/>
      <c r="JVP206" s="13"/>
      <c r="JVQ206" s="13"/>
      <c r="JVR206" s="13"/>
      <c r="JVS206" s="13"/>
      <c r="JVT206" s="13"/>
      <c r="JVU206" s="13"/>
      <c r="JVV206" s="13"/>
      <c r="JVW206" s="13"/>
      <c r="JVX206" s="13"/>
      <c r="JVY206" s="13"/>
      <c r="JVZ206" s="13"/>
      <c r="JWA206" s="13"/>
      <c r="JWB206" s="13"/>
      <c r="JWC206" s="13"/>
      <c r="JWD206" s="13"/>
      <c r="JWE206" s="13"/>
      <c r="JWF206" s="13"/>
      <c r="JWG206" s="13"/>
      <c r="JWH206" s="13"/>
      <c r="JWI206" s="13"/>
      <c r="JWJ206" s="13"/>
      <c r="JWK206" s="13"/>
      <c r="JWL206" s="13"/>
      <c r="JWM206" s="13"/>
      <c r="JWN206" s="13"/>
      <c r="JWO206" s="13"/>
      <c r="JWP206" s="13"/>
      <c r="JWQ206" s="13"/>
      <c r="JWR206" s="13"/>
      <c r="JWS206" s="13"/>
      <c r="JWT206" s="13"/>
      <c r="JWU206" s="13"/>
      <c r="JWV206" s="13"/>
      <c r="JWW206" s="13"/>
      <c r="JWX206" s="13"/>
      <c r="JWY206" s="13"/>
      <c r="JWZ206" s="13"/>
      <c r="JXA206" s="13"/>
      <c r="JXB206" s="13"/>
      <c r="JXC206" s="13"/>
      <c r="JXD206" s="13"/>
      <c r="JXE206" s="13"/>
      <c r="JXF206" s="13"/>
      <c r="JXG206" s="13"/>
      <c r="JXH206" s="13"/>
      <c r="JXI206" s="13"/>
      <c r="JXJ206" s="13"/>
      <c r="JXK206" s="13"/>
      <c r="JXL206" s="13"/>
      <c r="JXM206" s="13"/>
      <c r="JXN206" s="13"/>
      <c r="JXO206" s="13"/>
      <c r="JXP206" s="13"/>
      <c r="JXQ206" s="13"/>
      <c r="JXR206" s="13"/>
      <c r="JXS206" s="13"/>
      <c r="JXT206" s="13"/>
      <c r="JXU206" s="13"/>
      <c r="JXV206" s="13"/>
      <c r="JXW206" s="13"/>
      <c r="JXX206" s="13"/>
      <c r="JXY206" s="13"/>
      <c r="JXZ206" s="13"/>
      <c r="JYA206" s="13"/>
      <c r="JYB206" s="13"/>
      <c r="JYC206" s="13"/>
      <c r="JYD206" s="13"/>
      <c r="JYE206" s="13"/>
      <c r="JYF206" s="13"/>
      <c r="JYG206" s="13"/>
      <c r="JYH206" s="13"/>
      <c r="JYI206" s="13"/>
      <c r="JYJ206" s="13"/>
      <c r="JYK206" s="13"/>
      <c r="JYL206" s="13"/>
      <c r="JYM206" s="13"/>
      <c r="JYN206" s="13"/>
      <c r="JYO206" s="13"/>
      <c r="JYP206" s="13"/>
      <c r="JYQ206" s="13"/>
      <c r="JYR206" s="13"/>
      <c r="JYS206" s="13"/>
      <c r="JYT206" s="13"/>
      <c r="JYU206" s="13"/>
      <c r="JYV206" s="13"/>
      <c r="JYW206" s="13"/>
      <c r="JYX206" s="13"/>
      <c r="JYY206" s="13"/>
      <c r="JYZ206" s="13"/>
      <c r="JZA206" s="13"/>
      <c r="JZB206" s="13"/>
      <c r="JZC206" s="13"/>
      <c r="JZD206" s="13"/>
      <c r="JZE206" s="13"/>
      <c r="JZF206" s="13"/>
      <c r="JZG206" s="13"/>
      <c r="JZH206" s="13"/>
      <c r="JZI206" s="13"/>
      <c r="JZJ206" s="13"/>
      <c r="JZK206" s="13"/>
      <c r="JZL206" s="13"/>
      <c r="JZM206" s="13"/>
      <c r="JZN206" s="13"/>
      <c r="JZO206" s="13"/>
      <c r="JZP206" s="13"/>
      <c r="JZQ206" s="13"/>
      <c r="JZR206" s="13"/>
      <c r="JZS206" s="13"/>
      <c r="JZT206" s="13"/>
      <c r="JZU206" s="13"/>
      <c r="JZV206" s="13"/>
      <c r="JZW206" s="13"/>
      <c r="JZX206" s="13"/>
      <c r="JZY206" s="13"/>
      <c r="JZZ206" s="13"/>
      <c r="KAA206" s="13"/>
      <c r="KAB206" s="13"/>
      <c r="KAC206" s="13"/>
      <c r="KAD206" s="13"/>
      <c r="KAE206" s="13"/>
      <c r="KAF206" s="13"/>
      <c r="KAG206" s="13"/>
      <c r="KAH206" s="13"/>
      <c r="KAI206" s="13"/>
      <c r="KAJ206" s="13"/>
      <c r="KAK206" s="13"/>
      <c r="KAL206" s="13"/>
      <c r="KAM206" s="13"/>
      <c r="KAN206" s="13"/>
      <c r="KAO206" s="13"/>
      <c r="KAP206" s="13"/>
      <c r="KAQ206" s="13"/>
      <c r="KAR206" s="13"/>
      <c r="KAS206" s="13"/>
      <c r="KAT206" s="13"/>
      <c r="KAU206" s="13"/>
      <c r="KAV206" s="13"/>
      <c r="KAW206" s="13"/>
      <c r="KAX206" s="13"/>
      <c r="KAY206" s="13"/>
      <c r="KAZ206" s="13"/>
      <c r="KBA206" s="13"/>
      <c r="KBB206" s="13"/>
      <c r="KBC206" s="13"/>
      <c r="KBD206" s="13"/>
      <c r="KBE206" s="13"/>
      <c r="KBF206" s="13"/>
      <c r="KBG206" s="13"/>
      <c r="KBH206" s="13"/>
      <c r="KBI206" s="13"/>
      <c r="KBJ206" s="13"/>
      <c r="KBK206" s="13"/>
      <c r="KBL206" s="13"/>
      <c r="KBM206" s="13"/>
      <c r="KBN206" s="13"/>
      <c r="KBO206" s="13"/>
      <c r="KBP206" s="13"/>
      <c r="KBQ206" s="13"/>
      <c r="KBR206" s="13"/>
      <c r="KBS206" s="13"/>
      <c r="KBT206" s="13"/>
      <c r="KBU206" s="13"/>
      <c r="KBV206" s="13"/>
      <c r="KBW206" s="13"/>
      <c r="KBX206" s="13"/>
      <c r="KBY206" s="13"/>
      <c r="KBZ206" s="13"/>
      <c r="KCA206" s="13"/>
      <c r="KCB206" s="13"/>
      <c r="KCC206" s="13"/>
      <c r="KCD206" s="13"/>
      <c r="KCE206" s="13"/>
      <c r="KCF206" s="13"/>
      <c r="KCG206" s="13"/>
      <c r="KCH206" s="13"/>
      <c r="KCI206" s="13"/>
      <c r="KCJ206" s="13"/>
      <c r="KCK206" s="13"/>
      <c r="KCL206" s="13"/>
      <c r="KCM206" s="13"/>
      <c r="KCN206" s="13"/>
      <c r="KCO206" s="13"/>
      <c r="KCP206" s="13"/>
      <c r="KCQ206" s="13"/>
      <c r="KCR206" s="13"/>
      <c r="KCS206" s="13"/>
      <c r="KCT206" s="13"/>
      <c r="KCU206" s="13"/>
      <c r="KCV206" s="13"/>
      <c r="KCW206" s="13"/>
      <c r="KCX206" s="13"/>
      <c r="KCY206" s="13"/>
      <c r="KCZ206" s="13"/>
      <c r="KDA206" s="13"/>
      <c r="KDB206" s="13"/>
      <c r="KDC206" s="13"/>
      <c r="KDD206" s="13"/>
      <c r="KDE206" s="13"/>
      <c r="KDF206" s="13"/>
      <c r="KDG206" s="13"/>
      <c r="KDH206" s="13"/>
      <c r="KDI206" s="13"/>
      <c r="KDJ206" s="13"/>
      <c r="KDK206" s="13"/>
      <c r="KDL206" s="13"/>
      <c r="KDM206" s="13"/>
      <c r="KDN206" s="13"/>
      <c r="KDO206" s="13"/>
      <c r="KDP206" s="13"/>
      <c r="KDQ206" s="13"/>
      <c r="KDR206" s="13"/>
      <c r="KDS206" s="13"/>
      <c r="KDT206" s="13"/>
      <c r="KDU206" s="13"/>
      <c r="KDV206" s="13"/>
      <c r="KDW206" s="13"/>
      <c r="KDX206" s="13"/>
      <c r="KDY206" s="13"/>
      <c r="KDZ206" s="13"/>
      <c r="KEA206" s="13"/>
      <c r="KEB206" s="13"/>
      <c r="KEC206" s="13"/>
      <c r="KED206" s="13"/>
      <c r="KEE206" s="13"/>
      <c r="KEF206" s="13"/>
      <c r="KEG206" s="13"/>
      <c r="KEH206" s="13"/>
      <c r="KEI206" s="13"/>
      <c r="KEJ206" s="13"/>
      <c r="KEK206" s="13"/>
      <c r="KEL206" s="13"/>
      <c r="KEM206" s="13"/>
      <c r="KEN206" s="13"/>
      <c r="KEO206" s="13"/>
      <c r="KEP206" s="13"/>
      <c r="KEQ206" s="13"/>
      <c r="KER206" s="13"/>
      <c r="KES206" s="13"/>
      <c r="KET206" s="13"/>
      <c r="KEU206" s="13"/>
      <c r="KEV206" s="13"/>
      <c r="KEW206" s="13"/>
      <c r="KEX206" s="13"/>
      <c r="KEY206" s="13"/>
      <c r="KEZ206" s="13"/>
      <c r="KFA206" s="13"/>
      <c r="KFB206" s="13"/>
      <c r="KFC206" s="13"/>
      <c r="KFD206" s="13"/>
      <c r="KFE206" s="13"/>
      <c r="KFF206" s="13"/>
      <c r="KFG206" s="13"/>
      <c r="KFH206" s="13"/>
      <c r="KFI206" s="13"/>
      <c r="KFJ206" s="13"/>
      <c r="KFK206" s="13"/>
      <c r="KFL206" s="13"/>
      <c r="KFM206" s="13"/>
      <c r="KFN206" s="13"/>
      <c r="KFO206" s="13"/>
      <c r="KFP206" s="13"/>
      <c r="KFQ206" s="13"/>
      <c r="KFR206" s="13"/>
      <c r="KFS206" s="13"/>
      <c r="KFT206" s="13"/>
      <c r="KFU206" s="13"/>
      <c r="KFV206" s="13"/>
      <c r="KFW206" s="13"/>
      <c r="KFX206" s="13"/>
      <c r="KFY206" s="13"/>
      <c r="KFZ206" s="13"/>
      <c r="KGA206" s="13"/>
      <c r="KGB206" s="13"/>
      <c r="KGC206" s="13"/>
      <c r="KGD206" s="13"/>
      <c r="KGE206" s="13"/>
      <c r="KGF206" s="13"/>
      <c r="KGG206" s="13"/>
      <c r="KGH206" s="13"/>
      <c r="KGI206" s="13"/>
      <c r="KGJ206" s="13"/>
      <c r="KGK206" s="13"/>
      <c r="KGL206" s="13"/>
      <c r="KGM206" s="13"/>
      <c r="KGN206" s="13"/>
      <c r="KGO206" s="13"/>
      <c r="KGP206" s="13"/>
      <c r="KGQ206" s="13"/>
      <c r="KGR206" s="13"/>
      <c r="KGS206" s="13"/>
      <c r="KGT206" s="13"/>
      <c r="KGU206" s="13"/>
      <c r="KGV206" s="13"/>
      <c r="KGW206" s="13"/>
      <c r="KGX206" s="13"/>
      <c r="KGY206" s="13"/>
      <c r="KGZ206" s="13"/>
      <c r="KHA206" s="13"/>
      <c r="KHB206" s="13"/>
      <c r="KHC206" s="13"/>
      <c r="KHD206" s="13"/>
      <c r="KHE206" s="13"/>
      <c r="KHF206" s="13"/>
      <c r="KHG206" s="13"/>
      <c r="KHH206" s="13"/>
      <c r="KHI206" s="13"/>
      <c r="KHJ206" s="13"/>
      <c r="KHK206" s="13"/>
      <c r="KHL206" s="13"/>
      <c r="KHM206" s="13"/>
      <c r="KHN206" s="13"/>
      <c r="KHO206" s="13"/>
      <c r="KHP206" s="13"/>
      <c r="KHQ206" s="13"/>
      <c r="KHR206" s="13"/>
      <c r="KHS206" s="13"/>
      <c r="KHT206" s="13"/>
      <c r="KHU206" s="13"/>
      <c r="KHV206" s="13"/>
      <c r="KHW206" s="13"/>
      <c r="KHX206" s="13"/>
      <c r="KHY206" s="13"/>
      <c r="KHZ206" s="13"/>
      <c r="KIA206" s="13"/>
      <c r="KIB206" s="13"/>
      <c r="KIC206" s="13"/>
      <c r="KID206" s="13"/>
      <c r="KIE206" s="13"/>
      <c r="KIF206" s="13"/>
      <c r="KIG206" s="13"/>
      <c r="KIH206" s="13"/>
      <c r="KII206" s="13"/>
      <c r="KIJ206" s="13"/>
      <c r="KIK206" s="13"/>
      <c r="KIL206" s="13"/>
      <c r="KIM206" s="13"/>
      <c r="KIN206" s="13"/>
      <c r="KIO206" s="13"/>
      <c r="KIP206" s="13"/>
      <c r="KIQ206" s="13"/>
      <c r="KIR206" s="13"/>
      <c r="KIS206" s="13"/>
      <c r="KIT206" s="13"/>
      <c r="KIU206" s="13"/>
      <c r="KIV206" s="13"/>
      <c r="KIW206" s="13"/>
      <c r="KIX206" s="13"/>
      <c r="KIY206" s="13"/>
      <c r="KIZ206" s="13"/>
      <c r="KJA206" s="13"/>
      <c r="KJB206" s="13"/>
      <c r="KJC206" s="13"/>
      <c r="KJD206" s="13"/>
      <c r="KJE206" s="13"/>
      <c r="KJF206" s="13"/>
      <c r="KJG206" s="13"/>
      <c r="KJH206" s="13"/>
      <c r="KJI206" s="13"/>
      <c r="KJJ206" s="13"/>
      <c r="KJK206" s="13"/>
      <c r="KJL206" s="13"/>
      <c r="KJM206" s="13"/>
      <c r="KJN206" s="13"/>
      <c r="KJO206" s="13"/>
      <c r="KJP206" s="13"/>
      <c r="KJQ206" s="13"/>
      <c r="KJR206" s="13"/>
      <c r="KJS206" s="13"/>
      <c r="KJT206" s="13"/>
      <c r="KJU206" s="13"/>
      <c r="KJV206" s="13"/>
      <c r="KJW206" s="13"/>
      <c r="KJX206" s="13"/>
      <c r="KJY206" s="13"/>
      <c r="KJZ206" s="13"/>
      <c r="KKA206" s="13"/>
      <c r="KKB206" s="13"/>
      <c r="KKC206" s="13"/>
      <c r="KKD206" s="13"/>
      <c r="KKE206" s="13"/>
      <c r="KKF206" s="13"/>
      <c r="KKG206" s="13"/>
      <c r="KKH206" s="13"/>
      <c r="KKI206" s="13"/>
      <c r="KKJ206" s="13"/>
      <c r="KKK206" s="13"/>
      <c r="KKL206" s="13"/>
      <c r="KKM206" s="13"/>
      <c r="KKN206" s="13"/>
      <c r="KKO206" s="13"/>
      <c r="KKP206" s="13"/>
      <c r="KKQ206" s="13"/>
      <c r="KKR206" s="13"/>
      <c r="KKS206" s="13"/>
      <c r="KKT206" s="13"/>
      <c r="KKU206" s="13"/>
      <c r="KKV206" s="13"/>
      <c r="KKW206" s="13"/>
      <c r="KKX206" s="13"/>
      <c r="KKY206" s="13"/>
      <c r="KKZ206" s="13"/>
      <c r="KLA206" s="13"/>
      <c r="KLB206" s="13"/>
      <c r="KLC206" s="13"/>
      <c r="KLD206" s="13"/>
      <c r="KLE206" s="13"/>
      <c r="KLF206" s="13"/>
      <c r="KLG206" s="13"/>
      <c r="KLH206" s="13"/>
      <c r="KLI206" s="13"/>
      <c r="KLJ206" s="13"/>
      <c r="KLK206" s="13"/>
      <c r="KLL206" s="13"/>
      <c r="KLM206" s="13"/>
      <c r="KLN206" s="13"/>
      <c r="KLO206" s="13"/>
      <c r="KLP206" s="13"/>
      <c r="KLQ206" s="13"/>
      <c r="KLR206" s="13"/>
      <c r="KLS206" s="13"/>
      <c r="KLT206" s="13"/>
      <c r="KLU206" s="13"/>
      <c r="KLV206" s="13"/>
      <c r="KLW206" s="13"/>
      <c r="KLX206" s="13"/>
      <c r="KLY206" s="13"/>
      <c r="KLZ206" s="13"/>
      <c r="KMA206" s="13"/>
      <c r="KMB206" s="13"/>
      <c r="KMC206" s="13"/>
      <c r="KMD206" s="13"/>
      <c r="KME206" s="13"/>
      <c r="KMF206" s="13"/>
      <c r="KMG206" s="13"/>
      <c r="KMH206" s="13"/>
      <c r="KMI206" s="13"/>
      <c r="KMJ206" s="13"/>
      <c r="KMK206" s="13"/>
      <c r="KML206" s="13"/>
      <c r="KMM206" s="13"/>
      <c r="KMN206" s="13"/>
      <c r="KMO206" s="13"/>
      <c r="KMP206" s="13"/>
      <c r="KMQ206" s="13"/>
      <c r="KMR206" s="13"/>
      <c r="KMS206" s="13"/>
      <c r="KMT206" s="13"/>
      <c r="KMU206" s="13"/>
      <c r="KMV206" s="13"/>
      <c r="KMW206" s="13"/>
      <c r="KMX206" s="13"/>
      <c r="KMY206" s="13"/>
      <c r="KMZ206" s="13"/>
      <c r="KNA206" s="13"/>
      <c r="KNB206" s="13"/>
      <c r="KNC206" s="13"/>
      <c r="KND206" s="13"/>
      <c r="KNE206" s="13"/>
      <c r="KNF206" s="13"/>
      <c r="KNG206" s="13"/>
      <c r="KNH206" s="13"/>
      <c r="KNI206" s="13"/>
      <c r="KNJ206" s="13"/>
      <c r="KNK206" s="13"/>
      <c r="KNL206" s="13"/>
      <c r="KNM206" s="13"/>
      <c r="KNN206" s="13"/>
      <c r="KNO206" s="13"/>
      <c r="KNP206" s="13"/>
      <c r="KNQ206" s="13"/>
      <c r="KNR206" s="13"/>
      <c r="KNS206" s="13"/>
      <c r="KNT206" s="13"/>
      <c r="KNU206" s="13"/>
      <c r="KNV206" s="13"/>
      <c r="KNW206" s="13"/>
      <c r="KNX206" s="13"/>
      <c r="KNY206" s="13"/>
      <c r="KNZ206" s="13"/>
      <c r="KOA206" s="13"/>
      <c r="KOB206" s="13"/>
      <c r="KOC206" s="13"/>
      <c r="KOD206" s="13"/>
      <c r="KOE206" s="13"/>
      <c r="KOF206" s="13"/>
      <c r="KOG206" s="13"/>
      <c r="KOH206" s="13"/>
      <c r="KOI206" s="13"/>
      <c r="KOJ206" s="13"/>
      <c r="KOK206" s="13"/>
      <c r="KOL206" s="13"/>
      <c r="KOM206" s="13"/>
      <c r="KON206" s="13"/>
      <c r="KOO206" s="13"/>
      <c r="KOP206" s="13"/>
      <c r="KOQ206" s="13"/>
      <c r="KOR206" s="13"/>
      <c r="KOS206" s="13"/>
      <c r="KOT206" s="13"/>
      <c r="KOU206" s="13"/>
      <c r="KOV206" s="13"/>
      <c r="KOW206" s="13"/>
      <c r="KOX206" s="13"/>
      <c r="KOY206" s="13"/>
      <c r="KOZ206" s="13"/>
      <c r="KPA206" s="13"/>
      <c r="KPB206" s="13"/>
      <c r="KPC206" s="13"/>
      <c r="KPD206" s="13"/>
      <c r="KPE206" s="13"/>
      <c r="KPF206" s="13"/>
      <c r="KPG206" s="13"/>
      <c r="KPH206" s="13"/>
      <c r="KPI206" s="13"/>
      <c r="KPJ206" s="13"/>
      <c r="KPK206" s="13"/>
      <c r="KPL206" s="13"/>
      <c r="KPM206" s="13"/>
      <c r="KPN206" s="13"/>
      <c r="KPO206" s="13"/>
      <c r="KPP206" s="13"/>
      <c r="KPQ206" s="13"/>
      <c r="KPR206" s="13"/>
      <c r="KPS206" s="13"/>
      <c r="KPT206" s="13"/>
      <c r="KPU206" s="13"/>
      <c r="KPV206" s="13"/>
      <c r="KPW206" s="13"/>
      <c r="KPX206" s="13"/>
      <c r="KPY206" s="13"/>
      <c r="KPZ206" s="13"/>
      <c r="KQA206" s="13"/>
      <c r="KQB206" s="13"/>
      <c r="KQC206" s="13"/>
      <c r="KQD206" s="13"/>
      <c r="KQE206" s="13"/>
      <c r="KQF206" s="13"/>
      <c r="KQG206" s="13"/>
      <c r="KQH206" s="13"/>
      <c r="KQI206" s="13"/>
      <c r="KQJ206" s="13"/>
      <c r="KQK206" s="13"/>
      <c r="KQL206" s="13"/>
      <c r="KQM206" s="13"/>
      <c r="KQN206" s="13"/>
      <c r="KQO206" s="13"/>
      <c r="KQP206" s="13"/>
      <c r="KQQ206" s="13"/>
      <c r="KQR206" s="13"/>
      <c r="KQS206" s="13"/>
      <c r="KQT206" s="13"/>
      <c r="KQU206" s="13"/>
      <c r="KQV206" s="13"/>
      <c r="KQW206" s="13"/>
      <c r="KQX206" s="13"/>
      <c r="KQY206" s="13"/>
      <c r="KQZ206" s="13"/>
      <c r="KRA206" s="13"/>
      <c r="KRB206" s="13"/>
      <c r="KRC206" s="13"/>
      <c r="KRD206" s="13"/>
      <c r="KRE206" s="13"/>
      <c r="KRF206" s="13"/>
      <c r="KRG206" s="13"/>
      <c r="KRH206" s="13"/>
      <c r="KRI206" s="13"/>
      <c r="KRJ206" s="13"/>
      <c r="KRK206" s="13"/>
      <c r="KRL206" s="13"/>
      <c r="KRM206" s="13"/>
      <c r="KRN206" s="13"/>
      <c r="KRO206" s="13"/>
      <c r="KRP206" s="13"/>
      <c r="KRQ206" s="13"/>
      <c r="KRR206" s="13"/>
      <c r="KRS206" s="13"/>
      <c r="KRT206" s="13"/>
      <c r="KRU206" s="13"/>
      <c r="KRV206" s="13"/>
      <c r="KRW206" s="13"/>
      <c r="KRX206" s="13"/>
      <c r="KRY206" s="13"/>
      <c r="KRZ206" s="13"/>
      <c r="KSA206" s="13"/>
      <c r="KSB206" s="13"/>
      <c r="KSC206" s="13"/>
      <c r="KSD206" s="13"/>
      <c r="KSE206" s="13"/>
      <c r="KSF206" s="13"/>
      <c r="KSG206" s="13"/>
      <c r="KSH206" s="13"/>
      <c r="KSI206" s="13"/>
      <c r="KSJ206" s="13"/>
      <c r="KSK206" s="13"/>
      <c r="KSL206" s="13"/>
      <c r="KSM206" s="13"/>
      <c r="KSN206" s="13"/>
      <c r="KSO206" s="13"/>
      <c r="KSP206" s="13"/>
      <c r="KSQ206" s="13"/>
      <c r="KSR206" s="13"/>
      <c r="KSS206" s="13"/>
      <c r="KST206" s="13"/>
      <c r="KSU206" s="13"/>
      <c r="KSV206" s="13"/>
      <c r="KSW206" s="13"/>
      <c r="KSX206" s="13"/>
      <c r="KSY206" s="13"/>
      <c r="KSZ206" s="13"/>
      <c r="KTA206" s="13"/>
      <c r="KTB206" s="13"/>
      <c r="KTC206" s="13"/>
      <c r="KTD206" s="13"/>
      <c r="KTE206" s="13"/>
      <c r="KTF206" s="13"/>
      <c r="KTG206" s="13"/>
      <c r="KTH206" s="13"/>
      <c r="KTI206" s="13"/>
      <c r="KTJ206" s="13"/>
      <c r="KTK206" s="13"/>
      <c r="KTL206" s="13"/>
      <c r="KTM206" s="13"/>
      <c r="KTN206" s="13"/>
      <c r="KTO206" s="13"/>
      <c r="KTP206" s="13"/>
      <c r="KTQ206" s="13"/>
      <c r="KTR206" s="13"/>
      <c r="KTS206" s="13"/>
      <c r="KTT206" s="13"/>
      <c r="KTU206" s="13"/>
      <c r="KTV206" s="13"/>
      <c r="KTW206" s="13"/>
      <c r="KTX206" s="13"/>
      <c r="KTY206" s="13"/>
      <c r="KTZ206" s="13"/>
      <c r="KUA206" s="13"/>
      <c r="KUB206" s="13"/>
      <c r="KUC206" s="13"/>
      <c r="KUD206" s="13"/>
      <c r="KUE206" s="13"/>
      <c r="KUF206" s="13"/>
      <c r="KUG206" s="13"/>
      <c r="KUH206" s="13"/>
      <c r="KUI206" s="13"/>
      <c r="KUJ206" s="13"/>
      <c r="KUK206" s="13"/>
      <c r="KUL206" s="13"/>
      <c r="KUM206" s="13"/>
      <c r="KUN206" s="13"/>
      <c r="KUO206" s="13"/>
      <c r="KUP206" s="13"/>
      <c r="KUQ206" s="13"/>
      <c r="KUR206" s="13"/>
      <c r="KUS206" s="13"/>
      <c r="KUT206" s="13"/>
      <c r="KUU206" s="13"/>
      <c r="KUV206" s="13"/>
      <c r="KUW206" s="13"/>
      <c r="KUX206" s="13"/>
      <c r="KUY206" s="13"/>
      <c r="KUZ206" s="13"/>
      <c r="KVA206" s="13"/>
      <c r="KVB206" s="13"/>
      <c r="KVC206" s="13"/>
      <c r="KVD206" s="13"/>
      <c r="KVE206" s="13"/>
      <c r="KVF206" s="13"/>
      <c r="KVG206" s="13"/>
      <c r="KVH206" s="13"/>
      <c r="KVI206" s="13"/>
      <c r="KVJ206" s="13"/>
      <c r="KVK206" s="13"/>
      <c r="KVL206" s="13"/>
      <c r="KVM206" s="13"/>
      <c r="KVN206" s="13"/>
      <c r="KVO206" s="13"/>
      <c r="KVP206" s="13"/>
      <c r="KVQ206" s="13"/>
      <c r="KVR206" s="13"/>
      <c r="KVS206" s="13"/>
      <c r="KVT206" s="13"/>
      <c r="KVU206" s="13"/>
      <c r="KVV206" s="13"/>
      <c r="KVW206" s="13"/>
      <c r="KVX206" s="13"/>
      <c r="KVY206" s="13"/>
      <c r="KVZ206" s="13"/>
      <c r="KWA206" s="13"/>
      <c r="KWB206" s="13"/>
      <c r="KWC206" s="13"/>
      <c r="KWD206" s="13"/>
      <c r="KWE206" s="13"/>
      <c r="KWF206" s="13"/>
      <c r="KWG206" s="13"/>
      <c r="KWH206" s="13"/>
      <c r="KWI206" s="13"/>
      <c r="KWJ206" s="13"/>
      <c r="KWK206" s="13"/>
      <c r="KWL206" s="13"/>
      <c r="KWM206" s="13"/>
      <c r="KWN206" s="13"/>
      <c r="KWO206" s="13"/>
      <c r="KWP206" s="13"/>
      <c r="KWQ206" s="13"/>
      <c r="KWR206" s="13"/>
      <c r="KWS206" s="13"/>
      <c r="KWT206" s="13"/>
      <c r="KWU206" s="13"/>
      <c r="KWV206" s="13"/>
      <c r="KWW206" s="13"/>
      <c r="KWX206" s="13"/>
      <c r="KWY206" s="13"/>
      <c r="KWZ206" s="13"/>
      <c r="KXA206" s="13"/>
      <c r="KXB206" s="13"/>
      <c r="KXC206" s="13"/>
      <c r="KXD206" s="13"/>
      <c r="KXE206" s="13"/>
      <c r="KXF206" s="13"/>
      <c r="KXG206" s="13"/>
      <c r="KXH206" s="13"/>
      <c r="KXI206" s="13"/>
      <c r="KXJ206" s="13"/>
      <c r="KXK206" s="13"/>
      <c r="KXL206" s="13"/>
      <c r="KXM206" s="13"/>
      <c r="KXN206" s="13"/>
      <c r="KXO206" s="13"/>
      <c r="KXP206" s="13"/>
      <c r="KXQ206" s="13"/>
      <c r="KXR206" s="13"/>
      <c r="KXS206" s="13"/>
      <c r="KXT206" s="13"/>
      <c r="KXU206" s="13"/>
      <c r="KXV206" s="13"/>
      <c r="KXW206" s="13"/>
      <c r="KXX206" s="13"/>
      <c r="KXY206" s="13"/>
      <c r="KXZ206" s="13"/>
      <c r="KYA206" s="13"/>
      <c r="KYB206" s="13"/>
      <c r="KYC206" s="13"/>
      <c r="KYD206" s="13"/>
      <c r="KYE206" s="13"/>
      <c r="KYF206" s="13"/>
      <c r="KYG206" s="13"/>
      <c r="KYH206" s="13"/>
      <c r="KYI206" s="13"/>
      <c r="KYJ206" s="13"/>
      <c r="KYK206" s="13"/>
      <c r="KYL206" s="13"/>
      <c r="KYM206" s="13"/>
      <c r="KYN206" s="13"/>
      <c r="KYO206" s="13"/>
      <c r="KYP206" s="13"/>
      <c r="KYQ206" s="13"/>
      <c r="KYR206" s="13"/>
      <c r="KYS206" s="13"/>
      <c r="KYT206" s="13"/>
      <c r="KYU206" s="13"/>
      <c r="KYV206" s="13"/>
      <c r="KYW206" s="13"/>
      <c r="KYX206" s="13"/>
      <c r="KYY206" s="13"/>
      <c r="KYZ206" s="13"/>
      <c r="KZA206" s="13"/>
      <c r="KZB206" s="13"/>
      <c r="KZC206" s="13"/>
      <c r="KZD206" s="13"/>
      <c r="KZE206" s="13"/>
      <c r="KZF206" s="13"/>
      <c r="KZG206" s="13"/>
      <c r="KZH206" s="13"/>
      <c r="KZI206" s="13"/>
      <c r="KZJ206" s="13"/>
      <c r="KZK206" s="13"/>
      <c r="KZL206" s="13"/>
      <c r="KZM206" s="13"/>
      <c r="KZN206" s="13"/>
      <c r="KZO206" s="13"/>
      <c r="KZP206" s="13"/>
      <c r="KZQ206" s="13"/>
      <c r="KZR206" s="13"/>
      <c r="KZS206" s="13"/>
      <c r="KZT206" s="13"/>
      <c r="KZU206" s="13"/>
      <c r="KZV206" s="13"/>
      <c r="KZW206" s="13"/>
      <c r="KZX206" s="13"/>
      <c r="KZY206" s="13"/>
      <c r="KZZ206" s="13"/>
      <c r="LAA206" s="13"/>
      <c r="LAB206" s="13"/>
      <c r="LAC206" s="13"/>
      <c r="LAD206" s="13"/>
      <c r="LAE206" s="13"/>
      <c r="LAF206" s="13"/>
      <c r="LAG206" s="13"/>
      <c r="LAH206" s="13"/>
      <c r="LAI206" s="13"/>
      <c r="LAJ206" s="13"/>
      <c r="LAK206" s="13"/>
      <c r="LAL206" s="13"/>
      <c r="LAM206" s="13"/>
      <c r="LAN206" s="13"/>
      <c r="LAO206" s="13"/>
      <c r="LAP206" s="13"/>
      <c r="LAQ206" s="13"/>
      <c r="LAR206" s="13"/>
      <c r="LAS206" s="13"/>
      <c r="LAT206" s="13"/>
      <c r="LAU206" s="13"/>
      <c r="LAV206" s="13"/>
      <c r="LAW206" s="13"/>
      <c r="LAX206" s="13"/>
      <c r="LAY206" s="13"/>
      <c r="LAZ206" s="13"/>
      <c r="LBA206" s="13"/>
      <c r="LBB206" s="13"/>
      <c r="LBC206" s="13"/>
      <c r="LBD206" s="13"/>
      <c r="LBE206" s="13"/>
      <c r="LBF206" s="13"/>
      <c r="LBG206" s="13"/>
      <c r="LBH206" s="13"/>
      <c r="LBI206" s="13"/>
      <c r="LBJ206" s="13"/>
      <c r="LBK206" s="13"/>
      <c r="LBL206" s="13"/>
      <c r="LBM206" s="13"/>
      <c r="LBN206" s="13"/>
      <c r="LBO206" s="13"/>
      <c r="LBP206" s="13"/>
      <c r="LBQ206" s="13"/>
      <c r="LBR206" s="13"/>
      <c r="LBS206" s="13"/>
      <c r="LBT206" s="13"/>
      <c r="LBU206" s="13"/>
      <c r="LBV206" s="13"/>
      <c r="LBW206" s="13"/>
      <c r="LBX206" s="13"/>
      <c r="LBY206" s="13"/>
      <c r="LBZ206" s="13"/>
      <c r="LCA206" s="13"/>
      <c r="LCB206" s="13"/>
      <c r="LCC206" s="13"/>
      <c r="LCD206" s="13"/>
      <c r="LCE206" s="13"/>
      <c r="LCF206" s="13"/>
      <c r="LCG206" s="13"/>
      <c r="LCH206" s="13"/>
      <c r="LCI206" s="13"/>
      <c r="LCJ206" s="13"/>
      <c r="LCK206" s="13"/>
      <c r="LCL206" s="13"/>
      <c r="LCM206" s="13"/>
      <c r="LCN206" s="13"/>
      <c r="LCO206" s="13"/>
      <c r="LCP206" s="13"/>
      <c r="LCQ206" s="13"/>
      <c r="LCR206" s="13"/>
      <c r="LCS206" s="13"/>
      <c r="LCT206" s="13"/>
      <c r="LCU206" s="13"/>
      <c r="LCV206" s="13"/>
      <c r="LCW206" s="13"/>
      <c r="LCX206" s="13"/>
      <c r="LCY206" s="13"/>
      <c r="LCZ206" s="13"/>
      <c r="LDA206" s="13"/>
      <c r="LDB206" s="13"/>
      <c r="LDC206" s="13"/>
      <c r="LDD206" s="13"/>
      <c r="LDE206" s="13"/>
      <c r="LDF206" s="13"/>
      <c r="LDG206" s="13"/>
      <c r="LDH206" s="13"/>
      <c r="LDI206" s="13"/>
      <c r="LDJ206" s="13"/>
      <c r="LDK206" s="13"/>
      <c r="LDL206" s="13"/>
      <c r="LDM206" s="13"/>
      <c r="LDN206" s="13"/>
      <c r="LDO206" s="13"/>
      <c r="LDP206" s="13"/>
      <c r="LDQ206" s="13"/>
      <c r="LDR206" s="13"/>
      <c r="LDS206" s="13"/>
      <c r="LDT206" s="13"/>
      <c r="LDU206" s="13"/>
      <c r="LDV206" s="13"/>
      <c r="LDW206" s="13"/>
      <c r="LDX206" s="13"/>
      <c r="LDY206" s="13"/>
      <c r="LDZ206" s="13"/>
      <c r="LEA206" s="13"/>
      <c r="LEB206" s="13"/>
      <c r="LEC206" s="13"/>
      <c r="LED206" s="13"/>
      <c r="LEE206" s="13"/>
      <c r="LEF206" s="13"/>
      <c r="LEG206" s="13"/>
      <c r="LEH206" s="13"/>
      <c r="LEI206" s="13"/>
      <c r="LEJ206" s="13"/>
      <c r="LEK206" s="13"/>
      <c r="LEL206" s="13"/>
      <c r="LEM206" s="13"/>
      <c r="LEN206" s="13"/>
      <c r="LEO206" s="13"/>
      <c r="LEP206" s="13"/>
      <c r="LEQ206" s="13"/>
      <c r="LER206" s="13"/>
      <c r="LES206" s="13"/>
      <c r="LET206" s="13"/>
      <c r="LEU206" s="13"/>
      <c r="LEV206" s="13"/>
      <c r="LEW206" s="13"/>
      <c r="LEX206" s="13"/>
      <c r="LEY206" s="13"/>
      <c r="LEZ206" s="13"/>
      <c r="LFA206" s="13"/>
      <c r="LFB206" s="13"/>
      <c r="LFC206" s="13"/>
      <c r="LFD206" s="13"/>
      <c r="LFE206" s="13"/>
      <c r="LFF206" s="13"/>
      <c r="LFG206" s="13"/>
      <c r="LFH206" s="13"/>
      <c r="LFI206" s="13"/>
      <c r="LFJ206" s="13"/>
      <c r="LFK206" s="13"/>
      <c r="LFL206" s="13"/>
      <c r="LFM206" s="13"/>
      <c r="LFN206" s="13"/>
      <c r="LFO206" s="13"/>
      <c r="LFP206" s="13"/>
      <c r="LFQ206" s="13"/>
      <c r="LFR206" s="13"/>
      <c r="LFS206" s="13"/>
      <c r="LFT206" s="13"/>
      <c r="LFU206" s="13"/>
      <c r="LFV206" s="13"/>
      <c r="LFW206" s="13"/>
      <c r="LFX206" s="13"/>
      <c r="LFY206" s="13"/>
      <c r="LFZ206" s="13"/>
      <c r="LGA206" s="13"/>
      <c r="LGB206" s="13"/>
      <c r="LGC206" s="13"/>
      <c r="LGD206" s="13"/>
      <c r="LGE206" s="13"/>
      <c r="LGF206" s="13"/>
      <c r="LGG206" s="13"/>
      <c r="LGH206" s="13"/>
      <c r="LGI206" s="13"/>
      <c r="LGJ206" s="13"/>
      <c r="LGK206" s="13"/>
      <c r="LGL206" s="13"/>
      <c r="LGM206" s="13"/>
      <c r="LGN206" s="13"/>
      <c r="LGO206" s="13"/>
      <c r="LGP206" s="13"/>
      <c r="LGQ206" s="13"/>
      <c r="LGR206" s="13"/>
      <c r="LGS206" s="13"/>
      <c r="LGT206" s="13"/>
      <c r="LGU206" s="13"/>
      <c r="LGV206" s="13"/>
      <c r="LGW206" s="13"/>
      <c r="LGX206" s="13"/>
      <c r="LGY206" s="13"/>
      <c r="LGZ206" s="13"/>
      <c r="LHA206" s="13"/>
      <c r="LHB206" s="13"/>
      <c r="LHC206" s="13"/>
      <c r="LHD206" s="13"/>
      <c r="LHE206" s="13"/>
      <c r="LHF206" s="13"/>
      <c r="LHG206" s="13"/>
      <c r="LHH206" s="13"/>
      <c r="LHI206" s="13"/>
      <c r="LHJ206" s="13"/>
      <c r="LHK206" s="13"/>
      <c r="LHL206" s="13"/>
      <c r="LHM206" s="13"/>
      <c r="LHN206" s="13"/>
      <c r="LHO206" s="13"/>
      <c r="LHP206" s="13"/>
      <c r="LHQ206" s="13"/>
      <c r="LHR206" s="13"/>
      <c r="LHS206" s="13"/>
      <c r="LHT206" s="13"/>
      <c r="LHU206" s="13"/>
      <c r="LHV206" s="13"/>
      <c r="LHW206" s="13"/>
      <c r="LHX206" s="13"/>
      <c r="LHY206" s="13"/>
      <c r="LHZ206" s="13"/>
      <c r="LIA206" s="13"/>
      <c r="LIB206" s="13"/>
      <c r="LIC206" s="13"/>
      <c r="LID206" s="13"/>
      <c r="LIE206" s="13"/>
      <c r="LIF206" s="13"/>
      <c r="LIG206" s="13"/>
      <c r="LIH206" s="13"/>
      <c r="LII206" s="13"/>
      <c r="LIJ206" s="13"/>
      <c r="LIK206" s="13"/>
      <c r="LIL206" s="13"/>
      <c r="LIM206" s="13"/>
      <c r="LIN206" s="13"/>
      <c r="LIO206" s="13"/>
      <c r="LIP206" s="13"/>
      <c r="LIQ206" s="13"/>
      <c r="LIR206" s="13"/>
      <c r="LIS206" s="13"/>
      <c r="LIT206" s="13"/>
      <c r="LIU206" s="13"/>
      <c r="LIV206" s="13"/>
      <c r="LIW206" s="13"/>
      <c r="LIX206" s="13"/>
      <c r="LIY206" s="13"/>
      <c r="LIZ206" s="13"/>
      <c r="LJA206" s="13"/>
      <c r="LJB206" s="13"/>
      <c r="LJC206" s="13"/>
      <c r="LJD206" s="13"/>
      <c r="LJE206" s="13"/>
      <c r="LJF206" s="13"/>
      <c r="LJG206" s="13"/>
      <c r="LJH206" s="13"/>
      <c r="LJI206" s="13"/>
      <c r="LJJ206" s="13"/>
      <c r="LJK206" s="13"/>
      <c r="LJL206" s="13"/>
      <c r="LJM206" s="13"/>
      <c r="LJN206" s="13"/>
      <c r="LJO206" s="13"/>
      <c r="LJP206" s="13"/>
      <c r="LJQ206" s="13"/>
      <c r="LJR206" s="13"/>
      <c r="LJS206" s="13"/>
      <c r="LJT206" s="13"/>
      <c r="LJU206" s="13"/>
      <c r="LJV206" s="13"/>
      <c r="LJW206" s="13"/>
      <c r="LJX206" s="13"/>
      <c r="LJY206" s="13"/>
      <c r="LJZ206" s="13"/>
      <c r="LKA206" s="13"/>
      <c r="LKB206" s="13"/>
      <c r="LKC206" s="13"/>
      <c r="LKD206" s="13"/>
      <c r="LKE206" s="13"/>
      <c r="LKF206" s="13"/>
      <c r="LKG206" s="13"/>
      <c r="LKH206" s="13"/>
      <c r="LKI206" s="13"/>
      <c r="LKJ206" s="13"/>
      <c r="LKK206" s="13"/>
      <c r="LKL206" s="13"/>
      <c r="LKM206" s="13"/>
      <c r="LKN206" s="13"/>
      <c r="LKO206" s="13"/>
      <c r="LKP206" s="13"/>
      <c r="LKQ206" s="13"/>
      <c r="LKR206" s="13"/>
      <c r="LKS206" s="13"/>
      <c r="LKT206" s="13"/>
      <c r="LKU206" s="13"/>
      <c r="LKV206" s="13"/>
      <c r="LKW206" s="13"/>
      <c r="LKX206" s="13"/>
      <c r="LKY206" s="13"/>
      <c r="LKZ206" s="13"/>
      <c r="LLA206" s="13"/>
      <c r="LLB206" s="13"/>
      <c r="LLC206" s="13"/>
      <c r="LLD206" s="13"/>
      <c r="LLE206" s="13"/>
      <c r="LLF206" s="13"/>
      <c r="LLG206" s="13"/>
      <c r="LLH206" s="13"/>
      <c r="LLI206" s="13"/>
      <c r="LLJ206" s="13"/>
      <c r="LLK206" s="13"/>
      <c r="LLL206" s="13"/>
      <c r="LLM206" s="13"/>
      <c r="LLN206" s="13"/>
      <c r="LLO206" s="13"/>
      <c r="LLP206" s="13"/>
      <c r="LLQ206" s="13"/>
      <c r="LLR206" s="13"/>
      <c r="LLS206" s="13"/>
      <c r="LLT206" s="13"/>
      <c r="LLU206" s="13"/>
      <c r="LLV206" s="13"/>
      <c r="LLW206" s="13"/>
      <c r="LLX206" s="13"/>
      <c r="LLY206" s="13"/>
      <c r="LLZ206" s="13"/>
      <c r="LMA206" s="13"/>
      <c r="LMB206" s="13"/>
      <c r="LMC206" s="13"/>
      <c r="LMD206" s="13"/>
      <c r="LME206" s="13"/>
      <c r="LMF206" s="13"/>
      <c r="LMG206" s="13"/>
      <c r="LMH206" s="13"/>
      <c r="LMI206" s="13"/>
      <c r="LMJ206" s="13"/>
      <c r="LMK206" s="13"/>
      <c r="LML206" s="13"/>
      <c r="LMM206" s="13"/>
      <c r="LMN206" s="13"/>
      <c r="LMO206" s="13"/>
      <c r="LMP206" s="13"/>
      <c r="LMQ206" s="13"/>
      <c r="LMR206" s="13"/>
      <c r="LMS206" s="13"/>
      <c r="LMT206" s="13"/>
      <c r="LMU206" s="13"/>
      <c r="LMV206" s="13"/>
      <c r="LMW206" s="13"/>
      <c r="LMX206" s="13"/>
      <c r="LMY206" s="13"/>
      <c r="LMZ206" s="13"/>
      <c r="LNA206" s="13"/>
      <c r="LNB206" s="13"/>
      <c r="LNC206" s="13"/>
      <c r="LND206" s="13"/>
      <c r="LNE206" s="13"/>
      <c r="LNF206" s="13"/>
      <c r="LNG206" s="13"/>
      <c r="LNH206" s="13"/>
      <c r="LNI206" s="13"/>
      <c r="LNJ206" s="13"/>
      <c r="LNK206" s="13"/>
      <c r="LNL206" s="13"/>
      <c r="LNM206" s="13"/>
      <c r="LNN206" s="13"/>
      <c r="LNO206" s="13"/>
      <c r="LNP206" s="13"/>
      <c r="LNQ206" s="13"/>
      <c r="LNR206" s="13"/>
      <c r="LNS206" s="13"/>
      <c r="LNT206" s="13"/>
      <c r="LNU206" s="13"/>
      <c r="LNV206" s="13"/>
      <c r="LNW206" s="13"/>
      <c r="LNX206" s="13"/>
      <c r="LNY206" s="13"/>
      <c r="LNZ206" s="13"/>
      <c r="LOA206" s="13"/>
      <c r="LOB206" s="13"/>
      <c r="LOC206" s="13"/>
      <c r="LOD206" s="13"/>
      <c r="LOE206" s="13"/>
      <c r="LOF206" s="13"/>
      <c r="LOG206" s="13"/>
      <c r="LOH206" s="13"/>
      <c r="LOI206" s="13"/>
      <c r="LOJ206" s="13"/>
      <c r="LOK206" s="13"/>
      <c r="LOL206" s="13"/>
      <c r="LOM206" s="13"/>
      <c r="LON206" s="13"/>
      <c r="LOO206" s="13"/>
      <c r="LOP206" s="13"/>
      <c r="LOQ206" s="13"/>
      <c r="LOR206" s="13"/>
      <c r="LOS206" s="13"/>
      <c r="LOT206" s="13"/>
      <c r="LOU206" s="13"/>
      <c r="LOV206" s="13"/>
      <c r="LOW206" s="13"/>
      <c r="LOX206" s="13"/>
      <c r="LOY206" s="13"/>
      <c r="LOZ206" s="13"/>
      <c r="LPA206" s="13"/>
      <c r="LPB206" s="13"/>
      <c r="LPC206" s="13"/>
      <c r="LPD206" s="13"/>
      <c r="LPE206" s="13"/>
      <c r="LPF206" s="13"/>
      <c r="LPG206" s="13"/>
      <c r="LPH206" s="13"/>
      <c r="LPI206" s="13"/>
      <c r="LPJ206" s="13"/>
      <c r="LPK206" s="13"/>
      <c r="LPL206" s="13"/>
      <c r="LPM206" s="13"/>
      <c r="LPN206" s="13"/>
      <c r="LPO206" s="13"/>
      <c r="LPP206" s="13"/>
      <c r="LPQ206" s="13"/>
      <c r="LPR206" s="13"/>
      <c r="LPS206" s="13"/>
      <c r="LPT206" s="13"/>
      <c r="LPU206" s="13"/>
      <c r="LPV206" s="13"/>
      <c r="LPW206" s="13"/>
      <c r="LPX206" s="13"/>
      <c r="LPY206" s="13"/>
      <c r="LPZ206" s="13"/>
      <c r="LQA206" s="13"/>
      <c r="LQB206" s="13"/>
      <c r="LQC206" s="13"/>
      <c r="LQD206" s="13"/>
      <c r="LQE206" s="13"/>
      <c r="LQF206" s="13"/>
      <c r="LQG206" s="13"/>
      <c r="LQH206" s="13"/>
      <c r="LQI206" s="13"/>
      <c r="LQJ206" s="13"/>
      <c r="LQK206" s="13"/>
      <c r="LQL206" s="13"/>
      <c r="LQM206" s="13"/>
      <c r="LQN206" s="13"/>
      <c r="LQO206" s="13"/>
      <c r="LQP206" s="13"/>
      <c r="LQQ206" s="13"/>
      <c r="LQR206" s="13"/>
      <c r="LQS206" s="13"/>
      <c r="LQT206" s="13"/>
      <c r="LQU206" s="13"/>
      <c r="LQV206" s="13"/>
      <c r="LQW206" s="13"/>
      <c r="LQX206" s="13"/>
      <c r="LQY206" s="13"/>
      <c r="LQZ206" s="13"/>
      <c r="LRA206" s="13"/>
      <c r="LRB206" s="13"/>
      <c r="LRC206" s="13"/>
      <c r="LRD206" s="13"/>
      <c r="LRE206" s="13"/>
      <c r="LRF206" s="13"/>
      <c r="LRG206" s="13"/>
      <c r="LRH206" s="13"/>
      <c r="LRI206" s="13"/>
      <c r="LRJ206" s="13"/>
      <c r="LRK206" s="13"/>
      <c r="LRL206" s="13"/>
      <c r="LRM206" s="13"/>
      <c r="LRN206" s="13"/>
      <c r="LRO206" s="13"/>
      <c r="LRP206" s="13"/>
      <c r="LRQ206" s="13"/>
      <c r="LRR206" s="13"/>
      <c r="LRS206" s="13"/>
      <c r="LRT206" s="13"/>
      <c r="LRU206" s="13"/>
      <c r="LRV206" s="13"/>
      <c r="LRW206" s="13"/>
      <c r="LRX206" s="13"/>
      <c r="LRY206" s="13"/>
      <c r="LRZ206" s="13"/>
      <c r="LSA206" s="13"/>
      <c r="LSB206" s="13"/>
      <c r="LSC206" s="13"/>
      <c r="LSD206" s="13"/>
      <c r="LSE206" s="13"/>
      <c r="LSF206" s="13"/>
      <c r="LSG206" s="13"/>
      <c r="LSH206" s="13"/>
      <c r="LSI206" s="13"/>
      <c r="LSJ206" s="13"/>
      <c r="LSK206" s="13"/>
      <c r="LSL206" s="13"/>
      <c r="LSM206" s="13"/>
      <c r="LSN206" s="13"/>
      <c r="LSO206" s="13"/>
      <c r="LSP206" s="13"/>
      <c r="LSQ206" s="13"/>
      <c r="LSR206" s="13"/>
      <c r="LSS206" s="13"/>
      <c r="LST206" s="13"/>
      <c r="LSU206" s="13"/>
      <c r="LSV206" s="13"/>
      <c r="LSW206" s="13"/>
      <c r="LSX206" s="13"/>
      <c r="LSY206" s="13"/>
      <c r="LSZ206" s="13"/>
      <c r="LTA206" s="13"/>
      <c r="LTB206" s="13"/>
      <c r="LTC206" s="13"/>
      <c r="LTD206" s="13"/>
      <c r="LTE206" s="13"/>
      <c r="LTF206" s="13"/>
      <c r="LTG206" s="13"/>
      <c r="LTH206" s="13"/>
      <c r="LTI206" s="13"/>
      <c r="LTJ206" s="13"/>
      <c r="LTK206" s="13"/>
      <c r="LTL206" s="13"/>
      <c r="LTM206" s="13"/>
      <c r="LTN206" s="13"/>
      <c r="LTO206" s="13"/>
      <c r="LTP206" s="13"/>
      <c r="LTQ206" s="13"/>
      <c r="LTR206" s="13"/>
      <c r="LTS206" s="13"/>
      <c r="LTT206" s="13"/>
      <c r="LTU206" s="13"/>
      <c r="LTV206" s="13"/>
      <c r="LTW206" s="13"/>
      <c r="LTX206" s="13"/>
      <c r="LTY206" s="13"/>
      <c r="LTZ206" s="13"/>
      <c r="LUA206" s="13"/>
      <c r="LUB206" s="13"/>
      <c r="LUC206" s="13"/>
      <c r="LUD206" s="13"/>
      <c r="LUE206" s="13"/>
      <c r="LUF206" s="13"/>
      <c r="LUG206" s="13"/>
      <c r="LUH206" s="13"/>
      <c r="LUI206" s="13"/>
      <c r="LUJ206" s="13"/>
      <c r="LUK206" s="13"/>
      <c r="LUL206" s="13"/>
      <c r="LUM206" s="13"/>
      <c r="LUN206" s="13"/>
      <c r="LUO206" s="13"/>
      <c r="LUP206" s="13"/>
      <c r="LUQ206" s="13"/>
      <c r="LUR206" s="13"/>
      <c r="LUS206" s="13"/>
      <c r="LUT206" s="13"/>
      <c r="LUU206" s="13"/>
      <c r="LUV206" s="13"/>
      <c r="LUW206" s="13"/>
      <c r="LUX206" s="13"/>
      <c r="LUY206" s="13"/>
      <c r="LUZ206" s="13"/>
      <c r="LVA206" s="13"/>
      <c r="LVB206" s="13"/>
      <c r="LVC206" s="13"/>
      <c r="LVD206" s="13"/>
      <c r="LVE206" s="13"/>
      <c r="LVF206" s="13"/>
      <c r="LVG206" s="13"/>
      <c r="LVH206" s="13"/>
      <c r="LVI206" s="13"/>
      <c r="LVJ206" s="13"/>
      <c r="LVK206" s="13"/>
      <c r="LVL206" s="13"/>
      <c r="LVM206" s="13"/>
      <c r="LVN206" s="13"/>
      <c r="LVO206" s="13"/>
      <c r="LVP206" s="13"/>
      <c r="LVQ206" s="13"/>
      <c r="LVR206" s="13"/>
      <c r="LVS206" s="13"/>
      <c r="LVT206" s="13"/>
      <c r="LVU206" s="13"/>
      <c r="LVV206" s="13"/>
      <c r="LVW206" s="13"/>
      <c r="LVX206" s="13"/>
      <c r="LVY206" s="13"/>
      <c r="LVZ206" s="13"/>
      <c r="LWA206" s="13"/>
      <c r="LWB206" s="13"/>
      <c r="LWC206" s="13"/>
      <c r="LWD206" s="13"/>
      <c r="LWE206" s="13"/>
      <c r="LWF206" s="13"/>
      <c r="LWG206" s="13"/>
      <c r="LWH206" s="13"/>
      <c r="LWI206" s="13"/>
      <c r="LWJ206" s="13"/>
      <c r="LWK206" s="13"/>
      <c r="LWL206" s="13"/>
      <c r="LWM206" s="13"/>
      <c r="LWN206" s="13"/>
      <c r="LWO206" s="13"/>
      <c r="LWP206" s="13"/>
      <c r="LWQ206" s="13"/>
      <c r="LWR206" s="13"/>
      <c r="LWS206" s="13"/>
      <c r="LWT206" s="13"/>
      <c r="LWU206" s="13"/>
      <c r="LWV206" s="13"/>
      <c r="LWW206" s="13"/>
      <c r="LWX206" s="13"/>
      <c r="LWY206" s="13"/>
      <c r="LWZ206" s="13"/>
      <c r="LXA206" s="13"/>
      <c r="LXB206" s="13"/>
      <c r="LXC206" s="13"/>
      <c r="LXD206" s="13"/>
      <c r="LXE206" s="13"/>
      <c r="LXF206" s="13"/>
      <c r="LXG206" s="13"/>
      <c r="LXH206" s="13"/>
      <c r="LXI206" s="13"/>
      <c r="LXJ206" s="13"/>
      <c r="LXK206" s="13"/>
      <c r="LXL206" s="13"/>
      <c r="LXM206" s="13"/>
      <c r="LXN206" s="13"/>
      <c r="LXO206" s="13"/>
      <c r="LXP206" s="13"/>
      <c r="LXQ206" s="13"/>
      <c r="LXR206" s="13"/>
      <c r="LXS206" s="13"/>
      <c r="LXT206" s="13"/>
      <c r="LXU206" s="13"/>
      <c r="LXV206" s="13"/>
      <c r="LXW206" s="13"/>
      <c r="LXX206" s="13"/>
      <c r="LXY206" s="13"/>
      <c r="LXZ206" s="13"/>
      <c r="LYA206" s="13"/>
      <c r="LYB206" s="13"/>
      <c r="LYC206" s="13"/>
      <c r="LYD206" s="13"/>
      <c r="LYE206" s="13"/>
      <c r="LYF206" s="13"/>
      <c r="LYG206" s="13"/>
      <c r="LYH206" s="13"/>
      <c r="LYI206" s="13"/>
      <c r="LYJ206" s="13"/>
      <c r="LYK206" s="13"/>
      <c r="LYL206" s="13"/>
      <c r="LYM206" s="13"/>
      <c r="LYN206" s="13"/>
      <c r="LYO206" s="13"/>
      <c r="LYP206" s="13"/>
      <c r="LYQ206" s="13"/>
      <c r="LYR206" s="13"/>
      <c r="LYS206" s="13"/>
      <c r="LYT206" s="13"/>
      <c r="LYU206" s="13"/>
      <c r="LYV206" s="13"/>
      <c r="LYW206" s="13"/>
      <c r="LYX206" s="13"/>
      <c r="LYY206" s="13"/>
      <c r="LYZ206" s="13"/>
      <c r="LZA206" s="13"/>
      <c r="LZB206" s="13"/>
      <c r="LZC206" s="13"/>
      <c r="LZD206" s="13"/>
      <c r="LZE206" s="13"/>
      <c r="LZF206" s="13"/>
      <c r="LZG206" s="13"/>
      <c r="LZH206" s="13"/>
      <c r="LZI206" s="13"/>
      <c r="LZJ206" s="13"/>
      <c r="LZK206" s="13"/>
      <c r="LZL206" s="13"/>
      <c r="LZM206" s="13"/>
      <c r="LZN206" s="13"/>
      <c r="LZO206" s="13"/>
      <c r="LZP206" s="13"/>
      <c r="LZQ206" s="13"/>
      <c r="LZR206" s="13"/>
      <c r="LZS206" s="13"/>
      <c r="LZT206" s="13"/>
      <c r="LZU206" s="13"/>
      <c r="LZV206" s="13"/>
      <c r="LZW206" s="13"/>
      <c r="LZX206" s="13"/>
      <c r="LZY206" s="13"/>
      <c r="LZZ206" s="13"/>
      <c r="MAA206" s="13"/>
      <c r="MAB206" s="13"/>
      <c r="MAC206" s="13"/>
      <c r="MAD206" s="13"/>
      <c r="MAE206" s="13"/>
      <c r="MAF206" s="13"/>
      <c r="MAG206" s="13"/>
      <c r="MAH206" s="13"/>
      <c r="MAI206" s="13"/>
      <c r="MAJ206" s="13"/>
      <c r="MAK206" s="13"/>
      <c r="MAL206" s="13"/>
      <c r="MAM206" s="13"/>
      <c r="MAN206" s="13"/>
      <c r="MAO206" s="13"/>
      <c r="MAP206" s="13"/>
      <c r="MAQ206" s="13"/>
      <c r="MAR206" s="13"/>
      <c r="MAS206" s="13"/>
      <c r="MAT206" s="13"/>
      <c r="MAU206" s="13"/>
      <c r="MAV206" s="13"/>
      <c r="MAW206" s="13"/>
      <c r="MAX206" s="13"/>
      <c r="MAY206" s="13"/>
      <c r="MAZ206" s="13"/>
      <c r="MBA206" s="13"/>
      <c r="MBB206" s="13"/>
      <c r="MBC206" s="13"/>
      <c r="MBD206" s="13"/>
      <c r="MBE206" s="13"/>
      <c r="MBF206" s="13"/>
      <c r="MBG206" s="13"/>
      <c r="MBH206" s="13"/>
      <c r="MBI206" s="13"/>
      <c r="MBJ206" s="13"/>
      <c r="MBK206" s="13"/>
      <c r="MBL206" s="13"/>
      <c r="MBM206" s="13"/>
      <c r="MBN206" s="13"/>
      <c r="MBO206" s="13"/>
      <c r="MBP206" s="13"/>
      <c r="MBQ206" s="13"/>
      <c r="MBR206" s="13"/>
      <c r="MBS206" s="13"/>
      <c r="MBT206" s="13"/>
      <c r="MBU206" s="13"/>
      <c r="MBV206" s="13"/>
      <c r="MBW206" s="13"/>
      <c r="MBX206" s="13"/>
      <c r="MBY206" s="13"/>
      <c r="MBZ206" s="13"/>
      <c r="MCA206" s="13"/>
      <c r="MCB206" s="13"/>
      <c r="MCC206" s="13"/>
      <c r="MCD206" s="13"/>
      <c r="MCE206" s="13"/>
      <c r="MCF206" s="13"/>
      <c r="MCG206" s="13"/>
      <c r="MCH206" s="13"/>
      <c r="MCI206" s="13"/>
      <c r="MCJ206" s="13"/>
      <c r="MCK206" s="13"/>
      <c r="MCL206" s="13"/>
      <c r="MCM206" s="13"/>
      <c r="MCN206" s="13"/>
      <c r="MCO206" s="13"/>
      <c r="MCP206" s="13"/>
      <c r="MCQ206" s="13"/>
      <c r="MCR206" s="13"/>
      <c r="MCS206" s="13"/>
      <c r="MCT206" s="13"/>
      <c r="MCU206" s="13"/>
      <c r="MCV206" s="13"/>
      <c r="MCW206" s="13"/>
      <c r="MCX206" s="13"/>
      <c r="MCY206" s="13"/>
      <c r="MCZ206" s="13"/>
      <c r="MDA206" s="13"/>
      <c r="MDB206" s="13"/>
      <c r="MDC206" s="13"/>
      <c r="MDD206" s="13"/>
      <c r="MDE206" s="13"/>
      <c r="MDF206" s="13"/>
      <c r="MDG206" s="13"/>
      <c r="MDH206" s="13"/>
      <c r="MDI206" s="13"/>
      <c r="MDJ206" s="13"/>
      <c r="MDK206" s="13"/>
      <c r="MDL206" s="13"/>
      <c r="MDM206" s="13"/>
      <c r="MDN206" s="13"/>
      <c r="MDO206" s="13"/>
      <c r="MDP206" s="13"/>
      <c r="MDQ206" s="13"/>
      <c r="MDR206" s="13"/>
      <c r="MDS206" s="13"/>
      <c r="MDT206" s="13"/>
      <c r="MDU206" s="13"/>
      <c r="MDV206" s="13"/>
      <c r="MDW206" s="13"/>
      <c r="MDX206" s="13"/>
      <c r="MDY206" s="13"/>
      <c r="MDZ206" s="13"/>
      <c r="MEA206" s="13"/>
      <c r="MEB206" s="13"/>
      <c r="MEC206" s="13"/>
      <c r="MED206" s="13"/>
      <c r="MEE206" s="13"/>
      <c r="MEF206" s="13"/>
      <c r="MEG206" s="13"/>
      <c r="MEH206" s="13"/>
      <c r="MEI206" s="13"/>
      <c r="MEJ206" s="13"/>
      <c r="MEK206" s="13"/>
      <c r="MEL206" s="13"/>
      <c r="MEM206" s="13"/>
      <c r="MEN206" s="13"/>
      <c r="MEO206" s="13"/>
      <c r="MEP206" s="13"/>
      <c r="MEQ206" s="13"/>
      <c r="MER206" s="13"/>
      <c r="MES206" s="13"/>
      <c r="MET206" s="13"/>
      <c r="MEU206" s="13"/>
      <c r="MEV206" s="13"/>
      <c r="MEW206" s="13"/>
      <c r="MEX206" s="13"/>
      <c r="MEY206" s="13"/>
      <c r="MEZ206" s="13"/>
      <c r="MFA206" s="13"/>
      <c r="MFB206" s="13"/>
      <c r="MFC206" s="13"/>
      <c r="MFD206" s="13"/>
      <c r="MFE206" s="13"/>
      <c r="MFF206" s="13"/>
      <c r="MFG206" s="13"/>
      <c r="MFH206" s="13"/>
      <c r="MFI206" s="13"/>
      <c r="MFJ206" s="13"/>
      <c r="MFK206" s="13"/>
      <c r="MFL206" s="13"/>
      <c r="MFM206" s="13"/>
      <c r="MFN206" s="13"/>
      <c r="MFO206" s="13"/>
      <c r="MFP206" s="13"/>
      <c r="MFQ206" s="13"/>
      <c r="MFR206" s="13"/>
      <c r="MFS206" s="13"/>
      <c r="MFT206" s="13"/>
      <c r="MFU206" s="13"/>
      <c r="MFV206" s="13"/>
      <c r="MFW206" s="13"/>
      <c r="MFX206" s="13"/>
      <c r="MFY206" s="13"/>
      <c r="MFZ206" s="13"/>
      <c r="MGA206" s="13"/>
      <c r="MGB206" s="13"/>
      <c r="MGC206" s="13"/>
      <c r="MGD206" s="13"/>
      <c r="MGE206" s="13"/>
      <c r="MGF206" s="13"/>
      <c r="MGG206" s="13"/>
      <c r="MGH206" s="13"/>
      <c r="MGI206" s="13"/>
      <c r="MGJ206" s="13"/>
      <c r="MGK206" s="13"/>
      <c r="MGL206" s="13"/>
      <c r="MGM206" s="13"/>
      <c r="MGN206" s="13"/>
      <c r="MGO206" s="13"/>
      <c r="MGP206" s="13"/>
      <c r="MGQ206" s="13"/>
      <c r="MGR206" s="13"/>
      <c r="MGS206" s="13"/>
      <c r="MGT206" s="13"/>
      <c r="MGU206" s="13"/>
      <c r="MGV206" s="13"/>
      <c r="MGW206" s="13"/>
      <c r="MGX206" s="13"/>
      <c r="MGY206" s="13"/>
      <c r="MGZ206" s="13"/>
      <c r="MHA206" s="13"/>
      <c r="MHB206" s="13"/>
      <c r="MHC206" s="13"/>
      <c r="MHD206" s="13"/>
      <c r="MHE206" s="13"/>
      <c r="MHF206" s="13"/>
      <c r="MHG206" s="13"/>
      <c r="MHH206" s="13"/>
      <c r="MHI206" s="13"/>
      <c r="MHJ206" s="13"/>
      <c r="MHK206" s="13"/>
      <c r="MHL206" s="13"/>
      <c r="MHM206" s="13"/>
      <c r="MHN206" s="13"/>
      <c r="MHO206" s="13"/>
      <c r="MHP206" s="13"/>
      <c r="MHQ206" s="13"/>
      <c r="MHR206" s="13"/>
      <c r="MHS206" s="13"/>
      <c r="MHT206" s="13"/>
      <c r="MHU206" s="13"/>
      <c r="MHV206" s="13"/>
      <c r="MHW206" s="13"/>
      <c r="MHX206" s="13"/>
      <c r="MHY206" s="13"/>
      <c r="MHZ206" s="13"/>
      <c r="MIA206" s="13"/>
      <c r="MIB206" s="13"/>
      <c r="MIC206" s="13"/>
      <c r="MID206" s="13"/>
      <c r="MIE206" s="13"/>
      <c r="MIF206" s="13"/>
      <c r="MIG206" s="13"/>
      <c r="MIH206" s="13"/>
      <c r="MII206" s="13"/>
      <c r="MIJ206" s="13"/>
      <c r="MIK206" s="13"/>
      <c r="MIL206" s="13"/>
      <c r="MIM206" s="13"/>
      <c r="MIN206" s="13"/>
      <c r="MIO206" s="13"/>
      <c r="MIP206" s="13"/>
      <c r="MIQ206" s="13"/>
      <c r="MIR206" s="13"/>
      <c r="MIS206" s="13"/>
      <c r="MIT206" s="13"/>
      <c r="MIU206" s="13"/>
      <c r="MIV206" s="13"/>
      <c r="MIW206" s="13"/>
      <c r="MIX206" s="13"/>
      <c r="MIY206" s="13"/>
      <c r="MIZ206" s="13"/>
      <c r="MJA206" s="13"/>
      <c r="MJB206" s="13"/>
      <c r="MJC206" s="13"/>
      <c r="MJD206" s="13"/>
      <c r="MJE206" s="13"/>
      <c r="MJF206" s="13"/>
      <c r="MJG206" s="13"/>
      <c r="MJH206" s="13"/>
      <c r="MJI206" s="13"/>
      <c r="MJJ206" s="13"/>
      <c r="MJK206" s="13"/>
      <c r="MJL206" s="13"/>
      <c r="MJM206" s="13"/>
      <c r="MJN206" s="13"/>
      <c r="MJO206" s="13"/>
      <c r="MJP206" s="13"/>
      <c r="MJQ206" s="13"/>
      <c r="MJR206" s="13"/>
      <c r="MJS206" s="13"/>
      <c r="MJT206" s="13"/>
      <c r="MJU206" s="13"/>
      <c r="MJV206" s="13"/>
      <c r="MJW206" s="13"/>
      <c r="MJX206" s="13"/>
      <c r="MJY206" s="13"/>
      <c r="MJZ206" s="13"/>
      <c r="MKA206" s="13"/>
      <c r="MKB206" s="13"/>
      <c r="MKC206" s="13"/>
      <c r="MKD206" s="13"/>
      <c r="MKE206" s="13"/>
      <c r="MKF206" s="13"/>
      <c r="MKG206" s="13"/>
      <c r="MKH206" s="13"/>
      <c r="MKI206" s="13"/>
      <c r="MKJ206" s="13"/>
      <c r="MKK206" s="13"/>
      <c r="MKL206" s="13"/>
      <c r="MKM206" s="13"/>
      <c r="MKN206" s="13"/>
      <c r="MKO206" s="13"/>
      <c r="MKP206" s="13"/>
      <c r="MKQ206" s="13"/>
      <c r="MKR206" s="13"/>
      <c r="MKS206" s="13"/>
      <c r="MKT206" s="13"/>
      <c r="MKU206" s="13"/>
      <c r="MKV206" s="13"/>
      <c r="MKW206" s="13"/>
      <c r="MKX206" s="13"/>
      <c r="MKY206" s="13"/>
      <c r="MKZ206" s="13"/>
      <c r="MLA206" s="13"/>
      <c r="MLB206" s="13"/>
      <c r="MLC206" s="13"/>
      <c r="MLD206" s="13"/>
      <c r="MLE206" s="13"/>
      <c r="MLF206" s="13"/>
      <c r="MLG206" s="13"/>
      <c r="MLH206" s="13"/>
      <c r="MLI206" s="13"/>
      <c r="MLJ206" s="13"/>
      <c r="MLK206" s="13"/>
      <c r="MLL206" s="13"/>
      <c r="MLM206" s="13"/>
      <c r="MLN206" s="13"/>
      <c r="MLO206" s="13"/>
      <c r="MLP206" s="13"/>
      <c r="MLQ206" s="13"/>
      <c r="MLR206" s="13"/>
      <c r="MLS206" s="13"/>
      <c r="MLT206" s="13"/>
      <c r="MLU206" s="13"/>
      <c r="MLV206" s="13"/>
      <c r="MLW206" s="13"/>
      <c r="MLX206" s="13"/>
      <c r="MLY206" s="13"/>
      <c r="MLZ206" s="13"/>
      <c r="MMA206" s="13"/>
      <c r="MMB206" s="13"/>
      <c r="MMC206" s="13"/>
      <c r="MMD206" s="13"/>
      <c r="MME206" s="13"/>
      <c r="MMF206" s="13"/>
      <c r="MMG206" s="13"/>
      <c r="MMH206" s="13"/>
      <c r="MMI206" s="13"/>
      <c r="MMJ206" s="13"/>
      <c r="MMK206" s="13"/>
      <c r="MML206" s="13"/>
      <c r="MMM206" s="13"/>
      <c r="MMN206" s="13"/>
      <c r="MMO206" s="13"/>
      <c r="MMP206" s="13"/>
      <c r="MMQ206" s="13"/>
      <c r="MMR206" s="13"/>
      <c r="MMS206" s="13"/>
      <c r="MMT206" s="13"/>
      <c r="MMU206" s="13"/>
      <c r="MMV206" s="13"/>
      <c r="MMW206" s="13"/>
      <c r="MMX206" s="13"/>
      <c r="MMY206" s="13"/>
      <c r="MMZ206" s="13"/>
      <c r="MNA206" s="13"/>
      <c r="MNB206" s="13"/>
      <c r="MNC206" s="13"/>
      <c r="MND206" s="13"/>
      <c r="MNE206" s="13"/>
      <c r="MNF206" s="13"/>
      <c r="MNG206" s="13"/>
      <c r="MNH206" s="13"/>
      <c r="MNI206" s="13"/>
      <c r="MNJ206" s="13"/>
      <c r="MNK206" s="13"/>
      <c r="MNL206" s="13"/>
      <c r="MNM206" s="13"/>
      <c r="MNN206" s="13"/>
      <c r="MNO206" s="13"/>
      <c r="MNP206" s="13"/>
      <c r="MNQ206" s="13"/>
      <c r="MNR206" s="13"/>
      <c r="MNS206" s="13"/>
      <c r="MNT206" s="13"/>
      <c r="MNU206" s="13"/>
      <c r="MNV206" s="13"/>
      <c r="MNW206" s="13"/>
      <c r="MNX206" s="13"/>
      <c r="MNY206" s="13"/>
      <c r="MNZ206" s="13"/>
      <c r="MOA206" s="13"/>
      <c r="MOB206" s="13"/>
      <c r="MOC206" s="13"/>
      <c r="MOD206" s="13"/>
      <c r="MOE206" s="13"/>
      <c r="MOF206" s="13"/>
      <c r="MOG206" s="13"/>
      <c r="MOH206" s="13"/>
      <c r="MOI206" s="13"/>
      <c r="MOJ206" s="13"/>
      <c r="MOK206" s="13"/>
      <c r="MOL206" s="13"/>
      <c r="MOM206" s="13"/>
      <c r="MON206" s="13"/>
      <c r="MOO206" s="13"/>
      <c r="MOP206" s="13"/>
      <c r="MOQ206" s="13"/>
      <c r="MOR206" s="13"/>
      <c r="MOS206" s="13"/>
      <c r="MOT206" s="13"/>
      <c r="MOU206" s="13"/>
      <c r="MOV206" s="13"/>
      <c r="MOW206" s="13"/>
      <c r="MOX206" s="13"/>
      <c r="MOY206" s="13"/>
      <c r="MOZ206" s="13"/>
      <c r="MPA206" s="13"/>
      <c r="MPB206" s="13"/>
      <c r="MPC206" s="13"/>
      <c r="MPD206" s="13"/>
      <c r="MPE206" s="13"/>
      <c r="MPF206" s="13"/>
      <c r="MPG206" s="13"/>
      <c r="MPH206" s="13"/>
      <c r="MPI206" s="13"/>
      <c r="MPJ206" s="13"/>
      <c r="MPK206" s="13"/>
      <c r="MPL206" s="13"/>
      <c r="MPM206" s="13"/>
      <c r="MPN206" s="13"/>
      <c r="MPO206" s="13"/>
      <c r="MPP206" s="13"/>
      <c r="MPQ206" s="13"/>
      <c r="MPR206" s="13"/>
      <c r="MPS206" s="13"/>
      <c r="MPT206" s="13"/>
      <c r="MPU206" s="13"/>
      <c r="MPV206" s="13"/>
      <c r="MPW206" s="13"/>
      <c r="MPX206" s="13"/>
      <c r="MPY206" s="13"/>
      <c r="MPZ206" s="13"/>
      <c r="MQA206" s="13"/>
      <c r="MQB206" s="13"/>
      <c r="MQC206" s="13"/>
      <c r="MQD206" s="13"/>
      <c r="MQE206" s="13"/>
      <c r="MQF206" s="13"/>
      <c r="MQG206" s="13"/>
      <c r="MQH206" s="13"/>
      <c r="MQI206" s="13"/>
      <c r="MQJ206" s="13"/>
      <c r="MQK206" s="13"/>
      <c r="MQL206" s="13"/>
      <c r="MQM206" s="13"/>
      <c r="MQN206" s="13"/>
      <c r="MQO206" s="13"/>
      <c r="MQP206" s="13"/>
      <c r="MQQ206" s="13"/>
      <c r="MQR206" s="13"/>
      <c r="MQS206" s="13"/>
      <c r="MQT206" s="13"/>
      <c r="MQU206" s="13"/>
      <c r="MQV206" s="13"/>
      <c r="MQW206" s="13"/>
      <c r="MQX206" s="13"/>
      <c r="MQY206" s="13"/>
      <c r="MQZ206" s="13"/>
      <c r="MRA206" s="13"/>
      <c r="MRB206" s="13"/>
      <c r="MRC206" s="13"/>
      <c r="MRD206" s="13"/>
      <c r="MRE206" s="13"/>
      <c r="MRF206" s="13"/>
      <c r="MRG206" s="13"/>
      <c r="MRH206" s="13"/>
      <c r="MRI206" s="13"/>
      <c r="MRJ206" s="13"/>
      <c r="MRK206" s="13"/>
      <c r="MRL206" s="13"/>
      <c r="MRM206" s="13"/>
      <c r="MRN206" s="13"/>
      <c r="MRO206" s="13"/>
      <c r="MRP206" s="13"/>
      <c r="MRQ206" s="13"/>
      <c r="MRR206" s="13"/>
      <c r="MRS206" s="13"/>
      <c r="MRT206" s="13"/>
      <c r="MRU206" s="13"/>
      <c r="MRV206" s="13"/>
      <c r="MRW206" s="13"/>
      <c r="MRX206" s="13"/>
      <c r="MRY206" s="13"/>
      <c r="MRZ206" s="13"/>
      <c r="MSA206" s="13"/>
      <c r="MSB206" s="13"/>
      <c r="MSC206" s="13"/>
      <c r="MSD206" s="13"/>
      <c r="MSE206" s="13"/>
      <c r="MSF206" s="13"/>
      <c r="MSG206" s="13"/>
      <c r="MSH206" s="13"/>
      <c r="MSI206" s="13"/>
      <c r="MSJ206" s="13"/>
      <c r="MSK206" s="13"/>
      <c r="MSL206" s="13"/>
      <c r="MSM206" s="13"/>
      <c r="MSN206" s="13"/>
      <c r="MSO206" s="13"/>
      <c r="MSP206" s="13"/>
      <c r="MSQ206" s="13"/>
      <c r="MSR206" s="13"/>
      <c r="MSS206" s="13"/>
      <c r="MST206" s="13"/>
      <c r="MSU206" s="13"/>
      <c r="MSV206" s="13"/>
      <c r="MSW206" s="13"/>
      <c r="MSX206" s="13"/>
      <c r="MSY206" s="13"/>
      <c r="MSZ206" s="13"/>
      <c r="MTA206" s="13"/>
      <c r="MTB206" s="13"/>
      <c r="MTC206" s="13"/>
      <c r="MTD206" s="13"/>
      <c r="MTE206" s="13"/>
      <c r="MTF206" s="13"/>
      <c r="MTG206" s="13"/>
      <c r="MTH206" s="13"/>
      <c r="MTI206" s="13"/>
      <c r="MTJ206" s="13"/>
      <c r="MTK206" s="13"/>
      <c r="MTL206" s="13"/>
      <c r="MTM206" s="13"/>
      <c r="MTN206" s="13"/>
      <c r="MTO206" s="13"/>
      <c r="MTP206" s="13"/>
      <c r="MTQ206" s="13"/>
      <c r="MTR206" s="13"/>
      <c r="MTS206" s="13"/>
      <c r="MTT206" s="13"/>
      <c r="MTU206" s="13"/>
      <c r="MTV206" s="13"/>
      <c r="MTW206" s="13"/>
      <c r="MTX206" s="13"/>
      <c r="MTY206" s="13"/>
      <c r="MTZ206" s="13"/>
      <c r="MUA206" s="13"/>
      <c r="MUB206" s="13"/>
      <c r="MUC206" s="13"/>
      <c r="MUD206" s="13"/>
      <c r="MUE206" s="13"/>
      <c r="MUF206" s="13"/>
      <c r="MUG206" s="13"/>
      <c r="MUH206" s="13"/>
      <c r="MUI206" s="13"/>
      <c r="MUJ206" s="13"/>
      <c r="MUK206" s="13"/>
      <c r="MUL206" s="13"/>
      <c r="MUM206" s="13"/>
      <c r="MUN206" s="13"/>
      <c r="MUO206" s="13"/>
      <c r="MUP206" s="13"/>
      <c r="MUQ206" s="13"/>
      <c r="MUR206" s="13"/>
      <c r="MUS206" s="13"/>
      <c r="MUT206" s="13"/>
      <c r="MUU206" s="13"/>
      <c r="MUV206" s="13"/>
      <c r="MUW206" s="13"/>
      <c r="MUX206" s="13"/>
      <c r="MUY206" s="13"/>
      <c r="MUZ206" s="13"/>
      <c r="MVA206" s="13"/>
      <c r="MVB206" s="13"/>
      <c r="MVC206" s="13"/>
      <c r="MVD206" s="13"/>
      <c r="MVE206" s="13"/>
      <c r="MVF206" s="13"/>
      <c r="MVG206" s="13"/>
      <c r="MVH206" s="13"/>
      <c r="MVI206" s="13"/>
      <c r="MVJ206" s="13"/>
      <c r="MVK206" s="13"/>
      <c r="MVL206" s="13"/>
      <c r="MVM206" s="13"/>
      <c r="MVN206" s="13"/>
      <c r="MVO206" s="13"/>
      <c r="MVP206" s="13"/>
      <c r="MVQ206" s="13"/>
      <c r="MVR206" s="13"/>
      <c r="MVS206" s="13"/>
      <c r="MVT206" s="13"/>
      <c r="MVU206" s="13"/>
      <c r="MVV206" s="13"/>
      <c r="MVW206" s="13"/>
      <c r="MVX206" s="13"/>
      <c r="MVY206" s="13"/>
      <c r="MVZ206" s="13"/>
      <c r="MWA206" s="13"/>
      <c r="MWB206" s="13"/>
      <c r="MWC206" s="13"/>
      <c r="MWD206" s="13"/>
      <c r="MWE206" s="13"/>
      <c r="MWF206" s="13"/>
      <c r="MWG206" s="13"/>
      <c r="MWH206" s="13"/>
      <c r="MWI206" s="13"/>
      <c r="MWJ206" s="13"/>
      <c r="MWK206" s="13"/>
      <c r="MWL206" s="13"/>
      <c r="MWM206" s="13"/>
      <c r="MWN206" s="13"/>
      <c r="MWO206" s="13"/>
      <c r="MWP206" s="13"/>
      <c r="MWQ206" s="13"/>
      <c r="MWR206" s="13"/>
      <c r="MWS206" s="13"/>
      <c r="MWT206" s="13"/>
      <c r="MWU206" s="13"/>
      <c r="MWV206" s="13"/>
      <c r="MWW206" s="13"/>
      <c r="MWX206" s="13"/>
      <c r="MWY206" s="13"/>
      <c r="MWZ206" s="13"/>
      <c r="MXA206" s="13"/>
      <c r="MXB206" s="13"/>
      <c r="MXC206" s="13"/>
      <c r="MXD206" s="13"/>
      <c r="MXE206" s="13"/>
      <c r="MXF206" s="13"/>
      <c r="MXG206" s="13"/>
      <c r="MXH206" s="13"/>
      <c r="MXI206" s="13"/>
      <c r="MXJ206" s="13"/>
      <c r="MXK206" s="13"/>
      <c r="MXL206" s="13"/>
      <c r="MXM206" s="13"/>
      <c r="MXN206" s="13"/>
      <c r="MXO206" s="13"/>
      <c r="MXP206" s="13"/>
      <c r="MXQ206" s="13"/>
      <c r="MXR206" s="13"/>
      <c r="MXS206" s="13"/>
      <c r="MXT206" s="13"/>
      <c r="MXU206" s="13"/>
      <c r="MXV206" s="13"/>
      <c r="MXW206" s="13"/>
      <c r="MXX206" s="13"/>
      <c r="MXY206" s="13"/>
      <c r="MXZ206" s="13"/>
      <c r="MYA206" s="13"/>
      <c r="MYB206" s="13"/>
      <c r="MYC206" s="13"/>
      <c r="MYD206" s="13"/>
      <c r="MYE206" s="13"/>
      <c r="MYF206" s="13"/>
      <c r="MYG206" s="13"/>
      <c r="MYH206" s="13"/>
      <c r="MYI206" s="13"/>
      <c r="MYJ206" s="13"/>
      <c r="MYK206" s="13"/>
      <c r="MYL206" s="13"/>
      <c r="MYM206" s="13"/>
      <c r="MYN206" s="13"/>
      <c r="MYO206" s="13"/>
      <c r="MYP206" s="13"/>
      <c r="MYQ206" s="13"/>
      <c r="MYR206" s="13"/>
      <c r="MYS206" s="13"/>
      <c r="MYT206" s="13"/>
      <c r="MYU206" s="13"/>
      <c r="MYV206" s="13"/>
      <c r="MYW206" s="13"/>
      <c r="MYX206" s="13"/>
      <c r="MYY206" s="13"/>
      <c r="MYZ206" s="13"/>
      <c r="MZA206" s="13"/>
      <c r="MZB206" s="13"/>
      <c r="MZC206" s="13"/>
      <c r="MZD206" s="13"/>
      <c r="MZE206" s="13"/>
      <c r="MZF206" s="13"/>
      <c r="MZG206" s="13"/>
      <c r="MZH206" s="13"/>
      <c r="MZI206" s="13"/>
      <c r="MZJ206" s="13"/>
      <c r="MZK206" s="13"/>
      <c r="MZL206" s="13"/>
      <c r="MZM206" s="13"/>
      <c r="MZN206" s="13"/>
      <c r="MZO206" s="13"/>
      <c r="MZP206" s="13"/>
      <c r="MZQ206" s="13"/>
      <c r="MZR206" s="13"/>
      <c r="MZS206" s="13"/>
      <c r="MZT206" s="13"/>
      <c r="MZU206" s="13"/>
      <c r="MZV206" s="13"/>
      <c r="MZW206" s="13"/>
      <c r="MZX206" s="13"/>
      <c r="MZY206" s="13"/>
      <c r="MZZ206" s="13"/>
      <c r="NAA206" s="13"/>
      <c r="NAB206" s="13"/>
      <c r="NAC206" s="13"/>
      <c r="NAD206" s="13"/>
      <c r="NAE206" s="13"/>
      <c r="NAF206" s="13"/>
      <c r="NAG206" s="13"/>
      <c r="NAH206" s="13"/>
      <c r="NAI206" s="13"/>
      <c r="NAJ206" s="13"/>
      <c r="NAK206" s="13"/>
      <c r="NAL206" s="13"/>
      <c r="NAM206" s="13"/>
      <c r="NAN206" s="13"/>
      <c r="NAO206" s="13"/>
      <c r="NAP206" s="13"/>
      <c r="NAQ206" s="13"/>
      <c r="NAR206" s="13"/>
      <c r="NAS206" s="13"/>
      <c r="NAT206" s="13"/>
      <c r="NAU206" s="13"/>
      <c r="NAV206" s="13"/>
      <c r="NAW206" s="13"/>
      <c r="NAX206" s="13"/>
      <c r="NAY206" s="13"/>
      <c r="NAZ206" s="13"/>
      <c r="NBA206" s="13"/>
      <c r="NBB206" s="13"/>
      <c r="NBC206" s="13"/>
      <c r="NBD206" s="13"/>
      <c r="NBE206" s="13"/>
      <c r="NBF206" s="13"/>
      <c r="NBG206" s="13"/>
      <c r="NBH206" s="13"/>
      <c r="NBI206" s="13"/>
      <c r="NBJ206" s="13"/>
      <c r="NBK206" s="13"/>
      <c r="NBL206" s="13"/>
      <c r="NBM206" s="13"/>
      <c r="NBN206" s="13"/>
      <c r="NBO206" s="13"/>
      <c r="NBP206" s="13"/>
      <c r="NBQ206" s="13"/>
      <c r="NBR206" s="13"/>
      <c r="NBS206" s="13"/>
      <c r="NBT206" s="13"/>
      <c r="NBU206" s="13"/>
      <c r="NBV206" s="13"/>
      <c r="NBW206" s="13"/>
      <c r="NBX206" s="13"/>
      <c r="NBY206" s="13"/>
      <c r="NBZ206" s="13"/>
      <c r="NCA206" s="13"/>
      <c r="NCB206" s="13"/>
      <c r="NCC206" s="13"/>
      <c r="NCD206" s="13"/>
      <c r="NCE206" s="13"/>
      <c r="NCF206" s="13"/>
      <c r="NCG206" s="13"/>
      <c r="NCH206" s="13"/>
      <c r="NCI206" s="13"/>
      <c r="NCJ206" s="13"/>
      <c r="NCK206" s="13"/>
      <c r="NCL206" s="13"/>
      <c r="NCM206" s="13"/>
      <c r="NCN206" s="13"/>
      <c r="NCO206" s="13"/>
      <c r="NCP206" s="13"/>
      <c r="NCQ206" s="13"/>
      <c r="NCR206" s="13"/>
      <c r="NCS206" s="13"/>
      <c r="NCT206" s="13"/>
      <c r="NCU206" s="13"/>
      <c r="NCV206" s="13"/>
      <c r="NCW206" s="13"/>
      <c r="NCX206" s="13"/>
      <c r="NCY206" s="13"/>
      <c r="NCZ206" s="13"/>
      <c r="NDA206" s="13"/>
      <c r="NDB206" s="13"/>
      <c r="NDC206" s="13"/>
      <c r="NDD206" s="13"/>
      <c r="NDE206" s="13"/>
      <c r="NDF206" s="13"/>
      <c r="NDG206" s="13"/>
      <c r="NDH206" s="13"/>
      <c r="NDI206" s="13"/>
      <c r="NDJ206" s="13"/>
      <c r="NDK206" s="13"/>
      <c r="NDL206" s="13"/>
      <c r="NDM206" s="13"/>
      <c r="NDN206" s="13"/>
      <c r="NDO206" s="13"/>
      <c r="NDP206" s="13"/>
      <c r="NDQ206" s="13"/>
      <c r="NDR206" s="13"/>
      <c r="NDS206" s="13"/>
      <c r="NDT206" s="13"/>
      <c r="NDU206" s="13"/>
      <c r="NDV206" s="13"/>
      <c r="NDW206" s="13"/>
      <c r="NDX206" s="13"/>
      <c r="NDY206" s="13"/>
      <c r="NDZ206" s="13"/>
      <c r="NEA206" s="13"/>
      <c r="NEB206" s="13"/>
      <c r="NEC206" s="13"/>
      <c r="NED206" s="13"/>
      <c r="NEE206" s="13"/>
      <c r="NEF206" s="13"/>
      <c r="NEG206" s="13"/>
      <c r="NEH206" s="13"/>
      <c r="NEI206" s="13"/>
      <c r="NEJ206" s="13"/>
      <c r="NEK206" s="13"/>
      <c r="NEL206" s="13"/>
      <c r="NEM206" s="13"/>
      <c r="NEN206" s="13"/>
      <c r="NEO206" s="13"/>
      <c r="NEP206" s="13"/>
      <c r="NEQ206" s="13"/>
      <c r="NER206" s="13"/>
      <c r="NES206" s="13"/>
      <c r="NET206" s="13"/>
      <c r="NEU206" s="13"/>
      <c r="NEV206" s="13"/>
      <c r="NEW206" s="13"/>
      <c r="NEX206" s="13"/>
      <c r="NEY206" s="13"/>
      <c r="NEZ206" s="13"/>
      <c r="NFA206" s="13"/>
      <c r="NFB206" s="13"/>
      <c r="NFC206" s="13"/>
      <c r="NFD206" s="13"/>
      <c r="NFE206" s="13"/>
      <c r="NFF206" s="13"/>
      <c r="NFG206" s="13"/>
      <c r="NFH206" s="13"/>
      <c r="NFI206" s="13"/>
      <c r="NFJ206" s="13"/>
      <c r="NFK206" s="13"/>
      <c r="NFL206" s="13"/>
      <c r="NFM206" s="13"/>
      <c r="NFN206" s="13"/>
      <c r="NFO206" s="13"/>
      <c r="NFP206" s="13"/>
      <c r="NFQ206" s="13"/>
      <c r="NFR206" s="13"/>
      <c r="NFS206" s="13"/>
      <c r="NFT206" s="13"/>
      <c r="NFU206" s="13"/>
      <c r="NFV206" s="13"/>
      <c r="NFW206" s="13"/>
      <c r="NFX206" s="13"/>
      <c r="NFY206" s="13"/>
      <c r="NFZ206" s="13"/>
      <c r="NGA206" s="13"/>
      <c r="NGB206" s="13"/>
      <c r="NGC206" s="13"/>
      <c r="NGD206" s="13"/>
      <c r="NGE206" s="13"/>
      <c r="NGF206" s="13"/>
      <c r="NGG206" s="13"/>
      <c r="NGH206" s="13"/>
      <c r="NGI206" s="13"/>
      <c r="NGJ206" s="13"/>
      <c r="NGK206" s="13"/>
      <c r="NGL206" s="13"/>
      <c r="NGM206" s="13"/>
      <c r="NGN206" s="13"/>
      <c r="NGO206" s="13"/>
      <c r="NGP206" s="13"/>
      <c r="NGQ206" s="13"/>
      <c r="NGR206" s="13"/>
      <c r="NGS206" s="13"/>
      <c r="NGT206" s="13"/>
      <c r="NGU206" s="13"/>
      <c r="NGV206" s="13"/>
      <c r="NGW206" s="13"/>
      <c r="NGX206" s="13"/>
      <c r="NGY206" s="13"/>
      <c r="NGZ206" s="13"/>
      <c r="NHA206" s="13"/>
      <c r="NHB206" s="13"/>
      <c r="NHC206" s="13"/>
      <c r="NHD206" s="13"/>
      <c r="NHE206" s="13"/>
      <c r="NHF206" s="13"/>
      <c r="NHG206" s="13"/>
      <c r="NHH206" s="13"/>
      <c r="NHI206" s="13"/>
      <c r="NHJ206" s="13"/>
      <c r="NHK206" s="13"/>
      <c r="NHL206" s="13"/>
      <c r="NHM206" s="13"/>
      <c r="NHN206" s="13"/>
      <c r="NHO206" s="13"/>
      <c r="NHP206" s="13"/>
      <c r="NHQ206" s="13"/>
      <c r="NHR206" s="13"/>
      <c r="NHS206" s="13"/>
      <c r="NHT206" s="13"/>
      <c r="NHU206" s="13"/>
      <c r="NHV206" s="13"/>
      <c r="NHW206" s="13"/>
      <c r="NHX206" s="13"/>
      <c r="NHY206" s="13"/>
      <c r="NHZ206" s="13"/>
      <c r="NIA206" s="13"/>
      <c r="NIB206" s="13"/>
      <c r="NIC206" s="13"/>
      <c r="NID206" s="13"/>
      <c r="NIE206" s="13"/>
      <c r="NIF206" s="13"/>
      <c r="NIG206" s="13"/>
      <c r="NIH206" s="13"/>
      <c r="NII206" s="13"/>
      <c r="NIJ206" s="13"/>
      <c r="NIK206" s="13"/>
      <c r="NIL206" s="13"/>
      <c r="NIM206" s="13"/>
      <c r="NIN206" s="13"/>
      <c r="NIO206" s="13"/>
      <c r="NIP206" s="13"/>
      <c r="NIQ206" s="13"/>
      <c r="NIR206" s="13"/>
      <c r="NIS206" s="13"/>
      <c r="NIT206" s="13"/>
      <c r="NIU206" s="13"/>
      <c r="NIV206" s="13"/>
      <c r="NIW206" s="13"/>
      <c r="NIX206" s="13"/>
      <c r="NIY206" s="13"/>
      <c r="NIZ206" s="13"/>
      <c r="NJA206" s="13"/>
      <c r="NJB206" s="13"/>
      <c r="NJC206" s="13"/>
      <c r="NJD206" s="13"/>
      <c r="NJE206" s="13"/>
      <c r="NJF206" s="13"/>
      <c r="NJG206" s="13"/>
      <c r="NJH206" s="13"/>
      <c r="NJI206" s="13"/>
      <c r="NJJ206" s="13"/>
      <c r="NJK206" s="13"/>
      <c r="NJL206" s="13"/>
      <c r="NJM206" s="13"/>
      <c r="NJN206" s="13"/>
      <c r="NJO206" s="13"/>
      <c r="NJP206" s="13"/>
      <c r="NJQ206" s="13"/>
      <c r="NJR206" s="13"/>
      <c r="NJS206" s="13"/>
      <c r="NJT206" s="13"/>
      <c r="NJU206" s="13"/>
      <c r="NJV206" s="13"/>
      <c r="NJW206" s="13"/>
      <c r="NJX206" s="13"/>
      <c r="NJY206" s="13"/>
      <c r="NJZ206" s="13"/>
      <c r="NKA206" s="13"/>
      <c r="NKB206" s="13"/>
      <c r="NKC206" s="13"/>
      <c r="NKD206" s="13"/>
      <c r="NKE206" s="13"/>
      <c r="NKF206" s="13"/>
      <c r="NKG206" s="13"/>
      <c r="NKH206" s="13"/>
      <c r="NKI206" s="13"/>
      <c r="NKJ206" s="13"/>
      <c r="NKK206" s="13"/>
      <c r="NKL206" s="13"/>
      <c r="NKM206" s="13"/>
      <c r="NKN206" s="13"/>
      <c r="NKO206" s="13"/>
      <c r="NKP206" s="13"/>
      <c r="NKQ206" s="13"/>
      <c r="NKR206" s="13"/>
      <c r="NKS206" s="13"/>
      <c r="NKT206" s="13"/>
      <c r="NKU206" s="13"/>
      <c r="NKV206" s="13"/>
      <c r="NKW206" s="13"/>
      <c r="NKX206" s="13"/>
      <c r="NKY206" s="13"/>
      <c r="NKZ206" s="13"/>
      <c r="NLA206" s="13"/>
      <c r="NLB206" s="13"/>
      <c r="NLC206" s="13"/>
      <c r="NLD206" s="13"/>
      <c r="NLE206" s="13"/>
      <c r="NLF206" s="13"/>
      <c r="NLG206" s="13"/>
      <c r="NLH206" s="13"/>
      <c r="NLI206" s="13"/>
      <c r="NLJ206" s="13"/>
      <c r="NLK206" s="13"/>
      <c r="NLL206" s="13"/>
      <c r="NLM206" s="13"/>
      <c r="NLN206" s="13"/>
      <c r="NLO206" s="13"/>
      <c r="NLP206" s="13"/>
      <c r="NLQ206" s="13"/>
      <c r="NLR206" s="13"/>
      <c r="NLS206" s="13"/>
      <c r="NLT206" s="13"/>
      <c r="NLU206" s="13"/>
      <c r="NLV206" s="13"/>
      <c r="NLW206" s="13"/>
      <c r="NLX206" s="13"/>
      <c r="NLY206" s="13"/>
      <c r="NLZ206" s="13"/>
      <c r="NMA206" s="13"/>
      <c r="NMB206" s="13"/>
      <c r="NMC206" s="13"/>
      <c r="NMD206" s="13"/>
      <c r="NME206" s="13"/>
      <c r="NMF206" s="13"/>
      <c r="NMG206" s="13"/>
      <c r="NMH206" s="13"/>
      <c r="NMI206" s="13"/>
      <c r="NMJ206" s="13"/>
      <c r="NMK206" s="13"/>
      <c r="NML206" s="13"/>
      <c r="NMM206" s="13"/>
      <c r="NMN206" s="13"/>
      <c r="NMO206" s="13"/>
      <c r="NMP206" s="13"/>
      <c r="NMQ206" s="13"/>
      <c r="NMR206" s="13"/>
      <c r="NMS206" s="13"/>
      <c r="NMT206" s="13"/>
      <c r="NMU206" s="13"/>
      <c r="NMV206" s="13"/>
      <c r="NMW206" s="13"/>
      <c r="NMX206" s="13"/>
      <c r="NMY206" s="13"/>
      <c r="NMZ206" s="13"/>
      <c r="NNA206" s="13"/>
      <c r="NNB206" s="13"/>
      <c r="NNC206" s="13"/>
      <c r="NND206" s="13"/>
      <c r="NNE206" s="13"/>
      <c r="NNF206" s="13"/>
      <c r="NNG206" s="13"/>
      <c r="NNH206" s="13"/>
      <c r="NNI206" s="13"/>
      <c r="NNJ206" s="13"/>
      <c r="NNK206" s="13"/>
      <c r="NNL206" s="13"/>
      <c r="NNM206" s="13"/>
      <c r="NNN206" s="13"/>
      <c r="NNO206" s="13"/>
      <c r="NNP206" s="13"/>
      <c r="NNQ206" s="13"/>
      <c r="NNR206" s="13"/>
      <c r="NNS206" s="13"/>
      <c r="NNT206" s="13"/>
      <c r="NNU206" s="13"/>
      <c r="NNV206" s="13"/>
      <c r="NNW206" s="13"/>
      <c r="NNX206" s="13"/>
      <c r="NNY206" s="13"/>
      <c r="NNZ206" s="13"/>
      <c r="NOA206" s="13"/>
      <c r="NOB206" s="13"/>
      <c r="NOC206" s="13"/>
      <c r="NOD206" s="13"/>
      <c r="NOE206" s="13"/>
      <c r="NOF206" s="13"/>
      <c r="NOG206" s="13"/>
      <c r="NOH206" s="13"/>
      <c r="NOI206" s="13"/>
      <c r="NOJ206" s="13"/>
      <c r="NOK206" s="13"/>
      <c r="NOL206" s="13"/>
      <c r="NOM206" s="13"/>
      <c r="NON206" s="13"/>
      <c r="NOO206" s="13"/>
      <c r="NOP206" s="13"/>
      <c r="NOQ206" s="13"/>
      <c r="NOR206" s="13"/>
      <c r="NOS206" s="13"/>
      <c r="NOT206" s="13"/>
      <c r="NOU206" s="13"/>
      <c r="NOV206" s="13"/>
      <c r="NOW206" s="13"/>
      <c r="NOX206" s="13"/>
      <c r="NOY206" s="13"/>
      <c r="NOZ206" s="13"/>
      <c r="NPA206" s="13"/>
      <c r="NPB206" s="13"/>
      <c r="NPC206" s="13"/>
      <c r="NPD206" s="13"/>
      <c r="NPE206" s="13"/>
      <c r="NPF206" s="13"/>
      <c r="NPG206" s="13"/>
      <c r="NPH206" s="13"/>
      <c r="NPI206" s="13"/>
      <c r="NPJ206" s="13"/>
      <c r="NPK206" s="13"/>
      <c r="NPL206" s="13"/>
      <c r="NPM206" s="13"/>
      <c r="NPN206" s="13"/>
      <c r="NPO206" s="13"/>
      <c r="NPP206" s="13"/>
      <c r="NPQ206" s="13"/>
      <c r="NPR206" s="13"/>
      <c r="NPS206" s="13"/>
      <c r="NPT206" s="13"/>
      <c r="NPU206" s="13"/>
      <c r="NPV206" s="13"/>
      <c r="NPW206" s="13"/>
      <c r="NPX206" s="13"/>
      <c r="NPY206" s="13"/>
      <c r="NPZ206" s="13"/>
      <c r="NQA206" s="13"/>
      <c r="NQB206" s="13"/>
      <c r="NQC206" s="13"/>
      <c r="NQD206" s="13"/>
      <c r="NQE206" s="13"/>
      <c r="NQF206" s="13"/>
      <c r="NQG206" s="13"/>
      <c r="NQH206" s="13"/>
      <c r="NQI206" s="13"/>
      <c r="NQJ206" s="13"/>
      <c r="NQK206" s="13"/>
      <c r="NQL206" s="13"/>
      <c r="NQM206" s="13"/>
      <c r="NQN206" s="13"/>
      <c r="NQO206" s="13"/>
      <c r="NQP206" s="13"/>
      <c r="NQQ206" s="13"/>
      <c r="NQR206" s="13"/>
      <c r="NQS206" s="13"/>
      <c r="NQT206" s="13"/>
      <c r="NQU206" s="13"/>
      <c r="NQV206" s="13"/>
      <c r="NQW206" s="13"/>
      <c r="NQX206" s="13"/>
      <c r="NQY206" s="13"/>
      <c r="NQZ206" s="13"/>
      <c r="NRA206" s="13"/>
      <c r="NRB206" s="13"/>
      <c r="NRC206" s="13"/>
      <c r="NRD206" s="13"/>
      <c r="NRE206" s="13"/>
      <c r="NRF206" s="13"/>
      <c r="NRG206" s="13"/>
      <c r="NRH206" s="13"/>
      <c r="NRI206" s="13"/>
      <c r="NRJ206" s="13"/>
      <c r="NRK206" s="13"/>
      <c r="NRL206" s="13"/>
      <c r="NRM206" s="13"/>
      <c r="NRN206" s="13"/>
      <c r="NRO206" s="13"/>
      <c r="NRP206" s="13"/>
      <c r="NRQ206" s="13"/>
      <c r="NRR206" s="13"/>
      <c r="NRS206" s="13"/>
      <c r="NRT206" s="13"/>
      <c r="NRU206" s="13"/>
      <c r="NRV206" s="13"/>
      <c r="NRW206" s="13"/>
      <c r="NRX206" s="13"/>
      <c r="NRY206" s="13"/>
      <c r="NRZ206" s="13"/>
      <c r="NSA206" s="13"/>
      <c r="NSB206" s="13"/>
      <c r="NSC206" s="13"/>
      <c r="NSD206" s="13"/>
      <c r="NSE206" s="13"/>
      <c r="NSF206" s="13"/>
      <c r="NSG206" s="13"/>
      <c r="NSH206" s="13"/>
      <c r="NSI206" s="13"/>
      <c r="NSJ206" s="13"/>
      <c r="NSK206" s="13"/>
      <c r="NSL206" s="13"/>
      <c r="NSM206" s="13"/>
      <c r="NSN206" s="13"/>
      <c r="NSO206" s="13"/>
      <c r="NSP206" s="13"/>
      <c r="NSQ206" s="13"/>
      <c r="NSR206" s="13"/>
      <c r="NSS206" s="13"/>
      <c r="NST206" s="13"/>
      <c r="NSU206" s="13"/>
      <c r="NSV206" s="13"/>
      <c r="NSW206" s="13"/>
      <c r="NSX206" s="13"/>
      <c r="NSY206" s="13"/>
      <c r="NSZ206" s="13"/>
      <c r="NTA206" s="13"/>
      <c r="NTB206" s="13"/>
      <c r="NTC206" s="13"/>
      <c r="NTD206" s="13"/>
      <c r="NTE206" s="13"/>
      <c r="NTF206" s="13"/>
      <c r="NTG206" s="13"/>
      <c r="NTH206" s="13"/>
      <c r="NTI206" s="13"/>
      <c r="NTJ206" s="13"/>
      <c r="NTK206" s="13"/>
      <c r="NTL206" s="13"/>
      <c r="NTM206" s="13"/>
      <c r="NTN206" s="13"/>
      <c r="NTO206" s="13"/>
      <c r="NTP206" s="13"/>
      <c r="NTQ206" s="13"/>
      <c r="NTR206" s="13"/>
      <c r="NTS206" s="13"/>
      <c r="NTT206" s="13"/>
      <c r="NTU206" s="13"/>
      <c r="NTV206" s="13"/>
      <c r="NTW206" s="13"/>
      <c r="NTX206" s="13"/>
      <c r="NTY206" s="13"/>
      <c r="NTZ206" s="13"/>
      <c r="NUA206" s="13"/>
      <c r="NUB206" s="13"/>
      <c r="NUC206" s="13"/>
      <c r="NUD206" s="13"/>
      <c r="NUE206" s="13"/>
      <c r="NUF206" s="13"/>
      <c r="NUG206" s="13"/>
      <c r="NUH206" s="13"/>
      <c r="NUI206" s="13"/>
      <c r="NUJ206" s="13"/>
      <c r="NUK206" s="13"/>
      <c r="NUL206" s="13"/>
      <c r="NUM206" s="13"/>
      <c r="NUN206" s="13"/>
      <c r="NUO206" s="13"/>
      <c r="NUP206" s="13"/>
      <c r="NUQ206" s="13"/>
      <c r="NUR206" s="13"/>
      <c r="NUS206" s="13"/>
      <c r="NUT206" s="13"/>
      <c r="NUU206" s="13"/>
      <c r="NUV206" s="13"/>
      <c r="NUW206" s="13"/>
      <c r="NUX206" s="13"/>
      <c r="NUY206" s="13"/>
      <c r="NUZ206" s="13"/>
      <c r="NVA206" s="13"/>
      <c r="NVB206" s="13"/>
      <c r="NVC206" s="13"/>
      <c r="NVD206" s="13"/>
      <c r="NVE206" s="13"/>
      <c r="NVF206" s="13"/>
      <c r="NVG206" s="13"/>
      <c r="NVH206" s="13"/>
      <c r="NVI206" s="13"/>
      <c r="NVJ206" s="13"/>
      <c r="NVK206" s="13"/>
      <c r="NVL206" s="13"/>
      <c r="NVM206" s="13"/>
      <c r="NVN206" s="13"/>
      <c r="NVO206" s="13"/>
      <c r="NVP206" s="13"/>
      <c r="NVQ206" s="13"/>
      <c r="NVR206" s="13"/>
      <c r="NVS206" s="13"/>
      <c r="NVT206" s="13"/>
      <c r="NVU206" s="13"/>
      <c r="NVV206" s="13"/>
      <c r="NVW206" s="13"/>
      <c r="NVX206" s="13"/>
      <c r="NVY206" s="13"/>
      <c r="NVZ206" s="13"/>
      <c r="NWA206" s="13"/>
      <c r="NWB206" s="13"/>
      <c r="NWC206" s="13"/>
      <c r="NWD206" s="13"/>
      <c r="NWE206" s="13"/>
      <c r="NWF206" s="13"/>
      <c r="NWG206" s="13"/>
      <c r="NWH206" s="13"/>
      <c r="NWI206" s="13"/>
      <c r="NWJ206" s="13"/>
      <c r="NWK206" s="13"/>
      <c r="NWL206" s="13"/>
      <c r="NWM206" s="13"/>
      <c r="NWN206" s="13"/>
      <c r="NWO206" s="13"/>
      <c r="NWP206" s="13"/>
      <c r="NWQ206" s="13"/>
      <c r="NWR206" s="13"/>
      <c r="NWS206" s="13"/>
      <c r="NWT206" s="13"/>
      <c r="NWU206" s="13"/>
      <c r="NWV206" s="13"/>
      <c r="NWW206" s="13"/>
      <c r="NWX206" s="13"/>
      <c r="NWY206" s="13"/>
      <c r="NWZ206" s="13"/>
      <c r="NXA206" s="13"/>
      <c r="NXB206" s="13"/>
      <c r="NXC206" s="13"/>
      <c r="NXD206" s="13"/>
      <c r="NXE206" s="13"/>
      <c r="NXF206" s="13"/>
      <c r="NXG206" s="13"/>
      <c r="NXH206" s="13"/>
      <c r="NXI206" s="13"/>
      <c r="NXJ206" s="13"/>
      <c r="NXK206" s="13"/>
      <c r="NXL206" s="13"/>
      <c r="NXM206" s="13"/>
      <c r="NXN206" s="13"/>
      <c r="NXO206" s="13"/>
      <c r="NXP206" s="13"/>
      <c r="NXQ206" s="13"/>
      <c r="NXR206" s="13"/>
      <c r="NXS206" s="13"/>
      <c r="NXT206" s="13"/>
      <c r="NXU206" s="13"/>
      <c r="NXV206" s="13"/>
      <c r="NXW206" s="13"/>
      <c r="NXX206" s="13"/>
      <c r="NXY206" s="13"/>
      <c r="NXZ206" s="13"/>
      <c r="NYA206" s="13"/>
      <c r="NYB206" s="13"/>
      <c r="NYC206" s="13"/>
      <c r="NYD206" s="13"/>
      <c r="NYE206" s="13"/>
      <c r="NYF206" s="13"/>
      <c r="NYG206" s="13"/>
      <c r="NYH206" s="13"/>
      <c r="NYI206" s="13"/>
      <c r="NYJ206" s="13"/>
      <c r="NYK206" s="13"/>
      <c r="NYL206" s="13"/>
      <c r="NYM206" s="13"/>
      <c r="NYN206" s="13"/>
      <c r="NYO206" s="13"/>
      <c r="NYP206" s="13"/>
      <c r="NYQ206" s="13"/>
      <c r="NYR206" s="13"/>
      <c r="NYS206" s="13"/>
      <c r="NYT206" s="13"/>
      <c r="NYU206" s="13"/>
      <c r="NYV206" s="13"/>
      <c r="NYW206" s="13"/>
      <c r="NYX206" s="13"/>
      <c r="NYY206" s="13"/>
      <c r="NYZ206" s="13"/>
      <c r="NZA206" s="13"/>
      <c r="NZB206" s="13"/>
      <c r="NZC206" s="13"/>
      <c r="NZD206" s="13"/>
      <c r="NZE206" s="13"/>
      <c r="NZF206" s="13"/>
      <c r="NZG206" s="13"/>
      <c r="NZH206" s="13"/>
      <c r="NZI206" s="13"/>
      <c r="NZJ206" s="13"/>
      <c r="NZK206" s="13"/>
      <c r="NZL206" s="13"/>
      <c r="NZM206" s="13"/>
      <c r="NZN206" s="13"/>
      <c r="NZO206" s="13"/>
      <c r="NZP206" s="13"/>
      <c r="NZQ206" s="13"/>
      <c r="NZR206" s="13"/>
      <c r="NZS206" s="13"/>
      <c r="NZT206" s="13"/>
      <c r="NZU206" s="13"/>
      <c r="NZV206" s="13"/>
      <c r="NZW206" s="13"/>
      <c r="NZX206" s="13"/>
      <c r="NZY206" s="13"/>
      <c r="NZZ206" s="13"/>
      <c r="OAA206" s="13"/>
      <c r="OAB206" s="13"/>
      <c r="OAC206" s="13"/>
      <c r="OAD206" s="13"/>
      <c r="OAE206" s="13"/>
      <c r="OAF206" s="13"/>
      <c r="OAG206" s="13"/>
      <c r="OAH206" s="13"/>
      <c r="OAI206" s="13"/>
      <c r="OAJ206" s="13"/>
      <c r="OAK206" s="13"/>
      <c r="OAL206" s="13"/>
      <c r="OAM206" s="13"/>
      <c r="OAN206" s="13"/>
      <c r="OAO206" s="13"/>
      <c r="OAP206" s="13"/>
      <c r="OAQ206" s="13"/>
      <c r="OAR206" s="13"/>
      <c r="OAS206" s="13"/>
      <c r="OAT206" s="13"/>
      <c r="OAU206" s="13"/>
      <c r="OAV206" s="13"/>
      <c r="OAW206" s="13"/>
      <c r="OAX206" s="13"/>
      <c r="OAY206" s="13"/>
      <c r="OAZ206" s="13"/>
      <c r="OBA206" s="13"/>
      <c r="OBB206" s="13"/>
      <c r="OBC206" s="13"/>
      <c r="OBD206" s="13"/>
      <c r="OBE206" s="13"/>
      <c r="OBF206" s="13"/>
      <c r="OBG206" s="13"/>
      <c r="OBH206" s="13"/>
      <c r="OBI206" s="13"/>
      <c r="OBJ206" s="13"/>
      <c r="OBK206" s="13"/>
      <c r="OBL206" s="13"/>
      <c r="OBM206" s="13"/>
      <c r="OBN206" s="13"/>
      <c r="OBO206" s="13"/>
      <c r="OBP206" s="13"/>
      <c r="OBQ206" s="13"/>
      <c r="OBR206" s="13"/>
      <c r="OBS206" s="13"/>
      <c r="OBT206" s="13"/>
      <c r="OBU206" s="13"/>
      <c r="OBV206" s="13"/>
      <c r="OBW206" s="13"/>
      <c r="OBX206" s="13"/>
      <c r="OBY206" s="13"/>
      <c r="OBZ206" s="13"/>
      <c r="OCA206" s="13"/>
      <c r="OCB206" s="13"/>
      <c r="OCC206" s="13"/>
      <c r="OCD206" s="13"/>
      <c r="OCE206" s="13"/>
      <c r="OCF206" s="13"/>
      <c r="OCG206" s="13"/>
      <c r="OCH206" s="13"/>
      <c r="OCI206" s="13"/>
      <c r="OCJ206" s="13"/>
      <c r="OCK206" s="13"/>
      <c r="OCL206" s="13"/>
      <c r="OCM206" s="13"/>
      <c r="OCN206" s="13"/>
      <c r="OCO206" s="13"/>
      <c r="OCP206" s="13"/>
      <c r="OCQ206" s="13"/>
      <c r="OCR206" s="13"/>
      <c r="OCS206" s="13"/>
      <c r="OCT206" s="13"/>
      <c r="OCU206" s="13"/>
      <c r="OCV206" s="13"/>
      <c r="OCW206" s="13"/>
      <c r="OCX206" s="13"/>
      <c r="OCY206" s="13"/>
      <c r="OCZ206" s="13"/>
      <c r="ODA206" s="13"/>
      <c r="ODB206" s="13"/>
      <c r="ODC206" s="13"/>
      <c r="ODD206" s="13"/>
      <c r="ODE206" s="13"/>
      <c r="ODF206" s="13"/>
      <c r="ODG206" s="13"/>
      <c r="ODH206" s="13"/>
      <c r="ODI206" s="13"/>
      <c r="ODJ206" s="13"/>
      <c r="ODK206" s="13"/>
      <c r="ODL206" s="13"/>
      <c r="ODM206" s="13"/>
      <c r="ODN206" s="13"/>
      <c r="ODO206" s="13"/>
      <c r="ODP206" s="13"/>
      <c r="ODQ206" s="13"/>
      <c r="ODR206" s="13"/>
      <c r="ODS206" s="13"/>
      <c r="ODT206" s="13"/>
      <c r="ODU206" s="13"/>
      <c r="ODV206" s="13"/>
      <c r="ODW206" s="13"/>
      <c r="ODX206" s="13"/>
      <c r="ODY206" s="13"/>
      <c r="ODZ206" s="13"/>
      <c r="OEA206" s="13"/>
      <c r="OEB206" s="13"/>
      <c r="OEC206" s="13"/>
      <c r="OED206" s="13"/>
      <c r="OEE206" s="13"/>
      <c r="OEF206" s="13"/>
      <c r="OEG206" s="13"/>
      <c r="OEH206" s="13"/>
      <c r="OEI206" s="13"/>
      <c r="OEJ206" s="13"/>
      <c r="OEK206" s="13"/>
      <c r="OEL206" s="13"/>
      <c r="OEM206" s="13"/>
      <c r="OEN206" s="13"/>
      <c r="OEO206" s="13"/>
      <c r="OEP206" s="13"/>
      <c r="OEQ206" s="13"/>
      <c r="OER206" s="13"/>
      <c r="OES206" s="13"/>
      <c r="OET206" s="13"/>
      <c r="OEU206" s="13"/>
      <c r="OEV206" s="13"/>
      <c r="OEW206" s="13"/>
      <c r="OEX206" s="13"/>
      <c r="OEY206" s="13"/>
      <c r="OEZ206" s="13"/>
      <c r="OFA206" s="13"/>
      <c r="OFB206" s="13"/>
      <c r="OFC206" s="13"/>
      <c r="OFD206" s="13"/>
      <c r="OFE206" s="13"/>
      <c r="OFF206" s="13"/>
      <c r="OFG206" s="13"/>
      <c r="OFH206" s="13"/>
      <c r="OFI206" s="13"/>
      <c r="OFJ206" s="13"/>
      <c r="OFK206" s="13"/>
      <c r="OFL206" s="13"/>
      <c r="OFM206" s="13"/>
      <c r="OFN206" s="13"/>
      <c r="OFO206" s="13"/>
      <c r="OFP206" s="13"/>
      <c r="OFQ206" s="13"/>
      <c r="OFR206" s="13"/>
      <c r="OFS206" s="13"/>
      <c r="OFT206" s="13"/>
      <c r="OFU206" s="13"/>
      <c r="OFV206" s="13"/>
      <c r="OFW206" s="13"/>
      <c r="OFX206" s="13"/>
      <c r="OFY206" s="13"/>
      <c r="OFZ206" s="13"/>
      <c r="OGA206" s="13"/>
      <c r="OGB206" s="13"/>
      <c r="OGC206" s="13"/>
      <c r="OGD206" s="13"/>
      <c r="OGE206" s="13"/>
      <c r="OGF206" s="13"/>
      <c r="OGG206" s="13"/>
      <c r="OGH206" s="13"/>
      <c r="OGI206" s="13"/>
      <c r="OGJ206" s="13"/>
      <c r="OGK206" s="13"/>
      <c r="OGL206" s="13"/>
      <c r="OGM206" s="13"/>
      <c r="OGN206" s="13"/>
      <c r="OGO206" s="13"/>
      <c r="OGP206" s="13"/>
      <c r="OGQ206" s="13"/>
      <c r="OGR206" s="13"/>
      <c r="OGS206" s="13"/>
      <c r="OGT206" s="13"/>
      <c r="OGU206" s="13"/>
      <c r="OGV206" s="13"/>
      <c r="OGW206" s="13"/>
      <c r="OGX206" s="13"/>
      <c r="OGY206" s="13"/>
      <c r="OGZ206" s="13"/>
      <c r="OHA206" s="13"/>
      <c r="OHB206" s="13"/>
      <c r="OHC206" s="13"/>
      <c r="OHD206" s="13"/>
      <c r="OHE206" s="13"/>
      <c r="OHF206" s="13"/>
      <c r="OHG206" s="13"/>
      <c r="OHH206" s="13"/>
      <c r="OHI206" s="13"/>
      <c r="OHJ206" s="13"/>
      <c r="OHK206" s="13"/>
      <c r="OHL206" s="13"/>
      <c r="OHM206" s="13"/>
      <c r="OHN206" s="13"/>
      <c r="OHO206" s="13"/>
      <c r="OHP206" s="13"/>
      <c r="OHQ206" s="13"/>
      <c r="OHR206" s="13"/>
      <c r="OHS206" s="13"/>
      <c r="OHT206" s="13"/>
      <c r="OHU206" s="13"/>
      <c r="OHV206" s="13"/>
      <c r="OHW206" s="13"/>
      <c r="OHX206" s="13"/>
      <c r="OHY206" s="13"/>
      <c r="OHZ206" s="13"/>
      <c r="OIA206" s="13"/>
      <c r="OIB206" s="13"/>
      <c r="OIC206" s="13"/>
      <c r="OID206" s="13"/>
      <c r="OIE206" s="13"/>
      <c r="OIF206" s="13"/>
      <c r="OIG206" s="13"/>
      <c r="OIH206" s="13"/>
      <c r="OII206" s="13"/>
      <c r="OIJ206" s="13"/>
      <c r="OIK206" s="13"/>
      <c r="OIL206" s="13"/>
      <c r="OIM206" s="13"/>
      <c r="OIN206" s="13"/>
      <c r="OIO206" s="13"/>
      <c r="OIP206" s="13"/>
      <c r="OIQ206" s="13"/>
      <c r="OIR206" s="13"/>
      <c r="OIS206" s="13"/>
      <c r="OIT206" s="13"/>
      <c r="OIU206" s="13"/>
      <c r="OIV206" s="13"/>
      <c r="OIW206" s="13"/>
      <c r="OIX206" s="13"/>
      <c r="OIY206" s="13"/>
      <c r="OIZ206" s="13"/>
      <c r="OJA206" s="13"/>
      <c r="OJB206" s="13"/>
      <c r="OJC206" s="13"/>
      <c r="OJD206" s="13"/>
      <c r="OJE206" s="13"/>
      <c r="OJF206" s="13"/>
      <c r="OJG206" s="13"/>
      <c r="OJH206" s="13"/>
      <c r="OJI206" s="13"/>
      <c r="OJJ206" s="13"/>
      <c r="OJK206" s="13"/>
      <c r="OJL206" s="13"/>
      <c r="OJM206" s="13"/>
      <c r="OJN206" s="13"/>
      <c r="OJO206" s="13"/>
      <c r="OJP206" s="13"/>
      <c r="OJQ206" s="13"/>
      <c r="OJR206" s="13"/>
      <c r="OJS206" s="13"/>
      <c r="OJT206" s="13"/>
      <c r="OJU206" s="13"/>
      <c r="OJV206" s="13"/>
      <c r="OJW206" s="13"/>
      <c r="OJX206" s="13"/>
      <c r="OJY206" s="13"/>
      <c r="OJZ206" s="13"/>
      <c r="OKA206" s="13"/>
      <c r="OKB206" s="13"/>
      <c r="OKC206" s="13"/>
      <c r="OKD206" s="13"/>
      <c r="OKE206" s="13"/>
      <c r="OKF206" s="13"/>
      <c r="OKG206" s="13"/>
      <c r="OKH206" s="13"/>
      <c r="OKI206" s="13"/>
      <c r="OKJ206" s="13"/>
      <c r="OKK206" s="13"/>
      <c r="OKL206" s="13"/>
      <c r="OKM206" s="13"/>
      <c r="OKN206" s="13"/>
      <c r="OKO206" s="13"/>
      <c r="OKP206" s="13"/>
      <c r="OKQ206" s="13"/>
      <c r="OKR206" s="13"/>
      <c r="OKS206" s="13"/>
      <c r="OKT206" s="13"/>
      <c r="OKU206" s="13"/>
      <c r="OKV206" s="13"/>
      <c r="OKW206" s="13"/>
      <c r="OKX206" s="13"/>
      <c r="OKY206" s="13"/>
      <c r="OKZ206" s="13"/>
      <c r="OLA206" s="13"/>
      <c r="OLB206" s="13"/>
      <c r="OLC206" s="13"/>
      <c r="OLD206" s="13"/>
      <c r="OLE206" s="13"/>
      <c r="OLF206" s="13"/>
      <c r="OLG206" s="13"/>
      <c r="OLH206" s="13"/>
      <c r="OLI206" s="13"/>
      <c r="OLJ206" s="13"/>
      <c r="OLK206" s="13"/>
      <c r="OLL206" s="13"/>
      <c r="OLM206" s="13"/>
      <c r="OLN206" s="13"/>
      <c r="OLO206" s="13"/>
      <c r="OLP206" s="13"/>
      <c r="OLQ206" s="13"/>
      <c r="OLR206" s="13"/>
      <c r="OLS206" s="13"/>
      <c r="OLT206" s="13"/>
      <c r="OLU206" s="13"/>
      <c r="OLV206" s="13"/>
      <c r="OLW206" s="13"/>
      <c r="OLX206" s="13"/>
      <c r="OLY206" s="13"/>
      <c r="OLZ206" s="13"/>
      <c r="OMA206" s="13"/>
      <c r="OMB206" s="13"/>
      <c r="OMC206" s="13"/>
      <c r="OMD206" s="13"/>
      <c r="OME206" s="13"/>
      <c r="OMF206" s="13"/>
      <c r="OMG206" s="13"/>
      <c r="OMH206" s="13"/>
      <c r="OMI206" s="13"/>
      <c r="OMJ206" s="13"/>
      <c r="OMK206" s="13"/>
      <c r="OML206" s="13"/>
      <c r="OMM206" s="13"/>
      <c r="OMN206" s="13"/>
      <c r="OMO206" s="13"/>
      <c r="OMP206" s="13"/>
      <c r="OMQ206" s="13"/>
      <c r="OMR206" s="13"/>
      <c r="OMS206" s="13"/>
      <c r="OMT206" s="13"/>
      <c r="OMU206" s="13"/>
      <c r="OMV206" s="13"/>
      <c r="OMW206" s="13"/>
      <c r="OMX206" s="13"/>
      <c r="OMY206" s="13"/>
      <c r="OMZ206" s="13"/>
      <c r="ONA206" s="13"/>
      <c r="ONB206" s="13"/>
      <c r="ONC206" s="13"/>
      <c r="OND206" s="13"/>
      <c r="ONE206" s="13"/>
      <c r="ONF206" s="13"/>
      <c r="ONG206" s="13"/>
      <c r="ONH206" s="13"/>
      <c r="ONI206" s="13"/>
      <c r="ONJ206" s="13"/>
      <c r="ONK206" s="13"/>
      <c r="ONL206" s="13"/>
      <c r="ONM206" s="13"/>
      <c r="ONN206" s="13"/>
      <c r="ONO206" s="13"/>
      <c r="ONP206" s="13"/>
      <c r="ONQ206" s="13"/>
      <c r="ONR206" s="13"/>
      <c r="ONS206" s="13"/>
      <c r="ONT206" s="13"/>
      <c r="ONU206" s="13"/>
      <c r="ONV206" s="13"/>
      <c r="ONW206" s="13"/>
      <c r="ONX206" s="13"/>
      <c r="ONY206" s="13"/>
      <c r="ONZ206" s="13"/>
      <c r="OOA206" s="13"/>
      <c r="OOB206" s="13"/>
      <c r="OOC206" s="13"/>
      <c r="OOD206" s="13"/>
      <c r="OOE206" s="13"/>
      <c r="OOF206" s="13"/>
      <c r="OOG206" s="13"/>
      <c r="OOH206" s="13"/>
      <c r="OOI206" s="13"/>
      <c r="OOJ206" s="13"/>
      <c r="OOK206" s="13"/>
      <c r="OOL206" s="13"/>
      <c r="OOM206" s="13"/>
      <c r="OON206" s="13"/>
      <c r="OOO206" s="13"/>
      <c r="OOP206" s="13"/>
      <c r="OOQ206" s="13"/>
      <c r="OOR206" s="13"/>
      <c r="OOS206" s="13"/>
      <c r="OOT206" s="13"/>
      <c r="OOU206" s="13"/>
      <c r="OOV206" s="13"/>
      <c r="OOW206" s="13"/>
      <c r="OOX206" s="13"/>
      <c r="OOY206" s="13"/>
      <c r="OOZ206" s="13"/>
      <c r="OPA206" s="13"/>
      <c r="OPB206" s="13"/>
      <c r="OPC206" s="13"/>
      <c r="OPD206" s="13"/>
      <c r="OPE206" s="13"/>
      <c r="OPF206" s="13"/>
      <c r="OPG206" s="13"/>
      <c r="OPH206" s="13"/>
      <c r="OPI206" s="13"/>
      <c r="OPJ206" s="13"/>
      <c r="OPK206" s="13"/>
      <c r="OPL206" s="13"/>
      <c r="OPM206" s="13"/>
      <c r="OPN206" s="13"/>
      <c r="OPO206" s="13"/>
      <c r="OPP206" s="13"/>
      <c r="OPQ206" s="13"/>
      <c r="OPR206" s="13"/>
      <c r="OPS206" s="13"/>
      <c r="OPT206" s="13"/>
      <c r="OPU206" s="13"/>
      <c r="OPV206" s="13"/>
      <c r="OPW206" s="13"/>
      <c r="OPX206" s="13"/>
      <c r="OPY206" s="13"/>
      <c r="OPZ206" s="13"/>
      <c r="OQA206" s="13"/>
      <c r="OQB206" s="13"/>
      <c r="OQC206" s="13"/>
      <c r="OQD206" s="13"/>
      <c r="OQE206" s="13"/>
      <c r="OQF206" s="13"/>
      <c r="OQG206" s="13"/>
      <c r="OQH206" s="13"/>
      <c r="OQI206" s="13"/>
      <c r="OQJ206" s="13"/>
      <c r="OQK206" s="13"/>
      <c r="OQL206" s="13"/>
      <c r="OQM206" s="13"/>
      <c r="OQN206" s="13"/>
      <c r="OQO206" s="13"/>
      <c r="OQP206" s="13"/>
      <c r="OQQ206" s="13"/>
      <c r="OQR206" s="13"/>
      <c r="OQS206" s="13"/>
      <c r="OQT206" s="13"/>
      <c r="OQU206" s="13"/>
      <c r="OQV206" s="13"/>
      <c r="OQW206" s="13"/>
      <c r="OQX206" s="13"/>
      <c r="OQY206" s="13"/>
      <c r="OQZ206" s="13"/>
      <c r="ORA206" s="13"/>
      <c r="ORB206" s="13"/>
      <c r="ORC206" s="13"/>
      <c r="ORD206" s="13"/>
      <c r="ORE206" s="13"/>
      <c r="ORF206" s="13"/>
      <c r="ORG206" s="13"/>
      <c r="ORH206" s="13"/>
      <c r="ORI206" s="13"/>
      <c r="ORJ206" s="13"/>
      <c r="ORK206" s="13"/>
      <c r="ORL206" s="13"/>
      <c r="ORM206" s="13"/>
      <c r="ORN206" s="13"/>
      <c r="ORO206" s="13"/>
      <c r="ORP206" s="13"/>
      <c r="ORQ206" s="13"/>
      <c r="ORR206" s="13"/>
      <c r="ORS206" s="13"/>
      <c r="ORT206" s="13"/>
      <c r="ORU206" s="13"/>
      <c r="ORV206" s="13"/>
      <c r="ORW206" s="13"/>
      <c r="ORX206" s="13"/>
      <c r="ORY206" s="13"/>
      <c r="ORZ206" s="13"/>
      <c r="OSA206" s="13"/>
      <c r="OSB206" s="13"/>
      <c r="OSC206" s="13"/>
      <c r="OSD206" s="13"/>
      <c r="OSE206" s="13"/>
      <c r="OSF206" s="13"/>
      <c r="OSG206" s="13"/>
      <c r="OSH206" s="13"/>
      <c r="OSI206" s="13"/>
      <c r="OSJ206" s="13"/>
      <c r="OSK206" s="13"/>
      <c r="OSL206" s="13"/>
      <c r="OSM206" s="13"/>
      <c r="OSN206" s="13"/>
      <c r="OSO206" s="13"/>
      <c r="OSP206" s="13"/>
      <c r="OSQ206" s="13"/>
      <c r="OSR206" s="13"/>
      <c r="OSS206" s="13"/>
      <c r="OST206" s="13"/>
      <c r="OSU206" s="13"/>
      <c r="OSV206" s="13"/>
      <c r="OSW206" s="13"/>
      <c r="OSX206" s="13"/>
      <c r="OSY206" s="13"/>
      <c r="OSZ206" s="13"/>
      <c r="OTA206" s="13"/>
      <c r="OTB206" s="13"/>
      <c r="OTC206" s="13"/>
      <c r="OTD206" s="13"/>
      <c r="OTE206" s="13"/>
      <c r="OTF206" s="13"/>
      <c r="OTG206" s="13"/>
      <c r="OTH206" s="13"/>
      <c r="OTI206" s="13"/>
      <c r="OTJ206" s="13"/>
      <c r="OTK206" s="13"/>
      <c r="OTL206" s="13"/>
      <c r="OTM206" s="13"/>
      <c r="OTN206" s="13"/>
      <c r="OTO206" s="13"/>
      <c r="OTP206" s="13"/>
      <c r="OTQ206" s="13"/>
      <c r="OTR206" s="13"/>
      <c r="OTS206" s="13"/>
      <c r="OTT206" s="13"/>
      <c r="OTU206" s="13"/>
      <c r="OTV206" s="13"/>
      <c r="OTW206" s="13"/>
      <c r="OTX206" s="13"/>
      <c r="OTY206" s="13"/>
      <c r="OTZ206" s="13"/>
      <c r="OUA206" s="13"/>
      <c r="OUB206" s="13"/>
      <c r="OUC206" s="13"/>
      <c r="OUD206" s="13"/>
      <c r="OUE206" s="13"/>
      <c r="OUF206" s="13"/>
      <c r="OUG206" s="13"/>
      <c r="OUH206" s="13"/>
      <c r="OUI206" s="13"/>
      <c r="OUJ206" s="13"/>
      <c r="OUK206" s="13"/>
      <c r="OUL206" s="13"/>
      <c r="OUM206" s="13"/>
      <c r="OUN206" s="13"/>
      <c r="OUO206" s="13"/>
      <c r="OUP206" s="13"/>
      <c r="OUQ206" s="13"/>
      <c r="OUR206" s="13"/>
      <c r="OUS206" s="13"/>
      <c r="OUT206" s="13"/>
      <c r="OUU206" s="13"/>
      <c r="OUV206" s="13"/>
      <c r="OUW206" s="13"/>
      <c r="OUX206" s="13"/>
      <c r="OUY206" s="13"/>
      <c r="OUZ206" s="13"/>
      <c r="OVA206" s="13"/>
      <c r="OVB206" s="13"/>
      <c r="OVC206" s="13"/>
      <c r="OVD206" s="13"/>
      <c r="OVE206" s="13"/>
      <c r="OVF206" s="13"/>
      <c r="OVG206" s="13"/>
      <c r="OVH206" s="13"/>
      <c r="OVI206" s="13"/>
      <c r="OVJ206" s="13"/>
      <c r="OVK206" s="13"/>
      <c r="OVL206" s="13"/>
      <c r="OVM206" s="13"/>
      <c r="OVN206" s="13"/>
      <c r="OVO206" s="13"/>
      <c r="OVP206" s="13"/>
      <c r="OVQ206" s="13"/>
      <c r="OVR206" s="13"/>
      <c r="OVS206" s="13"/>
      <c r="OVT206" s="13"/>
      <c r="OVU206" s="13"/>
      <c r="OVV206" s="13"/>
      <c r="OVW206" s="13"/>
      <c r="OVX206" s="13"/>
      <c r="OVY206" s="13"/>
      <c r="OVZ206" s="13"/>
      <c r="OWA206" s="13"/>
      <c r="OWB206" s="13"/>
      <c r="OWC206" s="13"/>
      <c r="OWD206" s="13"/>
      <c r="OWE206" s="13"/>
      <c r="OWF206" s="13"/>
      <c r="OWG206" s="13"/>
      <c r="OWH206" s="13"/>
      <c r="OWI206" s="13"/>
      <c r="OWJ206" s="13"/>
      <c r="OWK206" s="13"/>
      <c r="OWL206" s="13"/>
      <c r="OWM206" s="13"/>
      <c r="OWN206" s="13"/>
      <c r="OWO206" s="13"/>
      <c r="OWP206" s="13"/>
      <c r="OWQ206" s="13"/>
      <c r="OWR206" s="13"/>
      <c r="OWS206" s="13"/>
      <c r="OWT206" s="13"/>
      <c r="OWU206" s="13"/>
      <c r="OWV206" s="13"/>
      <c r="OWW206" s="13"/>
      <c r="OWX206" s="13"/>
      <c r="OWY206" s="13"/>
      <c r="OWZ206" s="13"/>
      <c r="OXA206" s="13"/>
      <c r="OXB206" s="13"/>
      <c r="OXC206" s="13"/>
      <c r="OXD206" s="13"/>
      <c r="OXE206" s="13"/>
      <c r="OXF206" s="13"/>
      <c r="OXG206" s="13"/>
      <c r="OXH206" s="13"/>
      <c r="OXI206" s="13"/>
      <c r="OXJ206" s="13"/>
      <c r="OXK206" s="13"/>
      <c r="OXL206" s="13"/>
      <c r="OXM206" s="13"/>
      <c r="OXN206" s="13"/>
      <c r="OXO206" s="13"/>
      <c r="OXP206" s="13"/>
      <c r="OXQ206" s="13"/>
      <c r="OXR206" s="13"/>
      <c r="OXS206" s="13"/>
      <c r="OXT206" s="13"/>
      <c r="OXU206" s="13"/>
      <c r="OXV206" s="13"/>
      <c r="OXW206" s="13"/>
      <c r="OXX206" s="13"/>
      <c r="OXY206" s="13"/>
      <c r="OXZ206" s="13"/>
      <c r="OYA206" s="13"/>
      <c r="OYB206" s="13"/>
      <c r="OYC206" s="13"/>
      <c r="OYD206" s="13"/>
      <c r="OYE206" s="13"/>
      <c r="OYF206" s="13"/>
      <c r="OYG206" s="13"/>
      <c r="OYH206" s="13"/>
      <c r="OYI206" s="13"/>
      <c r="OYJ206" s="13"/>
      <c r="OYK206" s="13"/>
      <c r="OYL206" s="13"/>
      <c r="OYM206" s="13"/>
      <c r="OYN206" s="13"/>
      <c r="OYO206" s="13"/>
      <c r="OYP206" s="13"/>
      <c r="OYQ206" s="13"/>
      <c r="OYR206" s="13"/>
      <c r="OYS206" s="13"/>
      <c r="OYT206" s="13"/>
      <c r="OYU206" s="13"/>
      <c r="OYV206" s="13"/>
      <c r="OYW206" s="13"/>
      <c r="OYX206" s="13"/>
      <c r="OYY206" s="13"/>
      <c r="OYZ206" s="13"/>
      <c r="OZA206" s="13"/>
      <c r="OZB206" s="13"/>
      <c r="OZC206" s="13"/>
      <c r="OZD206" s="13"/>
      <c r="OZE206" s="13"/>
      <c r="OZF206" s="13"/>
      <c r="OZG206" s="13"/>
      <c r="OZH206" s="13"/>
      <c r="OZI206" s="13"/>
      <c r="OZJ206" s="13"/>
      <c r="OZK206" s="13"/>
      <c r="OZL206" s="13"/>
      <c r="OZM206" s="13"/>
      <c r="OZN206" s="13"/>
      <c r="OZO206" s="13"/>
      <c r="OZP206" s="13"/>
      <c r="OZQ206" s="13"/>
      <c r="OZR206" s="13"/>
      <c r="OZS206" s="13"/>
      <c r="OZT206" s="13"/>
      <c r="OZU206" s="13"/>
      <c r="OZV206" s="13"/>
      <c r="OZW206" s="13"/>
      <c r="OZX206" s="13"/>
      <c r="OZY206" s="13"/>
      <c r="OZZ206" s="13"/>
      <c r="PAA206" s="13"/>
      <c r="PAB206" s="13"/>
      <c r="PAC206" s="13"/>
      <c r="PAD206" s="13"/>
      <c r="PAE206" s="13"/>
      <c r="PAF206" s="13"/>
      <c r="PAG206" s="13"/>
      <c r="PAH206" s="13"/>
      <c r="PAI206" s="13"/>
      <c r="PAJ206" s="13"/>
      <c r="PAK206" s="13"/>
      <c r="PAL206" s="13"/>
      <c r="PAM206" s="13"/>
      <c r="PAN206" s="13"/>
      <c r="PAO206" s="13"/>
      <c r="PAP206" s="13"/>
      <c r="PAQ206" s="13"/>
      <c r="PAR206" s="13"/>
      <c r="PAS206" s="13"/>
      <c r="PAT206" s="13"/>
      <c r="PAU206" s="13"/>
      <c r="PAV206" s="13"/>
      <c r="PAW206" s="13"/>
      <c r="PAX206" s="13"/>
      <c r="PAY206" s="13"/>
      <c r="PAZ206" s="13"/>
      <c r="PBA206" s="13"/>
      <c r="PBB206" s="13"/>
      <c r="PBC206" s="13"/>
      <c r="PBD206" s="13"/>
      <c r="PBE206" s="13"/>
      <c r="PBF206" s="13"/>
      <c r="PBG206" s="13"/>
      <c r="PBH206" s="13"/>
      <c r="PBI206" s="13"/>
      <c r="PBJ206" s="13"/>
      <c r="PBK206" s="13"/>
      <c r="PBL206" s="13"/>
      <c r="PBM206" s="13"/>
      <c r="PBN206" s="13"/>
      <c r="PBO206" s="13"/>
      <c r="PBP206" s="13"/>
      <c r="PBQ206" s="13"/>
      <c r="PBR206" s="13"/>
      <c r="PBS206" s="13"/>
      <c r="PBT206" s="13"/>
      <c r="PBU206" s="13"/>
      <c r="PBV206" s="13"/>
      <c r="PBW206" s="13"/>
      <c r="PBX206" s="13"/>
      <c r="PBY206" s="13"/>
      <c r="PBZ206" s="13"/>
      <c r="PCA206" s="13"/>
      <c r="PCB206" s="13"/>
      <c r="PCC206" s="13"/>
      <c r="PCD206" s="13"/>
      <c r="PCE206" s="13"/>
      <c r="PCF206" s="13"/>
      <c r="PCG206" s="13"/>
      <c r="PCH206" s="13"/>
      <c r="PCI206" s="13"/>
      <c r="PCJ206" s="13"/>
      <c r="PCK206" s="13"/>
      <c r="PCL206" s="13"/>
      <c r="PCM206" s="13"/>
      <c r="PCN206" s="13"/>
      <c r="PCO206" s="13"/>
      <c r="PCP206" s="13"/>
      <c r="PCQ206" s="13"/>
      <c r="PCR206" s="13"/>
      <c r="PCS206" s="13"/>
      <c r="PCT206" s="13"/>
      <c r="PCU206" s="13"/>
      <c r="PCV206" s="13"/>
      <c r="PCW206" s="13"/>
      <c r="PCX206" s="13"/>
      <c r="PCY206" s="13"/>
      <c r="PCZ206" s="13"/>
      <c r="PDA206" s="13"/>
      <c r="PDB206" s="13"/>
      <c r="PDC206" s="13"/>
      <c r="PDD206" s="13"/>
      <c r="PDE206" s="13"/>
      <c r="PDF206" s="13"/>
      <c r="PDG206" s="13"/>
      <c r="PDH206" s="13"/>
      <c r="PDI206" s="13"/>
      <c r="PDJ206" s="13"/>
      <c r="PDK206" s="13"/>
      <c r="PDL206" s="13"/>
      <c r="PDM206" s="13"/>
      <c r="PDN206" s="13"/>
      <c r="PDO206" s="13"/>
      <c r="PDP206" s="13"/>
      <c r="PDQ206" s="13"/>
      <c r="PDR206" s="13"/>
      <c r="PDS206" s="13"/>
      <c r="PDT206" s="13"/>
      <c r="PDU206" s="13"/>
      <c r="PDV206" s="13"/>
      <c r="PDW206" s="13"/>
      <c r="PDX206" s="13"/>
      <c r="PDY206" s="13"/>
      <c r="PDZ206" s="13"/>
      <c r="PEA206" s="13"/>
      <c r="PEB206" s="13"/>
      <c r="PEC206" s="13"/>
      <c r="PED206" s="13"/>
      <c r="PEE206" s="13"/>
      <c r="PEF206" s="13"/>
      <c r="PEG206" s="13"/>
      <c r="PEH206" s="13"/>
      <c r="PEI206" s="13"/>
      <c r="PEJ206" s="13"/>
      <c r="PEK206" s="13"/>
      <c r="PEL206" s="13"/>
      <c r="PEM206" s="13"/>
      <c r="PEN206" s="13"/>
      <c r="PEO206" s="13"/>
      <c r="PEP206" s="13"/>
      <c r="PEQ206" s="13"/>
      <c r="PER206" s="13"/>
      <c r="PES206" s="13"/>
      <c r="PET206" s="13"/>
      <c r="PEU206" s="13"/>
      <c r="PEV206" s="13"/>
      <c r="PEW206" s="13"/>
      <c r="PEX206" s="13"/>
      <c r="PEY206" s="13"/>
      <c r="PEZ206" s="13"/>
      <c r="PFA206" s="13"/>
      <c r="PFB206" s="13"/>
      <c r="PFC206" s="13"/>
      <c r="PFD206" s="13"/>
      <c r="PFE206" s="13"/>
      <c r="PFF206" s="13"/>
      <c r="PFG206" s="13"/>
      <c r="PFH206" s="13"/>
      <c r="PFI206" s="13"/>
      <c r="PFJ206" s="13"/>
      <c r="PFK206" s="13"/>
      <c r="PFL206" s="13"/>
      <c r="PFM206" s="13"/>
      <c r="PFN206" s="13"/>
      <c r="PFO206" s="13"/>
      <c r="PFP206" s="13"/>
      <c r="PFQ206" s="13"/>
      <c r="PFR206" s="13"/>
      <c r="PFS206" s="13"/>
      <c r="PFT206" s="13"/>
      <c r="PFU206" s="13"/>
      <c r="PFV206" s="13"/>
      <c r="PFW206" s="13"/>
      <c r="PFX206" s="13"/>
      <c r="PFY206" s="13"/>
      <c r="PFZ206" s="13"/>
      <c r="PGA206" s="13"/>
      <c r="PGB206" s="13"/>
      <c r="PGC206" s="13"/>
      <c r="PGD206" s="13"/>
      <c r="PGE206" s="13"/>
      <c r="PGF206" s="13"/>
      <c r="PGG206" s="13"/>
      <c r="PGH206" s="13"/>
      <c r="PGI206" s="13"/>
      <c r="PGJ206" s="13"/>
      <c r="PGK206" s="13"/>
      <c r="PGL206" s="13"/>
      <c r="PGM206" s="13"/>
      <c r="PGN206" s="13"/>
      <c r="PGO206" s="13"/>
      <c r="PGP206" s="13"/>
      <c r="PGQ206" s="13"/>
      <c r="PGR206" s="13"/>
      <c r="PGS206" s="13"/>
      <c r="PGT206" s="13"/>
      <c r="PGU206" s="13"/>
      <c r="PGV206" s="13"/>
      <c r="PGW206" s="13"/>
      <c r="PGX206" s="13"/>
      <c r="PGY206" s="13"/>
      <c r="PGZ206" s="13"/>
      <c r="PHA206" s="13"/>
      <c r="PHB206" s="13"/>
      <c r="PHC206" s="13"/>
      <c r="PHD206" s="13"/>
      <c r="PHE206" s="13"/>
      <c r="PHF206" s="13"/>
      <c r="PHG206" s="13"/>
      <c r="PHH206" s="13"/>
      <c r="PHI206" s="13"/>
      <c r="PHJ206" s="13"/>
      <c r="PHK206" s="13"/>
      <c r="PHL206" s="13"/>
      <c r="PHM206" s="13"/>
      <c r="PHN206" s="13"/>
      <c r="PHO206" s="13"/>
      <c r="PHP206" s="13"/>
      <c r="PHQ206" s="13"/>
      <c r="PHR206" s="13"/>
      <c r="PHS206" s="13"/>
      <c r="PHT206" s="13"/>
      <c r="PHU206" s="13"/>
      <c r="PHV206" s="13"/>
      <c r="PHW206" s="13"/>
      <c r="PHX206" s="13"/>
      <c r="PHY206" s="13"/>
      <c r="PHZ206" s="13"/>
      <c r="PIA206" s="13"/>
      <c r="PIB206" s="13"/>
      <c r="PIC206" s="13"/>
      <c r="PID206" s="13"/>
      <c r="PIE206" s="13"/>
      <c r="PIF206" s="13"/>
      <c r="PIG206" s="13"/>
      <c r="PIH206" s="13"/>
      <c r="PII206" s="13"/>
      <c r="PIJ206" s="13"/>
      <c r="PIK206" s="13"/>
      <c r="PIL206" s="13"/>
      <c r="PIM206" s="13"/>
      <c r="PIN206" s="13"/>
      <c r="PIO206" s="13"/>
      <c r="PIP206" s="13"/>
      <c r="PIQ206" s="13"/>
      <c r="PIR206" s="13"/>
      <c r="PIS206" s="13"/>
      <c r="PIT206" s="13"/>
      <c r="PIU206" s="13"/>
      <c r="PIV206" s="13"/>
      <c r="PIW206" s="13"/>
      <c r="PIX206" s="13"/>
      <c r="PIY206" s="13"/>
      <c r="PIZ206" s="13"/>
      <c r="PJA206" s="13"/>
      <c r="PJB206" s="13"/>
      <c r="PJC206" s="13"/>
      <c r="PJD206" s="13"/>
      <c r="PJE206" s="13"/>
      <c r="PJF206" s="13"/>
      <c r="PJG206" s="13"/>
      <c r="PJH206" s="13"/>
      <c r="PJI206" s="13"/>
      <c r="PJJ206" s="13"/>
      <c r="PJK206" s="13"/>
      <c r="PJL206" s="13"/>
      <c r="PJM206" s="13"/>
      <c r="PJN206" s="13"/>
      <c r="PJO206" s="13"/>
      <c r="PJP206" s="13"/>
      <c r="PJQ206" s="13"/>
      <c r="PJR206" s="13"/>
      <c r="PJS206" s="13"/>
      <c r="PJT206" s="13"/>
      <c r="PJU206" s="13"/>
      <c r="PJV206" s="13"/>
      <c r="PJW206" s="13"/>
      <c r="PJX206" s="13"/>
      <c r="PJY206" s="13"/>
      <c r="PJZ206" s="13"/>
      <c r="PKA206" s="13"/>
      <c r="PKB206" s="13"/>
      <c r="PKC206" s="13"/>
      <c r="PKD206" s="13"/>
      <c r="PKE206" s="13"/>
      <c r="PKF206" s="13"/>
      <c r="PKG206" s="13"/>
      <c r="PKH206" s="13"/>
      <c r="PKI206" s="13"/>
      <c r="PKJ206" s="13"/>
      <c r="PKK206" s="13"/>
      <c r="PKL206" s="13"/>
      <c r="PKM206" s="13"/>
      <c r="PKN206" s="13"/>
      <c r="PKO206" s="13"/>
      <c r="PKP206" s="13"/>
      <c r="PKQ206" s="13"/>
      <c r="PKR206" s="13"/>
      <c r="PKS206" s="13"/>
      <c r="PKT206" s="13"/>
      <c r="PKU206" s="13"/>
      <c r="PKV206" s="13"/>
      <c r="PKW206" s="13"/>
      <c r="PKX206" s="13"/>
      <c r="PKY206" s="13"/>
      <c r="PKZ206" s="13"/>
      <c r="PLA206" s="13"/>
      <c r="PLB206" s="13"/>
      <c r="PLC206" s="13"/>
      <c r="PLD206" s="13"/>
      <c r="PLE206" s="13"/>
      <c r="PLF206" s="13"/>
      <c r="PLG206" s="13"/>
      <c r="PLH206" s="13"/>
      <c r="PLI206" s="13"/>
      <c r="PLJ206" s="13"/>
      <c r="PLK206" s="13"/>
      <c r="PLL206" s="13"/>
      <c r="PLM206" s="13"/>
      <c r="PLN206" s="13"/>
      <c r="PLO206" s="13"/>
      <c r="PLP206" s="13"/>
      <c r="PLQ206" s="13"/>
      <c r="PLR206" s="13"/>
      <c r="PLS206" s="13"/>
      <c r="PLT206" s="13"/>
      <c r="PLU206" s="13"/>
      <c r="PLV206" s="13"/>
      <c r="PLW206" s="13"/>
      <c r="PLX206" s="13"/>
      <c r="PLY206" s="13"/>
      <c r="PLZ206" s="13"/>
      <c r="PMA206" s="13"/>
      <c r="PMB206" s="13"/>
      <c r="PMC206" s="13"/>
      <c r="PMD206" s="13"/>
      <c r="PME206" s="13"/>
      <c r="PMF206" s="13"/>
      <c r="PMG206" s="13"/>
      <c r="PMH206" s="13"/>
      <c r="PMI206" s="13"/>
      <c r="PMJ206" s="13"/>
      <c r="PMK206" s="13"/>
      <c r="PML206" s="13"/>
      <c r="PMM206" s="13"/>
      <c r="PMN206" s="13"/>
      <c r="PMO206" s="13"/>
      <c r="PMP206" s="13"/>
      <c r="PMQ206" s="13"/>
      <c r="PMR206" s="13"/>
      <c r="PMS206" s="13"/>
      <c r="PMT206" s="13"/>
      <c r="PMU206" s="13"/>
      <c r="PMV206" s="13"/>
      <c r="PMW206" s="13"/>
      <c r="PMX206" s="13"/>
      <c r="PMY206" s="13"/>
      <c r="PMZ206" s="13"/>
      <c r="PNA206" s="13"/>
      <c r="PNB206" s="13"/>
      <c r="PNC206" s="13"/>
      <c r="PND206" s="13"/>
      <c r="PNE206" s="13"/>
      <c r="PNF206" s="13"/>
      <c r="PNG206" s="13"/>
      <c r="PNH206" s="13"/>
      <c r="PNI206" s="13"/>
      <c r="PNJ206" s="13"/>
      <c r="PNK206" s="13"/>
      <c r="PNL206" s="13"/>
      <c r="PNM206" s="13"/>
      <c r="PNN206" s="13"/>
      <c r="PNO206" s="13"/>
      <c r="PNP206" s="13"/>
      <c r="PNQ206" s="13"/>
      <c r="PNR206" s="13"/>
      <c r="PNS206" s="13"/>
      <c r="PNT206" s="13"/>
      <c r="PNU206" s="13"/>
      <c r="PNV206" s="13"/>
      <c r="PNW206" s="13"/>
      <c r="PNX206" s="13"/>
      <c r="PNY206" s="13"/>
      <c r="PNZ206" s="13"/>
      <c r="POA206" s="13"/>
      <c r="POB206" s="13"/>
      <c r="POC206" s="13"/>
      <c r="POD206" s="13"/>
      <c r="POE206" s="13"/>
      <c r="POF206" s="13"/>
      <c r="POG206" s="13"/>
      <c r="POH206" s="13"/>
      <c r="POI206" s="13"/>
      <c r="POJ206" s="13"/>
      <c r="POK206" s="13"/>
      <c r="POL206" s="13"/>
      <c r="POM206" s="13"/>
      <c r="PON206" s="13"/>
      <c r="POO206" s="13"/>
      <c r="POP206" s="13"/>
      <c r="POQ206" s="13"/>
      <c r="POR206" s="13"/>
      <c r="POS206" s="13"/>
      <c r="POT206" s="13"/>
      <c r="POU206" s="13"/>
      <c r="POV206" s="13"/>
      <c r="POW206" s="13"/>
      <c r="POX206" s="13"/>
      <c r="POY206" s="13"/>
      <c r="POZ206" s="13"/>
      <c r="PPA206" s="13"/>
      <c r="PPB206" s="13"/>
      <c r="PPC206" s="13"/>
      <c r="PPD206" s="13"/>
      <c r="PPE206" s="13"/>
      <c r="PPF206" s="13"/>
      <c r="PPG206" s="13"/>
      <c r="PPH206" s="13"/>
      <c r="PPI206" s="13"/>
      <c r="PPJ206" s="13"/>
      <c r="PPK206" s="13"/>
      <c r="PPL206" s="13"/>
      <c r="PPM206" s="13"/>
      <c r="PPN206" s="13"/>
      <c r="PPO206" s="13"/>
      <c r="PPP206" s="13"/>
      <c r="PPQ206" s="13"/>
      <c r="PPR206" s="13"/>
      <c r="PPS206" s="13"/>
      <c r="PPT206" s="13"/>
      <c r="PPU206" s="13"/>
      <c r="PPV206" s="13"/>
      <c r="PPW206" s="13"/>
      <c r="PPX206" s="13"/>
      <c r="PPY206" s="13"/>
      <c r="PPZ206" s="13"/>
      <c r="PQA206" s="13"/>
      <c r="PQB206" s="13"/>
      <c r="PQC206" s="13"/>
      <c r="PQD206" s="13"/>
      <c r="PQE206" s="13"/>
      <c r="PQF206" s="13"/>
      <c r="PQG206" s="13"/>
      <c r="PQH206" s="13"/>
      <c r="PQI206" s="13"/>
      <c r="PQJ206" s="13"/>
      <c r="PQK206" s="13"/>
      <c r="PQL206" s="13"/>
      <c r="PQM206" s="13"/>
      <c r="PQN206" s="13"/>
      <c r="PQO206" s="13"/>
      <c r="PQP206" s="13"/>
      <c r="PQQ206" s="13"/>
      <c r="PQR206" s="13"/>
      <c r="PQS206" s="13"/>
      <c r="PQT206" s="13"/>
      <c r="PQU206" s="13"/>
      <c r="PQV206" s="13"/>
      <c r="PQW206" s="13"/>
      <c r="PQX206" s="13"/>
      <c r="PQY206" s="13"/>
      <c r="PQZ206" s="13"/>
      <c r="PRA206" s="13"/>
      <c r="PRB206" s="13"/>
      <c r="PRC206" s="13"/>
      <c r="PRD206" s="13"/>
      <c r="PRE206" s="13"/>
      <c r="PRF206" s="13"/>
      <c r="PRG206" s="13"/>
      <c r="PRH206" s="13"/>
      <c r="PRI206" s="13"/>
      <c r="PRJ206" s="13"/>
      <c r="PRK206" s="13"/>
      <c r="PRL206" s="13"/>
      <c r="PRM206" s="13"/>
      <c r="PRN206" s="13"/>
      <c r="PRO206" s="13"/>
      <c r="PRP206" s="13"/>
      <c r="PRQ206" s="13"/>
      <c r="PRR206" s="13"/>
      <c r="PRS206" s="13"/>
      <c r="PRT206" s="13"/>
      <c r="PRU206" s="13"/>
      <c r="PRV206" s="13"/>
      <c r="PRW206" s="13"/>
      <c r="PRX206" s="13"/>
      <c r="PRY206" s="13"/>
      <c r="PRZ206" s="13"/>
      <c r="PSA206" s="13"/>
      <c r="PSB206" s="13"/>
      <c r="PSC206" s="13"/>
      <c r="PSD206" s="13"/>
      <c r="PSE206" s="13"/>
      <c r="PSF206" s="13"/>
      <c r="PSG206" s="13"/>
      <c r="PSH206" s="13"/>
      <c r="PSI206" s="13"/>
      <c r="PSJ206" s="13"/>
      <c r="PSK206" s="13"/>
      <c r="PSL206" s="13"/>
      <c r="PSM206" s="13"/>
      <c r="PSN206" s="13"/>
      <c r="PSO206" s="13"/>
      <c r="PSP206" s="13"/>
      <c r="PSQ206" s="13"/>
      <c r="PSR206" s="13"/>
      <c r="PSS206" s="13"/>
      <c r="PST206" s="13"/>
      <c r="PSU206" s="13"/>
      <c r="PSV206" s="13"/>
      <c r="PSW206" s="13"/>
      <c r="PSX206" s="13"/>
      <c r="PSY206" s="13"/>
      <c r="PSZ206" s="13"/>
      <c r="PTA206" s="13"/>
      <c r="PTB206" s="13"/>
      <c r="PTC206" s="13"/>
      <c r="PTD206" s="13"/>
      <c r="PTE206" s="13"/>
      <c r="PTF206" s="13"/>
      <c r="PTG206" s="13"/>
      <c r="PTH206" s="13"/>
      <c r="PTI206" s="13"/>
      <c r="PTJ206" s="13"/>
      <c r="PTK206" s="13"/>
      <c r="PTL206" s="13"/>
      <c r="PTM206" s="13"/>
      <c r="PTN206" s="13"/>
      <c r="PTO206" s="13"/>
      <c r="PTP206" s="13"/>
      <c r="PTQ206" s="13"/>
      <c r="PTR206" s="13"/>
      <c r="PTS206" s="13"/>
      <c r="PTT206" s="13"/>
      <c r="PTU206" s="13"/>
      <c r="PTV206" s="13"/>
      <c r="PTW206" s="13"/>
      <c r="PTX206" s="13"/>
      <c r="PTY206" s="13"/>
      <c r="PTZ206" s="13"/>
      <c r="PUA206" s="13"/>
      <c r="PUB206" s="13"/>
      <c r="PUC206" s="13"/>
      <c r="PUD206" s="13"/>
      <c r="PUE206" s="13"/>
      <c r="PUF206" s="13"/>
      <c r="PUG206" s="13"/>
      <c r="PUH206" s="13"/>
      <c r="PUI206" s="13"/>
      <c r="PUJ206" s="13"/>
      <c r="PUK206" s="13"/>
      <c r="PUL206" s="13"/>
      <c r="PUM206" s="13"/>
      <c r="PUN206" s="13"/>
      <c r="PUO206" s="13"/>
      <c r="PUP206" s="13"/>
      <c r="PUQ206" s="13"/>
      <c r="PUR206" s="13"/>
      <c r="PUS206" s="13"/>
      <c r="PUT206" s="13"/>
      <c r="PUU206" s="13"/>
      <c r="PUV206" s="13"/>
      <c r="PUW206" s="13"/>
      <c r="PUX206" s="13"/>
      <c r="PUY206" s="13"/>
      <c r="PUZ206" s="13"/>
      <c r="PVA206" s="13"/>
      <c r="PVB206" s="13"/>
      <c r="PVC206" s="13"/>
      <c r="PVD206" s="13"/>
      <c r="PVE206" s="13"/>
      <c r="PVF206" s="13"/>
      <c r="PVG206" s="13"/>
      <c r="PVH206" s="13"/>
      <c r="PVI206" s="13"/>
      <c r="PVJ206" s="13"/>
      <c r="PVK206" s="13"/>
      <c r="PVL206" s="13"/>
      <c r="PVM206" s="13"/>
      <c r="PVN206" s="13"/>
      <c r="PVO206" s="13"/>
      <c r="PVP206" s="13"/>
      <c r="PVQ206" s="13"/>
      <c r="PVR206" s="13"/>
      <c r="PVS206" s="13"/>
      <c r="PVT206" s="13"/>
      <c r="PVU206" s="13"/>
      <c r="PVV206" s="13"/>
      <c r="PVW206" s="13"/>
      <c r="PVX206" s="13"/>
      <c r="PVY206" s="13"/>
      <c r="PVZ206" s="13"/>
      <c r="PWA206" s="13"/>
      <c r="PWB206" s="13"/>
      <c r="PWC206" s="13"/>
      <c r="PWD206" s="13"/>
      <c r="PWE206" s="13"/>
      <c r="PWF206" s="13"/>
      <c r="PWG206" s="13"/>
      <c r="PWH206" s="13"/>
      <c r="PWI206" s="13"/>
      <c r="PWJ206" s="13"/>
      <c r="PWK206" s="13"/>
      <c r="PWL206" s="13"/>
      <c r="PWM206" s="13"/>
      <c r="PWN206" s="13"/>
      <c r="PWO206" s="13"/>
      <c r="PWP206" s="13"/>
      <c r="PWQ206" s="13"/>
      <c r="PWR206" s="13"/>
      <c r="PWS206" s="13"/>
      <c r="PWT206" s="13"/>
      <c r="PWU206" s="13"/>
      <c r="PWV206" s="13"/>
      <c r="PWW206" s="13"/>
      <c r="PWX206" s="13"/>
      <c r="PWY206" s="13"/>
      <c r="PWZ206" s="13"/>
      <c r="PXA206" s="13"/>
      <c r="PXB206" s="13"/>
      <c r="PXC206" s="13"/>
      <c r="PXD206" s="13"/>
      <c r="PXE206" s="13"/>
      <c r="PXF206" s="13"/>
      <c r="PXG206" s="13"/>
      <c r="PXH206" s="13"/>
      <c r="PXI206" s="13"/>
      <c r="PXJ206" s="13"/>
      <c r="PXK206" s="13"/>
      <c r="PXL206" s="13"/>
      <c r="PXM206" s="13"/>
      <c r="PXN206" s="13"/>
      <c r="PXO206" s="13"/>
      <c r="PXP206" s="13"/>
      <c r="PXQ206" s="13"/>
      <c r="PXR206" s="13"/>
      <c r="PXS206" s="13"/>
      <c r="PXT206" s="13"/>
      <c r="PXU206" s="13"/>
      <c r="PXV206" s="13"/>
      <c r="PXW206" s="13"/>
      <c r="PXX206" s="13"/>
      <c r="PXY206" s="13"/>
      <c r="PXZ206" s="13"/>
      <c r="PYA206" s="13"/>
      <c r="PYB206" s="13"/>
      <c r="PYC206" s="13"/>
      <c r="PYD206" s="13"/>
      <c r="PYE206" s="13"/>
      <c r="PYF206" s="13"/>
      <c r="PYG206" s="13"/>
      <c r="PYH206" s="13"/>
      <c r="PYI206" s="13"/>
      <c r="PYJ206" s="13"/>
      <c r="PYK206" s="13"/>
      <c r="PYL206" s="13"/>
      <c r="PYM206" s="13"/>
      <c r="PYN206" s="13"/>
      <c r="PYO206" s="13"/>
      <c r="PYP206" s="13"/>
      <c r="PYQ206" s="13"/>
      <c r="PYR206" s="13"/>
      <c r="PYS206" s="13"/>
      <c r="PYT206" s="13"/>
      <c r="PYU206" s="13"/>
      <c r="PYV206" s="13"/>
      <c r="PYW206" s="13"/>
      <c r="PYX206" s="13"/>
      <c r="PYY206" s="13"/>
      <c r="PYZ206" s="13"/>
      <c r="PZA206" s="13"/>
      <c r="PZB206" s="13"/>
      <c r="PZC206" s="13"/>
      <c r="PZD206" s="13"/>
      <c r="PZE206" s="13"/>
      <c r="PZF206" s="13"/>
      <c r="PZG206" s="13"/>
      <c r="PZH206" s="13"/>
      <c r="PZI206" s="13"/>
      <c r="PZJ206" s="13"/>
      <c r="PZK206" s="13"/>
      <c r="PZL206" s="13"/>
      <c r="PZM206" s="13"/>
      <c r="PZN206" s="13"/>
      <c r="PZO206" s="13"/>
      <c r="PZP206" s="13"/>
      <c r="PZQ206" s="13"/>
      <c r="PZR206" s="13"/>
      <c r="PZS206" s="13"/>
      <c r="PZT206" s="13"/>
      <c r="PZU206" s="13"/>
      <c r="PZV206" s="13"/>
      <c r="PZW206" s="13"/>
      <c r="PZX206" s="13"/>
      <c r="PZY206" s="13"/>
      <c r="PZZ206" s="13"/>
      <c r="QAA206" s="13"/>
      <c r="QAB206" s="13"/>
      <c r="QAC206" s="13"/>
      <c r="QAD206" s="13"/>
      <c r="QAE206" s="13"/>
      <c r="QAF206" s="13"/>
      <c r="QAG206" s="13"/>
      <c r="QAH206" s="13"/>
      <c r="QAI206" s="13"/>
      <c r="QAJ206" s="13"/>
      <c r="QAK206" s="13"/>
      <c r="QAL206" s="13"/>
      <c r="QAM206" s="13"/>
      <c r="QAN206" s="13"/>
      <c r="QAO206" s="13"/>
      <c r="QAP206" s="13"/>
      <c r="QAQ206" s="13"/>
      <c r="QAR206" s="13"/>
      <c r="QAS206" s="13"/>
      <c r="QAT206" s="13"/>
      <c r="QAU206" s="13"/>
      <c r="QAV206" s="13"/>
      <c r="QAW206" s="13"/>
      <c r="QAX206" s="13"/>
      <c r="QAY206" s="13"/>
      <c r="QAZ206" s="13"/>
      <c r="QBA206" s="13"/>
      <c r="QBB206" s="13"/>
      <c r="QBC206" s="13"/>
      <c r="QBD206" s="13"/>
      <c r="QBE206" s="13"/>
      <c r="QBF206" s="13"/>
      <c r="QBG206" s="13"/>
      <c r="QBH206" s="13"/>
      <c r="QBI206" s="13"/>
      <c r="QBJ206" s="13"/>
      <c r="QBK206" s="13"/>
      <c r="QBL206" s="13"/>
      <c r="QBM206" s="13"/>
      <c r="QBN206" s="13"/>
      <c r="QBO206" s="13"/>
      <c r="QBP206" s="13"/>
      <c r="QBQ206" s="13"/>
      <c r="QBR206" s="13"/>
      <c r="QBS206" s="13"/>
      <c r="QBT206" s="13"/>
      <c r="QBU206" s="13"/>
      <c r="QBV206" s="13"/>
      <c r="QBW206" s="13"/>
      <c r="QBX206" s="13"/>
      <c r="QBY206" s="13"/>
      <c r="QBZ206" s="13"/>
      <c r="QCA206" s="13"/>
      <c r="QCB206" s="13"/>
      <c r="QCC206" s="13"/>
      <c r="QCD206" s="13"/>
      <c r="QCE206" s="13"/>
      <c r="QCF206" s="13"/>
      <c r="QCG206" s="13"/>
      <c r="QCH206" s="13"/>
      <c r="QCI206" s="13"/>
      <c r="QCJ206" s="13"/>
      <c r="QCK206" s="13"/>
      <c r="QCL206" s="13"/>
      <c r="QCM206" s="13"/>
      <c r="QCN206" s="13"/>
      <c r="QCO206" s="13"/>
      <c r="QCP206" s="13"/>
      <c r="QCQ206" s="13"/>
      <c r="QCR206" s="13"/>
      <c r="QCS206" s="13"/>
      <c r="QCT206" s="13"/>
      <c r="QCU206" s="13"/>
      <c r="QCV206" s="13"/>
      <c r="QCW206" s="13"/>
      <c r="QCX206" s="13"/>
      <c r="QCY206" s="13"/>
      <c r="QCZ206" s="13"/>
      <c r="QDA206" s="13"/>
      <c r="QDB206" s="13"/>
      <c r="QDC206" s="13"/>
      <c r="QDD206" s="13"/>
      <c r="QDE206" s="13"/>
      <c r="QDF206" s="13"/>
      <c r="QDG206" s="13"/>
      <c r="QDH206" s="13"/>
      <c r="QDI206" s="13"/>
      <c r="QDJ206" s="13"/>
      <c r="QDK206" s="13"/>
      <c r="QDL206" s="13"/>
      <c r="QDM206" s="13"/>
      <c r="QDN206" s="13"/>
      <c r="QDO206" s="13"/>
      <c r="QDP206" s="13"/>
      <c r="QDQ206" s="13"/>
      <c r="QDR206" s="13"/>
      <c r="QDS206" s="13"/>
      <c r="QDT206" s="13"/>
      <c r="QDU206" s="13"/>
      <c r="QDV206" s="13"/>
      <c r="QDW206" s="13"/>
      <c r="QDX206" s="13"/>
      <c r="QDY206" s="13"/>
      <c r="QDZ206" s="13"/>
      <c r="QEA206" s="13"/>
      <c r="QEB206" s="13"/>
      <c r="QEC206" s="13"/>
      <c r="QED206" s="13"/>
      <c r="QEE206" s="13"/>
      <c r="QEF206" s="13"/>
      <c r="QEG206" s="13"/>
      <c r="QEH206" s="13"/>
      <c r="QEI206" s="13"/>
      <c r="QEJ206" s="13"/>
      <c r="QEK206" s="13"/>
      <c r="QEL206" s="13"/>
      <c r="QEM206" s="13"/>
      <c r="QEN206" s="13"/>
      <c r="QEO206" s="13"/>
      <c r="QEP206" s="13"/>
      <c r="QEQ206" s="13"/>
      <c r="QER206" s="13"/>
      <c r="QES206" s="13"/>
      <c r="QET206" s="13"/>
      <c r="QEU206" s="13"/>
      <c r="QEV206" s="13"/>
      <c r="QEW206" s="13"/>
      <c r="QEX206" s="13"/>
      <c r="QEY206" s="13"/>
      <c r="QEZ206" s="13"/>
      <c r="QFA206" s="13"/>
      <c r="QFB206" s="13"/>
      <c r="QFC206" s="13"/>
      <c r="QFD206" s="13"/>
      <c r="QFE206" s="13"/>
      <c r="QFF206" s="13"/>
      <c r="QFG206" s="13"/>
      <c r="QFH206" s="13"/>
      <c r="QFI206" s="13"/>
      <c r="QFJ206" s="13"/>
      <c r="QFK206" s="13"/>
      <c r="QFL206" s="13"/>
      <c r="QFM206" s="13"/>
      <c r="QFN206" s="13"/>
      <c r="QFO206" s="13"/>
      <c r="QFP206" s="13"/>
      <c r="QFQ206" s="13"/>
      <c r="QFR206" s="13"/>
      <c r="QFS206" s="13"/>
      <c r="QFT206" s="13"/>
      <c r="QFU206" s="13"/>
      <c r="QFV206" s="13"/>
      <c r="QFW206" s="13"/>
      <c r="QFX206" s="13"/>
      <c r="QFY206" s="13"/>
      <c r="QFZ206" s="13"/>
      <c r="QGA206" s="13"/>
      <c r="QGB206" s="13"/>
      <c r="QGC206" s="13"/>
      <c r="QGD206" s="13"/>
      <c r="QGE206" s="13"/>
      <c r="QGF206" s="13"/>
      <c r="QGG206" s="13"/>
      <c r="QGH206" s="13"/>
      <c r="QGI206" s="13"/>
      <c r="QGJ206" s="13"/>
      <c r="QGK206" s="13"/>
      <c r="QGL206" s="13"/>
      <c r="QGM206" s="13"/>
      <c r="QGN206" s="13"/>
      <c r="QGO206" s="13"/>
      <c r="QGP206" s="13"/>
      <c r="QGQ206" s="13"/>
      <c r="QGR206" s="13"/>
      <c r="QGS206" s="13"/>
      <c r="QGT206" s="13"/>
      <c r="QGU206" s="13"/>
      <c r="QGV206" s="13"/>
      <c r="QGW206" s="13"/>
      <c r="QGX206" s="13"/>
      <c r="QGY206" s="13"/>
      <c r="QGZ206" s="13"/>
      <c r="QHA206" s="13"/>
      <c r="QHB206" s="13"/>
      <c r="QHC206" s="13"/>
      <c r="QHD206" s="13"/>
      <c r="QHE206" s="13"/>
      <c r="QHF206" s="13"/>
      <c r="QHG206" s="13"/>
      <c r="QHH206" s="13"/>
      <c r="QHI206" s="13"/>
      <c r="QHJ206" s="13"/>
      <c r="QHK206" s="13"/>
      <c r="QHL206" s="13"/>
      <c r="QHM206" s="13"/>
      <c r="QHN206" s="13"/>
      <c r="QHO206" s="13"/>
      <c r="QHP206" s="13"/>
      <c r="QHQ206" s="13"/>
      <c r="QHR206" s="13"/>
      <c r="QHS206" s="13"/>
      <c r="QHT206" s="13"/>
      <c r="QHU206" s="13"/>
      <c r="QHV206" s="13"/>
      <c r="QHW206" s="13"/>
      <c r="QHX206" s="13"/>
      <c r="QHY206" s="13"/>
      <c r="QHZ206" s="13"/>
      <c r="QIA206" s="13"/>
      <c r="QIB206" s="13"/>
      <c r="QIC206" s="13"/>
      <c r="QID206" s="13"/>
      <c r="QIE206" s="13"/>
      <c r="QIF206" s="13"/>
      <c r="QIG206" s="13"/>
      <c r="QIH206" s="13"/>
      <c r="QII206" s="13"/>
      <c r="QIJ206" s="13"/>
      <c r="QIK206" s="13"/>
      <c r="QIL206" s="13"/>
      <c r="QIM206" s="13"/>
      <c r="QIN206" s="13"/>
      <c r="QIO206" s="13"/>
      <c r="QIP206" s="13"/>
      <c r="QIQ206" s="13"/>
      <c r="QIR206" s="13"/>
      <c r="QIS206" s="13"/>
      <c r="QIT206" s="13"/>
      <c r="QIU206" s="13"/>
      <c r="QIV206" s="13"/>
      <c r="QIW206" s="13"/>
      <c r="QIX206" s="13"/>
      <c r="QIY206" s="13"/>
      <c r="QIZ206" s="13"/>
      <c r="QJA206" s="13"/>
      <c r="QJB206" s="13"/>
      <c r="QJC206" s="13"/>
      <c r="QJD206" s="13"/>
      <c r="QJE206" s="13"/>
      <c r="QJF206" s="13"/>
      <c r="QJG206" s="13"/>
      <c r="QJH206" s="13"/>
      <c r="QJI206" s="13"/>
      <c r="QJJ206" s="13"/>
      <c r="QJK206" s="13"/>
      <c r="QJL206" s="13"/>
      <c r="QJM206" s="13"/>
      <c r="QJN206" s="13"/>
      <c r="QJO206" s="13"/>
      <c r="QJP206" s="13"/>
      <c r="QJQ206" s="13"/>
      <c r="QJR206" s="13"/>
      <c r="QJS206" s="13"/>
      <c r="QJT206" s="13"/>
      <c r="QJU206" s="13"/>
      <c r="QJV206" s="13"/>
      <c r="QJW206" s="13"/>
      <c r="QJX206" s="13"/>
      <c r="QJY206" s="13"/>
      <c r="QJZ206" s="13"/>
      <c r="QKA206" s="13"/>
      <c r="QKB206" s="13"/>
      <c r="QKC206" s="13"/>
      <c r="QKD206" s="13"/>
      <c r="QKE206" s="13"/>
      <c r="QKF206" s="13"/>
      <c r="QKG206" s="13"/>
      <c r="QKH206" s="13"/>
      <c r="QKI206" s="13"/>
      <c r="QKJ206" s="13"/>
      <c r="QKK206" s="13"/>
      <c r="QKL206" s="13"/>
      <c r="QKM206" s="13"/>
      <c r="QKN206" s="13"/>
      <c r="QKO206" s="13"/>
      <c r="QKP206" s="13"/>
      <c r="QKQ206" s="13"/>
      <c r="QKR206" s="13"/>
      <c r="QKS206" s="13"/>
      <c r="QKT206" s="13"/>
      <c r="QKU206" s="13"/>
      <c r="QKV206" s="13"/>
      <c r="QKW206" s="13"/>
      <c r="QKX206" s="13"/>
      <c r="QKY206" s="13"/>
      <c r="QKZ206" s="13"/>
      <c r="QLA206" s="13"/>
      <c r="QLB206" s="13"/>
      <c r="QLC206" s="13"/>
      <c r="QLD206" s="13"/>
      <c r="QLE206" s="13"/>
      <c r="QLF206" s="13"/>
      <c r="QLG206" s="13"/>
      <c r="QLH206" s="13"/>
      <c r="QLI206" s="13"/>
      <c r="QLJ206" s="13"/>
      <c r="QLK206" s="13"/>
      <c r="QLL206" s="13"/>
      <c r="QLM206" s="13"/>
      <c r="QLN206" s="13"/>
      <c r="QLO206" s="13"/>
      <c r="QLP206" s="13"/>
      <c r="QLQ206" s="13"/>
      <c r="QLR206" s="13"/>
      <c r="QLS206" s="13"/>
      <c r="QLT206" s="13"/>
      <c r="QLU206" s="13"/>
      <c r="QLV206" s="13"/>
      <c r="QLW206" s="13"/>
      <c r="QLX206" s="13"/>
      <c r="QLY206" s="13"/>
      <c r="QLZ206" s="13"/>
      <c r="QMA206" s="13"/>
      <c r="QMB206" s="13"/>
      <c r="QMC206" s="13"/>
      <c r="QMD206" s="13"/>
      <c r="QME206" s="13"/>
      <c r="QMF206" s="13"/>
      <c r="QMG206" s="13"/>
      <c r="QMH206" s="13"/>
      <c r="QMI206" s="13"/>
      <c r="QMJ206" s="13"/>
      <c r="QMK206" s="13"/>
      <c r="QML206" s="13"/>
      <c r="QMM206" s="13"/>
      <c r="QMN206" s="13"/>
      <c r="QMO206" s="13"/>
      <c r="QMP206" s="13"/>
      <c r="QMQ206" s="13"/>
      <c r="QMR206" s="13"/>
      <c r="QMS206" s="13"/>
      <c r="QMT206" s="13"/>
      <c r="QMU206" s="13"/>
      <c r="QMV206" s="13"/>
      <c r="QMW206" s="13"/>
      <c r="QMX206" s="13"/>
      <c r="QMY206" s="13"/>
      <c r="QMZ206" s="13"/>
      <c r="QNA206" s="13"/>
      <c r="QNB206" s="13"/>
      <c r="QNC206" s="13"/>
      <c r="QND206" s="13"/>
      <c r="QNE206" s="13"/>
      <c r="QNF206" s="13"/>
      <c r="QNG206" s="13"/>
      <c r="QNH206" s="13"/>
      <c r="QNI206" s="13"/>
      <c r="QNJ206" s="13"/>
      <c r="QNK206" s="13"/>
      <c r="QNL206" s="13"/>
      <c r="QNM206" s="13"/>
      <c r="QNN206" s="13"/>
      <c r="QNO206" s="13"/>
      <c r="QNP206" s="13"/>
      <c r="QNQ206" s="13"/>
      <c r="QNR206" s="13"/>
      <c r="QNS206" s="13"/>
      <c r="QNT206" s="13"/>
      <c r="QNU206" s="13"/>
      <c r="QNV206" s="13"/>
      <c r="QNW206" s="13"/>
      <c r="QNX206" s="13"/>
      <c r="QNY206" s="13"/>
      <c r="QNZ206" s="13"/>
      <c r="QOA206" s="13"/>
      <c r="QOB206" s="13"/>
      <c r="QOC206" s="13"/>
      <c r="QOD206" s="13"/>
      <c r="QOE206" s="13"/>
      <c r="QOF206" s="13"/>
      <c r="QOG206" s="13"/>
      <c r="QOH206" s="13"/>
      <c r="QOI206" s="13"/>
      <c r="QOJ206" s="13"/>
      <c r="QOK206" s="13"/>
      <c r="QOL206" s="13"/>
      <c r="QOM206" s="13"/>
      <c r="QON206" s="13"/>
      <c r="QOO206" s="13"/>
      <c r="QOP206" s="13"/>
      <c r="QOQ206" s="13"/>
      <c r="QOR206" s="13"/>
      <c r="QOS206" s="13"/>
      <c r="QOT206" s="13"/>
      <c r="QOU206" s="13"/>
      <c r="QOV206" s="13"/>
      <c r="QOW206" s="13"/>
      <c r="QOX206" s="13"/>
      <c r="QOY206" s="13"/>
      <c r="QOZ206" s="13"/>
      <c r="QPA206" s="13"/>
      <c r="QPB206" s="13"/>
      <c r="QPC206" s="13"/>
      <c r="QPD206" s="13"/>
      <c r="QPE206" s="13"/>
      <c r="QPF206" s="13"/>
      <c r="QPG206" s="13"/>
      <c r="QPH206" s="13"/>
      <c r="QPI206" s="13"/>
      <c r="QPJ206" s="13"/>
      <c r="QPK206" s="13"/>
      <c r="QPL206" s="13"/>
      <c r="QPM206" s="13"/>
      <c r="QPN206" s="13"/>
      <c r="QPO206" s="13"/>
      <c r="QPP206" s="13"/>
      <c r="QPQ206" s="13"/>
      <c r="QPR206" s="13"/>
      <c r="QPS206" s="13"/>
      <c r="QPT206" s="13"/>
      <c r="QPU206" s="13"/>
      <c r="QPV206" s="13"/>
      <c r="QPW206" s="13"/>
      <c r="QPX206" s="13"/>
      <c r="QPY206" s="13"/>
      <c r="QPZ206" s="13"/>
      <c r="QQA206" s="13"/>
      <c r="QQB206" s="13"/>
      <c r="QQC206" s="13"/>
      <c r="QQD206" s="13"/>
      <c r="QQE206" s="13"/>
      <c r="QQF206" s="13"/>
      <c r="QQG206" s="13"/>
      <c r="QQH206" s="13"/>
      <c r="QQI206" s="13"/>
      <c r="QQJ206" s="13"/>
      <c r="QQK206" s="13"/>
      <c r="QQL206" s="13"/>
      <c r="QQM206" s="13"/>
      <c r="QQN206" s="13"/>
      <c r="QQO206" s="13"/>
      <c r="QQP206" s="13"/>
      <c r="QQQ206" s="13"/>
      <c r="QQR206" s="13"/>
      <c r="QQS206" s="13"/>
      <c r="QQT206" s="13"/>
      <c r="QQU206" s="13"/>
      <c r="QQV206" s="13"/>
      <c r="QQW206" s="13"/>
      <c r="QQX206" s="13"/>
      <c r="QQY206" s="13"/>
      <c r="QQZ206" s="13"/>
      <c r="QRA206" s="13"/>
      <c r="QRB206" s="13"/>
      <c r="QRC206" s="13"/>
      <c r="QRD206" s="13"/>
      <c r="QRE206" s="13"/>
      <c r="QRF206" s="13"/>
      <c r="QRG206" s="13"/>
      <c r="QRH206" s="13"/>
      <c r="QRI206" s="13"/>
      <c r="QRJ206" s="13"/>
      <c r="QRK206" s="13"/>
      <c r="QRL206" s="13"/>
      <c r="QRM206" s="13"/>
      <c r="QRN206" s="13"/>
      <c r="QRO206" s="13"/>
      <c r="QRP206" s="13"/>
      <c r="QRQ206" s="13"/>
      <c r="QRR206" s="13"/>
      <c r="QRS206" s="13"/>
      <c r="QRT206" s="13"/>
      <c r="QRU206" s="13"/>
      <c r="QRV206" s="13"/>
      <c r="QRW206" s="13"/>
      <c r="QRX206" s="13"/>
      <c r="QRY206" s="13"/>
      <c r="QRZ206" s="13"/>
      <c r="QSA206" s="13"/>
      <c r="QSB206" s="13"/>
      <c r="QSC206" s="13"/>
      <c r="QSD206" s="13"/>
      <c r="QSE206" s="13"/>
      <c r="QSF206" s="13"/>
      <c r="QSG206" s="13"/>
      <c r="QSH206" s="13"/>
      <c r="QSI206" s="13"/>
      <c r="QSJ206" s="13"/>
      <c r="QSK206" s="13"/>
      <c r="QSL206" s="13"/>
      <c r="QSM206" s="13"/>
      <c r="QSN206" s="13"/>
      <c r="QSO206" s="13"/>
      <c r="QSP206" s="13"/>
      <c r="QSQ206" s="13"/>
      <c r="QSR206" s="13"/>
      <c r="QSS206" s="13"/>
      <c r="QST206" s="13"/>
      <c r="QSU206" s="13"/>
      <c r="QSV206" s="13"/>
      <c r="QSW206" s="13"/>
      <c r="QSX206" s="13"/>
      <c r="QSY206" s="13"/>
      <c r="QSZ206" s="13"/>
      <c r="QTA206" s="13"/>
      <c r="QTB206" s="13"/>
      <c r="QTC206" s="13"/>
      <c r="QTD206" s="13"/>
      <c r="QTE206" s="13"/>
      <c r="QTF206" s="13"/>
      <c r="QTG206" s="13"/>
      <c r="QTH206" s="13"/>
      <c r="QTI206" s="13"/>
      <c r="QTJ206" s="13"/>
      <c r="QTK206" s="13"/>
      <c r="QTL206" s="13"/>
      <c r="QTM206" s="13"/>
      <c r="QTN206" s="13"/>
      <c r="QTO206" s="13"/>
      <c r="QTP206" s="13"/>
      <c r="QTQ206" s="13"/>
      <c r="QTR206" s="13"/>
      <c r="QTS206" s="13"/>
      <c r="QTT206" s="13"/>
      <c r="QTU206" s="13"/>
      <c r="QTV206" s="13"/>
      <c r="QTW206" s="13"/>
      <c r="QTX206" s="13"/>
      <c r="QTY206" s="13"/>
      <c r="QTZ206" s="13"/>
      <c r="QUA206" s="13"/>
      <c r="QUB206" s="13"/>
      <c r="QUC206" s="13"/>
      <c r="QUD206" s="13"/>
      <c r="QUE206" s="13"/>
      <c r="QUF206" s="13"/>
      <c r="QUG206" s="13"/>
      <c r="QUH206" s="13"/>
      <c r="QUI206" s="13"/>
      <c r="QUJ206" s="13"/>
      <c r="QUK206" s="13"/>
      <c r="QUL206" s="13"/>
      <c r="QUM206" s="13"/>
      <c r="QUN206" s="13"/>
      <c r="QUO206" s="13"/>
      <c r="QUP206" s="13"/>
      <c r="QUQ206" s="13"/>
      <c r="QUR206" s="13"/>
      <c r="QUS206" s="13"/>
      <c r="QUT206" s="13"/>
      <c r="QUU206" s="13"/>
      <c r="QUV206" s="13"/>
      <c r="QUW206" s="13"/>
      <c r="QUX206" s="13"/>
      <c r="QUY206" s="13"/>
      <c r="QUZ206" s="13"/>
      <c r="QVA206" s="13"/>
      <c r="QVB206" s="13"/>
      <c r="QVC206" s="13"/>
      <c r="QVD206" s="13"/>
      <c r="QVE206" s="13"/>
      <c r="QVF206" s="13"/>
      <c r="QVG206" s="13"/>
      <c r="QVH206" s="13"/>
      <c r="QVI206" s="13"/>
      <c r="QVJ206" s="13"/>
      <c r="QVK206" s="13"/>
      <c r="QVL206" s="13"/>
      <c r="QVM206" s="13"/>
      <c r="QVN206" s="13"/>
      <c r="QVO206" s="13"/>
      <c r="QVP206" s="13"/>
      <c r="QVQ206" s="13"/>
      <c r="QVR206" s="13"/>
      <c r="QVS206" s="13"/>
      <c r="QVT206" s="13"/>
      <c r="QVU206" s="13"/>
      <c r="QVV206" s="13"/>
      <c r="QVW206" s="13"/>
      <c r="QVX206" s="13"/>
      <c r="QVY206" s="13"/>
      <c r="QVZ206" s="13"/>
      <c r="QWA206" s="13"/>
      <c r="QWB206" s="13"/>
      <c r="QWC206" s="13"/>
      <c r="QWD206" s="13"/>
      <c r="QWE206" s="13"/>
      <c r="QWF206" s="13"/>
      <c r="QWG206" s="13"/>
      <c r="QWH206" s="13"/>
      <c r="QWI206" s="13"/>
      <c r="QWJ206" s="13"/>
      <c r="QWK206" s="13"/>
      <c r="QWL206" s="13"/>
      <c r="QWM206" s="13"/>
      <c r="QWN206" s="13"/>
      <c r="QWO206" s="13"/>
      <c r="QWP206" s="13"/>
      <c r="QWQ206" s="13"/>
      <c r="QWR206" s="13"/>
      <c r="QWS206" s="13"/>
      <c r="QWT206" s="13"/>
      <c r="QWU206" s="13"/>
      <c r="QWV206" s="13"/>
      <c r="QWW206" s="13"/>
      <c r="QWX206" s="13"/>
      <c r="QWY206" s="13"/>
      <c r="QWZ206" s="13"/>
      <c r="QXA206" s="13"/>
      <c r="QXB206" s="13"/>
      <c r="QXC206" s="13"/>
      <c r="QXD206" s="13"/>
      <c r="QXE206" s="13"/>
      <c r="QXF206" s="13"/>
      <c r="QXG206" s="13"/>
      <c r="QXH206" s="13"/>
      <c r="QXI206" s="13"/>
      <c r="QXJ206" s="13"/>
      <c r="QXK206" s="13"/>
      <c r="QXL206" s="13"/>
      <c r="QXM206" s="13"/>
      <c r="QXN206" s="13"/>
      <c r="QXO206" s="13"/>
      <c r="QXP206" s="13"/>
      <c r="QXQ206" s="13"/>
      <c r="QXR206" s="13"/>
      <c r="QXS206" s="13"/>
      <c r="QXT206" s="13"/>
      <c r="QXU206" s="13"/>
      <c r="QXV206" s="13"/>
      <c r="QXW206" s="13"/>
      <c r="QXX206" s="13"/>
      <c r="QXY206" s="13"/>
      <c r="QXZ206" s="13"/>
      <c r="QYA206" s="13"/>
      <c r="QYB206" s="13"/>
      <c r="QYC206" s="13"/>
      <c r="QYD206" s="13"/>
      <c r="QYE206" s="13"/>
      <c r="QYF206" s="13"/>
      <c r="QYG206" s="13"/>
      <c r="QYH206" s="13"/>
      <c r="QYI206" s="13"/>
      <c r="QYJ206" s="13"/>
      <c r="QYK206" s="13"/>
      <c r="QYL206" s="13"/>
      <c r="QYM206" s="13"/>
      <c r="QYN206" s="13"/>
      <c r="QYO206" s="13"/>
      <c r="QYP206" s="13"/>
      <c r="QYQ206" s="13"/>
      <c r="QYR206" s="13"/>
      <c r="QYS206" s="13"/>
      <c r="QYT206" s="13"/>
      <c r="QYU206" s="13"/>
      <c r="QYV206" s="13"/>
      <c r="QYW206" s="13"/>
      <c r="QYX206" s="13"/>
      <c r="QYY206" s="13"/>
      <c r="QYZ206" s="13"/>
      <c r="QZA206" s="13"/>
      <c r="QZB206" s="13"/>
      <c r="QZC206" s="13"/>
      <c r="QZD206" s="13"/>
      <c r="QZE206" s="13"/>
      <c r="QZF206" s="13"/>
      <c r="QZG206" s="13"/>
      <c r="QZH206" s="13"/>
      <c r="QZI206" s="13"/>
      <c r="QZJ206" s="13"/>
      <c r="QZK206" s="13"/>
      <c r="QZL206" s="13"/>
      <c r="QZM206" s="13"/>
      <c r="QZN206" s="13"/>
      <c r="QZO206" s="13"/>
      <c r="QZP206" s="13"/>
      <c r="QZQ206" s="13"/>
      <c r="QZR206" s="13"/>
      <c r="QZS206" s="13"/>
      <c r="QZT206" s="13"/>
      <c r="QZU206" s="13"/>
      <c r="QZV206" s="13"/>
      <c r="QZW206" s="13"/>
      <c r="QZX206" s="13"/>
      <c r="QZY206" s="13"/>
      <c r="QZZ206" s="13"/>
      <c r="RAA206" s="13"/>
      <c r="RAB206" s="13"/>
      <c r="RAC206" s="13"/>
      <c r="RAD206" s="13"/>
      <c r="RAE206" s="13"/>
      <c r="RAF206" s="13"/>
      <c r="RAG206" s="13"/>
      <c r="RAH206" s="13"/>
      <c r="RAI206" s="13"/>
      <c r="RAJ206" s="13"/>
      <c r="RAK206" s="13"/>
      <c r="RAL206" s="13"/>
      <c r="RAM206" s="13"/>
      <c r="RAN206" s="13"/>
      <c r="RAO206" s="13"/>
      <c r="RAP206" s="13"/>
      <c r="RAQ206" s="13"/>
      <c r="RAR206" s="13"/>
      <c r="RAS206" s="13"/>
      <c r="RAT206" s="13"/>
      <c r="RAU206" s="13"/>
      <c r="RAV206" s="13"/>
      <c r="RAW206" s="13"/>
      <c r="RAX206" s="13"/>
      <c r="RAY206" s="13"/>
      <c r="RAZ206" s="13"/>
      <c r="RBA206" s="13"/>
      <c r="RBB206" s="13"/>
      <c r="RBC206" s="13"/>
      <c r="RBD206" s="13"/>
      <c r="RBE206" s="13"/>
      <c r="RBF206" s="13"/>
      <c r="RBG206" s="13"/>
      <c r="RBH206" s="13"/>
      <c r="RBI206" s="13"/>
      <c r="RBJ206" s="13"/>
      <c r="RBK206" s="13"/>
      <c r="RBL206" s="13"/>
      <c r="RBM206" s="13"/>
      <c r="RBN206" s="13"/>
      <c r="RBO206" s="13"/>
      <c r="RBP206" s="13"/>
      <c r="RBQ206" s="13"/>
      <c r="RBR206" s="13"/>
      <c r="RBS206" s="13"/>
      <c r="RBT206" s="13"/>
      <c r="RBU206" s="13"/>
      <c r="RBV206" s="13"/>
      <c r="RBW206" s="13"/>
      <c r="RBX206" s="13"/>
      <c r="RBY206" s="13"/>
      <c r="RBZ206" s="13"/>
      <c r="RCA206" s="13"/>
      <c r="RCB206" s="13"/>
      <c r="RCC206" s="13"/>
      <c r="RCD206" s="13"/>
      <c r="RCE206" s="13"/>
      <c r="RCF206" s="13"/>
      <c r="RCG206" s="13"/>
      <c r="RCH206" s="13"/>
      <c r="RCI206" s="13"/>
      <c r="RCJ206" s="13"/>
      <c r="RCK206" s="13"/>
      <c r="RCL206" s="13"/>
      <c r="RCM206" s="13"/>
      <c r="RCN206" s="13"/>
      <c r="RCO206" s="13"/>
      <c r="RCP206" s="13"/>
      <c r="RCQ206" s="13"/>
      <c r="RCR206" s="13"/>
      <c r="RCS206" s="13"/>
      <c r="RCT206" s="13"/>
      <c r="RCU206" s="13"/>
      <c r="RCV206" s="13"/>
      <c r="RCW206" s="13"/>
      <c r="RCX206" s="13"/>
      <c r="RCY206" s="13"/>
      <c r="RCZ206" s="13"/>
      <c r="RDA206" s="13"/>
      <c r="RDB206" s="13"/>
      <c r="RDC206" s="13"/>
      <c r="RDD206" s="13"/>
      <c r="RDE206" s="13"/>
      <c r="RDF206" s="13"/>
      <c r="RDG206" s="13"/>
      <c r="RDH206" s="13"/>
      <c r="RDI206" s="13"/>
      <c r="RDJ206" s="13"/>
      <c r="RDK206" s="13"/>
      <c r="RDL206" s="13"/>
      <c r="RDM206" s="13"/>
      <c r="RDN206" s="13"/>
      <c r="RDO206" s="13"/>
      <c r="RDP206" s="13"/>
      <c r="RDQ206" s="13"/>
      <c r="RDR206" s="13"/>
      <c r="RDS206" s="13"/>
      <c r="RDT206" s="13"/>
      <c r="RDU206" s="13"/>
      <c r="RDV206" s="13"/>
      <c r="RDW206" s="13"/>
      <c r="RDX206" s="13"/>
      <c r="RDY206" s="13"/>
      <c r="RDZ206" s="13"/>
      <c r="REA206" s="13"/>
      <c r="REB206" s="13"/>
      <c r="REC206" s="13"/>
      <c r="RED206" s="13"/>
      <c r="REE206" s="13"/>
      <c r="REF206" s="13"/>
      <c r="REG206" s="13"/>
      <c r="REH206" s="13"/>
      <c r="REI206" s="13"/>
      <c r="REJ206" s="13"/>
      <c r="REK206" s="13"/>
      <c r="REL206" s="13"/>
      <c r="REM206" s="13"/>
      <c r="REN206" s="13"/>
      <c r="REO206" s="13"/>
      <c r="REP206" s="13"/>
      <c r="REQ206" s="13"/>
      <c r="RER206" s="13"/>
      <c r="RES206" s="13"/>
      <c r="RET206" s="13"/>
      <c r="REU206" s="13"/>
      <c r="REV206" s="13"/>
      <c r="REW206" s="13"/>
      <c r="REX206" s="13"/>
      <c r="REY206" s="13"/>
      <c r="REZ206" s="13"/>
      <c r="RFA206" s="13"/>
      <c r="RFB206" s="13"/>
      <c r="RFC206" s="13"/>
      <c r="RFD206" s="13"/>
      <c r="RFE206" s="13"/>
      <c r="RFF206" s="13"/>
      <c r="RFG206" s="13"/>
      <c r="RFH206" s="13"/>
      <c r="RFI206" s="13"/>
      <c r="RFJ206" s="13"/>
      <c r="RFK206" s="13"/>
      <c r="RFL206" s="13"/>
      <c r="RFM206" s="13"/>
      <c r="RFN206" s="13"/>
      <c r="RFO206" s="13"/>
      <c r="RFP206" s="13"/>
      <c r="RFQ206" s="13"/>
      <c r="RFR206" s="13"/>
      <c r="RFS206" s="13"/>
      <c r="RFT206" s="13"/>
      <c r="RFU206" s="13"/>
      <c r="RFV206" s="13"/>
      <c r="RFW206" s="13"/>
      <c r="RFX206" s="13"/>
      <c r="RFY206" s="13"/>
      <c r="RFZ206" s="13"/>
      <c r="RGA206" s="13"/>
      <c r="RGB206" s="13"/>
      <c r="RGC206" s="13"/>
      <c r="RGD206" s="13"/>
      <c r="RGE206" s="13"/>
      <c r="RGF206" s="13"/>
      <c r="RGG206" s="13"/>
      <c r="RGH206" s="13"/>
      <c r="RGI206" s="13"/>
      <c r="RGJ206" s="13"/>
      <c r="RGK206" s="13"/>
      <c r="RGL206" s="13"/>
      <c r="RGM206" s="13"/>
      <c r="RGN206" s="13"/>
      <c r="RGO206" s="13"/>
      <c r="RGP206" s="13"/>
      <c r="RGQ206" s="13"/>
      <c r="RGR206" s="13"/>
      <c r="RGS206" s="13"/>
      <c r="RGT206" s="13"/>
      <c r="RGU206" s="13"/>
      <c r="RGV206" s="13"/>
      <c r="RGW206" s="13"/>
      <c r="RGX206" s="13"/>
      <c r="RGY206" s="13"/>
      <c r="RGZ206" s="13"/>
      <c r="RHA206" s="13"/>
      <c r="RHB206" s="13"/>
      <c r="RHC206" s="13"/>
      <c r="RHD206" s="13"/>
      <c r="RHE206" s="13"/>
      <c r="RHF206" s="13"/>
      <c r="RHG206" s="13"/>
      <c r="RHH206" s="13"/>
      <c r="RHI206" s="13"/>
      <c r="RHJ206" s="13"/>
      <c r="RHK206" s="13"/>
      <c r="RHL206" s="13"/>
      <c r="RHM206" s="13"/>
      <c r="RHN206" s="13"/>
      <c r="RHO206" s="13"/>
      <c r="RHP206" s="13"/>
      <c r="RHQ206" s="13"/>
      <c r="RHR206" s="13"/>
      <c r="RHS206" s="13"/>
      <c r="RHT206" s="13"/>
      <c r="RHU206" s="13"/>
      <c r="RHV206" s="13"/>
      <c r="RHW206" s="13"/>
      <c r="RHX206" s="13"/>
      <c r="RHY206" s="13"/>
      <c r="RHZ206" s="13"/>
      <c r="RIA206" s="13"/>
      <c r="RIB206" s="13"/>
      <c r="RIC206" s="13"/>
      <c r="RID206" s="13"/>
      <c r="RIE206" s="13"/>
      <c r="RIF206" s="13"/>
      <c r="RIG206" s="13"/>
      <c r="RIH206" s="13"/>
      <c r="RII206" s="13"/>
      <c r="RIJ206" s="13"/>
      <c r="RIK206" s="13"/>
      <c r="RIL206" s="13"/>
      <c r="RIM206" s="13"/>
      <c r="RIN206" s="13"/>
      <c r="RIO206" s="13"/>
      <c r="RIP206" s="13"/>
      <c r="RIQ206" s="13"/>
      <c r="RIR206" s="13"/>
      <c r="RIS206" s="13"/>
      <c r="RIT206" s="13"/>
      <c r="RIU206" s="13"/>
      <c r="RIV206" s="13"/>
      <c r="RIW206" s="13"/>
      <c r="RIX206" s="13"/>
      <c r="RIY206" s="13"/>
      <c r="RIZ206" s="13"/>
      <c r="RJA206" s="13"/>
      <c r="RJB206" s="13"/>
      <c r="RJC206" s="13"/>
      <c r="RJD206" s="13"/>
      <c r="RJE206" s="13"/>
      <c r="RJF206" s="13"/>
      <c r="RJG206" s="13"/>
      <c r="RJH206" s="13"/>
      <c r="RJI206" s="13"/>
      <c r="RJJ206" s="13"/>
      <c r="RJK206" s="13"/>
      <c r="RJL206" s="13"/>
      <c r="RJM206" s="13"/>
      <c r="RJN206" s="13"/>
      <c r="RJO206" s="13"/>
      <c r="RJP206" s="13"/>
      <c r="RJQ206" s="13"/>
      <c r="RJR206" s="13"/>
      <c r="RJS206" s="13"/>
      <c r="RJT206" s="13"/>
      <c r="RJU206" s="13"/>
      <c r="RJV206" s="13"/>
      <c r="RJW206" s="13"/>
      <c r="RJX206" s="13"/>
      <c r="RJY206" s="13"/>
      <c r="RJZ206" s="13"/>
      <c r="RKA206" s="13"/>
      <c r="RKB206" s="13"/>
      <c r="RKC206" s="13"/>
      <c r="RKD206" s="13"/>
      <c r="RKE206" s="13"/>
      <c r="RKF206" s="13"/>
      <c r="RKG206" s="13"/>
      <c r="RKH206" s="13"/>
      <c r="RKI206" s="13"/>
      <c r="RKJ206" s="13"/>
      <c r="RKK206" s="13"/>
      <c r="RKL206" s="13"/>
      <c r="RKM206" s="13"/>
      <c r="RKN206" s="13"/>
      <c r="RKO206" s="13"/>
      <c r="RKP206" s="13"/>
      <c r="RKQ206" s="13"/>
      <c r="RKR206" s="13"/>
      <c r="RKS206" s="13"/>
      <c r="RKT206" s="13"/>
      <c r="RKU206" s="13"/>
      <c r="RKV206" s="13"/>
      <c r="RKW206" s="13"/>
      <c r="RKX206" s="13"/>
      <c r="RKY206" s="13"/>
      <c r="RKZ206" s="13"/>
      <c r="RLA206" s="13"/>
      <c r="RLB206" s="13"/>
      <c r="RLC206" s="13"/>
      <c r="RLD206" s="13"/>
      <c r="RLE206" s="13"/>
      <c r="RLF206" s="13"/>
      <c r="RLG206" s="13"/>
      <c r="RLH206" s="13"/>
      <c r="RLI206" s="13"/>
      <c r="RLJ206" s="13"/>
      <c r="RLK206" s="13"/>
      <c r="RLL206" s="13"/>
      <c r="RLM206" s="13"/>
      <c r="RLN206" s="13"/>
      <c r="RLO206" s="13"/>
      <c r="RLP206" s="13"/>
      <c r="RLQ206" s="13"/>
      <c r="RLR206" s="13"/>
      <c r="RLS206" s="13"/>
      <c r="RLT206" s="13"/>
      <c r="RLU206" s="13"/>
      <c r="RLV206" s="13"/>
      <c r="RLW206" s="13"/>
      <c r="RLX206" s="13"/>
      <c r="RLY206" s="13"/>
      <c r="RLZ206" s="13"/>
      <c r="RMA206" s="13"/>
      <c r="RMB206" s="13"/>
      <c r="RMC206" s="13"/>
      <c r="RMD206" s="13"/>
      <c r="RME206" s="13"/>
      <c r="RMF206" s="13"/>
      <c r="RMG206" s="13"/>
      <c r="RMH206" s="13"/>
      <c r="RMI206" s="13"/>
      <c r="RMJ206" s="13"/>
      <c r="RMK206" s="13"/>
      <c r="RML206" s="13"/>
      <c r="RMM206" s="13"/>
      <c r="RMN206" s="13"/>
      <c r="RMO206" s="13"/>
      <c r="RMP206" s="13"/>
      <c r="RMQ206" s="13"/>
      <c r="RMR206" s="13"/>
      <c r="RMS206" s="13"/>
      <c r="RMT206" s="13"/>
      <c r="RMU206" s="13"/>
      <c r="RMV206" s="13"/>
      <c r="RMW206" s="13"/>
      <c r="RMX206" s="13"/>
      <c r="RMY206" s="13"/>
      <c r="RMZ206" s="13"/>
      <c r="RNA206" s="13"/>
      <c r="RNB206" s="13"/>
      <c r="RNC206" s="13"/>
      <c r="RND206" s="13"/>
      <c r="RNE206" s="13"/>
      <c r="RNF206" s="13"/>
      <c r="RNG206" s="13"/>
      <c r="RNH206" s="13"/>
      <c r="RNI206" s="13"/>
      <c r="RNJ206" s="13"/>
      <c r="RNK206" s="13"/>
      <c r="RNL206" s="13"/>
      <c r="RNM206" s="13"/>
      <c r="RNN206" s="13"/>
      <c r="RNO206" s="13"/>
      <c r="RNP206" s="13"/>
      <c r="RNQ206" s="13"/>
      <c r="RNR206" s="13"/>
      <c r="RNS206" s="13"/>
      <c r="RNT206" s="13"/>
      <c r="RNU206" s="13"/>
      <c r="RNV206" s="13"/>
      <c r="RNW206" s="13"/>
      <c r="RNX206" s="13"/>
      <c r="RNY206" s="13"/>
      <c r="RNZ206" s="13"/>
      <c r="ROA206" s="13"/>
      <c r="ROB206" s="13"/>
      <c r="ROC206" s="13"/>
      <c r="ROD206" s="13"/>
      <c r="ROE206" s="13"/>
      <c r="ROF206" s="13"/>
      <c r="ROG206" s="13"/>
      <c r="ROH206" s="13"/>
      <c r="ROI206" s="13"/>
      <c r="ROJ206" s="13"/>
      <c r="ROK206" s="13"/>
      <c r="ROL206" s="13"/>
      <c r="ROM206" s="13"/>
      <c r="RON206" s="13"/>
      <c r="ROO206" s="13"/>
      <c r="ROP206" s="13"/>
      <c r="ROQ206" s="13"/>
      <c r="ROR206" s="13"/>
      <c r="ROS206" s="13"/>
      <c r="ROT206" s="13"/>
      <c r="ROU206" s="13"/>
      <c r="ROV206" s="13"/>
      <c r="ROW206" s="13"/>
      <c r="ROX206" s="13"/>
      <c r="ROY206" s="13"/>
      <c r="ROZ206" s="13"/>
      <c r="RPA206" s="13"/>
      <c r="RPB206" s="13"/>
      <c r="RPC206" s="13"/>
      <c r="RPD206" s="13"/>
      <c r="RPE206" s="13"/>
      <c r="RPF206" s="13"/>
      <c r="RPG206" s="13"/>
      <c r="RPH206" s="13"/>
      <c r="RPI206" s="13"/>
      <c r="RPJ206" s="13"/>
      <c r="RPK206" s="13"/>
      <c r="RPL206" s="13"/>
      <c r="RPM206" s="13"/>
      <c r="RPN206" s="13"/>
      <c r="RPO206" s="13"/>
      <c r="RPP206" s="13"/>
      <c r="RPQ206" s="13"/>
      <c r="RPR206" s="13"/>
      <c r="RPS206" s="13"/>
      <c r="RPT206" s="13"/>
      <c r="RPU206" s="13"/>
      <c r="RPV206" s="13"/>
      <c r="RPW206" s="13"/>
      <c r="RPX206" s="13"/>
      <c r="RPY206" s="13"/>
      <c r="RPZ206" s="13"/>
      <c r="RQA206" s="13"/>
      <c r="RQB206" s="13"/>
      <c r="RQC206" s="13"/>
      <c r="RQD206" s="13"/>
      <c r="RQE206" s="13"/>
      <c r="RQF206" s="13"/>
      <c r="RQG206" s="13"/>
      <c r="RQH206" s="13"/>
      <c r="RQI206" s="13"/>
      <c r="RQJ206" s="13"/>
      <c r="RQK206" s="13"/>
      <c r="RQL206" s="13"/>
      <c r="RQM206" s="13"/>
      <c r="RQN206" s="13"/>
      <c r="RQO206" s="13"/>
      <c r="RQP206" s="13"/>
      <c r="RQQ206" s="13"/>
      <c r="RQR206" s="13"/>
      <c r="RQS206" s="13"/>
      <c r="RQT206" s="13"/>
      <c r="RQU206" s="13"/>
      <c r="RQV206" s="13"/>
      <c r="RQW206" s="13"/>
      <c r="RQX206" s="13"/>
      <c r="RQY206" s="13"/>
      <c r="RQZ206" s="13"/>
      <c r="RRA206" s="13"/>
      <c r="RRB206" s="13"/>
      <c r="RRC206" s="13"/>
      <c r="RRD206" s="13"/>
      <c r="RRE206" s="13"/>
      <c r="RRF206" s="13"/>
      <c r="RRG206" s="13"/>
      <c r="RRH206" s="13"/>
      <c r="RRI206" s="13"/>
      <c r="RRJ206" s="13"/>
      <c r="RRK206" s="13"/>
      <c r="RRL206" s="13"/>
      <c r="RRM206" s="13"/>
      <c r="RRN206" s="13"/>
      <c r="RRO206" s="13"/>
      <c r="RRP206" s="13"/>
      <c r="RRQ206" s="13"/>
      <c r="RRR206" s="13"/>
      <c r="RRS206" s="13"/>
      <c r="RRT206" s="13"/>
      <c r="RRU206" s="13"/>
      <c r="RRV206" s="13"/>
      <c r="RRW206" s="13"/>
      <c r="RRX206" s="13"/>
      <c r="RRY206" s="13"/>
      <c r="RRZ206" s="13"/>
      <c r="RSA206" s="13"/>
      <c r="RSB206" s="13"/>
      <c r="RSC206" s="13"/>
      <c r="RSD206" s="13"/>
      <c r="RSE206" s="13"/>
      <c r="RSF206" s="13"/>
      <c r="RSG206" s="13"/>
      <c r="RSH206" s="13"/>
      <c r="RSI206" s="13"/>
      <c r="RSJ206" s="13"/>
      <c r="RSK206" s="13"/>
      <c r="RSL206" s="13"/>
      <c r="RSM206" s="13"/>
      <c r="RSN206" s="13"/>
      <c r="RSO206" s="13"/>
      <c r="RSP206" s="13"/>
      <c r="RSQ206" s="13"/>
      <c r="RSR206" s="13"/>
      <c r="RSS206" s="13"/>
      <c r="RST206" s="13"/>
      <c r="RSU206" s="13"/>
      <c r="RSV206" s="13"/>
      <c r="RSW206" s="13"/>
      <c r="RSX206" s="13"/>
      <c r="RSY206" s="13"/>
      <c r="RSZ206" s="13"/>
      <c r="RTA206" s="13"/>
      <c r="RTB206" s="13"/>
      <c r="RTC206" s="13"/>
      <c r="RTD206" s="13"/>
      <c r="RTE206" s="13"/>
      <c r="RTF206" s="13"/>
      <c r="RTG206" s="13"/>
      <c r="RTH206" s="13"/>
      <c r="RTI206" s="13"/>
      <c r="RTJ206" s="13"/>
      <c r="RTK206" s="13"/>
      <c r="RTL206" s="13"/>
      <c r="RTM206" s="13"/>
      <c r="RTN206" s="13"/>
      <c r="RTO206" s="13"/>
      <c r="RTP206" s="13"/>
      <c r="RTQ206" s="13"/>
      <c r="RTR206" s="13"/>
      <c r="RTS206" s="13"/>
      <c r="RTT206" s="13"/>
      <c r="RTU206" s="13"/>
      <c r="RTV206" s="13"/>
      <c r="RTW206" s="13"/>
      <c r="RTX206" s="13"/>
      <c r="RTY206" s="13"/>
      <c r="RTZ206" s="13"/>
      <c r="RUA206" s="13"/>
      <c r="RUB206" s="13"/>
      <c r="RUC206" s="13"/>
      <c r="RUD206" s="13"/>
      <c r="RUE206" s="13"/>
      <c r="RUF206" s="13"/>
      <c r="RUG206" s="13"/>
      <c r="RUH206" s="13"/>
      <c r="RUI206" s="13"/>
      <c r="RUJ206" s="13"/>
      <c r="RUK206" s="13"/>
      <c r="RUL206" s="13"/>
      <c r="RUM206" s="13"/>
      <c r="RUN206" s="13"/>
      <c r="RUO206" s="13"/>
      <c r="RUP206" s="13"/>
      <c r="RUQ206" s="13"/>
      <c r="RUR206" s="13"/>
      <c r="RUS206" s="13"/>
      <c r="RUT206" s="13"/>
      <c r="RUU206" s="13"/>
      <c r="RUV206" s="13"/>
      <c r="RUW206" s="13"/>
      <c r="RUX206" s="13"/>
      <c r="RUY206" s="13"/>
      <c r="RUZ206" s="13"/>
      <c r="RVA206" s="13"/>
      <c r="RVB206" s="13"/>
      <c r="RVC206" s="13"/>
      <c r="RVD206" s="13"/>
      <c r="RVE206" s="13"/>
      <c r="RVF206" s="13"/>
      <c r="RVG206" s="13"/>
      <c r="RVH206" s="13"/>
      <c r="RVI206" s="13"/>
      <c r="RVJ206" s="13"/>
      <c r="RVK206" s="13"/>
      <c r="RVL206" s="13"/>
      <c r="RVM206" s="13"/>
      <c r="RVN206" s="13"/>
      <c r="RVO206" s="13"/>
      <c r="RVP206" s="13"/>
      <c r="RVQ206" s="13"/>
      <c r="RVR206" s="13"/>
      <c r="RVS206" s="13"/>
      <c r="RVT206" s="13"/>
      <c r="RVU206" s="13"/>
      <c r="RVV206" s="13"/>
      <c r="RVW206" s="13"/>
      <c r="RVX206" s="13"/>
      <c r="RVY206" s="13"/>
      <c r="RVZ206" s="13"/>
      <c r="RWA206" s="13"/>
      <c r="RWB206" s="13"/>
      <c r="RWC206" s="13"/>
      <c r="RWD206" s="13"/>
      <c r="RWE206" s="13"/>
      <c r="RWF206" s="13"/>
      <c r="RWG206" s="13"/>
      <c r="RWH206" s="13"/>
      <c r="RWI206" s="13"/>
      <c r="RWJ206" s="13"/>
      <c r="RWK206" s="13"/>
      <c r="RWL206" s="13"/>
      <c r="RWM206" s="13"/>
      <c r="RWN206" s="13"/>
      <c r="RWO206" s="13"/>
      <c r="RWP206" s="13"/>
      <c r="RWQ206" s="13"/>
      <c r="RWR206" s="13"/>
      <c r="RWS206" s="13"/>
      <c r="RWT206" s="13"/>
      <c r="RWU206" s="13"/>
      <c r="RWV206" s="13"/>
      <c r="RWW206" s="13"/>
      <c r="RWX206" s="13"/>
      <c r="RWY206" s="13"/>
      <c r="RWZ206" s="13"/>
      <c r="RXA206" s="13"/>
      <c r="RXB206" s="13"/>
      <c r="RXC206" s="13"/>
      <c r="RXD206" s="13"/>
      <c r="RXE206" s="13"/>
      <c r="RXF206" s="13"/>
      <c r="RXG206" s="13"/>
      <c r="RXH206" s="13"/>
      <c r="RXI206" s="13"/>
      <c r="RXJ206" s="13"/>
      <c r="RXK206" s="13"/>
      <c r="RXL206" s="13"/>
      <c r="RXM206" s="13"/>
      <c r="RXN206" s="13"/>
      <c r="RXO206" s="13"/>
      <c r="RXP206" s="13"/>
      <c r="RXQ206" s="13"/>
      <c r="RXR206" s="13"/>
      <c r="RXS206" s="13"/>
      <c r="RXT206" s="13"/>
      <c r="RXU206" s="13"/>
      <c r="RXV206" s="13"/>
      <c r="RXW206" s="13"/>
      <c r="RXX206" s="13"/>
      <c r="RXY206" s="13"/>
      <c r="RXZ206" s="13"/>
      <c r="RYA206" s="13"/>
      <c r="RYB206" s="13"/>
      <c r="RYC206" s="13"/>
      <c r="RYD206" s="13"/>
      <c r="RYE206" s="13"/>
      <c r="RYF206" s="13"/>
      <c r="RYG206" s="13"/>
      <c r="RYH206" s="13"/>
      <c r="RYI206" s="13"/>
      <c r="RYJ206" s="13"/>
      <c r="RYK206" s="13"/>
      <c r="RYL206" s="13"/>
      <c r="RYM206" s="13"/>
      <c r="RYN206" s="13"/>
      <c r="RYO206" s="13"/>
      <c r="RYP206" s="13"/>
      <c r="RYQ206" s="13"/>
      <c r="RYR206" s="13"/>
      <c r="RYS206" s="13"/>
      <c r="RYT206" s="13"/>
      <c r="RYU206" s="13"/>
      <c r="RYV206" s="13"/>
      <c r="RYW206" s="13"/>
      <c r="RYX206" s="13"/>
      <c r="RYY206" s="13"/>
      <c r="RYZ206" s="13"/>
      <c r="RZA206" s="13"/>
      <c r="RZB206" s="13"/>
      <c r="RZC206" s="13"/>
      <c r="RZD206" s="13"/>
      <c r="RZE206" s="13"/>
      <c r="RZF206" s="13"/>
      <c r="RZG206" s="13"/>
      <c r="RZH206" s="13"/>
      <c r="RZI206" s="13"/>
      <c r="RZJ206" s="13"/>
      <c r="RZK206" s="13"/>
      <c r="RZL206" s="13"/>
      <c r="RZM206" s="13"/>
      <c r="RZN206" s="13"/>
      <c r="RZO206" s="13"/>
      <c r="RZP206" s="13"/>
      <c r="RZQ206" s="13"/>
      <c r="RZR206" s="13"/>
      <c r="RZS206" s="13"/>
      <c r="RZT206" s="13"/>
      <c r="RZU206" s="13"/>
      <c r="RZV206" s="13"/>
      <c r="RZW206" s="13"/>
      <c r="RZX206" s="13"/>
      <c r="RZY206" s="13"/>
      <c r="RZZ206" s="13"/>
      <c r="SAA206" s="13"/>
      <c r="SAB206" s="13"/>
      <c r="SAC206" s="13"/>
      <c r="SAD206" s="13"/>
      <c r="SAE206" s="13"/>
      <c r="SAF206" s="13"/>
      <c r="SAG206" s="13"/>
      <c r="SAH206" s="13"/>
      <c r="SAI206" s="13"/>
      <c r="SAJ206" s="13"/>
      <c r="SAK206" s="13"/>
      <c r="SAL206" s="13"/>
      <c r="SAM206" s="13"/>
      <c r="SAN206" s="13"/>
      <c r="SAO206" s="13"/>
      <c r="SAP206" s="13"/>
      <c r="SAQ206" s="13"/>
      <c r="SAR206" s="13"/>
      <c r="SAS206" s="13"/>
      <c r="SAT206" s="13"/>
      <c r="SAU206" s="13"/>
      <c r="SAV206" s="13"/>
      <c r="SAW206" s="13"/>
      <c r="SAX206" s="13"/>
      <c r="SAY206" s="13"/>
      <c r="SAZ206" s="13"/>
      <c r="SBA206" s="13"/>
      <c r="SBB206" s="13"/>
      <c r="SBC206" s="13"/>
      <c r="SBD206" s="13"/>
      <c r="SBE206" s="13"/>
      <c r="SBF206" s="13"/>
      <c r="SBG206" s="13"/>
      <c r="SBH206" s="13"/>
      <c r="SBI206" s="13"/>
      <c r="SBJ206" s="13"/>
      <c r="SBK206" s="13"/>
      <c r="SBL206" s="13"/>
      <c r="SBM206" s="13"/>
      <c r="SBN206" s="13"/>
      <c r="SBO206" s="13"/>
      <c r="SBP206" s="13"/>
      <c r="SBQ206" s="13"/>
      <c r="SBR206" s="13"/>
      <c r="SBS206" s="13"/>
      <c r="SBT206" s="13"/>
      <c r="SBU206" s="13"/>
      <c r="SBV206" s="13"/>
      <c r="SBW206" s="13"/>
      <c r="SBX206" s="13"/>
      <c r="SBY206" s="13"/>
      <c r="SBZ206" s="13"/>
      <c r="SCA206" s="13"/>
      <c r="SCB206" s="13"/>
      <c r="SCC206" s="13"/>
      <c r="SCD206" s="13"/>
      <c r="SCE206" s="13"/>
      <c r="SCF206" s="13"/>
      <c r="SCG206" s="13"/>
      <c r="SCH206" s="13"/>
      <c r="SCI206" s="13"/>
      <c r="SCJ206" s="13"/>
      <c r="SCK206" s="13"/>
      <c r="SCL206" s="13"/>
      <c r="SCM206" s="13"/>
      <c r="SCN206" s="13"/>
      <c r="SCO206" s="13"/>
      <c r="SCP206" s="13"/>
      <c r="SCQ206" s="13"/>
      <c r="SCR206" s="13"/>
      <c r="SCS206" s="13"/>
      <c r="SCT206" s="13"/>
      <c r="SCU206" s="13"/>
      <c r="SCV206" s="13"/>
      <c r="SCW206" s="13"/>
      <c r="SCX206" s="13"/>
      <c r="SCY206" s="13"/>
      <c r="SCZ206" s="13"/>
      <c r="SDA206" s="13"/>
      <c r="SDB206" s="13"/>
      <c r="SDC206" s="13"/>
      <c r="SDD206" s="13"/>
      <c r="SDE206" s="13"/>
      <c r="SDF206" s="13"/>
      <c r="SDG206" s="13"/>
      <c r="SDH206" s="13"/>
      <c r="SDI206" s="13"/>
      <c r="SDJ206" s="13"/>
      <c r="SDK206" s="13"/>
      <c r="SDL206" s="13"/>
      <c r="SDM206" s="13"/>
      <c r="SDN206" s="13"/>
      <c r="SDO206" s="13"/>
      <c r="SDP206" s="13"/>
      <c r="SDQ206" s="13"/>
      <c r="SDR206" s="13"/>
      <c r="SDS206" s="13"/>
      <c r="SDT206" s="13"/>
      <c r="SDU206" s="13"/>
      <c r="SDV206" s="13"/>
      <c r="SDW206" s="13"/>
      <c r="SDX206" s="13"/>
      <c r="SDY206" s="13"/>
      <c r="SDZ206" s="13"/>
      <c r="SEA206" s="13"/>
      <c r="SEB206" s="13"/>
      <c r="SEC206" s="13"/>
      <c r="SED206" s="13"/>
      <c r="SEE206" s="13"/>
      <c r="SEF206" s="13"/>
      <c r="SEG206" s="13"/>
      <c r="SEH206" s="13"/>
      <c r="SEI206" s="13"/>
      <c r="SEJ206" s="13"/>
      <c r="SEK206" s="13"/>
      <c r="SEL206" s="13"/>
      <c r="SEM206" s="13"/>
      <c r="SEN206" s="13"/>
      <c r="SEO206" s="13"/>
      <c r="SEP206" s="13"/>
      <c r="SEQ206" s="13"/>
      <c r="SER206" s="13"/>
      <c r="SES206" s="13"/>
      <c r="SET206" s="13"/>
      <c r="SEU206" s="13"/>
      <c r="SEV206" s="13"/>
      <c r="SEW206" s="13"/>
      <c r="SEX206" s="13"/>
      <c r="SEY206" s="13"/>
      <c r="SEZ206" s="13"/>
      <c r="SFA206" s="13"/>
      <c r="SFB206" s="13"/>
      <c r="SFC206" s="13"/>
      <c r="SFD206" s="13"/>
      <c r="SFE206" s="13"/>
      <c r="SFF206" s="13"/>
      <c r="SFG206" s="13"/>
      <c r="SFH206" s="13"/>
      <c r="SFI206" s="13"/>
      <c r="SFJ206" s="13"/>
      <c r="SFK206" s="13"/>
      <c r="SFL206" s="13"/>
      <c r="SFM206" s="13"/>
      <c r="SFN206" s="13"/>
      <c r="SFO206" s="13"/>
      <c r="SFP206" s="13"/>
      <c r="SFQ206" s="13"/>
      <c r="SFR206" s="13"/>
      <c r="SFS206" s="13"/>
      <c r="SFT206" s="13"/>
      <c r="SFU206" s="13"/>
      <c r="SFV206" s="13"/>
      <c r="SFW206" s="13"/>
      <c r="SFX206" s="13"/>
      <c r="SFY206" s="13"/>
      <c r="SFZ206" s="13"/>
      <c r="SGA206" s="13"/>
      <c r="SGB206" s="13"/>
      <c r="SGC206" s="13"/>
      <c r="SGD206" s="13"/>
      <c r="SGE206" s="13"/>
      <c r="SGF206" s="13"/>
      <c r="SGG206" s="13"/>
      <c r="SGH206" s="13"/>
      <c r="SGI206" s="13"/>
      <c r="SGJ206" s="13"/>
      <c r="SGK206" s="13"/>
      <c r="SGL206" s="13"/>
      <c r="SGM206" s="13"/>
      <c r="SGN206" s="13"/>
      <c r="SGO206" s="13"/>
      <c r="SGP206" s="13"/>
      <c r="SGQ206" s="13"/>
      <c r="SGR206" s="13"/>
      <c r="SGS206" s="13"/>
      <c r="SGT206" s="13"/>
      <c r="SGU206" s="13"/>
      <c r="SGV206" s="13"/>
      <c r="SGW206" s="13"/>
      <c r="SGX206" s="13"/>
      <c r="SGY206" s="13"/>
      <c r="SGZ206" s="13"/>
      <c r="SHA206" s="13"/>
      <c r="SHB206" s="13"/>
      <c r="SHC206" s="13"/>
      <c r="SHD206" s="13"/>
      <c r="SHE206" s="13"/>
      <c r="SHF206" s="13"/>
      <c r="SHG206" s="13"/>
      <c r="SHH206" s="13"/>
      <c r="SHI206" s="13"/>
      <c r="SHJ206" s="13"/>
      <c r="SHK206" s="13"/>
      <c r="SHL206" s="13"/>
      <c r="SHM206" s="13"/>
      <c r="SHN206" s="13"/>
      <c r="SHO206" s="13"/>
      <c r="SHP206" s="13"/>
      <c r="SHQ206" s="13"/>
      <c r="SHR206" s="13"/>
      <c r="SHS206" s="13"/>
      <c r="SHT206" s="13"/>
      <c r="SHU206" s="13"/>
      <c r="SHV206" s="13"/>
      <c r="SHW206" s="13"/>
      <c r="SHX206" s="13"/>
      <c r="SHY206" s="13"/>
      <c r="SHZ206" s="13"/>
      <c r="SIA206" s="13"/>
      <c r="SIB206" s="13"/>
      <c r="SIC206" s="13"/>
      <c r="SID206" s="13"/>
      <c r="SIE206" s="13"/>
      <c r="SIF206" s="13"/>
      <c r="SIG206" s="13"/>
      <c r="SIH206" s="13"/>
      <c r="SII206" s="13"/>
      <c r="SIJ206" s="13"/>
      <c r="SIK206" s="13"/>
      <c r="SIL206" s="13"/>
      <c r="SIM206" s="13"/>
      <c r="SIN206" s="13"/>
      <c r="SIO206" s="13"/>
      <c r="SIP206" s="13"/>
      <c r="SIQ206" s="13"/>
      <c r="SIR206" s="13"/>
      <c r="SIS206" s="13"/>
      <c r="SIT206" s="13"/>
      <c r="SIU206" s="13"/>
      <c r="SIV206" s="13"/>
      <c r="SIW206" s="13"/>
      <c r="SIX206" s="13"/>
      <c r="SIY206" s="13"/>
      <c r="SIZ206" s="13"/>
      <c r="SJA206" s="13"/>
      <c r="SJB206" s="13"/>
      <c r="SJC206" s="13"/>
      <c r="SJD206" s="13"/>
      <c r="SJE206" s="13"/>
      <c r="SJF206" s="13"/>
      <c r="SJG206" s="13"/>
      <c r="SJH206" s="13"/>
      <c r="SJI206" s="13"/>
      <c r="SJJ206" s="13"/>
      <c r="SJK206" s="13"/>
      <c r="SJL206" s="13"/>
      <c r="SJM206" s="13"/>
      <c r="SJN206" s="13"/>
      <c r="SJO206" s="13"/>
      <c r="SJP206" s="13"/>
      <c r="SJQ206" s="13"/>
      <c r="SJR206" s="13"/>
      <c r="SJS206" s="13"/>
      <c r="SJT206" s="13"/>
      <c r="SJU206" s="13"/>
      <c r="SJV206" s="13"/>
      <c r="SJW206" s="13"/>
      <c r="SJX206" s="13"/>
      <c r="SJY206" s="13"/>
      <c r="SJZ206" s="13"/>
      <c r="SKA206" s="13"/>
      <c r="SKB206" s="13"/>
      <c r="SKC206" s="13"/>
      <c r="SKD206" s="13"/>
      <c r="SKE206" s="13"/>
      <c r="SKF206" s="13"/>
      <c r="SKG206" s="13"/>
      <c r="SKH206" s="13"/>
      <c r="SKI206" s="13"/>
      <c r="SKJ206" s="13"/>
      <c r="SKK206" s="13"/>
      <c r="SKL206" s="13"/>
      <c r="SKM206" s="13"/>
      <c r="SKN206" s="13"/>
      <c r="SKO206" s="13"/>
      <c r="SKP206" s="13"/>
      <c r="SKQ206" s="13"/>
      <c r="SKR206" s="13"/>
      <c r="SKS206" s="13"/>
      <c r="SKT206" s="13"/>
      <c r="SKU206" s="13"/>
      <c r="SKV206" s="13"/>
      <c r="SKW206" s="13"/>
      <c r="SKX206" s="13"/>
      <c r="SKY206" s="13"/>
      <c r="SKZ206" s="13"/>
      <c r="SLA206" s="13"/>
      <c r="SLB206" s="13"/>
      <c r="SLC206" s="13"/>
      <c r="SLD206" s="13"/>
      <c r="SLE206" s="13"/>
      <c r="SLF206" s="13"/>
      <c r="SLG206" s="13"/>
      <c r="SLH206" s="13"/>
      <c r="SLI206" s="13"/>
      <c r="SLJ206" s="13"/>
      <c r="SLK206" s="13"/>
      <c r="SLL206" s="13"/>
      <c r="SLM206" s="13"/>
      <c r="SLN206" s="13"/>
      <c r="SLO206" s="13"/>
      <c r="SLP206" s="13"/>
      <c r="SLQ206" s="13"/>
      <c r="SLR206" s="13"/>
      <c r="SLS206" s="13"/>
      <c r="SLT206" s="13"/>
      <c r="SLU206" s="13"/>
      <c r="SLV206" s="13"/>
      <c r="SLW206" s="13"/>
      <c r="SLX206" s="13"/>
      <c r="SLY206" s="13"/>
      <c r="SLZ206" s="13"/>
      <c r="SMA206" s="13"/>
      <c r="SMB206" s="13"/>
      <c r="SMC206" s="13"/>
      <c r="SMD206" s="13"/>
      <c r="SME206" s="13"/>
      <c r="SMF206" s="13"/>
      <c r="SMG206" s="13"/>
      <c r="SMH206" s="13"/>
      <c r="SMI206" s="13"/>
      <c r="SMJ206" s="13"/>
      <c r="SMK206" s="13"/>
      <c r="SML206" s="13"/>
      <c r="SMM206" s="13"/>
      <c r="SMN206" s="13"/>
      <c r="SMO206" s="13"/>
      <c r="SMP206" s="13"/>
      <c r="SMQ206" s="13"/>
      <c r="SMR206" s="13"/>
      <c r="SMS206" s="13"/>
      <c r="SMT206" s="13"/>
      <c r="SMU206" s="13"/>
      <c r="SMV206" s="13"/>
      <c r="SMW206" s="13"/>
      <c r="SMX206" s="13"/>
      <c r="SMY206" s="13"/>
      <c r="SMZ206" s="13"/>
      <c r="SNA206" s="13"/>
      <c r="SNB206" s="13"/>
      <c r="SNC206" s="13"/>
      <c r="SND206" s="13"/>
      <c r="SNE206" s="13"/>
      <c r="SNF206" s="13"/>
      <c r="SNG206" s="13"/>
      <c r="SNH206" s="13"/>
      <c r="SNI206" s="13"/>
      <c r="SNJ206" s="13"/>
      <c r="SNK206" s="13"/>
      <c r="SNL206" s="13"/>
      <c r="SNM206" s="13"/>
      <c r="SNN206" s="13"/>
      <c r="SNO206" s="13"/>
      <c r="SNP206" s="13"/>
      <c r="SNQ206" s="13"/>
      <c r="SNR206" s="13"/>
      <c r="SNS206" s="13"/>
      <c r="SNT206" s="13"/>
      <c r="SNU206" s="13"/>
      <c r="SNV206" s="13"/>
      <c r="SNW206" s="13"/>
      <c r="SNX206" s="13"/>
      <c r="SNY206" s="13"/>
      <c r="SNZ206" s="13"/>
      <c r="SOA206" s="13"/>
      <c r="SOB206" s="13"/>
      <c r="SOC206" s="13"/>
      <c r="SOD206" s="13"/>
      <c r="SOE206" s="13"/>
      <c r="SOF206" s="13"/>
      <c r="SOG206" s="13"/>
      <c r="SOH206" s="13"/>
      <c r="SOI206" s="13"/>
      <c r="SOJ206" s="13"/>
      <c r="SOK206" s="13"/>
      <c r="SOL206" s="13"/>
      <c r="SOM206" s="13"/>
      <c r="SON206" s="13"/>
      <c r="SOO206" s="13"/>
      <c r="SOP206" s="13"/>
      <c r="SOQ206" s="13"/>
      <c r="SOR206" s="13"/>
      <c r="SOS206" s="13"/>
      <c r="SOT206" s="13"/>
      <c r="SOU206" s="13"/>
      <c r="SOV206" s="13"/>
      <c r="SOW206" s="13"/>
      <c r="SOX206" s="13"/>
      <c r="SOY206" s="13"/>
      <c r="SOZ206" s="13"/>
      <c r="SPA206" s="13"/>
      <c r="SPB206" s="13"/>
      <c r="SPC206" s="13"/>
      <c r="SPD206" s="13"/>
      <c r="SPE206" s="13"/>
      <c r="SPF206" s="13"/>
      <c r="SPG206" s="13"/>
      <c r="SPH206" s="13"/>
      <c r="SPI206" s="13"/>
      <c r="SPJ206" s="13"/>
      <c r="SPK206" s="13"/>
      <c r="SPL206" s="13"/>
      <c r="SPM206" s="13"/>
      <c r="SPN206" s="13"/>
      <c r="SPO206" s="13"/>
      <c r="SPP206" s="13"/>
      <c r="SPQ206" s="13"/>
      <c r="SPR206" s="13"/>
      <c r="SPS206" s="13"/>
      <c r="SPT206" s="13"/>
      <c r="SPU206" s="13"/>
      <c r="SPV206" s="13"/>
      <c r="SPW206" s="13"/>
      <c r="SPX206" s="13"/>
      <c r="SPY206" s="13"/>
      <c r="SPZ206" s="13"/>
      <c r="SQA206" s="13"/>
      <c r="SQB206" s="13"/>
      <c r="SQC206" s="13"/>
      <c r="SQD206" s="13"/>
      <c r="SQE206" s="13"/>
      <c r="SQF206" s="13"/>
      <c r="SQG206" s="13"/>
      <c r="SQH206" s="13"/>
      <c r="SQI206" s="13"/>
      <c r="SQJ206" s="13"/>
      <c r="SQK206" s="13"/>
      <c r="SQL206" s="13"/>
      <c r="SQM206" s="13"/>
      <c r="SQN206" s="13"/>
      <c r="SQO206" s="13"/>
      <c r="SQP206" s="13"/>
      <c r="SQQ206" s="13"/>
      <c r="SQR206" s="13"/>
      <c r="SQS206" s="13"/>
      <c r="SQT206" s="13"/>
      <c r="SQU206" s="13"/>
      <c r="SQV206" s="13"/>
      <c r="SQW206" s="13"/>
      <c r="SQX206" s="13"/>
      <c r="SQY206" s="13"/>
      <c r="SQZ206" s="13"/>
      <c r="SRA206" s="13"/>
      <c r="SRB206" s="13"/>
      <c r="SRC206" s="13"/>
      <c r="SRD206" s="13"/>
      <c r="SRE206" s="13"/>
      <c r="SRF206" s="13"/>
      <c r="SRG206" s="13"/>
      <c r="SRH206" s="13"/>
      <c r="SRI206" s="13"/>
      <c r="SRJ206" s="13"/>
      <c r="SRK206" s="13"/>
      <c r="SRL206" s="13"/>
      <c r="SRM206" s="13"/>
      <c r="SRN206" s="13"/>
      <c r="SRO206" s="13"/>
      <c r="SRP206" s="13"/>
      <c r="SRQ206" s="13"/>
      <c r="SRR206" s="13"/>
      <c r="SRS206" s="13"/>
      <c r="SRT206" s="13"/>
      <c r="SRU206" s="13"/>
      <c r="SRV206" s="13"/>
      <c r="SRW206" s="13"/>
      <c r="SRX206" s="13"/>
      <c r="SRY206" s="13"/>
      <c r="SRZ206" s="13"/>
      <c r="SSA206" s="13"/>
      <c r="SSB206" s="13"/>
      <c r="SSC206" s="13"/>
      <c r="SSD206" s="13"/>
      <c r="SSE206" s="13"/>
      <c r="SSF206" s="13"/>
      <c r="SSG206" s="13"/>
      <c r="SSH206" s="13"/>
      <c r="SSI206" s="13"/>
      <c r="SSJ206" s="13"/>
      <c r="SSK206" s="13"/>
      <c r="SSL206" s="13"/>
      <c r="SSM206" s="13"/>
      <c r="SSN206" s="13"/>
      <c r="SSO206" s="13"/>
      <c r="SSP206" s="13"/>
      <c r="SSQ206" s="13"/>
      <c r="SSR206" s="13"/>
      <c r="SSS206" s="13"/>
      <c r="SST206" s="13"/>
      <c r="SSU206" s="13"/>
      <c r="SSV206" s="13"/>
      <c r="SSW206" s="13"/>
      <c r="SSX206" s="13"/>
      <c r="SSY206" s="13"/>
      <c r="SSZ206" s="13"/>
      <c r="STA206" s="13"/>
      <c r="STB206" s="13"/>
      <c r="STC206" s="13"/>
      <c r="STD206" s="13"/>
      <c r="STE206" s="13"/>
      <c r="STF206" s="13"/>
      <c r="STG206" s="13"/>
      <c r="STH206" s="13"/>
      <c r="STI206" s="13"/>
      <c r="STJ206" s="13"/>
      <c r="STK206" s="13"/>
      <c r="STL206" s="13"/>
      <c r="STM206" s="13"/>
      <c r="STN206" s="13"/>
      <c r="STO206" s="13"/>
      <c r="STP206" s="13"/>
      <c r="STQ206" s="13"/>
      <c r="STR206" s="13"/>
      <c r="STS206" s="13"/>
      <c r="STT206" s="13"/>
      <c r="STU206" s="13"/>
      <c r="STV206" s="13"/>
      <c r="STW206" s="13"/>
      <c r="STX206" s="13"/>
      <c r="STY206" s="13"/>
      <c r="STZ206" s="13"/>
      <c r="SUA206" s="13"/>
      <c r="SUB206" s="13"/>
      <c r="SUC206" s="13"/>
      <c r="SUD206" s="13"/>
      <c r="SUE206" s="13"/>
      <c r="SUF206" s="13"/>
      <c r="SUG206" s="13"/>
      <c r="SUH206" s="13"/>
      <c r="SUI206" s="13"/>
      <c r="SUJ206" s="13"/>
      <c r="SUK206" s="13"/>
      <c r="SUL206" s="13"/>
      <c r="SUM206" s="13"/>
      <c r="SUN206" s="13"/>
      <c r="SUO206" s="13"/>
      <c r="SUP206" s="13"/>
      <c r="SUQ206" s="13"/>
      <c r="SUR206" s="13"/>
      <c r="SUS206" s="13"/>
      <c r="SUT206" s="13"/>
      <c r="SUU206" s="13"/>
      <c r="SUV206" s="13"/>
      <c r="SUW206" s="13"/>
      <c r="SUX206" s="13"/>
      <c r="SUY206" s="13"/>
      <c r="SUZ206" s="13"/>
      <c r="SVA206" s="13"/>
      <c r="SVB206" s="13"/>
      <c r="SVC206" s="13"/>
      <c r="SVD206" s="13"/>
      <c r="SVE206" s="13"/>
      <c r="SVF206" s="13"/>
      <c r="SVG206" s="13"/>
      <c r="SVH206" s="13"/>
      <c r="SVI206" s="13"/>
      <c r="SVJ206" s="13"/>
      <c r="SVK206" s="13"/>
      <c r="SVL206" s="13"/>
      <c r="SVM206" s="13"/>
      <c r="SVN206" s="13"/>
      <c r="SVO206" s="13"/>
      <c r="SVP206" s="13"/>
      <c r="SVQ206" s="13"/>
      <c r="SVR206" s="13"/>
      <c r="SVS206" s="13"/>
      <c r="SVT206" s="13"/>
      <c r="SVU206" s="13"/>
      <c r="SVV206" s="13"/>
      <c r="SVW206" s="13"/>
      <c r="SVX206" s="13"/>
      <c r="SVY206" s="13"/>
      <c r="SVZ206" s="13"/>
      <c r="SWA206" s="13"/>
      <c r="SWB206" s="13"/>
      <c r="SWC206" s="13"/>
      <c r="SWD206" s="13"/>
      <c r="SWE206" s="13"/>
      <c r="SWF206" s="13"/>
      <c r="SWG206" s="13"/>
      <c r="SWH206" s="13"/>
      <c r="SWI206" s="13"/>
      <c r="SWJ206" s="13"/>
      <c r="SWK206" s="13"/>
      <c r="SWL206" s="13"/>
      <c r="SWM206" s="13"/>
      <c r="SWN206" s="13"/>
      <c r="SWO206" s="13"/>
      <c r="SWP206" s="13"/>
      <c r="SWQ206" s="13"/>
      <c r="SWR206" s="13"/>
      <c r="SWS206" s="13"/>
      <c r="SWT206" s="13"/>
      <c r="SWU206" s="13"/>
      <c r="SWV206" s="13"/>
      <c r="SWW206" s="13"/>
      <c r="SWX206" s="13"/>
      <c r="SWY206" s="13"/>
      <c r="SWZ206" s="13"/>
      <c r="SXA206" s="13"/>
      <c r="SXB206" s="13"/>
      <c r="SXC206" s="13"/>
      <c r="SXD206" s="13"/>
      <c r="SXE206" s="13"/>
      <c r="SXF206" s="13"/>
      <c r="SXG206" s="13"/>
      <c r="SXH206" s="13"/>
      <c r="SXI206" s="13"/>
      <c r="SXJ206" s="13"/>
      <c r="SXK206" s="13"/>
      <c r="SXL206" s="13"/>
      <c r="SXM206" s="13"/>
      <c r="SXN206" s="13"/>
      <c r="SXO206" s="13"/>
      <c r="SXP206" s="13"/>
      <c r="SXQ206" s="13"/>
      <c r="SXR206" s="13"/>
      <c r="SXS206" s="13"/>
      <c r="SXT206" s="13"/>
      <c r="SXU206" s="13"/>
      <c r="SXV206" s="13"/>
      <c r="SXW206" s="13"/>
      <c r="SXX206" s="13"/>
      <c r="SXY206" s="13"/>
      <c r="SXZ206" s="13"/>
      <c r="SYA206" s="13"/>
      <c r="SYB206" s="13"/>
      <c r="SYC206" s="13"/>
      <c r="SYD206" s="13"/>
      <c r="SYE206" s="13"/>
      <c r="SYF206" s="13"/>
      <c r="SYG206" s="13"/>
      <c r="SYH206" s="13"/>
      <c r="SYI206" s="13"/>
      <c r="SYJ206" s="13"/>
      <c r="SYK206" s="13"/>
      <c r="SYL206" s="13"/>
      <c r="SYM206" s="13"/>
      <c r="SYN206" s="13"/>
      <c r="SYO206" s="13"/>
      <c r="SYP206" s="13"/>
      <c r="SYQ206" s="13"/>
      <c r="SYR206" s="13"/>
      <c r="SYS206" s="13"/>
      <c r="SYT206" s="13"/>
      <c r="SYU206" s="13"/>
      <c r="SYV206" s="13"/>
      <c r="SYW206" s="13"/>
      <c r="SYX206" s="13"/>
      <c r="SYY206" s="13"/>
      <c r="SYZ206" s="13"/>
      <c r="SZA206" s="13"/>
      <c r="SZB206" s="13"/>
      <c r="SZC206" s="13"/>
      <c r="SZD206" s="13"/>
      <c r="SZE206" s="13"/>
      <c r="SZF206" s="13"/>
      <c r="SZG206" s="13"/>
      <c r="SZH206" s="13"/>
      <c r="SZI206" s="13"/>
      <c r="SZJ206" s="13"/>
      <c r="SZK206" s="13"/>
      <c r="SZL206" s="13"/>
      <c r="SZM206" s="13"/>
      <c r="SZN206" s="13"/>
      <c r="SZO206" s="13"/>
      <c r="SZP206" s="13"/>
      <c r="SZQ206" s="13"/>
      <c r="SZR206" s="13"/>
      <c r="SZS206" s="13"/>
      <c r="SZT206" s="13"/>
      <c r="SZU206" s="13"/>
      <c r="SZV206" s="13"/>
      <c r="SZW206" s="13"/>
      <c r="SZX206" s="13"/>
      <c r="SZY206" s="13"/>
      <c r="SZZ206" s="13"/>
      <c r="TAA206" s="13"/>
      <c r="TAB206" s="13"/>
      <c r="TAC206" s="13"/>
      <c r="TAD206" s="13"/>
      <c r="TAE206" s="13"/>
      <c r="TAF206" s="13"/>
      <c r="TAG206" s="13"/>
      <c r="TAH206" s="13"/>
      <c r="TAI206" s="13"/>
      <c r="TAJ206" s="13"/>
      <c r="TAK206" s="13"/>
      <c r="TAL206" s="13"/>
      <c r="TAM206" s="13"/>
      <c r="TAN206" s="13"/>
      <c r="TAO206" s="13"/>
      <c r="TAP206" s="13"/>
      <c r="TAQ206" s="13"/>
      <c r="TAR206" s="13"/>
      <c r="TAS206" s="13"/>
      <c r="TAT206" s="13"/>
      <c r="TAU206" s="13"/>
      <c r="TAV206" s="13"/>
      <c r="TAW206" s="13"/>
      <c r="TAX206" s="13"/>
      <c r="TAY206" s="13"/>
      <c r="TAZ206" s="13"/>
      <c r="TBA206" s="13"/>
      <c r="TBB206" s="13"/>
      <c r="TBC206" s="13"/>
      <c r="TBD206" s="13"/>
      <c r="TBE206" s="13"/>
      <c r="TBF206" s="13"/>
      <c r="TBG206" s="13"/>
      <c r="TBH206" s="13"/>
      <c r="TBI206" s="13"/>
      <c r="TBJ206" s="13"/>
      <c r="TBK206" s="13"/>
      <c r="TBL206" s="13"/>
      <c r="TBM206" s="13"/>
      <c r="TBN206" s="13"/>
      <c r="TBO206" s="13"/>
      <c r="TBP206" s="13"/>
      <c r="TBQ206" s="13"/>
      <c r="TBR206" s="13"/>
      <c r="TBS206" s="13"/>
      <c r="TBT206" s="13"/>
      <c r="TBU206" s="13"/>
      <c r="TBV206" s="13"/>
      <c r="TBW206" s="13"/>
      <c r="TBX206" s="13"/>
      <c r="TBY206" s="13"/>
      <c r="TBZ206" s="13"/>
      <c r="TCA206" s="13"/>
      <c r="TCB206" s="13"/>
      <c r="TCC206" s="13"/>
      <c r="TCD206" s="13"/>
      <c r="TCE206" s="13"/>
      <c r="TCF206" s="13"/>
      <c r="TCG206" s="13"/>
      <c r="TCH206" s="13"/>
      <c r="TCI206" s="13"/>
      <c r="TCJ206" s="13"/>
      <c r="TCK206" s="13"/>
      <c r="TCL206" s="13"/>
      <c r="TCM206" s="13"/>
      <c r="TCN206" s="13"/>
      <c r="TCO206" s="13"/>
      <c r="TCP206" s="13"/>
      <c r="TCQ206" s="13"/>
      <c r="TCR206" s="13"/>
      <c r="TCS206" s="13"/>
      <c r="TCT206" s="13"/>
      <c r="TCU206" s="13"/>
      <c r="TCV206" s="13"/>
      <c r="TCW206" s="13"/>
      <c r="TCX206" s="13"/>
      <c r="TCY206" s="13"/>
      <c r="TCZ206" s="13"/>
      <c r="TDA206" s="13"/>
      <c r="TDB206" s="13"/>
      <c r="TDC206" s="13"/>
      <c r="TDD206" s="13"/>
      <c r="TDE206" s="13"/>
      <c r="TDF206" s="13"/>
      <c r="TDG206" s="13"/>
      <c r="TDH206" s="13"/>
      <c r="TDI206" s="13"/>
      <c r="TDJ206" s="13"/>
      <c r="TDK206" s="13"/>
      <c r="TDL206" s="13"/>
      <c r="TDM206" s="13"/>
      <c r="TDN206" s="13"/>
      <c r="TDO206" s="13"/>
      <c r="TDP206" s="13"/>
      <c r="TDQ206" s="13"/>
      <c r="TDR206" s="13"/>
      <c r="TDS206" s="13"/>
      <c r="TDT206" s="13"/>
      <c r="TDU206" s="13"/>
      <c r="TDV206" s="13"/>
      <c r="TDW206" s="13"/>
      <c r="TDX206" s="13"/>
      <c r="TDY206" s="13"/>
      <c r="TDZ206" s="13"/>
      <c r="TEA206" s="13"/>
      <c r="TEB206" s="13"/>
      <c r="TEC206" s="13"/>
      <c r="TED206" s="13"/>
      <c r="TEE206" s="13"/>
      <c r="TEF206" s="13"/>
      <c r="TEG206" s="13"/>
      <c r="TEH206" s="13"/>
      <c r="TEI206" s="13"/>
      <c r="TEJ206" s="13"/>
      <c r="TEK206" s="13"/>
      <c r="TEL206" s="13"/>
      <c r="TEM206" s="13"/>
      <c r="TEN206" s="13"/>
      <c r="TEO206" s="13"/>
      <c r="TEP206" s="13"/>
      <c r="TEQ206" s="13"/>
      <c r="TER206" s="13"/>
      <c r="TES206" s="13"/>
      <c r="TET206" s="13"/>
      <c r="TEU206" s="13"/>
      <c r="TEV206" s="13"/>
      <c r="TEW206" s="13"/>
      <c r="TEX206" s="13"/>
      <c r="TEY206" s="13"/>
      <c r="TEZ206" s="13"/>
      <c r="TFA206" s="13"/>
      <c r="TFB206" s="13"/>
      <c r="TFC206" s="13"/>
      <c r="TFD206" s="13"/>
      <c r="TFE206" s="13"/>
      <c r="TFF206" s="13"/>
      <c r="TFG206" s="13"/>
      <c r="TFH206" s="13"/>
      <c r="TFI206" s="13"/>
      <c r="TFJ206" s="13"/>
      <c r="TFK206" s="13"/>
      <c r="TFL206" s="13"/>
      <c r="TFM206" s="13"/>
      <c r="TFN206" s="13"/>
      <c r="TFO206" s="13"/>
      <c r="TFP206" s="13"/>
      <c r="TFQ206" s="13"/>
      <c r="TFR206" s="13"/>
      <c r="TFS206" s="13"/>
      <c r="TFT206" s="13"/>
      <c r="TFU206" s="13"/>
      <c r="TFV206" s="13"/>
      <c r="TFW206" s="13"/>
      <c r="TFX206" s="13"/>
      <c r="TFY206" s="13"/>
      <c r="TFZ206" s="13"/>
      <c r="TGA206" s="13"/>
      <c r="TGB206" s="13"/>
      <c r="TGC206" s="13"/>
      <c r="TGD206" s="13"/>
      <c r="TGE206" s="13"/>
      <c r="TGF206" s="13"/>
      <c r="TGG206" s="13"/>
      <c r="TGH206" s="13"/>
      <c r="TGI206" s="13"/>
      <c r="TGJ206" s="13"/>
      <c r="TGK206" s="13"/>
      <c r="TGL206" s="13"/>
      <c r="TGM206" s="13"/>
      <c r="TGN206" s="13"/>
      <c r="TGO206" s="13"/>
      <c r="TGP206" s="13"/>
      <c r="TGQ206" s="13"/>
      <c r="TGR206" s="13"/>
      <c r="TGS206" s="13"/>
      <c r="TGT206" s="13"/>
      <c r="TGU206" s="13"/>
      <c r="TGV206" s="13"/>
      <c r="TGW206" s="13"/>
      <c r="TGX206" s="13"/>
      <c r="TGY206" s="13"/>
      <c r="TGZ206" s="13"/>
      <c r="THA206" s="13"/>
      <c r="THB206" s="13"/>
      <c r="THC206" s="13"/>
      <c r="THD206" s="13"/>
      <c r="THE206" s="13"/>
      <c r="THF206" s="13"/>
      <c r="THG206" s="13"/>
      <c r="THH206" s="13"/>
      <c r="THI206" s="13"/>
      <c r="THJ206" s="13"/>
      <c r="THK206" s="13"/>
      <c r="THL206" s="13"/>
      <c r="THM206" s="13"/>
      <c r="THN206" s="13"/>
      <c r="THO206" s="13"/>
      <c r="THP206" s="13"/>
      <c r="THQ206" s="13"/>
      <c r="THR206" s="13"/>
      <c r="THS206" s="13"/>
      <c r="THT206" s="13"/>
      <c r="THU206" s="13"/>
      <c r="THV206" s="13"/>
      <c r="THW206" s="13"/>
      <c r="THX206" s="13"/>
      <c r="THY206" s="13"/>
      <c r="THZ206" s="13"/>
      <c r="TIA206" s="13"/>
      <c r="TIB206" s="13"/>
      <c r="TIC206" s="13"/>
      <c r="TID206" s="13"/>
      <c r="TIE206" s="13"/>
      <c r="TIF206" s="13"/>
      <c r="TIG206" s="13"/>
      <c r="TIH206" s="13"/>
      <c r="TII206" s="13"/>
      <c r="TIJ206" s="13"/>
      <c r="TIK206" s="13"/>
      <c r="TIL206" s="13"/>
      <c r="TIM206" s="13"/>
      <c r="TIN206" s="13"/>
      <c r="TIO206" s="13"/>
      <c r="TIP206" s="13"/>
      <c r="TIQ206" s="13"/>
      <c r="TIR206" s="13"/>
      <c r="TIS206" s="13"/>
      <c r="TIT206" s="13"/>
      <c r="TIU206" s="13"/>
      <c r="TIV206" s="13"/>
      <c r="TIW206" s="13"/>
      <c r="TIX206" s="13"/>
      <c r="TIY206" s="13"/>
      <c r="TIZ206" s="13"/>
      <c r="TJA206" s="13"/>
      <c r="TJB206" s="13"/>
      <c r="TJC206" s="13"/>
      <c r="TJD206" s="13"/>
      <c r="TJE206" s="13"/>
      <c r="TJF206" s="13"/>
      <c r="TJG206" s="13"/>
      <c r="TJH206" s="13"/>
      <c r="TJI206" s="13"/>
      <c r="TJJ206" s="13"/>
      <c r="TJK206" s="13"/>
      <c r="TJL206" s="13"/>
      <c r="TJM206" s="13"/>
      <c r="TJN206" s="13"/>
      <c r="TJO206" s="13"/>
      <c r="TJP206" s="13"/>
      <c r="TJQ206" s="13"/>
      <c r="TJR206" s="13"/>
      <c r="TJS206" s="13"/>
      <c r="TJT206" s="13"/>
      <c r="TJU206" s="13"/>
      <c r="TJV206" s="13"/>
      <c r="TJW206" s="13"/>
      <c r="TJX206" s="13"/>
      <c r="TJY206" s="13"/>
      <c r="TJZ206" s="13"/>
      <c r="TKA206" s="13"/>
      <c r="TKB206" s="13"/>
      <c r="TKC206" s="13"/>
      <c r="TKD206" s="13"/>
      <c r="TKE206" s="13"/>
      <c r="TKF206" s="13"/>
      <c r="TKG206" s="13"/>
      <c r="TKH206" s="13"/>
      <c r="TKI206" s="13"/>
      <c r="TKJ206" s="13"/>
      <c r="TKK206" s="13"/>
      <c r="TKL206" s="13"/>
      <c r="TKM206" s="13"/>
      <c r="TKN206" s="13"/>
      <c r="TKO206" s="13"/>
      <c r="TKP206" s="13"/>
      <c r="TKQ206" s="13"/>
      <c r="TKR206" s="13"/>
      <c r="TKS206" s="13"/>
      <c r="TKT206" s="13"/>
      <c r="TKU206" s="13"/>
      <c r="TKV206" s="13"/>
      <c r="TKW206" s="13"/>
      <c r="TKX206" s="13"/>
      <c r="TKY206" s="13"/>
      <c r="TKZ206" s="13"/>
      <c r="TLA206" s="13"/>
      <c r="TLB206" s="13"/>
      <c r="TLC206" s="13"/>
      <c r="TLD206" s="13"/>
      <c r="TLE206" s="13"/>
      <c r="TLF206" s="13"/>
      <c r="TLG206" s="13"/>
      <c r="TLH206" s="13"/>
      <c r="TLI206" s="13"/>
      <c r="TLJ206" s="13"/>
      <c r="TLK206" s="13"/>
      <c r="TLL206" s="13"/>
      <c r="TLM206" s="13"/>
      <c r="TLN206" s="13"/>
      <c r="TLO206" s="13"/>
      <c r="TLP206" s="13"/>
      <c r="TLQ206" s="13"/>
      <c r="TLR206" s="13"/>
      <c r="TLS206" s="13"/>
      <c r="TLT206" s="13"/>
      <c r="TLU206" s="13"/>
      <c r="TLV206" s="13"/>
      <c r="TLW206" s="13"/>
      <c r="TLX206" s="13"/>
      <c r="TLY206" s="13"/>
      <c r="TLZ206" s="13"/>
      <c r="TMA206" s="13"/>
      <c r="TMB206" s="13"/>
      <c r="TMC206" s="13"/>
      <c r="TMD206" s="13"/>
      <c r="TME206" s="13"/>
      <c r="TMF206" s="13"/>
      <c r="TMG206" s="13"/>
      <c r="TMH206" s="13"/>
      <c r="TMI206" s="13"/>
      <c r="TMJ206" s="13"/>
      <c r="TMK206" s="13"/>
      <c r="TML206" s="13"/>
      <c r="TMM206" s="13"/>
      <c r="TMN206" s="13"/>
      <c r="TMO206" s="13"/>
      <c r="TMP206" s="13"/>
      <c r="TMQ206" s="13"/>
      <c r="TMR206" s="13"/>
      <c r="TMS206" s="13"/>
      <c r="TMT206" s="13"/>
      <c r="TMU206" s="13"/>
      <c r="TMV206" s="13"/>
      <c r="TMW206" s="13"/>
      <c r="TMX206" s="13"/>
      <c r="TMY206" s="13"/>
      <c r="TMZ206" s="13"/>
      <c r="TNA206" s="13"/>
      <c r="TNB206" s="13"/>
      <c r="TNC206" s="13"/>
      <c r="TND206" s="13"/>
      <c r="TNE206" s="13"/>
      <c r="TNF206" s="13"/>
      <c r="TNG206" s="13"/>
      <c r="TNH206" s="13"/>
      <c r="TNI206" s="13"/>
      <c r="TNJ206" s="13"/>
      <c r="TNK206" s="13"/>
      <c r="TNL206" s="13"/>
      <c r="TNM206" s="13"/>
      <c r="TNN206" s="13"/>
      <c r="TNO206" s="13"/>
      <c r="TNP206" s="13"/>
      <c r="TNQ206" s="13"/>
      <c r="TNR206" s="13"/>
      <c r="TNS206" s="13"/>
      <c r="TNT206" s="13"/>
      <c r="TNU206" s="13"/>
      <c r="TNV206" s="13"/>
      <c r="TNW206" s="13"/>
      <c r="TNX206" s="13"/>
      <c r="TNY206" s="13"/>
      <c r="TNZ206" s="13"/>
      <c r="TOA206" s="13"/>
      <c r="TOB206" s="13"/>
      <c r="TOC206" s="13"/>
      <c r="TOD206" s="13"/>
      <c r="TOE206" s="13"/>
      <c r="TOF206" s="13"/>
      <c r="TOG206" s="13"/>
      <c r="TOH206" s="13"/>
      <c r="TOI206" s="13"/>
      <c r="TOJ206" s="13"/>
      <c r="TOK206" s="13"/>
      <c r="TOL206" s="13"/>
      <c r="TOM206" s="13"/>
      <c r="TON206" s="13"/>
      <c r="TOO206" s="13"/>
      <c r="TOP206" s="13"/>
      <c r="TOQ206" s="13"/>
      <c r="TOR206" s="13"/>
      <c r="TOS206" s="13"/>
      <c r="TOT206" s="13"/>
      <c r="TOU206" s="13"/>
      <c r="TOV206" s="13"/>
      <c r="TOW206" s="13"/>
      <c r="TOX206" s="13"/>
      <c r="TOY206" s="13"/>
      <c r="TOZ206" s="13"/>
      <c r="TPA206" s="13"/>
      <c r="TPB206" s="13"/>
      <c r="TPC206" s="13"/>
      <c r="TPD206" s="13"/>
      <c r="TPE206" s="13"/>
      <c r="TPF206" s="13"/>
      <c r="TPG206" s="13"/>
      <c r="TPH206" s="13"/>
      <c r="TPI206" s="13"/>
      <c r="TPJ206" s="13"/>
      <c r="TPK206" s="13"/>
      <c r="TPL206" s="13"/>
      <c r="TPM206" s="13"/>
      <c r="TPN206" s="13"/>
      <c r="TPO206" s="13"/>
      <c r="TPP206" s="13"/>
      <c r="TPQ206" s="13"/>
      <c r="TPR206" s="13"/>
      <c r="TPS206" s="13"/>
      <c r="TPT206" s="13"/>
      <c r="TPU206" s="13"/>
      <c r="TPV206" s="13"/>
      <c r="TPW206" s="13"/>
      <c r="TPX206" s="13"/>
      <c r="TPY206" s="13"/>
      <c r="TPZ206" s="13"/>
      <c r="TQA206" s="13"/>
      <c r="TQB206" s="13"/>
      <c r="TQC206" s="13"/>
      <c r="TQD206" s="13"/>
      <c r="TQE206" s="13"/>
      <c r="TQF206" s="13"/>
      <c r="TQG206" s="13"/>
      <c r="TQH206" s="13"/>
      <c r="TQI206" s="13"/>
      <c r="TQJ206" s="13"/>
      <c r="TQK206" s="13"/>
      <c r="TQL206" s="13"/>
      <c r="TQM206" s="13"/>
      <c r="TQN206" s="13"/>
      <c r="TQO206" s="13"/>
      <c r="TQP206" s="13"/>
      <c r="TQQ206" s="13"/>
      <c r="TQR206" s="13"/>
      <c r="TQS206" s="13"/>
      <c r="TQT206" s="13"/>
      <c r="TQU206" s="13"/>
      <c r="TQV206" s="13"/>
      <c r="TQW206" s="13"/>
      <c r="TQX206" s="13"/>
      <c r="TQY206" s="13"/>
      <c r="TQZ206" s="13"/>
      <c r="TRA206" s="13"/>
      <c r="TRB206" s="13"/>
      <c r="TRC206" s="13"/>
      <c r="TRD206" s="13"/>
      <c r="TRE206" s="13"/>
      <c r="TRF206" s="13"/>
      <c r="TRG206" s="13"/>
      <c r="TRH206" s="13"/>
      <c r="TRI206" s="13"/>
      <c r="TRJ206" s="13"/>
      <c r="TRK206" s="13"/>
      <c r="TRL206" s="13"/>
      <c r="TRM206" s="13"/>
      <c r="TRN206" s="13"/>
      <c r="TRO206" s="13"/>
      <c r="TRP206" s="13"/>
      <c r="TRQ206" s="13"/>
      <c r="TRR206" s="13"/>
      <c r="TRS206" s="13"/>
      <c r="TRT206" s="13"/>
      <c r="TRU206" s="13"/>
      <c r="TRV206" s="13"/>
      <c r="TRW206" s="13"/>
      <c r="TRX206" s="13"/>
      <c r="TRY206" s="13"/>
      <c r="TRZ206" s="13"/>
      <c r="TSA206" s="13"/>
      <c r="TSB206" s="13"/>
      <c r="TSC206" s="13"/>
      <c r="TSD206" s="13"/>
      <c r="TSE206" s="13"/>
      <c r="TSF206" s="13"/>
      <c r="TSG206" s="13"/>
      <c r="TSH206" s="13"/>
      <c r="TSI206" s="13"/>
      <c r="TSJ206" s="13"/>
      <c r="TSK206" s="13"/>
      <c r="TSL206" s="13"/>
      <c r="TSM206" s="13"/>
      <c r="TSN206" s="13"/>
      <c r="TSO206" s="13"/>
      <c r="TSP206" s="13"/>
      <c r="TSQ206" s="13"/>
      <c r="TSR206" s="13"/>
      <c r="TSS206" s="13"/>
      <c r="TST206" s="13"/>
      <c r="TSU206" s="13"/>
      <c r="TSV206" s="13"/>
      <c r="TSW206" s="13"/>
      <c r="TSX206" s="13"/>
      <c r="TSY206" s="13"/>
      <c r="TSZ206" s="13"/>
      <c r="TTA206" s="13"/>
      <c r="TTB206" s="13"/>
      <c r="TTC206" s="13"/>
      <c r="TTD206" s="13"/>
      <c r="TTE206" s="13"/>
      <c r="TTF206" s="13"/>
      <c r="TTG206" s="13"/>
      <c r="TTH206" s="13"/>
      <c r="TTI206" s="13"/>
      <c r="TTJ206" s="13"/>
      <c r="TTK206" s="13"/>
      <c r="TTL206" s="13"/>
      <c r="TTM206" s="13"/>
      <c r="TTN206" s="13"/>
      <c r="TTO206" s="13"/>
      <c r="TTP206" s="13"/>
      <c r="TTQ206" s="13"/>
      <c r="TTR206" s="13"/>
      <c r="TTS206" s="13"/>
      <c r="TTT206" s="13"/>
      <c r="TTU206" s="13"/>
      <c r="TTV206" s="13"/>
      <c r="TTW206" s="13"/>
      <c r="TTX206" s="13"/>
      <c r="TTY206" s="13"/>
      <c r="TTZ206" s="13"/>
      <c r="TUA206" s="13"/>
      <c r="TUB206" s="13"/>
      <c r="TUC206" s="13"/>
      <c r="TUD206" s="13"/>
      <c r="TUE206" s="13"/>
      <c r="TUF206" s="13"/>
      <c r="TUG206" s="13"/>
      <c r="TUH206" s="13"/>
      <c r="TUI206" s="13"/>
      <c r="TUJ206" s="13"/>
      <c r="TUK206" s="13"/>
      <c r="TUL206" s="13"/>
      <c r="TUM206" s="13"/>
      <c r="TUN206" s="13"/>
      <c r="TUO206" s="13"/>
      <c r="TUP206" s="13"/>
      <c r="TUQ206" s="13"/>
      <c r="TUR206" s="13"/>
      <c r="TUS206" s="13"/>
      <c r="TUT206" s="13"/>
      <c r="TUU206" s="13"/>
      <c r="TUV206" s="13"/>
      <c r="TUW206" s="13"/>
      <c r="TUX206" s="13"/>
      <c r="TUY206" s="13"/>
      <c r="TUZ206" s="13"/>
      <c r="TVA206" s="13"/>
      <c r="TVB206" s="13"/>
      <c r="TVC206" s="13"/>
      <c r="TVD206" s="13"/>
      <c r="TVE206" s="13"/>
      <c r="TVF206" s="13"/>
      <c r="TVG206" s="13"/>
      <c r="TVH206" s="13"/>
      <c r="TVI206" s="13"/>
      <c r="TVJ206" s="13"/>
      <c r="TVK206" s="13"/>
      <c r="TVL206" s="13"/>
      <c r="TVM206" s="13"/>
      <c r="TVN206" s="13"/>
      <c r="TVO206" s="13"/>
      <c r="TVP206" s="13"/>
      <c r="TVQ206" s="13"/>
      <c r="TVR206" s="13"/>
      <c r="TVS206" s="13"/>
      <c r="TVT206" s="13"/>
      <c r="TVU206" s="13"/>
      <c r="TVV206" s="13"/>
      <c r="TVW206" s="13"/>
      <c r="TVX206" s="13"/>
      <c r="TVY206" s="13"/>
      <c r="TVZ206" s="13"/>
      <c r="TWA206" s="13"/>
      <c r="TWB206" s="13"/>
      <c r="TWC206" s="13"/>
      <c r="TWD206" s="13"/>
      <c r="TWE206" s="13"/>
      <c r="TWF206" s="13"/>
      <c r="TWG206" s="13"/>
      <c r="TWH206" s="13"/>
      <c r="TWI206" s="13"/>
      <c r="TWJ206" s="13"/>
      <c r="TWK206" s="13"/>
      <c r="TWL206" s="13"/>
      <c r="TWM206" s="13"/>
      <c r="TWN206" s="13"/>
      <c r="TWO206" s="13"/>
      <c r="TWP206" s="13"/>
      <c r="TWQ206" s="13"/>
      <c r="TWR206" s="13"/>
      <c r="TWS206" s="13"/>
      <c r="TWT206" s="13"/>
      <c r="TWU206" s="13"/>
      <c r="TWV206" s="13"/>
      <c r="TWW206" s="13"/>
      <c r="TWX206" s="13"/>
      <c r="TWY206" s="13"/>
      <c r="TWZ206" s="13"/>
      <c r="TXA206" s="13"/>
      <c r="TXB206" s="13"/>
      <c r="TXC206" s="13"/>
      <c r="TXD206" s="13"/>
      <c r="TXE206" s="13"/>
      <c r="TXF206" s="13"/>
      <c r="TXG206" s="13"/>
      <c r="TXH206" s="13"/>
      <c r="TXI206" s="13"/>
      <c r="TXJ206" s="13"/>
      <c r="TXK206" s="13"/>
      <c r="TXL206" s="13"/>
      <c r="TXM206" s="13"/>
      <c r="TXN206" s="13"/>
      <c r="TXO206" s="13"/>
      <c r="TXP206" s="13"/>
      <c r="TXQ206" s="13"/>
      <c r="TXR206" s="13"/>
      <c r="TXS206" s="13"/>
      <c r="TXT206" s="13"/>
      <c r="TXU206" s="13"/>
      <c r="TXV206" s="13"/>
      <c r="TXW206" s="13"/>
      <c r="TXX206" s="13"/>
      <c r="TXY206" s="13"/>
      <c r="TXZ206" s="13"/>
      <c r="TYA206" s="13"/>
      <c r="TYB206" s="13"/>
      <c r="TYC206" s="13"/>
      <c r="TYD206" s="13"/>
      <c r="TYE206" s="13"/>
      <c r="TYF206" s="13"/>
      <c r="TYG206" s="13"/>
      <c r="TYH206" s="13"/>
      <c r="TYI206" s="13"/>
      <c r="TYJ206" s="13"/>
      <c r="TYK206" s="13"/>
      <c r="TYL206" s="13"/>
      <c r="TYM206" s="13"/>
      <c r="TYN206" s="13"/>
      <c r="TYO206" s="13"/>
      <c r="TYP206" s="13"/>
      <c r="TYQ206" s="13"/>
      <c r="TYR206" s="13"/>
      <c r="TYS206" s="13"/>
      <c r="TYT206" s="13"/>
      <c r="TYU206" s="13"/>
      <c r="TYV206" s="13"/>
      <c r="TYW206" s="13"/>
      <c r="TYX206" s="13"/>
      <c r="TYY206" s="13"/>
      <c r="TYZ206" s="13"/>
      <c r="TZA206" s="13"/>
      <c r="TZB206" s="13"/>
      <c r="TZC206" s="13"/>
      <c r="TZD206" s="13"/>
      <c r="TZE206" s="13"/>
      <c r="TZF206" s="13"/>
      <c r="TZG206" s="13"/>
      <c r="TZH206" s="13"/>
      <c r="TZI206" s="13"/>
      <c r="TZJ206" s="13"/>
      <c r="TZK206" s="13"/>
      <c r="TZL206" s="13"/>
      <c r="TZM206" s="13"/>
      <c r="TZN206" s="13"/>
      <c r="TZO206" s="13"/>
      <c r="TZP206" s="13"/>
      <c r="TZQ206" s="13"/>
      <c r="TZR206" s="13"/>
      <c r="TZS206" s="13"/>
      <c r="TZT206" s="13"/>
      <c r="TZU206" s="13"/>
      <c r="TZV206" s="13"/>
      <c r="TZW206" s="13"/>
      <c r="TZX206" s="13"/>
      <c r="TZY206" s="13"/>
      <c r="TZZ206" s="13"/>
      <c r="UAA206" s="13"/>
      <c r="UAB206" s="13"/>
      <c r="UAC206" s="13"/>
      <c r="UAD206" s="13"/>
      <c r="UAE206" s="13"/>
      <c r="UAF206" s="13"/>
      <c r="UAG206" s="13"/>
      <c r="UAH206" s="13"/>
      <c r="UAI206" s="13"/>
      <c r="UAJ206" s="13"/>
      <c r="UAK206" s="13"/>
      <c r="UAL206" s="13"/>
      <c r="UAM206" s="13"/>
      <c r="UAN206" s="13"/>
      <c r="UAO206" s="13"/>
      <c r="UAP206" s="13"/>
      <c r="UAQ206" s="13"/>
      <c r="UAR206" s="13"/>
      <c r="UAS206" s="13"/>
      <c r="UAT206" s="13"/>
      <c r="UAU206" s="13"/>
      <c r="UAV206" s="13"/>
      <c r="UAW206" s="13"/>
      <c r="UAX206" s="13"/>
      <c r="UAY206" s="13"/>
      <c r="UAZ206" s="13"/>
      <c r="UBA206" s="13"/>
      <c r="UBB206" s="13"/>
      <c r="UBC206" s="13"/>
      <c r="UBD206" s="13"/>
      <c r="UBE206" s="13"/>
      <c r="UBF206" s="13"/>
      <c r="UBG206" s="13"/>
      <c r="UBH206" s="13"/>
      <c r="UBI206" s="13"/>
      <c r="UBJ206" s="13"/>
      <c r="UBK206" s="13"/>
      <c r="UBL206" s="13"/>
      <c r="UBM206" s="13"/>
      <c r="UBN206" s="13"/>
      <c r="UBO206" s="13"/>
      <c r="UBP206" s="13"/>
      <c r="UBQ206" s="13"/>
      <c r="UBR206" s="13"/>
      <c r="UBS206" s="13"/>
      <c r="UBT206" s="13"/>
      <c r="UBU206" s="13"/>
      <c r="UBV206" s="13"/>
      <c r="UBW206" s="13"/>
      <c r="UBX206" s="13"/>
      <c r="UBY206" s="13"/>
      <c r="UBZ206" s="13"/>
      <c r="UCA206" s="13"/>
      <c r="UCB206" s="13"/>
      <c r="UCC206" s="13"/>
      <c r="UCD206" s="13"/>
      <c r="UCE206" s="13"/>
      <c r="UCF206" s="13"/>
      <c r="UCG206" s="13"/>
      <c r="UCH206" s="13"/>
      <c r="UCI206" s="13"/>
      <c r="UCJ206" s="13"/>
      <c r="UCK206" s="13"/>
      <c r="UCL206" s="13"/>
      <c r="UCM206" s="13"/>
      <c r="UCN206" s="13"/>
      <c r="UCO206" s="13"/>
      <c r="UCP206" s="13"/>
      <c r="UCQ206" s="13"/>
      <c r="UCR206" s="13"/>
      <c r="UCS206" s="13"/>
      <c r="UCT206" s="13"/>
      <c r="UCU206" s="13"/>
      <c r="UCV206" s="13"/>
      <c r="UCW206" s="13"/>
      <c r="UCX206" s="13"/>
      <c r="UCY206" s="13"/>
      <c r="UCZ206" s="13"/>
      <c r="UDA206" s="13"/>
      <c r="UDB206" s="13"/>
      <c r="UDC206" s="13"/>
      <c r="UDD206" s="13"/>
      <c r="UDE206" s="13"/>
      <c r="UDF206" s="13"/>
      <c r="UDG206" s="13"/>
      <c r="UDH206" s="13"/>
      <c r="UDI206" s="13"/>
      <c r="UDJ206" s="13"/>
      <c r="UDK206" s="13"/>
      <c r="UDL206" s="13"/>
      <c r="UDM206" s="13"/>
      <c r="UDN206" s="13"/>
      <c r="UDO206" s="13"/>
      <c r="UDP206" s="13"/>
      <c r="UDQ206" s="13"/>
      <c r="UDR206" s="13"/>
      <c r="UDS206" s="13"/>
      <c r="UDT206" s="13"/>
      <c r="UDU206" s="13"/>
      <c r="UDV206" s="13"/>
      <c r="UDW206" s="13"/>
      <c r="UDX206" s="13"/>
      <c r="UDY206" s="13"/>
      <c r="UDZ206" s="13"/>
      <c r="UEA206" s="13"/>
      <c r="UEB206" s="13"/>
      <c r="UEC206" s="13"/>
      <c r="UED206" s="13"/>
      <c r="UEE206" s="13"/>
      <c r="UEF206" s="13"/>
      <c r="UEG206" s="13"/>
      <c r="UEH206" s="13"/>
      <c r="UEI206" s="13"/>
      <c r="UEJ206" s="13"/>
      <c r="UEK206" s="13"/>
      <c r="UEL206" s="13"/>
      <c r="UEM206" s="13"/>
      <c r="UEN206" s="13"/>
      <c r="UEO206" s="13"/>
      <c r="UEP206" s="13"/>
      <c r="UEQ206" s="13"/>
      <c r="UER206" s="13"/>
      <c r="UES206" s="13"/>
      <c r="UET206" s="13"/>
      <c r="UEU206" s="13"/>
      <c r="UEV206" s="13"/>
      <c r="UEW206" s="13"/>
      <c r="UEX206" s="13"/>
      <c r="UEY206" s="13"/>
      <c r="UEZ206" s="13"/>
      <c r="UFA206" s="13"/>
      <c r="UFB206" s="13"/>
      <c r="UFC206" s="13"/>
      <c r="UFD206" s="13"/>
      <c r="UFE206" s="13"/>
      <c r="UFF206" s="13"/>
      <c r="UFG206" s="13"/>
      <c r="UFH206" s="13"/>
      <c r="UFI206" s="13"/>
      <c r="UFJ206" s="13"/>
      <c r="UFK206" s="13"/>
      <c r="UFL206" s="13"/>
      <c r="UFM206" s="13"/>
      <c r="UFN206" s="13"/>
      <c r="UFO206" s="13"/>
      <c r="UFP206" s="13"/>
      <c r="UFQ206" s="13"/>
      <c r="UFR206" s="13"/>
      <c r="UFS206" s="13"/>
      <c r="UFT206" s="13"/>
      <c r="UFU206" s="13"/>
      <c r="UFV206" s="13"/>
      <c r="UFW206" s="13"/>
      <c r="UFX206" s="13"/>
      <c r="UFY206" s="13"/>
      <c r="UFZ206" s="13"/>
      <c r="UGA206" s="13"/>
      <c r="UGB206" s="13"/>
      <c r="UGC206" s="13"/>
      <c r="UGD206" s="13"/>
      <c r="UGE206" s="13"/>
      <c r="UGF206" s="13"/>
      <c r="UGG206" s="13"/>
      <c r="UGH206" s="13"/>
      <c r="UGI206" s="13"/>
      <c r="UGJ206" s="13"/>
      <c r="UGK206" s="13"/>
      <c r="UGL206" s="13"/>
      <c r="UGM206" s="13"/>
      <c r="UGN206" s="13"/>
      <c r="UGO206" s="13"/>
      <c r="UGP206" s="13"/>
      <c r="UGQ206" s="13"/>
      <c r="UGR206" s="13"/>
      <c r="UGS206" s="13"/>
      <c r="UGT206" s="13"/>
      <c r="UGU206" s="13"/>
      <c r="UGV206" s="13"/>
      <c r="UGW206" s="13"/>
      <c r="UGX206" s="13"/>
      <c r="UGY206" s="13"/>
      <c r="UGZ206" s="13"/>
      <c r="UHA206" s="13"/>
      <c r="UHB206" s="13"/>
      <c r="UHC206" s="13"/>
      <c r="UHD206" s="13"/>
      <c r="UHE206" s="13"/>
      <c r="UHF206" s="13"/>
      <c r="UHG206" s="13"/>
      <c r="UHH206" s="13"/>
      <c r="UHI206" s="13"/>
      <c r="UHJ206" s="13"/>
      <c r="UHK206" s="13"/>
      <c r="UHL206" s="13"/>
      <c r="UHM206" s="13"/>
      <c r="UHN206" s="13"/>
      <c r="UHO206" s="13"/>
      <c r="UHP206" s="13"/>
      <c r="UHQ206" s="13"/>
      <c r="UHR206" s="13"/>
      <c r="UHS206" s="13"/>
      <c r="UHT206" s="13"/>
      <c r="UHU206" s="13"/>
      <c r="UHV206" s="13"/>
      <c r="UHW206" s="13"/>
      <c r="UHX206" s="13"/>
      <c r="UHY206" s="13"/>
      <c r="UHZ206" s="13"/>
      <c r="UIA206" s="13"/>
      <c r="UIB206" s="13"/>
      <c r="UIC206" s="13"/>
      <c r="UID206" s="13"/>
      <c r="UIE206" s="13"/>
      <c r="UIF206" s="13"/>
      <c r="UIG206" s="13"/>
      <c r="UIH206" s="13"/>
      <c r="UII206" s="13"/>
      <c r="UIJ206" s="13"/>
      <c r="UIK206" s="13"/>
      <c r="UIL206" s="13"/>
      <c r="UIM206" s="13"/>
      <c r="UIN206" s="13"/>
      <c r="UIO206" s="13"/>
      <c r="UIP206" s="13"/>
      <c r="UIQ206" s="13"/>
      <c r="UIR206" s="13"/>
      <c r="UIS206" s="13"/>
      <c r="UIT206" s="13"/>
      <c r="UIU206" s="13"/>
      <c r="UIV206" s="13"/>
      <c r="UIW206" s="13"/>
      <c r="UIX206" s="13"/>
      <c r="UIY206" s="13"/>
      <c r="UIZ206" s="13"/>
      <c r="UJA206" s="13"/>
      <c r="UJB206" s="13"/>
      <c r="UJC206" s="13"/>
      <c r="UJD206" s="13"/>
      <c r="UJE206" s="13"/>
      <c r="UJF206" s="13"/>
      <c r="UJG206" s="13"/>
      <c r="UJH206" s="13"/>
      <c r="UJI206" s="13"/>
      <c r="UJJ206" s="13"/>
      <c r="UJK206" s="13"/>
      <c r="UJL206" s="13"/>
      <c r="UJM206" s="13"/>
      <c r="UJN206" s="13"/>
      <c r="UJO206" s="13"/>
      <c r="UJP206" s="13"/>
      <c r="UJQ206" s="13"/>
      <c r="UJR206" s="13"/>
      <c r="UJS206" s="13"/>
      <c r="UJT206" s="13"/>
      <c r="UJU206" s="13"/>
      <c r="UJV206" s="13"/>
      <c r="UJW206" s="13"/>
      <c r="UJX206" s="13"/>
      <c r="UJY206" s="13"/>
      <c r="UJZ206" s="13"/>
      <c r="UKA206" s="13"/>
      <c r="UKB206" s="13"/>
      <c r="UKC206" s="13"/>
      <c r="UKD206" s="13"/>
      <c r="UKE206" s="13"/>
      <c r="UKF206" s="13"/>
      <c r="UKG206" s="13"/>
      <c r="UKH206" s="13"/>
      <c r="UKI206" s="13"/>
      <c r="UKJ206" s="13"/>
      <c r="UKK206" s="13"/>
      <c r="UKL206" s="13"/>
      <c r="UKM206" s="13"/>
      <c r="UKN206" s="13"/>
      <c r="UKO206" s="13"/>
      <c r="UKP206" s="13"/>
      <c r="UKQ206" s="13"/>
      <c r="UKR206" s="13"/>
      <c r="UKS206" s="13"/>
      <c r="UKT206" s="13"/>
      <c r="UKU206" s="13"/>
      <c r="UKV206" s="13"/>
      <c r="UKW206" s="13"/>
      <c r="UKX206" s="13"/>
      <c r="UKY206" s="13"/>
      <c r="UKZ206" s="13"/>
      <c r="ULA206" s="13"/>
      <c r="ULB206" s="13"/>
      <c r="ULC206" s="13"/>
      <c r="ULD206" s="13"/>
      <c r="ULE206" s="13"/>
      <c r="ULF206" s="13"/>
      <c r="ULG206" s="13"/>
      <c r="ULH206" s="13"/>
      <c r="ULI206" s="13"/>
      <c r="ULJ206" s="13"/>
      <c r="ULK206" s="13"/>
      <c r="ULL206" s="13"/>
      <c r="ULM206" s="13"/>
      <c r="ULN206" s="13"/>
      <c r="ULO206" s="13"/>
      <c r="ULP206" s="13"/>
      <c r="ULQ206" s="13"/>
      <c r="ULR206" s="13"/>
      <c r="ULS206" s="13"/>
      <c r="ULT206" s="13"/>
      <c r="ULU206" s="13"/>
      <c r="ULV206" s="13"/>
      <c r="ULW206" s="13"/>
      <c r="ULX206" s="13"/>
      <c r="ULY206" s="13"/>
      <c r="ULZ206" s="13"/>
      <c r="UMA206" s="13"/>
      <c r="UMB206" s="13"/>
      <c r="UMC206" s="13"/>
      <c r="UMD206" s="13"/>
      <c r="UME206" s="13"/>
      <c r="UMF206" s="13"/>
      <c r="UMG206" s="13"/>
      <c r="UMH206" s="13"/>
      <c r="UMI206" s="13"/>
      <c r="UMJ206" s="13"/>
      <c r="UMK206" s="13"/>
      <c r="UML206" s="13"/>
      <c r="UMM206" s="13"/>
      <c r="UMN206" s="13"/>
      <c r="UMO206" s="13"/>
      <c r="UMP206" s="13"/>
      <c r="UMQ206" s="13"/>
      <c r="UMR206" s="13"/>
      <c r="UMS206" s="13"/>
      <c r="UMT206" s="13"/>
      <c r="UMU206" s="13"/>
      <c r="UMV206" s="13"/>
      <c r="UMW206" s="13"/>
      <c r="UMX206" s="13"/>
      <c r="UMY206" s="13"/>
      <c r="UMZ206" s="13"/>
      <c r="UNA206" s="13"/>
      <c r="UNB206" s="13"/>
      <c r="UNC206" s="13"/>
      <c r="UND206" s="13"/>
      <c r="UNE206" s="13"/>
      <c r="UNF206" s="13"/>
      <c r="UNG206" s="13"/>
      <c r="UNH206" s="13"/>
      <c r="UNI206" s="13"/>
      <c r="UNJ206" s="13"/>
      <c r="UNK206" s="13"/>
      <c r="UNL206" s="13"/>
      <c r="UNM206" s="13"/>
      <c r="UNN206" s="13"/>
      <c r="UNO206" s="13"/>
      <c r="UNP206" s="13"/>
      <c r="UNQ206" s="13"/>
      <c r="UNR206" s="13"/>
      <c r="UNS206" s="13"/>
      <c r="UNT206" s="13"/>
      <c r="UNU206" s="13"/>
      <c r="UNV206" s="13"/>
      <c r="UNW206" s="13"/>
      <c r="UNX206" s="13"/>
      <c r="UNY206" s="13"/>
      <c r="UNZ206" s="13"/>
      <c r="UOA206" s="13"/>
      <c r="UOB206" s="13"/>
      <c r="UOC206" s="13"/>
      <c r="UOD206" s="13"/>
      <c r="UOE206" s="13"/>
      <c r="UOF206" s="13"/>
      <c r="UOG206" s="13"/>
      <c r="UOH206" s="13"/>
      <c r="UOI206" s="13"/>
      <c r="UOJ206" s="13"/>
      <c r="UOK206" s="13"/>
      <c r="UOL206" s="13"/>
      <c r="UOM206" s="13"/>
      <c r="UON206" s="13"/>
      <c r="UOO206" s="13"/>
      <c r="UOP206" s="13"/>
      <c r="UOQ206" s="13"/>
      <c r="UOR206" s="13"/>
      <c r="UOS206" s="13"/>
      <c r="UOT206" s="13"/>
      <c r="UOU206" s="13"/>
      <c r="UOV206" s="13"/>
      <c r="UOW206" s="13"/>
      <c r="UOX206" s="13"/>
      <c r="UOY206" s="13"/>
      <c r="UOZ206" s="13"/>
      <c r="UPA206" s="13"/>
      <c r="UPB206" s="13"/>
      <c r="UPC206" s="13"/>
      <c r="UPD206" s="13"/>
      <c r="UPE206" s="13"/>
      <c r="UPF206" s="13"/>
      <c r="UPG206" s="13"/>
      <c r="UPH206" s="13"/>
      <c r="UPI206" s="13"/>
      <c r="UPJ206" s="13"/>
      <c r="UPK206" s="13"/>
      <c r="UPL206" s="13"/>
      <c r="UPM206" s="13"/>
      <c r="UPN206" s="13"/>
      <c r="UPO206" s="13"/>
      <c r="UPP206" s="13"/>
      <c r="UPQ206" s="13"/>
      <c r="UPR206" s="13"/>
      <c r="UPS206" s="13"/>
      <c r="UPT206" s="13"/>
      <c r="UPU206" s="13"/>
      <c r="UPV206" s="13"/>
      <c r="UPW206" s="13"/>
      <c r="UPX206" s="13"/>
      <c r="UPY206" s="13"/>
      <c r="UPZ206" s="13"/>
      <c r="UQA206" s="13"/>
      <c r="UQB206" s="13"/>
      <c r="UQC206" s="13"/>
      <c r="UQD206" s="13"/>
      <c r="UQE206" s="13"/>
      <c r="UQF206" s="13"/>
      <c r="UQG206" s="13"/>
      <c r="UQH206" s="13"/>
      <c r="UQI206" s="13"/>
      <c r="UQJ206" s="13"/>
      <c r="UQK206" s="13"/>
      <c r="UQL206" s="13"/>
      <c r="UQM206" s="13"/>
      <c r="UQN206" s="13"/>
      <c r="UQO206" s="13"/>
      <c r="UQP206" s="13"/>
      <c r="UQQ206" s="13"/>
      <c r="UQR206" s="13"/>
      <c r="UQS206" s="13"/>
      <c r="UQT206" s="13"/>
      <c r="UQU206" s="13"/>
      <c r="UQV206" s="13"/>
      <c r="UQW206" s="13"/>
      <c r="UQX206" s="13"/>
      <c r="UQY206" s="13"/>
      <c r="UQZ206" s="13"/>
      <c r="URA206" s="13"/>
      <c r="URB206" s="13"/>
      <c r="URC206" s="13"/>
      <c r="URD206" s="13"/>
      <c r="URE206" s="13"/>
      <c r="URF206" s="13"/>
      <c r="URG206" s="13"/>
      <c r="URH206" s="13"/>
      <c r="URI206" s="13"/>
      <c r="URJ206" s="13"/>
      <c r="URK206" s="13"/>
      <c r="URL206" s="13"/>
      <c r="URM206" s="13"/>
      <c r="URN206" s="13"/>
      <c r="URO206" s="13"/>
      <c r="URP206" s="13"/>
      <c r="URQ206" s="13"/>
      <c r="URR206" s="13"/>
      <c r="URS206" s="13"/>
      <c r="URT206" s="13"/>
      <c r="URU206" s="13"/>
      <c r="URV206" s="13"/>
      <c r="URW206" s="13"/>
      <c r="URX206" s="13"/>
      <c r="URY206" s="13"/>
      <c r="URZ206" s="13"/>
      <c r="USA206" s="13"/>
      <c r="USB206" s="13"/>
      <c r="USC206" s="13"/>
      <c r="USD206" s="13"/>
      <c r="USE206" s="13"/>
      <c r="USF206" s="13"/>
      <c r="USG206" s="13"/>
      <c r="USH206" s="13"/>
      <c r="USI206" s="13"/>
      <c r="USJ206" s="13"/>
      <c r="USK206" s="13"/>
      <c r="USL206" s="13"/>
      <c r="USM206" s="13"/>
      <c r="USN206" s="13"/>
      <c r="USO206" s="13"/>
      <c r="USP206" s="13"/>
      <c r="USQ206" s="13"/>
      <c r="USR206" s="13"/>
      <c r="USS206" s="13"/>
      <c r="UST206" s="13"/>
      <c r="USU206" s="13"/>
      <c r="USV206" s="13"/>
      <c r="USW206" s="13"/>
      <c r="USX206" s="13"/>
      <c r="USY206" s="13"/>
      <c r="USZ206" s="13"/>
      <c r="UTA206" s="13"/>
      <c r="UTB206" s="13"/>
      <c r="UTC206" s="13"/>
      <c r="UTD206" s="13"/>
      <c r="UTE206" s="13"/>
      <c r="UTF206" s="13"/>
      <c r="UTG206" s="13"/>
      <c r="UTH206" s="13"/>
      <c r="UTI206" s="13"/>
      <c r="UTJ206" s="13"/>
      <c r="UTK206" s="13"/>
      <c r="UTL206" s="13"/>
      <c r="UTM206" s="13"/>
      <c r="UTN206" s="13"/>
      <c r="UTO206" s="13"/>
      <c r="UTP206" s="13"/>
      <c r="UTQ206" s="13"/>
      <c r="UTR206" s="13"/>
      <c r="UTS206" s="13"/>
      <c r="UTT206" s="13"/>
      <c r="UTU206" s="13"/>
      <c r="UTV206" s="13"/>
      <c r="UTW206" s="13"/>
      <c r="UTX206" s="13"/>
      <c r="UTY206" s="13"/>
      <c r="UTZ206" s="13"/>
      <c r="UUA206" s="13"/>
      <c r="UUB206" s="13"/>
      <c r="UUC206" s="13"/>
      <c r="UUD206" s="13"/>
      <c r="UUE206" s="13"/>
      <c r="UUF206" s="13"/>
      <c r="UUG206" s="13"/>
      <c r="UUH206" s="13"/>
      <c r="UUI206" s="13"/>
      <c r="UUJ206" s="13"/>
      <c r="UUK206" s="13"/>
      <c r="UUL206" s="13"/>
      <c r="UUM206" s="13"/>
      <c r="UUN206" s="13"/>
      <c r="UUO206" s="13"/>
      <c r="UUP206" s="13"/>
      <c r="UUQ206" s="13"/>
      <c r="UUR206" s="13"/>
      <c r="UUS206" s="13"/>
      <c r="UUT206" s="13"/>
      <c r="UUU206" s="13"/>
      <c r="UUV206" s="13"/>
      <c r="UUW206" s="13"/>
      <c r="UUX206" s="13"/>
      <c r="UUY206" s="13"/>
      <c r="UUZ206" s="13"/>
      <c r="UVA206" s="13"/>
      <c r="UVB206" s="13"/>
      <c r="UVC206" s="13"/>
      <c r="UVD206" s="13"/>
      <c r="UVE206" s="13"/>
      <c r="UVF206" s="13"/>
      <c r="UVG206" s="13"/>
      <c r="UVH206" s="13"/>
      <c r="UVI206" s="13"/>
      <c r="UVJ206" s="13"/>
      <c r="UVK206" s="13"/>
      <c r="UVL206" s="13"/>
      <c r="UVM206" s="13"/>
      <c r="UVN206" s="13"/>
      <c r="UVO206" s="13"/>
      <c r="UVP206" s="13"/>
      <c r="UVQ206" s="13"/>
      <c r="UVR206" s="13"/>
      <c r="UVS206" s="13"/>
      <c r="UVT206" s="13"/>
      <c r="UVU206" s="13"/>
      <c r="UVV206" s="13"/>
      <c r="UVW206" s="13"/>
      <c r="UVX206" s="13"/>
      <c r="UVY206" s="13"/>
      <c r="UVZ206" s="13"/>
      <c r="UWA206" s="13"/>
      <c r="UWB206" s="13"/>
      <c r="UWC206" s="13"/>
      <c r="UWD206" s="13"/>
      <c r="UWE206" s="13"/>
      <c r="UWF206" s="13"/>
      <c r="UWG206" s="13"/>
      <c r="UWH206" s="13"/>
      <c r="UWI206" s="13"/>
      <c r="UWJ206" s="13"/>
      <c r="UWK206" s="13"/>
      <c r="UWL206" s="13"/>
      <c r="UWM206" s="13"/>
      <c r="UWN206" s="13"/>
      <c r="UWO206" s="13"/>
      <c r="UWP206" s="13"/>
      <c r="UWQ206" s="13"/>
      <c r="UWR206" s="13"/>
      <c r="UWS206" s="13"/>
      <c r="UWT206" s="13"/>
      <c r="UWU206" s="13"/>
      <c r="UWV206" s="13"/>
      <c r="UWW206" s="13"/>
      <c r="UWX206" s="13"/>
      <c r="UWY206" s="13"/>
      <c r="UWZ206" s="13"/>
      <c r="UXA206" s="13"/>
      <c r="UXB206" s="13"/>
      <c r="UXC206" s="13"/>
      <c r="UXD206" s="13"/>
      <c r="UXE206" s="13"/>
      <c r="UXF206" s="13"/>
      <c r="UXG206" s="13"/>
      <c r="UXH206" s="13"/>
      <c r="UXI206" s="13"/>
      <c r="UXJ206" s="13"/>
      <c r="UXK206" s="13"/>
      <c r="UXL206" s="13"/>
      <c r="UXM206" s="13"/>
      <c r="UXN206" s="13"/>
      <c r="UXO206" s="13"/>
      <c r="UXP206" s="13"/>
      <c r="UXQ206" s="13"/>
      <c r="UXR206" s="13"/>
      <c r="UXS206" s="13"/>
      <c r="UXT206" s="13"/>
      <c r="UXU206" s="13"/>
      <c r="UXV206" s="13"/>
      <c r="UXW206" s="13"/>
      <c r="UXX206" s="13"/>
      <c r="UXY206" s="13"/>
      <c r="UXZ206" s="13"/>
      <c r="UYA206" s="13"/>
      <c r="UYB206" s="13"/>
      <c r="UYC206" s="13"/>
      <c r="UYD206" s="13"/>
      <c r="UYE206" s="13"/>
      <c r="UYF206" s="13"/>
      <c r="UYG206" s="13"/>
      <c r="UYH206" s="13"/>
      <c r="UYI206" s="13"/>
      <c r="UYJ206" s="13"/>
      <c r="UYK206" s="13"/>
      <c r="UYL206" s="13"/>
      <c r="UYM206" s="13"/>
      <c r="UYN206" s="13"/>
      <c r="UYO206" s="13"/>
      <c r="UYP206" s="13"/>
      <c r="UYQ206" s="13"/>
      <c r="UYR206" s="13"/>
      <c r="UYS206" s="13"/>
      <c r="UYT206" s="13"/>
      <c r="UYU206" s="13"/>
      <c r="UYV206" s="13"/>
      <c r="UYW206" s="13"/>
      <c r="UYX206" s="13"/>
      <c r="UYY206" s="13"/>
      <c r="UYZ206" s="13"/>
      <c r="UZA206" s="13"/>
      <c r="UZB206" s="13"/>
      <c r="UZC206" s="13"/>
      <c r="UZD206" s="13"/>
      <c r="UZE206" s="13"/>
      <c r="UZF206" s="13"/>
      <c r="UZG206" s="13"/>
      <c r="UZH206" s="13"/>
      <c r="UZI206" s="13"/>
      <c r="UZJ206" s="13"/>
      <c r="UZK206" s="13"/>
      <c r="UZL206" s="13"/>
      <c r="UZM206" s="13"/>
      <c r="UZN206" s="13"/>
      <c r="UZO206" s="13"/>
      <c r="UZP206" s="13"/>
      <c r="UZQ206" s="13"/>
      <c r="UZR206" s="13"/>
      <c r="UZS206" s="13"/>
      <c r="UZT206" s="13"/>
      <c r="UZU206" s="13"/>
      <c r="UZV206" s="13"/>
      <c r="UZW206" s="13"/>
      <c r="UZX206" s="13"/>
      <c r="UZY206" s="13"/>
      <c r="UZZ206" s="13"/>
      <c r="VAA206" s="13"/>
      <c r="VAB206" s="13"/>
      <c r="VAC206" s="13"/>
      <c r="VAD206" s="13"/>
      <c r="VAE206" s="13"/>
      <c r="VAF206" s="13"/>
      <c r="VAG206" s="13"/>
      <c r="VAH206" s="13"/>
      <c r="VAI206" s="13"/>
      <c r="VAJ206" s="13"/>
      <c r="VAK206" s="13"/>
      <c r="VAL206" s="13"/>
      <c r="VAM206" s="13"/>
      <c r="VAN206" s="13"/>
      <c r="VAO206" s="13"/>
      <c r="VAP206" s="13"/>
      <c r="VAQ206" s="13"/>
      <c r="VAR206" s="13"/>
      <c r="VAS206" s="13"/>
      <c r="VAT206" s="13"/>
      <c r="VAU206" s="13"/>
      <c r="VAV206" s="13"/>
      <c r="VAW206" s="13"/>
      <c r="VAX206" s="13"/>
      <c r="VAY206" s="13"/>
      <c r="VAZ206" s="13"/>
      <c r="VBA206" s="13"/>
      <c r="VBB206" s="13"/>
      <c r="VBC206" s="13"/>
      <c r="VBD206" s="13"/>
      <c r="VBE206" s="13"/>
      <c r="VBF206" s="13"/>
      <c r="VBG206" s="13"/>
      <c r="VBH206" s="13"/>
      <c r="VBI206" s="13"/>
      <c r="VBJ206" s="13"/>
      <c r="VBK206" s="13"/>
      <c r="VBL206" s="13"/>
      <c r="VBM206" s="13"/>
      <c r="VBN206" s="13"/>
      <c r="VBO206" s="13"/>
      <c r="VBP206" s="13"/>
      <c r="VBQ206" s="13"/>
      <c r="VBR206" s="13"/>
      <c r="VBS206" s="13"/>
      <c r="VBT206" s="13"/>
      <c r="VBU206" s="13"/>
      <c r="VBV206" s="13"/>
      <c r="VBW206" s="13"/>
      <c r="VBX206" s="13"/>
      <c r="VBY206" s="13"/>
      <c r="VBZ206" s="13"/>
      <c r="VCA206" s="13"/>
      <c r="VCB206" s="13"/>
      <c r="VCC206" s="13"/>
      <c r="VCD206" s="13"/>
      <c r="VCE206" s="13"/>
      <c r="VCF206" s="13"/>
      <c r="VCG206" s="13"/>
      <c r="VCH206" s="13"/>
      <c r="VCI206" s="13"/>
      <c r="VCJ206" s="13"/>
      <c r="VCK206" s="13"/>
      <c r="VCL206" s="13"/>
      <c r="VCM206" s="13"/>
      <c r="VCN206" s="13"/>
      <c r="VCO206" s="13"/>
      <c r="VCP206" s="13"/>
      <c r="VCQ206" s="13"/>
      <c r="VCR206" s="13"/>
      <c r="VCS206" s="13"/>
      <c r="VCT206" s="13"/>
      <c r="VCU206" s="13"/>
      <c r="VCV206" s="13"/>
      <c r="VCW206" s="13"/>
      <c r="VCX206" s="13"/>
      <c r="VCY206" s="13"/>
      <c r="VCZ206" s="13"/>
      <c r="VDA206" s="13"/>
      <c r="VDB206" s="13"/>
      <c r="VDC206" s="13"/>
      <c r="VDD206" s="13"/>
      <c r="VDE206" s="13"/>
      <c r="VDF206" s="13"/>
      <c r="VDG206" s="13"/>
      <c r="VDH206" s="13"/>
      <c r="VDI206" s="13"/>
      <c r="VDJ206" s="13"/>
      <c r="VDK206" s="13"/>
      <c r="VDL206" s="13"/>
      <c r="VDM206" s="13"/>
      <c r="VDN206" s="13"/>
      <c r="VDO206" s="13"/>
      <c r="VDP206" s="13"/>
      <c r="VDQ206" s="13"/>
      <c r="VDR206" s="13"/>
      <c r="VDS206" s="13"/>
      <c r="VDT206" s="13"/>
      <c r="VDU206" s="13"/>
      <c r="VDV206" s="13"/>
      <c r="VDW206" s="13"/>
      <c r="VDX206" s="13"/>
      <c r="VDY206" s="13"/>
      <c r="VDZ206" s="13"/>
      <c r="VEA206" s="13"/>
      <c r="VEB206" s="13"/>
      <c r="VEC206" s="13"/>
      <c r="VED206" s="13"/>
      <c r="VEE206" s="13"/>
      <c r="VEF206" s="13"/>
      <c r="VEG206" s="13"/>
      <c r="VEH206" s="13"/>
      <c r="VEI206" s="13"/>
      <c r="VEJ206" s="13"/>
      <c r="VEK206" s="13"/>
      <c r="VEL206" s="13"/>
      <c r="VEM206" s="13"/>
      <c r="VEN206" s="13"/>
      <c r="VEO206" s="13"/>
      <c r="VEP206" s="13"/>
      <c r="VEQ206" s="13"/>
      <c r="VER206" s="13"/>
      <c r="VES206" s="13"/>
      <c r="VET206" s="13"/>
      <c r="VEU206" s="13"/>
      <c r="VEV206" s="13"/>
      <c r="VEW206" s="13"/>
      <c r="VEX206" s="13"/>
      <c r="VEY206" s="13"/>
      <c r="VEZ206" s="13"/>
      <c r="VFA206" s="13"/>
      <c r="VFB206" s="13"/>
      <c r="VFC206" s="13"/>
      <c r="VFD206" s="13"/>
      <c r="VFE206" s="13"/>
      <c r="VFF206" s="13"/>
      <c r="VFG206" s="13"/>
      <c r="VFH206" s="13"/>
      <c r="VFI206" s="13"/>
      <c r="VFJ206" s="13"/>
      <c r="VFK206" s="13"/>
      <c r="VFL206" s="13"/>
      <c r="VFM206" s="13"/>
      <c r="VFN206" s="13"/>
      <c r="VFO206" s="13"/>
      <c r="VFP206" s="13"/>
      <c r="VFQ206" s="13"/>
      <c r="VFR206" s="13"/>
      <c r="VFS206" s="13"/>
      <c r="VFT206" s="13"/>
      <c r="VFU206" s="13"/>
      <c r="VFV206" s="13"/>
      <c r="VFW206" s="13"/>
      <c r="VFX206" s="13"/>
      <c r="VFY206" s="13"/>
      <c r="VFZ206" s="13"/>
      <c r="VGA206" s="13"/>
      <c r="VGB206" s="13"/>
      <c r="VGC206" s="13"/>
      <c r="VGD206" s="13"/>
      <c r="VGE206" s="13"/>
      <c r="VGF206" s="13"/>
      <c r="VGG206" s="13"/>
      <c r="VGH206" s="13"/>
      <c r="VGI206" s="13"/>
      <c r="VGJ206" s="13"/>
      <c r="VGK206" s="13"/>
      <c r="VGL206" s="13"/>
      <c r="VGM206" s="13"/>
      <c r="VGN206" s="13"/>
      <c r="VGO206" s="13"/>
      <c r="VGP206" s="13"/>
      <c r="VGQ206" s="13"/>
      <c r="VGR206" s="13"/>
      <c r="VGS206" s="13"/>
      <c r="VGT206" s="13"/>
      <c r="VGU206" s="13"/>
      <c r="VGV206" s="13"/>
      <c r="VGW206" s="13"/>
      <c r="VGX206" s="13"/>
      <c r="VGY206" s="13"/>
      <c r="VGZ206" s="13"/>
      <c r="VHA206" s="13"/>
      <c r="VHB206" s="13"/>
      <c r="VHC206" s="13"/>
      <c r="VHD206" s="13"/>
      <c r="VHE206" s="13"/>
      <c r="VHF206" s="13"/>
      <c r="VHG206" s="13"/>
      <c r="VHH206" s="13"/>
      <c r="VHI206" s="13"/>
      <c r="VHJ206" s="13"/>
      <c r="VHK206" s="13"/>
      <c r="VHL206" s="13"/>
      <c r="VHM206" s="13"/>
      <c r="VHN206" s="13"/>
      <c r="VHO206" s="13"/>
      <c r="VHP206" s="13"/>
      <c r="VHQ206" s="13"/>
      <c r="VHR206" s="13"/>
      <c r="VHS206" s="13"/>
      <c r="VHT206" s="13"/>
      <c r="VHU206" s="13"/>
      <c r="VHV206" s="13"/>
      <c r="VHW206" s="13"/>
      <c r="VHX206" s="13"/>
      <c r="VHY206" s="13"/>
      <c r="VHZ206" s="13"/>
      <c r="VIA206" s="13"/>
      <c r="VIB206" s="13"/>
      <c r="VIC206" s="13"/>
      <c r="VID206" s="13"/>
      <c r="VIE206" s="13"/>
      <c r="VIF206" s="13"/>
      <c r="VIG206" s="13"/>
      <c r="VIH206" s="13"/>
      <c r="VII206" s="13"/>
      <c r="VIJ206" s="13"/>
      <c r="VIK206" s="13"/>
      <c r="VIL206" s="13"/>
      <c r="VIM206" s="13"/>
      <c r="VIN206" s="13"/>
      <c r="VIO206" s="13"/>
      <c r="VIP206" s="13"/>
      <c r="VIQ206" s="13"/>
      <c r="VIR206" s="13"/>
      <c r="VIS206" s="13"/>
      <c r="VIT206" s="13"/>
      <c r="VIU206" s="13"/>
      <c r="VIV206" s="13"/>
      <c r="VIW206" s="13"/>
      <c r="VIX206" s="13"/>
      <c r="VIY206" s="13"/>
      <c r="VIZ206" s="13"/>
      <c r="VJA206" s="13"/>
      <c r="VJB206" s="13"/>
      <c r="VJC206" s="13"/>
      <c r="VJD206" s="13"/>
      <c r="VJE206" s="13"/>
      <c r="VJF206" s="13"/>
      <c r="VJG206" s="13"/>
      <c r="VJH206" s="13"/>
      <c r="VJI206" s="13"/>
      <c r="VJJ206" s="13"/>
      <c r="VJK206" s="13"/>
      <c r="VJL206" s="13"/>
      <c r="VJM206" s="13"/>
      <c r="VJN206" s="13"/>
      <c r="VJO206" s="13"/>
      <c r="VJP206" s="13"/>
      <c r="VJQ206" s="13"/>
      <c r="VJR206" s="13"/>
      <c r="VJS206" s="13"/>
      <c r="VJT206" s="13"/>
      <c r="VJU206" s="13"/>
      <c r="VJV206" s="13"/>
      <c r="VJW206" s="13"/>
      <c r="VJX206" s="13"/>
      <c r="VJY206" s="13"/>
      <c r="VJZ206" s="13"/>
      <c r="VKA206" s="13"/>
      <c r="VKB206" s="13"/>
      <c r="VKC206" s="13"/>
      <c r="VKD206" s="13"/>
      <c r="VKE206" s="13"/>
      <c r="VKF206" s="13"/>
      <c r="VKG206" s="13"/>
      <c r="VKH206" s="13"/>
      <c r="VKI206" s="13"/>
      <c r="VKJ206" s="13"/>
      <c r="VKK206" s="13"/>
      <c r="VKL206" s="13"/>
      <c r="VKM206" s="13"/>
      <c r="VKN206" s="13"/>
      <c r="VKO206" s="13"/>
      <c r="VKP206" s="13"/>
      <c r="VKQ206" s="13"/>
      <c r="VKR206" s="13"/>
      <c r="VKS206" s="13"/>
      <c r="VKT206" s="13"/>
      <c r="VKU206" s="13"/>
      <c r="VKV206" s="13"/>
      <c r="VKW206" s="13"/>
      <c r="VKX206" s="13"/>
      <c r="VKY206" s="13"/>
      <c r="VKZ206" s="13"/>
      <c r="VLA206" s="13"/>
      <c r="VLB206" s="13"/>
      <c r="VLC206" s="13"/>
      <c r="VLD206" s="13"/>
      <c r="VLE206" s="13"/>
      <c r="VLF206" s="13"/>
      <c r="VLG206" s="13"/>
      <c r="VLH206" s="13"/>
      <c r="VLI206" s="13"/>
      <c r="VLJ206" s="13"/>
      <c r="VLK206" s="13"/>
      <c r="VLL206" s="13"/>
      <c r="VLM206" s="13"/>
      <c r="VLN206" s="13"/>
      <c r="VLO206" s="13"/>
      <c r="VLP206" s="13"/>
      <c r="VLQ206" s="13"/>
      <c r="VLR206" s="13"/>
      <c r="VLS206" s="13"/>
      <c r="VLT206" s="13"/>
      <c r="VLU206" s="13"/>
      <c r="VLV206" s="13"/>
      <c r="VLW206" s="13"/>
      <c r="VLX206" s="13"/>
      <c r="VLY206" s="13"/>
      <c r="VLZ206" s="13"/>
      <c r="VMA206" s="13"/>
      <c r="VMB206" s="13"/>
      <c r="VMC206" s="13"/>
      <c r="VMD206" s="13"/>
      <c r="VME206" s="13"/>
      <c r="VMF206" s="13"/>
      <c r="VMG206" s="13"/>
      <c r="VMH206" s="13"/>
      <c r="VMI206" s="13"/>
      <c r="VMJ206" s="13"/>
      <c r="VMK206" s="13"/>
      <c r="VML206" s="13"/>
      <c r="VMM206" s="13"/>
      <c r="VMN206" s="13"/>
      <c r="VMO206" s="13"/>
      <c r="VMP206" s="13"/>
      <c r="VMQ206" s="13"/>
      <c r="VMR206" s="13"/>
      <c r="VMS206" s="13"/>
      <c r="VMT206" s="13"/>
      <c r="VMU206" s="13"/>
      <c r="VMV206" s="13"/>
      <c r="VMW206" s="13"/>
      <c r="VMX206" s="13"/>
      <c r="VMY206" s="13"/>
      <c r="VMZ206" s="13"/>
      <c r="VNA206" s="13"/>
      <c r="VNB206" s="13"/>
      <c r="VNC206" s="13"/>
      <c r="VND206" s="13"/>
      <c r="VNE206" s="13"/>
      <c r="VNF206" s="13"/>
      <c r="VNG206" s="13"/>
      <c r="VNH206" s="13"/>
      <c r="VNI206" s="13"/>
      <c r="VNJ206" s="13"/>
      <c r="VNK206" s="13"/>
      <c r="VNL206" s="13"/>
      <c r="VNM206" s="13"/>
      <c r="VNN206" s="13"/>
      <c r="VNO206" s="13"/>
      <c r="VNP206" s="13"/>
      <c r="VNQ206" s="13"/>
      <c r="VNR206" s="13"/>
      <c r="VNS206" s="13"/>
      <c r="VNT206" s="13"/>
      <c r="VNU206" s="13"/>
      <c r="VNV206" s="13"/>
      <c r="VNW206" s="13"/>
      <c r="VNX206" s="13"/>
      <c r="VNY206" s="13"/>
      <c r="VNZ206" s="13"/>
      <c r="VOA206" s="13"/>
      <c r="VOB206" s="13"/>
      <c r="VOC206" s="13"/>
      <c r="VOD206" s="13"/>
      <c r="VOE206" s="13"/>
      <c r="VOF206" s="13"/>
      <c r="VOG206" s="13"/>
      <c r="VOH206" s="13"/>
      <c r="VOI206" s="13"/>
      <c r="VOJ206" s="13"/>
      <c r="VOK206" s="13"/>
      <c r="VOL206" s="13"/>
      <c r="VOM206" s="13"/>
      <c r="VON206" s="13"/>
      <c r="VOO206" s="13"/>
      <c r="VOP206" s="13"/>
      <c r="VOQ206" s="13"/>
      <c r="VOR206" s="13"/>
      <c r="VOS206" s="13"/>
      <c r="VOT206" s="13"/>
      <c r="VOU206" s="13"/>
      <c r="VOV206" s="13"/>
      <c r="VOW206" s="13"/>
      <c r="VOX206" s="13"/>
      <c r="VOY206" s="13"/>
      <c r="VOZ206" s="13"/>
      <c r="VPA206" s="13"/>
      <c r="VPB206" s="13"/>
      <c r="VPC206" s="13"/>
      <c r="VPD206" s="13"/>
      <c r="VPE206" s="13"/>
      <c r="VPF206" s="13"/>
      <c r="VPG206" s="13"/>
      <c r="VPH206" s="13"/>
      <c r="VPI206" s="13"/>
      <c r="VPJ206" s="13"/>
      <c r="VPK206" s="13"/>
      <c r="VPL206" s="13"/>
      <c r="VPM206" s="13"/>
      <c r="VPN206" s="13"/>
      <c r="VPO206" s="13"/>
      <c r="VPP206" s="13"/>
      <c r="VPQ206" s="13"/>
      <c r="VPR206" s="13"/>
      <c r="VPS206" s="13"/>
      <c r="VPT206" s="13"/>
      <c r="VPU206" s="13"/>
      <c r="VPV206" s="13"/>
      <c r="VPW206" s="13"/>
      <c r="VPX206" s="13"/>
      <c r="VPY206" s="13"/>
      <c r="VPZ206" s="13"/>
      <c r="VQA206" s="13"/>
      <c r="VQB206" s="13"/>
      <c r="VQC206" s="13"/>
      <c r="VQD206" s="13"/>
      <c r="VQE206" s="13"/>
      <c r="VQF206" s="13"/>
      <c r="VQG206" s="13"/>
      <c r="VQH206" s="13"/>
      <c r="VQI206" s="13"/>
      <c r="VQJ206" s="13"/>
      <c r="VQK206" s="13"/>
      <c r="VQL206" s="13"/>
      <c r="VQM206" s="13"/>
      <c r="VQN206" s="13"/>
      <c r="VQO206" s="13"/>
      <c r="VQP206" s="13"/>
      <c r="VQQ206" s="13"/>
      <c r="VQR206" s="13"/>
      <c r="VQS206" s="13"/>
      <c r="VQT206" s="13"/>
      <c r="VQU206" s="13"/>
      <c r="VQV206" s="13"/>
      <c r="VQW206" s="13"/>
      <c r="VQX206" s="13"/>
      <c r="VQY206" s="13"/>
      <c r="VQZ206" s="13"/>
      <c r="VRA206" s="13"/>
      <c r="VRB206" s="13"/>
      <c r="VRC206" s="13"/>
      <c r="VRD206" s="13"/>
      <c r="VRE206" s="13"/>
      <c r="VRF206" s="13"/>
      <c r="VRG206" s="13"/>
      <c r="VRH206" s="13"/>
      <c r="VRI206" s="13"/>
      <c r="VRJ206" s="13"/>
      <c r="VRK206" s="13"/>
      <c r="VRL206" s="13"/>
      <c r="VRM206" s="13"/>
      <c r="VRN206" s="13"/>
      <c r="VRO206" s="13"/>
      <c r="VRP206" s="13"/>
      <c r="VRQ206" s="13"/>
      <c r="VRR206" s="13"/>
      <c r="VRS206" s="13"/>
      <c r="VRT206" s="13"/>
      <c r="VRU206" s="13"/>
      <c r="VRV206" s="13"/>
      <c r="VRW206" s="13"/>
      <c r="VRX206" s="13"/>
      <c r="VRY206" s="13"/>
      <c r="VRZ206" s="13"/>
      <c r="VSA206" s="13"/>
      <c r="VSB206" s="13"/>
      <c r="VSC206" s="13"/>
      <c r="VSD206" s="13"/>
      <c r="VSE206" s="13"/>
      <c r="VSF206" s="13"/>
      <c r="VSG206" s="13"/>
      <c r="VSH206" s="13"/>
      <c r="VSI206" s="13"/>
      <c r="VSJ206" s="13"/>
      <c r="VSK206" s="13"/>
      <c r="VSL206" s="13"/>
      <c r="VSM206" s="13"/>
      <c r="VSN206" s="13"/>
      <c r="VSO206" s="13"/>
      <c r="VSP206" s="13"/>
      <c r="VSQ206" s="13"/>
      <c r="VSR206" s="13"/>
      <c r="VSS206" s="13"/>
      <c r="VST206" s="13"/>
      <c r="VSU206" s="13"/>
      <c r="VSV206" s="13"/>
      <c r="VSW206" s="13"/>
      <c r="VSX206" s="13"/>
      <c r="VSY206" s="13"/>
      <c r="VSZ206" s="13"/>
      <c r="VTA206" s="13"/>
      <c r="VTB206" s="13"/>
      <c r="VTC206" s="13"/>
      <c r="VTD206" s="13"/>
      <c r="VTE206" s="13"/>
      <c r="VTF206" s="13"/>
      <c r="VTG206" s="13"/>
      <c r="VTH206" s="13"/>
      <c r="VTI206" s="13"/>
      <c r="VTJ206" s="13"/>
      <c r="VTK206" s="13"/>
      <c r="VTL206" s="13"/>
      <c r="VTM206" s="13"/>
      <c r="VTN206" s="13"/>
      <c r="VTO206" s="13"/>
      <c r="VTP206" s="13"/>
      <c r="VTQ206" s="13"/>
      <c r="VTR206" s="13"/>
      <c r="VTS206" s="13"/>
      <c r="VTT206" s="13"/>
      <c r="VTU206" s="13"/>
      <c r="VTV206" s="13"/>
      <c r="VTW206" s="13"/>
      <c r="VTX206" s="13"/>
      <c r="VTY206" s="13"/>
      <c r="VTZ206" s="13"/>
      <c r="VUA206" s="13"/>
      <c r="VUB206" s="13"/>
      <c r="VUC206" s="13"/>
      <c r="VUD206" s="13"/>
      <c r="VUE206" s="13"/>
      <c r="VUF206" s="13"/>
      <c r="VUG206" s="13"/>
      <c r="VUH206" s="13"/>
      <c r="VUI206" s="13"/>
      <c r="VUJ206" s="13"/>
      <c r="VUK206" s="13"/>
      <c r="VUL206" s="13"/>
      <c r="VUM206" s="13"/>
      <c r="VUN206" s="13"/>
      <c r="VUO206" s="13"/>
      <c r="VUP206" s="13"/>
      <c r="VUQ206" s="13"/>
      <c r="VUR206" s="13"/>
      <c r="VUS206" s="13"/>
      <c r="VUT206" s="13"/>
      <c r="VUU206" s="13"/>
      <c r="VUV206" s="13"/>
      <c r="VUW206" s="13"/>
      <c r="VUX206" s="13"/>
      <c r="VUY206" s="13"/>
      <c r="VUZ206" s="13"/>
      <c r="VVA206" s="13"/>
      <c r="VVB206" s="13"/>
      <c r="VVC206" s="13"/>
      <c r="VVD206" s="13"/>
      <c r="VVE206" s="13"/>
      <c r="VVF206" s="13"/>
      <c r="VVG206" s="13"/>
      <c r="VVH206" s="13"/>
      <c r="VVI206" s="13"/>
      <c r="VVJ206" s="13"/>
      <c r="VVK206" s="13"/>
      <c r="VVL206" s="13"/>
      <c r="VVM206" s="13"/>
      <c r="VVN206" s="13"/>
      <c r="VVO206" s="13"/>
      <c r="VVP206" s="13"/>
      <c r="VVQ206" s="13"/>
      <c r="VVR206" s="13"/>
      <c r="VVS206" s="13"/>
      <c r="VVT206" s="13"/>
      <c r="VVU206" s="13"/>
      <c r="VVV206" s="13"/>
      <c r="VVW206" s="13"/>
      <c r="VVX206" s="13"/>
      <c r="VVY206" s="13"/>
      <c r="VVZ206" s="13"/>
      <c r="VWA206" s="13"/>
      <c r="VWB206" s="13"/>
      <c r="VWC206" s="13"/>
      <c r="VWD206" s="13"/>
      <c r="VWE206" s="13"/>
      <c r="VWF206" s="13"/>
      <c r="VWG206" s="13"/>
      <c r="VWH206" s="13"/>
      <c r="VWI206" s="13"/>
      <c r="VWJ206" s="13"/>
      <c r="VWK206" s="13"/>
      <c r="VWL206" s="13"/>
      <c r="VWM206" s="13"/>
      <c r="VWN206" s="13"/>
      <c r="VWO206" s="13"/>
      <c r="VWP206" s="13"/>
      <c r="VWQ206" s="13"/>
      <c r="VWR206" s="13"/>
      <c r="VWS206" s="13"/>
      <c r="VWT206" s="13"/>
      <c r="VWU206" s="13"/>
      <c r="VWV206" s="13"/>
      <c r="VWW206" s="13"/>
      <c r="VWX206" s="13"/>
      <c r="VWY206" s="13"/>
      <c r="VWZ206" s="13"/>
      <c r="VXA206" s="13"/>
      <c r="VXB206" s="13"/>
      <c r="VXC206" s="13"/>
      <c r="VXD206" s="13"/>
      <c r="VXE206" s="13"/>
      <c r="VXF206" s="13"/>
      <c r="VXG206" s="13"/>
      <c r="VXH206" s="13"/>
      <c r="VXI206" s="13"/>
      <c r="VXJ206" s="13"/>
      <c r="VXK206" s="13"/>
      <c r="VXL206" s="13"/>
      <c r="VXM206" s="13"/>
      <c r="VXN206" s="13"/>
      <c r="VXO206" s="13"/>
      <c r="VXP206" s="13"/>
      <c r="VXQ206" s="13"/>
      <c r="VXR206" s="13"/>
      <c r="VXS206" s="13"/>
      <c r="VXT206" s="13"/>
      <c r="VXU206" s="13"/>
      <c r="VXV206" s="13"/>
      <c r="VXW206" s="13"/>
      <c r="VXX206" s="13"/>
      <c r="VXY206" s="13"/>
      <c r="VXZ206" s="13"/>
      <c r="VYA206" s="13"/>
      <c r="VYB206" s="13"/>
      <c r="VYC206" s="13"/>
      <c r="VYD206" s="13"/>
      <c r="VYE206" s="13"/>
      <c r="VYF206" s="13"/>
      <c r="VYG206" s="13"/>
      <c r="VYH206" s="13"/>
      <c r="VYI206" s="13"/>
      <c r="VYJ206" s="13"/>
      <c r="VYK206" s="13"/>
      <c r="VYL206" s="13"/>
      <c r="VYM206" s="13"/>
      <c r="VYN206" s="13"/>
      <c r="VYO206" s="13"/>
      <c r="VYP206" s="13"/>
      <c r="VYQ206" s="13"/>
      <c r="VYR206" s="13"/>
      <c r="VYS206" s="13"/>
      <c r="VYT206" s="13"/>
      <c r="VYU206" s="13"/>
      <c r="VYV206" s="13"/>
      <c r="VYW206" s="13"/>
      <c r="VYX206" s="13"/>
      <c r="VYY206" s="13"/>
      <c r="VYZ206" s="13"/>
      <c r="VZA206" s="13"/>
      <c r="VZB206" s="13"/>
      <c r="VZC206" s="13"/>
      <c r="VZD206" s="13"/>
      <c r="VZE206" s="13"/>
      <c r="VZF206" s="13"/>
      <c r="VZG206" s="13"/>
      <c r="VZH206" s="13"/>
      <c r="VZI206" s="13"/>
      <c r="VZJ206" s="13"/>
      <c r="VZK206" s="13"/>
      <c r="VZL206" s="13"/>
      <c r="VZM206" s="13"/>
      <c r="VZN206" s="13"/>
      <c r="VZO206" s="13"/>
      <c r="VZP206" s="13"/>
      <c r="VZQ206" s="13"/>
      <c r="VZR206" s="13"/>
      <c r="VZS206" s="13"/>
      <c r="VZT206" s="13"/>
      <c r="VZU206" s="13"/>
      <c r="VZV206" s="13"/>
      <c r="VZW206" s="13"/>
      <c r="VZX206" s="13"/>
      <c r="VZY206" s="13"/>
      <c r="VZZ206" s="13"/>
      <c r="WAA206" s="13"/>
      <c r="WAB206" s="13"/>
      <c r="WAC206" s="13"/>
      <c r="WAD206" s="13"/>
      <c r="WAE206" s="13"/>
      <c r="WAF206" s="13"/>
      <c r="WAG206" s="13"/>
      <c r="WAH206" s="13"/>
      <c r="WAI206" s="13"/>
      <c r="WAJ206" s="13"/>
      <c r="WAK206" s="13"/>
      <c r="WAL206" s="13"/>
      <c r="WAM206" s="13"/>
      <c r="WAN206" s="13"/>
      <c r="WAO206" s="13"/>
      <c r="WAP206" s="13"/>
      <c r="WAQ206" s="13"/>
      <c r="WAR206" s="13"/>
      <c r="WAS206" s="13"/>
      <c r="WAT206" s="13"/>
      <c r="WAU206" s="13"/>
      <c r="WAV206" s="13"/>
      <c r="WAW206" s="13"/>
      <c r="WAX206" s="13"/>
      <c r="WAY206" s="13"/>
      <c r="WAZ206" s="13"/>
      <c r="WBA206" s="13"/>
      <c r="WBB206" s="13"/>
      <c r="WBC206" s="13"/>
      <c r="WBD206" s="13"/>
      <c r="WBE206" s="13"/>
      <c r="WBF206" s="13"/>
      <c r="WBG206" s="13"/>
      <c r="WBH206" s="13"/>
      <c r="WBI206" s="13"/>
      <c r="WBJ206" s="13"/>
      <c r="WBK206" s="13"/>
      <c r="WBL206" s="13"/>
      <c r="WBM206" s="13"/>
      <c r="WBN206" s="13"/>
      <c r="WBO206" s="13"/>
      <c r="WBP206" s="13"/>
      <c r="WBQ206" s="13"/>
      <c r="WBR206" s="13"/>
      <c r="WBS206" s="13"/>
      <c r="WBT206" s="13"/>
      <c r="WBU206" s="13"/>
      <c r="WBV206" s="13"/>
      <c r="WBW206" s="13"/>
      <c r="WBX206" s="13"/>
      <c r="WBY206" s="13"/>
      <c r="WBZ206" s="13"/>
      <c r="WCA206" s="13"/>
      <c r="WCB206" s="13"/>
      <c r="WCC206" s="13"/>
      <c r="WCD206" s="13"/>
      <c r="WCE206" s="13"/>
      <c r="WCF206" s="13"/>
      <c r="WCG206" s="13"/>
      <c r="WCH206" s="13"/>
      <c r="WCI206" s="13"/>
      <c r="WCJ206" s="13"/>
      <c r="WCK206" s="13"/>
      <c r="WCL206" s="13"/>
      <c r="WCM206" s="13"/>
      <c r="WCN206" s="13"/>
      <c r="WCO206" s="13"/>
      <c r="WCP206" s="13"/>
      <c r="WCQ206" s="13"/>
      <c r="WCR206" s="13"/>
      <c r="WCS206" s="13"/>
      <c r="WCT206" s="13"/>
      <c r="WCU206" s="13"/>
      <c r="WCV206" s="13"/>
      <c r="WCW206" s="13"/>
      <c r="WCX206" s="13"/>
      <c r="WCY206" s="13"/>
      <c r="WCZ206" s="13"/>
      <c r="WDA206" s="13"/>
      <c r="WDB206" s="13"/>
      <c r="WDC206" s="13"/>
      <c r="WDD206" s="13"/>
      <c r="WDE206" s="13"/>
      <c r="WDF206" s="13"/>
      <c r="WDG206" s="13"/>
      <c r="WDH206" s="13"/>
      <c r="WDI206" s="13"/>
      <c r="WDJ206" s="13"/>
      <c r="WDK206" s="13"/>
      <c r="WDL206" s="13"/>
      <c r="WDM206" s="13"/>
      <c r="WDN206" s="13"/>
      <c r="WDO206" s="13"/>
      <c r="WDP206" s="13"/>
      <c r="WDQ206" s="13"/>
      <c r="WDR206" s="13"/>
      <c r="WDS206" s="13"/>
      <c r="WDT206" s="13"/>
      <c r="WDU206" s="13"/>
      <c r="WDV206" s="13"/>
      <c r="WDW206" s="13"/>
      <c r="WDX206" s="13"/>
      <c r="WDY206" s="13"/>
      <c r="WDZ206" s="13"/>
      <c r="WEA206" s="13"/>
      <c r="WEB206" s="13"/>
      <c r="WEC206" s="13"/>
      <c r="WED206" s="13"/>
      <c r="WEE206" s="13"/>
      <c r="WEF206" s="13"/>
      <c r="WEG206" s="13"/>
      <c r="WEH206" s="13"/>
      <c r="WEI206" s="13"/>
      <c r="WEJ206" s="13"/>
      <c r="WEK206" s="13"/>
      <c r="WEL206" s="13"/>
      <c r="WEM206" s="13"/>
      <c r="WEN206" s="13"/>
      <c r="WEO206" s="13"/>
      <c r="WEP206" s="13"/>
      <c r="WEQ206" s="13"/>
      <c r="WER206" s="13"/>
      <c r="WES206" s="13"/>
      <c r="WET206" s="13"/>
      <c r="WEU206" s="13"/>
      <c r="WEV206" s="13"/>
      <c r="WEW206" s="13"/>
      <c r="WEX206" s="13"/>
      <c r="WEY206" s="13"/>
      <c r="WEZ206" s="13"/>
      <c r="WFA206" s="13"/>
      <c r="WFB206" s="13"/>
      <c r="WFC206" s="13"/>
      <c r="WFD206" s="13"/>
      <c r="WFE206" s="13"/>
      <c r="WFF206" s="13"/>
      <c r="WFG206" s="13"/>
      <c r="WFH206" s="13"/>
      <c r="WFI206" s="13"/>
      <c r="WFJ206" s="13"/>
      <c r="WFK206" s="13"/>
      <c r="WFL206" s="13"/>
      <c r="WFM206" s="13"/>
      <c r="WFN206" s="13"/>
      <c r="WFO206" s="13"/>
      <c r="WFP206" s="13"/>
      <c r="WFQ206" s="13"/>
      <c r="WFR206" s="13"/>
      <c r="WFS206" s="13"/>
      <c r="WFT206" s="13"/>
      <c r="WFU206" s="13"/>
      <c r="WFV206" s="13"/>
      <c r="WFW206" s="13"/>
      <c r="WFX206" s="13"/>
      <c r="WFY206" s="13"/>
      <c r="WFZ206" s="13"/>
      <c r="WGA206" s="13"/>
      <c r="WGB206" s="13"/>
      <c r="WGC206" s="13"/>
      <c r="WGD206" s="13"/>
      <c r="WGE206" s="13"/>
      <c r="WGF206" s="13"/>
      <c r="WGG206" s="13"/>
      <c r="WGH206" s="13"/>
      <c r="WGI206" s="13"/>
      <c r="WGJ206" s="13"/>
      <c r="WGK206" s="13"/>
      <c r="WGL206" s="13"/>
      <c r="WGM206" s="13"/>
      <c r="WGN206" s="13"/>
      <c r="WGO206" s="13"/>
      <c r="WGP206" s="13"/>
      <c r="WGQ206" s="13"/>
      <c r="WGR206" s="13"/>
      <c r="WGS206" s="13"/>
      <c r="WGT206" s="13"/>
      <c r="WGU206" s="13"/>
      <c r="WGV206" s="13"/>
      <c r="WGW206" s="13"/>
      <c r="WGX206" s="13"/>
      <c r="WGY206" s="13"/>
      <c r="WGZ206" s="13"/>
      <c r="WHA206" s="13"/>
      <c r="WHB206" s="13"/>
      <c r="WHC206" s="13"/>
      <c r="WHD206" s="13"/>
      <c r="WHE206" s="13"/>
      <c r="WHF206" s="13"/>
      <c r="WHG206" s="13"/>
      <c r="WHH206" s="13"/>
      <c r="WHI206" s="13"/>
      <c r="WHJ206" s="13"/>
      <c r="WHK206" s="13"/>
      <c r="WHL206" s="13"/>
      <c r="WHM206" s="13"/>
      <c r="WHN206" s="13"/>
      <c r="WHO206" s="13"/>
      <c r="WHP206" s="13"/>
      <c r="WHQ206" s="13"/>
      <c r="WHR206" s="13"/>
      <c r="WHS206" s="13"/>
      <c r="WHT206" s="13"/>
      <c r="WHU206" s="13"/>
      <c r="WHV206" s="13"/>
      <c r="WHW206" s="13"/>
      <c r="WHX206" s="13"/>
      <c r="WHY206" s="13"/>
      <c r="WHZ206" s="13"/>
      <c r="WIA206" s="13"/>
      <c r="WIB206" s="13"/>
      <c r="WIC206" s="13"/>
      <c r="WID206" s="13"/>
      <c r="WIE206" s="13"/>
      <c r="WIF206" s="13"/>
      <c r="WIG206" s="13"/>
      <c r="WIH206" s="13"/>
      <c r="WII206" s="13"/>
      <c r="WIJ206" s="13"/>
      <c r="WIK206" s="13"/>
      <c r="WIL206" s="13"/>
      <c r="WIM206" s="13"/>
      <c r="WIN206" s="13"/>
      <c r="WIO206" s="13"/>
      <c r="WIP206" s="13"/>
      <c r="WIQ206" s="13"/>
      <c r="WIR206" s="13"/>
      <c r="WIS206" s="13"/>
      <c r="WIT206" s="13"/>
      <c r="WIU206" s="13"/>
      <c r="WIV206" s="13"/>
      <c r="WIW206" s="13"/>
      <c r="WIX206" s="13"/>
      <c r="WIY206" s="13"/>
      <c r="WIZ206" s="13"/>
      <c r="WJA206" s="13"/>
      <c r="WJB206" s="13"/>
      <c r="WJC206" s="13"/>
      <c r="WJD206" s="13"/>
      <c r="WJE206" s="13"/>
      <c r="WJF206" s="13"/>
      <c r="WJG206" s="13"/>
      <c r="WJH206" s="13"/>
      <c r="WJI206" s="13"/>
      <c r="WJJ206" s="13"/>
      <c r="WJK206" s="13"/>
      <c r="WJL206" s="13"/>
      <c r="WJM206" s="13"/>
      <c r="WJN206" s="13"/>
      <c r="WJO206" s="13"/>
      <c r="WJP206" s="13"/>
      <c r="WJQ206" s="13"/>
      <c r="WJR206" s="13"/>
      <c r="WJS206" s="13"/>
      <c r="WJT206" s="13"/>
      <c r="WJU206" s="13"/>
      <c r="WJV206" s="13"/>
      <c r="WJW206" s="13"/>
      <c r="WJX206" s="13"/>
      <c r="WJY206" s="13"/>
      <c r="WJZ206" s="13"/>
      <c r="WKA206" s="13"/>
      <c r="WKB206" s="13"/>
      <c r="WKC206" s="13"/>
      <c r="WKD206" s="13"/>
      <c r="WKE206" s="13"/>
      <c r="WKF206" s="13"/>
      <c r="WKG206" s="13"/>
      <c r="WKH206" s="13"/>
      <c r="WKI206" s="13"/>
      <c r="WKJ206" s="13"/>
      <c r="WKK206" s="13"/>
      <c r="WKL206" s="13"/>
      <c r="WKM206" s="13"/>
      <c r="WKN206" s="13"/>
      <c r="WKO206" s="13"/>
      <c r="WKP206" s="13"/>
      <c r="WKQ206" s="13"/>
      <c r="WKR206" s="13"/>
      <c r="WKS206" s="13"/>
      <c r="WKT206" s="13"/>
      <c r="WKU206" s="13"/>
      <c r="WKV206" s="13"/>
      <c r="WKW206" s="13"/>
      <c r="WKX206" s="13"/>
      <c r="WKY206" s="13"/>
      <c r="WKZ206" s="13"/>
      <c r="WLA206" s="13"/>
      <c r="WLB206" s="13"/>
      <c r="WLC206" s="13"/>
      <c r="WLD206" s="13"/>
      <c r="WLE206" s="13"/>
      <c r="WLF206" s="13"/>
      <c r="WLG206" s="13"/>
      <c r="WLH206" s="13"/>
      <c r="WLI206" s="13"/>
      <c r="WLJ206" s="13"/>
      <c r="WLK206" s="13"/>
      <c r="WLL206" s="13"/>
      <c r="WLM206" s="13"/>
      <c r="WLN206" s="13"/>
      <c r="WLO206" s="13"/>
      <c r="WLP206" s="13"/>
      <c r="WLQ206" s="13"/>
      <c r="WLR206" s="13"/>
      <c r="WLS206" s="13"/>
      <c r="WLT206" s="13"/>
      <c r="WLU206" s="13"/>
      <c r="WLV206" s="13"/>
      <c r="WLW206" s="13"/>
      <c r="WLX206" s="13"/>
      <c r="WLY206" s="13"/>
      <c r="WLZ206" s="13"/>
      <c r="WMA206" s="13"/>
      <c r="WMB206" s="13"/>
      <c r="WMC206" s="13"/>
      <c r="WMD206" s="13"/>
      <c r="WME206" s="13"/>
      <c r="WMF206" s="13"/>
      <c r="WMG206" s="13"/>
      <c r="WMH206" s="13"/>
      <c r="WMI206" s="13"/>
      <c r="WMJ206" s="13"/>
      <c r="WMK206" s="13"/>
      <c r="WML206" s="13"/>
      <c r="WMM206" s="13"/>
      <c r="WMN206" s="13"/>
      <c r="WMO206" s="13"/>
      <c r="WMP206" s="13"/>
      <c r="WMQ206" s="13"/>
      <c r="WMR206" s="13"/>
      <c r="WMS206" s="13"/>
      <c r="WMT206" s="13"/>
      <c r="WMU206" s="13"/>
      <c r="WMV206" s="13"/>
      <c r="WMW206" s="13"/>
      <c r="WMX206" s="13"/>
      <c r="WMY206" s="13"/>
      <c r="WMZ206" s="13"/>
      <c r="WNA206" s="13"/>
      <c r="WNB206" s="13"/>
      <c r="WNC206" s="13"/>
      <c r="WND206" s="13"/>
      <c r="WNE206" s="13"/>
      <c r="WNF206" s="13"/>
      <c r="WNG206" s="13"/>
      <c r="WNH206" s="13"/>
      <c r="WNI206" s="13"/>
      <c r="WNJ206" s="13"/>
      <c r="WNK206" s="13"/>
      <c r="WNL206" s="13"/>
      <c r="WNM206" s="13"/>
      <c r="WNN206" s="13"/>
      <c r="WNO206" s="13"/>
      <c r="WNP206" s="13"/>
      <c r="WNQ206" s="13"/>
      <c r="WNR206" s="13"/>
      <c r="WNS206" s="13"/>
      <c r="WNT206" s="13"/>
      <c r="WNU206" s="13"/>
      <c r="WNV206" s="13"/>
      <c r="WNW206" s="13"/>
      <c r="WNX206" s="13"/>
      <c r="WNY206" s="13"/>
      <c r="WNZ206" s="13"/>
      <c r="WOA206" s="13"/>
      <c r="WOB206" s="13"/>
      <c r="WOC206" s="13"/>
      <c r="WOD206" s="13"/>
      <c r="WOE206" s="13"/>
      <c r="WOF206" s="13"/>
      <c r="WOG206" s="13"/>
      <c r="WOH206" s="13"/>
      <c r="WOI206" s="13"/>
      <c r="WOJ206" s="13"/>
      <c r="WOK206" s="13"/>
      <c r="WOL206" s="13"/>
      <c r="WOM206" s="13"/>
      <c r="WON206" s="13"/>
      <c r="WOO206" s="13"/>
      <c r="WOP206" s="13"/>
      <c r="WOQ206" s="13"/>
      <c r="WOR206" s="13"/>
      <c r="WOS206" s="13"/>
      <c r="WOT206" s="13"/>
      <c r="WOU206" s="13"/>
      <c r="WOV206" s="13"/>
      <c r="WOW206" s="13"/>
      <c r="WOX206" s="13"/>
      <c r="WOY206" s="13"/>
      <c r="WOZ206" s="13"/>
      <c r="WPA206" s="13"/>
      <c r="WPB206" s="13"/>
      <c r="WPC206" s="13"/>
      <c r="WPD206" s="13"/>
      <c r="WPE206" s="13"/>
      <c r="WPF206" s="13"/>
      <c r="WPG206" s="13"/>
      <c r="WPH206" s="13"/>
      <c r="WPI206" s="13"/>
      <c r="WPJ206" s="13"/>
      <c r="WPK206" s="13"/>
      <c r="WPL206" s="13"/>
      <c r="WPM206" s="13"/>
      <c r="WPN206" s="13"/>
      <c r="WPO206" s="13"/>
      <c r="WPP206" s="13"/>
      <c r="WPQ206" s="13"/>
      <c r="WPR206" s="13"/>
      <c r="WPS206" s="13"/>
      <c r="WPT206" s="13"/>
      <c r="WPU206" s="13"/>
      <c r="WPV206" s="13"/>
      <c r="WPW206" s="13"/>
      <c r="WPX206" s="13"/>
      <c r="WPY206" s="13"/>
      <c r="WPZ206" s="13"/>
      <c r="WQA206" s="13"/>
      <c r="WQB206" s="13"/>
      <c r="WQC206" s="13"/>
      <c r="WQD206" s="13"/>
      <c r="WQE206" s="13"/>
      <c r="WQF206" s="13"/>
      <c r="WQG206" s="13"/>
      <c r="WQH206" s="13"/>
      <c r="WQI206" s="13"/>
      <c r="WQJ206" s="13"/>
      <c r="WQK206" s="13"/>
      <c r="WQL206" s="13"/>
      <c r="WQM206" s="13"/>
      <c r="WQN206" s="13"/>
      <c r="WQO206" s="13"/>
      <c r="WQP206" s="13"/>
      <c r="WQQ206" s="13"/>
      <c r="WQR206" s="13"/>
      <c r="WQS206" s="13"/>
      <c r="WQT206" s="13"/>
      <c r="WQU206" s="13"/>
      <c r="WQV206" s="13"/>
      <c r="WQW206" s="13"/>
      <c r="WQX206" s="13"/>
      <c r="WQY206" s="13"/>
      <c r="WQZ206" s="13"/>
      <c r="WRA206" s="13"/>
      <c r="WRB206" s="13"/>
      <c r="WRC206" s="13"/>
      <c r="WRD206" s="13"/>
      <c r="WRE206" s="13"/>
      <c r="WRF206" s="13"/>
      <c r="WRG206" s="13"/>
      <c r="WRH206" s="13"/>
      <c r="WRI206" s="13"/>
      <c r="WRJ206" s="13"/>
      <c r="WRK206" s="13"/>
      <c r="WRL206" s="13"/>
      <c r="WRM206" s="13"/>
      <c r="WRN206" s="13"/>
      <c r="WRO206" s="13"/>
      <c r="WRP206" s="13"/>
      <c r="WRQ206" s="13"/>
      <c r="WRR206" s="13"/>
      <c r="WRS206" s="13"/>
      <c r="WRT206" s="13"/>
      <c r="WRU206" s="13"/>
      <c r="WRV206" s="13"/>
      <c r="WRW206" s="13"/>
      <c r="WRX206" s="13"/>
      <c r="WRY206" s="13"/>
      <c r="WRZ206" s="13"/>
      <c r="WSA206" s="13"/>
      <c r="WSB206" s="13"/>
      <c r="WSC206" s="13"/>
      <c r="WSD206" s="13"/>
      <c r="WSE206" s="13"/>
      <c r="WSF206" s="13"/>
      <c r="WSG206" s="13"/>
      <c r="WSH206" s="13"/>
      <c r="WSI206" s="13"/>
      <c r="WSJ206" s="13"/>
      <c r="WSK206" s="13"/>
      <c r="WSL206" s="13"/>
      <c r="WSM206" s="13"/>
      <c r="WSN206" s="13"/>
      <c r="WSO206" s="13"/>
      <c r="WSP206" s="13"/>
      <c r="WSQ206" s="13"/>
      <c r="WSR206" s="13"/>
      <c r="WSS206" s="13"/>
      <c r="WST206" s="13"/>
      <c r="WSU206" s="13"/>
      <c r="WSV206" s="13"/>
      <c r="WSW206" s="13"/>
      <c r="WSX206" s="13"/>
      <c r="WSY206" s="13"/>
      <c r="WSZ206" s="13"/>
      <c r="WTA206" s="13"/>
      <c r="WTB206" s="13"/>
      <c r="WTC206" s="13"/>
      <c r="WTD206" s="13"/>
      <c r="WTE206" s="13"/>
      <c r="WTF206" s="13"/>
      <c r="WTG206" s="13"/>
      <c r="WTH206" s="13"/>
      <c r="WTI206" s="13"/>
      <c r="WTJ206" s="13"/>
      <c r="WTK206" s="13"/>
      <c r="WTL206" s="13"/>
      <c r="WTM206" s="13"/>
      <c r="WTN206" s="13"/>
      <c r="WTO206" s="13"/>
      <c r="WTP206" s="13"/>
      <c r="WTQ206" s="13"/>
      <c r="WTR206" s="13"/>
      <c r="WTS206" s="13"/>
      <c r="WTT206" s="13"/>
      <c r="WTU206" s="13"/>
      <c r="WTV206" s="13"/>
      <c r="WTW206" s="13"/>
      <c r="WTX206" s="13"/>
      <c r="WTY206" s="13"/>
      <c r="WTZ206" s="13"/>
      <c r="WUA206" s="13"/>
      <c r="WUB206" s="13"/>
      <c r="WUC206" s="13"/>
      <c r="WUD206" s="13"/>
      <c r="WUE206" s="13"/>
      <c r="WUF206" s="13"/>
      <c r="WUG206" s="13"/>
      <c r="WUH206" s="13"/>
      <c r="WUI206" s="13"/>
      <c r="WUJ206" s="13"/>
      <c r="WUK206" s="13"/>
      <c r="WUL206" s="13"/>
      <c r="WUM206" s="13"/>
      <c r="WUN206" s="13"/>
      <c r="WUO206" s="13"/>
      <c r="WUP206" s="13"/>
      <c r="WUQ206" s="13"/>
      <c r="WUR206" s="13"/>
      <c r="WUS206" s="13"/>
      <c r="WUT206" s="13"/>
      <c r="WUU206" s="13"/>
      <c r="WUV206" s="13"/>
      <c r="WUW206" s="13"/>
      <c r="WUX206" s="13"/>
      <c r="WUY206" s="13"/>
      <c r="WUZ206" s="13"/>
      <c r="WVA206" s="13"/>
      <c r="WVB206" s="13"/>
      <c r="WVC206" s="13"/>
      <c r="WVD206" s="13"/>
      <c r="WVE206" s="13"/>
      <c r="WVF206" s="13"/>
      <c r="WVG206" s="13"/>
      <c r="WVH206" s="13"/>
      <c r="WVI206" s="13"/>
      <c r="WVJ206" s="13"/>
      <c r="WVK206" s="13"/>
      <c r="WVL206" s="13"/>
      <c r="WVM206" s="13"/>
      <c r="WVN206" s="13"/>
      <c r="WVO206" s="13"/>
      <c r="WVP206" s="13"/>
      <c r="WVQ206" s="13"/>
      <c r="WVR206" s="13"/>
      <c r="WVS206" s="13"/>
      <c r="WVT206" s="13"/>
      <c r="WVU206" s="13"/>
      <c r="WVV206" s="13"/>
      <c r="WVW206" s="13"/>
      <c r="WVX206" s="13"/>
      <c r="WVY206" s="13"/>
      <c r="WVZ206" s="13"/>
      <c r="WWA206" s="13"/>
      <c r="WWB206" s="13"/>
      <c r="WWC206" s="13"/>
      <c r="WWD206" s="13"/>
      <c r="WWE206" s="13"/>
      <c r="WWF206" s="13"/>
      <c r="WWG206" s="13"/>
      <c r="WWH206" s="13"/>
      <c r="WWI206" s="13"/>
      <c r="WWJ206" s="13"/>
      <c r="WWK206" s="13"/>
      <c r="WWL206" s="13"/>
      <c r="WWM206" s="13"/>
      <c r="WWN206" s="13"/>
      <c r="WWO206" s="13"/>
      <c r="WWP206" s="13"/>
      <c r="WWQ206" s="13"/>
      <c r="WWR206" s="13"/>
      <c r="WWS206" s="13"/>
      <c r="WWT206" s="13"/>
      <c r="WWU206" s="13"/>
      <c r="WWV206" s="13"/>
      <c r="WWW206" s="13"/>
      <c r="WWX206" s="13"/>
      <c r="WWY206" s="13"/>
      <c r="WWZ206" s="13"/>
      <c r="WXA206" s="13"/>
      <c r="WXB206" s="13"/>
      <c r="WXC206" s="13"/>
      <c r="WXD206" s="13"/>
      <c r="WXE206" s="13"/>
      <c r="WXF206" s="13"/>
      <c r="WXG206" s="13"/>
      <c r="WXH206" s="13"/>
      <c r="WXI206" s="13"/>
      <c r="WXJ206" s="13"/>
      <c r="WXK206" s="13"/>
      <c r="WXL206" s="13"/>
      <c r="WXM206" s="13"/>
      <c r="WXN206" s="13"/>
      <c r="WXO206" s="13"/>
      <c r="WXP206" s="13"/>
      <c r="WXQ206" s="13"/>
      <c r="WXR206" s="13"/>
      <c r="WXS206" s="13"/>
      <c r="WXT206" s="13"/>
      <c r="WXU206" s="13"/>
      <c r="WXV206" s="13"/>
      <c r="WXW206" s="13"/>
      <c r="WXX206" s="13"/>
      <c r="WXY206" s="13"/>
      <c r="WXZ206" s="13"/>
      <c r="WYA206" s="13"/>
      <c r="WYB206" s="13"/>
      <c r="WYC206" s="13"/>
      <c r="WYD206" s="13"/>
      <c r="WYE206" s="13"/>
      <c r="WYF206" s="13"/>
      <c r="WYG206" s="13"/>
      <c r="WYH206" s="13"/>
      <c r="WYI206" s="13"/>
      <c r="WYJ206" s="13"/>
      <c r="WYK206" s="13"/>
      <c r="WYL206" s="13"/>
      <c r="WYM206" s="13"/>
      <c r="WYN206" s="13"/>
      <c r="WYO206" s="13"/>
      <c r="WYP206" s="13"/>
      <c r="WYQ206" s="13"/>
      <c r="WYR206" s="13"/>
      <c r="WYS206" s="13"/>
      <c r="WYT206" s="13"/>
      <c r="WYU206" s="13"/>
      <c r="WYV206" s="13"/>
      <c r="WYW206" s="13"/>
      <c r="WYX206" s="13"/>
      <c r="WYY206" s="13"/>
      <c r="WYZ206" s="13"/>
      <c r="WZA206" s="13"/>
      <c r="WZB206" s="13"/>
      <c r="WZC206" s="13"/>
      <c r="WZD206" s="13"/>
      <c r="WZE206" s="13"/>
      <c r="WZF206" s="13"/>
      <c r="WZG206" s="13"/>
      <c r="WZH206" s="13"/>
      <c r="WZI206" s="13"/>
      <c r="WZJ206" s="13"/>
      <c r="WZK206" s="13"/>
      <c r="WZL206" s="13"/>
      <c r="WZM206" s="13"/>
      <c r="WZN206" s="13"/>
      <c r="WZO206" s="13"/>
      <c r="WZP206" s="13"/>
      <c r="WZQ206" s="13"/>
      <c r="WZR206" s="13"/>
      <c r="WZS206" s="13"/>
      <c r="WZT206" s="13"/>
      <c r="WZU206" s="13"/>
      <c r="WZV206" s="13"/>
      <c r="WZW206" s="13"/>
      <c r="WZX206" s="13"/>
      <c r="WZY206" s="13"/>
      <c r="WZZ206" s="13"/>
      <c r="XAA206" s="13"/>
      <c r="XAB206" s="13"/>
      <c r="XAC206" s="13"/>
      <c r="XAD206" s="13"/>
      <c r="XAE206" s="13"/>
      <c r="XAF206" s="13"/>
      <c r="XAG206" s="13"/>
      <c r="XAH206" s="13"/>
      <c r="XAI206" s="13"/>
      <c r="XAJ206" s="13"/>
      <c r="XAK206" s="13"/>
      <c r="XAL206" s="13"/>
      <c r="XAM206" s="13"/>
      <c r="XAN206" s="13"/>
      <c r="XAO206" s="13"/>
      <c r="XAP206" s="13"/>
      <c r="XAQ206" s="13"/>
      <c r="XAR206" s="13"/>
      <c r="XAS206" s="13"/>
      <c r="XAT206" s="13"/>
      <c r="XAU206" s="13"/>
      <c r="XAV206" s="13"/>
      <c r="XAW206" s="13"/>
      <c r="XAX206" s="13"/>
      <c r="XAY206" s="13"/>
      <c r="XAZ206" s="13"/>
      <c r="XBA206" s="13"/>
      <c r="XBB206" s="13"/>
      <c r="XBC206" s="13"/>
      <c r="XBD206" s="13"/>
      <c r="XBE206" s="13"/>
      <c r="XBF206" s="13"/>
      <c r="XBG206" s="13"/>
      <c r="XBH206" s="13"/>
      <c r="XBI206" s="13"/>
      <c r="XBJ206" s="13"/>
      <c r="XBK206" s="13"/>
      <c r="XBL206" s="13"/>
      <c r="XBM206" s="13"/>
      <c r="XBN206" s="13"/>
      <c r="XBO206" s="13"/>
      <c r="XBP206" s="13"/>
      <c r="XBQ206" s="13"/>
      <c r="XBR206" s="13"/>
      <c r="XBS206" s="13"/>
      <c r="XBT206" s="13"/>
      <c r="XBU206" s="13"/>
      <c r="XBV206" s="13"/>
      <c r="XBW206" s="13"/>
      <c r="XBX206" s="13"/>
      <c r="XBY206" s="13"/>
      <c r="XBZ206" s="13"/>
      <c r="XCA206" s="13"/>
      <c r="XCB206" s="13"/>
      <c r="XCC206" s="13"/>
      <c r="XCD206" s="13"/>
      <c r="XCE206" s="13"/>
      <c r="XCF206" s="13"/>
      <c r="XCG206" s="13"/>
      <c r="XCH206" s="13"/>
      <c r="XCI206" s="13"/>
      <c r="XCJ206" s="13"/>
      <c r="XCK206" s="13"/>
      <c r="XCL206" s="13"/>
      <c r="XCM206" s="13"/>
      <c r="XCN206" s="13"/>
      <c r="XCO206" s="13"/>
      <c r="XCP206" s="13"/>
      <c r="XCQ206" s="13"/>
      <c r="XCR206" s="13"/>
      <c r="XCS206" s="13"/>
      <c r="XCT206" s="13"/>
      <c r="XCU206" s="13"/>
      <c r="XCV206" s="13"/>
      <c r="XCW206" s="13"/>
      <c r="XCX206" s="13"/>
      <c r="XCY206" s="13"/>
      <c r="XCZ206" s="13"/>
      <c r="XDA206" s="13"/>
      <c r="XDB206" s="13"/>
      <c r="XDC206" s="13"/>
      <c r="XDD206" s="13"/>
      <c r="XDE206" s="13"/>
      <c r="XDF206" s="13"/>
      <c r="XDG206" s="13"/>
      <c r="XDH206" s="13"/>
      <c r="XDI206" s="13"/>
      <c r="XDJ206" s="13"/>
      <c r="XDK206" s="13"/>
      <c r="XDL206" s="13"/>
      <c r="XDM206" s="13"/>
      <c r="XDN206" s="13"/>
      <c r="XDO206" s="13"/>
      <c r="XDP206" s="13"/>
      <c r="XDQ206" s="13"/>
      <c r="XDR206" s="13"/>
      <c r="XDS206" s="13"/>
      <c r="XDT206" s="13"/>
      <c r="XDU206" s="13"/>
      <c r="XDV206" s="13"/>
      <c r="XDW206" s="13"/>
      <c r="XDX206" s="13"/>
      <c r="XDY206" s="13"/>
      <c r="XDZ206" s="13"/>
      <c r="XEA206" s="13"/>
      <c r="XEB206" s="13"/>
      <c r="XEC206" s="13"/>
      <c r="XED206" s="13"/>
      <c r="XEE206" s="13"/>
      <c r="XEF206" s="13"/>
      <c r="XEG206" s="13"/>
      <c r="XEH206" s="13"/>
      <c r="XEI206" s="13"/>
      <c r="XEJ206" s="13"/>
      <c r="XEK206" s="13"/>
      <c r="XEL206" s="13"/>
      <c r="XEM206" s="13"/>
      <c r="XEN206" s="13"/>
      <c r="XEO206" s="13"/>
      <c r="XEP206" s="13"/>
      <c r="XEQ206" s="13"/>
      <c r="XER206" s="13"/>
      <c r="XES206" s="13"/>
      <c r="XET206" s="13"/>
      <c r="XEU206" s="13"/>
      <c r="XEV206" s="13"/>
      <c r="XEW206" s="13"/>
      <c r="XEX206" s="13"/>
      <c r="XEY206" s="13"/>
      <c r="XEZ206" s="13"/>
    </row>
    <row r="207" spans="1:16380" s="13" customFormat="1" ht="22.5" x14ac:dyDescent="0.2">
      <c r="A207" s="11" t="str">
        <f t="shared" ref="A207:A219" si="14">$E$206</f>
        <v>DRUGE ZDRAVSTVENE DEJAVNOSTI</v>
      </c>
      <c r="B207" s="13" t="str">
        <f t="shared" si="13"/>
        <v>delovna terapija</v>
      </c>
      <c r="C207" s="13" t="str">
        <f t="shared" si="13"/>
        <v>delovna terapija</v>
      </c>
      <c r="D207" s="13">
        <v>179</v>
      </c>
      <c r="E207" s="155" t="s">
        <v>183</v>
      </c>
      <c r="F207" s="158" t="s">
        <v>183</v>
      </c>
      <c r="G207" s="195">
        <v>506</v>
      </c>
      <c r="H207" s="203" t="s">
        <v>238</v>
      </c>
      <c r="I207" s="198"/>
      <c r="J207" s="186" t="e">
        <f>IF(F207="","",VLOOKUP(P207,#REF!,7,FALSE))</f>
        <v>#REF!</v>
      </c>
      <c r="K207" s="32" t="e">
        <f>VLOOKUP($P207,#REF!,3,FALSE)</f>
        <v>#REF!</v>
      </c>
      <c r="L207" s="32" t="e">
        <f>VLOOKUP($P207,#REF!,4,FALSE)</f>
        <v>#REF!</v>
      </c>
      <c r="M207" s="32" t="e">
        <f>VLOOKUP($P207,#REF!,5,FALSE)</f>
        <v>#REF!</v>
      </c>
      <c r="N207" s="33" t="e">
        <f>VLOOKUP($P207,#REF!,6,FALSE)</f>
        <v>#REF!</v>
      </c>
      <c r="O207" s="34"/>
      <c r="P207" s="62">
        <v>148</v>
      </c>
      <c r="Q207" s="61" t="str">
        <f>IFERROR(VLOOKUP(P207,#REF!,8,FALSE),"")</f>
        <v/>
      </c>
      <c r="R207" s="24"/>
      <c r="S207" s="61" t="str">
        <f>IFERROR(VLOOKUP(P207,#REF!,2,FALSE),"")</f>
        <v/>
      </c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  <c r="AMB207" s="11"/>
      <c r="AMC207" s="11"/>
      <c r="AMD207" s="11"/>
      <c r="AME207" s="11"/>
      <c r="AMF207" s="11"/>
      <c r="AMG207" s="11"/>
      <c r="AMH207" s="11"/>
      <c r="AMI207" s="11"/>
      <c r="AMJ207" s="11"/>
      <c r="AMK207" s="11"/>
      <c r="AML207" s="11"/>
      <c r="AMM207" s="11"/>
      <c r="AMN207" s="11"/>
      <c r="AMO207" s="11"/>
      <c r="AMP207" s="11"/>
      <c r="AMQ207" s="11"/>
      <c r="AMR207" s="11"/>
      <c r="AMS207" s="11"/>
      <c r="AMT207" s="11"/>
      <c r="AMU207" s="11"/>
      <c r="AMV207" s="11"/>
      <c r="AMW207" s="11"/>
      <c r="AMX207" s="11"/>
      <c r="AMY207" s="11"/>
      <c r="AMZ207" s="11"/>
      <c r="ANA207" s="11"/>
      <c r="ANB207" s="11"/>
      <c r="ANC207" s="11"/>
      <c r="AND207" s="11"/>
      <c r="ANE207" s="11"/>
      <c r="ANF207" s="11"/>
      <c r="ANG207" s="11"/>
      <c r="ANH207" s="11"/>
      <c r="ANI207" s="11"/>
      <c r="ANJ207" s="11"/>
      <c r="ANK207" s="11"/>
      <c r="ANL207" s="11"/>
      <c r="ANM207" s="11"/>
      <c r="ANN207" s="11"/>
      <c r="ANO207" s="11"/>
      <c r="ANP207" s="11"/>
      <c r="ANQ207" s="11"/>
      <c r="ANR207" s="11"/>
      <c r="ANS207" s="11"/>
      <c r="ANT207" s="11"/>
      <c r="ANU207" s="11"/>
      <c r="ANV207" s="11"/>
      <c r="ANW207" s="11"/>
      <c r="ANX207" s="11"/>
      <c r="ANY207" s="11"/>
      <c r="ANZ207" s="11"/>
      <c r="AOA207" s="11"/>
      <c r="AOB207" s="11"/>
      <c r="AOC207" s="11"/>
      <c r="AOD207" s="11"/>
      <c r="AOE207" s="11"/>
      <c r="AOF207" s="11"/>
      <c r="AOG207" s="11"/>
      <c r="AOH207" s="11"/>
      <c r="AOI207" s="11"/>
      <c r="AOJ207" s="11"/>
      <c r="AOK207" s="11"/>
      <c r="AOL207" s="11"/>
      <c r="AOM207" s="11"/>
      <c r="AON207" s="11"/>
      <c r="AOO207" s="11"/>
      <c r="AOP207" s="11"/>
      <c r="AOQ207" s="11"/>
      <c r="AOR207" s="11"/>
      <c r="AOS207" s="11"/>
      <c r="AOT207" s="11"/>
      <c r="AOU207" s="11"/>
      <c r="AOV207" s="11"/>
      <c r="AOW207" s="11"/>
      <c r="AOX207" s="11"/>
      <c r="AOY207" s="11"/>
      <c r="AOZ207" s="11"/>
      <c r="APA207" s="11"/>
      <c r="APB207" s="11"/>
      <c r="APC207" s="11"/>
      <c r="APD207" s="11"/>
      <c r="APE207" s="11"/>
      <c r="APF207" s="11"/>
      <c r="APG207" s="11"/>
      <c r="APH207" s="11"/>
      <c r="API207" s="11"/>
      <c r="APJ207" s="11"/>
      <c r="APK207" s="11"/>
      <c r="APL207" s="11"/>
      <c r="APM207" s="11"/>
      <c r="APN207" s="11"/>
      <c r="APO207" s="11"/>
      <c r="APP207" s="11"/>
      <c r="APQ207" s="11"/>
      <c r="APR207" s="11"/>
      <c r="APS207" s="11"/>
      <c r="APT207" s="11"/>
      <c r="APU207" s="11"/>
      <c r="APV207" s="11"/>
      <c r="APW207" s="11"/>
      <c r="APX207" s="11"/>
      <c r="APY207" s="11"/>
      <c r="APZ207" s="11"/>
      <c r="AQA207" s="11"/>
      <c r="AQB207" s="11"/>
      <c r="AQC207" s="11"/>
      <c r="AQD207" s="11"/>
      <c r="AQE207" s="11"/>
      <c r="AQF207" s="11"/>
      <c r="AQG207" s="11"/>
      <c r="AQH207" s="11"/>
      <c r="AQI207" s="11"/>
      <c r="AQJ207" s="11"/>
      <c r="AQK207" s="11"/>
      <c r="AQL207" s="11"/>
      <c r="AQM207" s="11"/>
      <c r="AQN207" s="11"/>
      <c r="AQO207" s="11"/>
      <c r="AQP207" s="11"/>
      <c r="AQQ207" s="11"/>
      <c r="AQR207" s="11"/>
      <c r="AQS207" s="11"/>
      <c r="AQT207" s="11"/>
      <c r="AQU207" s="11"/>
      <c r="AQV207" s="11"/>
      <c r="AQW207" s="11"/>
      <c r="AQX207" s="11"/>
      <c r="AQY207" s="11"/>
      <c r="AQZ207" s="11"/>
      <c r="ARA207" s="11"/>
      <c r="ARB207" s="11"/>
      <c r="ARC207" s="11"/>
      <c r="ARD207" s="11"/>
      <c r="ARE207" s="11"/>
      <c r="ARF207" s="11"/>
      <c r="ARG207" s="11"/>
      <c r="ARH207" s="11"/>
      <c r="ARI207" s="11"/>
      <c r="ARJ207" s="11"/>
      <c r="ARK207" s="11"/>
      <c r="ARL207" s="11"/>
      <c r="ARM207" s="11"/>
      <c r="ARN207" s="11"/>
      <c r="ARO207" s="11"/>
      <c r="ARP207" s="11"/>
      <c r="ARQ207" s="11"/>
      <c r="ARR207" s="11"/>
      <c r="ARS207" s="11"/>
      <c r="ART207" s="11"/>
      <c r="ARU207" s="11"/>
      <c r="ARV207" s="11"/>
      <c r="ARW207" s="11"/>
      <c r="ARX207" s="11"/>
      <c r="ARY207" s="11"/>
      <c r="ARZ207" s="11"/>
      <c r="ASA207" s="11"/>
      <c r="ASB207" s="11"/>
      <c r="ASC207" s="11"/>
      <c r="ASD207" s="11"/>
      <c r="ASE207" s="11"/>
      <c r="ASF207" s="11"/>
      <c r="ASG207" s="11"/>
      <c r="ASH207" s="11"/>
      <c r="ASI207" s="11"/>
      <c r="ASJ207" s="11"/>
      <c r="ASK207" s="11"/>
      <c r="ASL207" s="11"/>
      <c r="ASM207" s="11"/>
      <c r="ASN207" s="11"/>
      <c r="ASO207" s="11"/>
      <c r="ASP207" s="11"/>
      <c r="ASQ207" s="11"/>
      <c r="ASR207" s="11"/>
      <c r="ASS207" s="11"/>
      <c r="AST207" s="11"/>
      <c r="ASU207" s="11"/>
      <c r="ASV207" s="11"/>
      <c r="ASW207" s="11"/>
      <c r="ASX207" s="11"/>
      <c r="ASY207" s="11"/>
      <c r="ASZ207" s="11"/>
      <c r="ATA207" s="11"/>
      <c r="ATB207" s="11"/>
      <c r="ATC207" s="11"/>
      <c r="ATD207" s="11"/>
      <c r="ATE207" s="11"/>
      <c r="ATF207" s="11"/>
      <c r="ATG207" s="11"/>
      <c r="ATH207" s="11"/>
      <c r="ATI207" s="11"/>
      <c r="ATJ207" s="11"/>
      <c r="ATK207" s="11"/>
      <c r="ATL207" s="11"/>
      <c r="ATM207" s="11"/>
      <c r="ATN207" s="11"/>
      <c r="ATO207" s="11"/>
      <c r="ATP207" s="11"/>
      <c r="ATQ207" s="11"/>
      <c r="ATR207" s="11"/>
      <c r="ATS207" s="11"/>
      <c r="ATT207" s="11"/>
      <c r="ATU207" s="11"/>
      <c r="ATV207" s="11"/>
      <c r="ATW207" s="11"/>
      <c r="ATX207" s="11"/>
      <c r="ATY207" s="11"/>
      <c r="ATZ207" s="11"/>
      <c r="AUA207" s="11"/>
      <c r="AUB207" s="11"/>
      <c r="AUC207" s="11"/>
      <c r="AUD207" s="11"/>
      <c r="AUE207" s="11"/>
      <c r="AUF207" s="11"/>
      <c r="AUG207" s="11"/>
      <c r="AUH207" s="11"/>
      <c r="AUI207" s="11"/>
      <c r="AUJ207" s="11"/>
      <c r="AUK207" s="11"/>
      <c r="AUL207" s="11"/>
      <c r="AUM207" s="11"/>
      <c r="AUN207" s="11"/>
      <c r="AUO207" s="11"/>
      <c r="AUP207" s="11"/>
      <c r="AUQ207" s="11"/>
      <c r="AUR207" s="11"/>
      <c r="AUS207" s="11"/>
      <c r="AUT207" s="11"/>
      <c r="AUU207" s="11"/>
      <c r="AUV207" s="11"/>
      <c r="AUW207" s="11"/>
      <c r="AUX207" s="11"/>
      <c r="AUY207" s="11"/>
      <c r="AUZ207" s="11"/>
      <c r="AVA207" s="11"/>
      <c r="AVB207" s="11"/>
      <c r="AVC207" s="11"/>
      <c r="AVD207" s="11"/>
      <c r="AVE207" s="11"/>
      <c r="AVF207" s="11"/>
      <c r="AVG207" s="11"/>
      <c r="AVH207" s="11"/>
      <c r="AVI207" s="11"/>
      <c r="AVJ207" s="11"/>
      <c r="AVK207" s="11"/>
      <c r="AVL207" s="11"/>
      <c r="AVM207" s="11"/>
      <c r="AVN207" s="11"/>
      <c r="AVO207" s="11"/>
      <c r="AVP207" s="11"/>
      <c r="AVQ207" s="11"/>
      <c r="AVR207" s="11"/>
      <c r="AVS207" s="11"/>
      <c r="AVT207" s="11"/>
      <c r="AVU207" s="11"/>
      <c r="AVV207" s="11"/>
      <c r="AVW207" s="11"/>
      <c r="AVX207" s="11"/>
      <c r="AVY207" s="11"/>
      <c r="AVZ207" s="11"/>
      <c r="AWA207" s="11"/>
      <c r="AWB207" s="11"/>
      <c r="AWC207" s="11"/>
      <c r="AWD207" s="11"/>
      <c r="AWE207" s="11"/>
      <c r="AWF207" s="11"/>
      <c r="AWG207" s="11"/>
      <c r="AWH207" s="11"/>
      <c r="AWI207" s="11"/>
      <c r="AWJ207" s="11"/>
      <c r="AWK207" s="11"/>
      <c r="AWL207" s="11"/>
      <c r="AWM207" s="11"/>
      <c r="AWN207" s="11"/>
      <c r="AWO207" s="11"/>
      <c r="AWP207" s="11"/>
      <c r="AWQ207" s="11"/>
      <c r="AWR207" s="11"/>
      <c r="AWS207" s="11"/>
      <c r="AWT207" s="11"/>
      <c r="AWU207" s="11"/>
      <c r="AWV207" s="11"/>
      <c r="AWW207" s="11"/>
      <c r="AWX207" s="11"/>
      <c r="AWY207" s="11"/>
      <c r="AWZ207" s="11"/>
      <c r="AXA207" s="11"/>
      <c r="AXB207" s="11"/>
      <c r="AXC207" s="11"/>
      <c r="AXD207" s="11"/>
      <c r="AXE207" s="11"/>
      <c r="AXF207" s="11"/>
      <c r="AXG207" s="11"/>
      <c r="AXH207" s="11"/>
      <c r="AXI207" s="11"/>
      <c r="AXJ207" s="11"/>
      <c r="AXK207" s="11"/>
      <c r="AXL207" s="11"/>
      <c r="AXM207" s="11"/>
      <c r="AXN207" s="11"/>
      <c r="AXO207" s="11"/>
      <c r="AXP207" s="11"/>
      <c r="AXQ207" s="11"/>
      <c r="AXR207" s="11"/>
      <c r="AXS207" s="11"/>
      <c r="AXT207" s="11"/>
      <c r="AXU207" s="11"/>
      <c r="AXV207" s="11"/>
      <c r="AXW207" s="11"/>
      <c r="AXX207" s="11"/>
      <c r="AXY207" s="11"/>
      <c r="AXZ207" s="11"/>
      <c r="AYA207" s="11"/>
      <c r="AYB207" s="11"/>
      <c r="AYC207" s="11"/>
      <c r="AYD207" s="11"/>
      <c r="AYE207" s="11"/>
      <c r="AYF207" s="11"/>
      <c r="AYG207" s="11"/>
      <c r="AYH207" s="11"/>
      <c r="AYI207" s="11"/>
      <c r="AYJ207" s="11"/>
      <c r="AYK207" s="11"/>
      <c r="AYL207" s="11"/>
      <c r="AYM207" s="11"/>
      <c r="AYN207" s="11"/>
      <c r="AYO207" s="11"/>
      <c r="AYP207" s="11"/>
      <c r="AYQ207" s="11"/>
      <c r="AYR207" s="11"/>
      <c r="AYS207" s="11"/>
      <c r="AYT207" s="11"/>
      <c r="AYU207" s="11"/>
      <c r="AYV207" s="11"/>
      <c r="AYW207" s="11"/>
      <c r="AYX207" s="11"/>
      <c r="AYY207" s="11"/>
      <c r="AYZ207" s="11"/>
      <c r="AZA207" s="11"/>
      <c r="AZB207" s="11"/>
      <c r="AZC207" s="11"/>
      <c r="AZD207" s="11"/>
      <c r="AZE207" s="11"/>
      <c r="AZF207" s="11"/>
      <c r="AZG207" s="11"/>
      <c r="AZH207" s="11"/>
      <c r="AZI207" s="11"/>
      <c r="AZJ207" s="11"/>
      <c r="AZK207" s="11"/>
      <c r="AZL207" s="11"/>
      <c r="AZM207" s="11"/>
      <c r="AZN207" s="11"/>
      <c r="AZO207" s="11"/>
      <c r="AZP207" s="11"/>
      <c r="AZQ207" s="11"/>
      <c r="AZR207" s="11"/>
      <c r="AZS207" s="11"/>
      <c r="AZT207" s="11"/>
      <c r="AZU207" s="11"/>
      <c r="AZV207" s="11"/>
      <c r="AZW207" s="11"/>
      <c r="AZX207" s="11"/>
      <c r="AZY207" s="11"/>
      <c r="AZZ207" s="11"/>
      <c r="BAA207" s="11"/>
      <c r="BAB207" s="11"/>
      <c r="BAC207" s="11"/>
      <c r="BAD207" s="11"/>
      <c r="BAE207" s="11"/>
      <c r="BAF207" s="11"/>
      <c r="BAG207" s="11"/>
      <c r="BAH207" s="11"/>
      <c r="BAI207" s="11"/>
      <c r="BAJ207" s="11"/>
      <c r="BAK207" s="11"/>
      <c r="BAL207" s="11"/>
      <c r="BAM207" s="11"/>
      <c r="BAN207" s="11"/>
      <c r="BAO207" s="11"/>
      <c r="BAP207" s="11"/>
      <c r="BAQ207" s="11"/>
      <c r="BAR207" s="11"/>
      <c r="BAS207" s="11"/>
      <c r="BAT207" s="11"/>
      <c r="BAU207" s="11"/>
      <c r="BAV207" s="11"/>
      <c r="BAW207" s="11"/>
      <c r="BAX207" s="11"/>
      <c r="BAY207" s="11"/>
      <c r="BAZ207" s="11"/>
      <c r="BBA207" s="11"/>
      <c r="BBB207" s="11"/>
      <c r="BBC207" s="11"/>
      <c r="BBD207" s="11"/>
      <c r="BBE207" s="11"/>
      <c r="BBF207" s="11"/>
      <c r="BBG207" s="11"/>
      <c r="BBH207" s="11"/>
      <c r="BBI207" s="11"/>
      <c r="BBJ207" s="11"/>
      <c r="BBK207" s="11"/>
      <c r="BBL207" s="11"/>
      <c r="BBM207" s="11"/>
      <c r="BBN207" s="11"/>
      <c r="BBO207" s="11"/>
      <c r="BBP207" s="11"/>
      <c r="BBQ207" s="11"/>
      <c r="BBR207" s="11"/>
      <c r="BBS207" s="11"/>
      <c r="BBT207" s="11"/>
      <c r="BBU207" s="11"/>
      <c r="BBV207" s="11"/>
      <c r="BBW207" s="11"/>
      <c r="BBX207" s="11"/>
      <c r="BBY207" s="11"/>
      <c r="BBZ207" s="11"/>
      <c r="BCA207" s="11"/>
      <c r="BCB207" s="11"/>
      <c r="BCC207" s="11"/>
      <c r="BCD207" s="11"/>
      <c r="BCE207" s="11"/>
      <c r="BCF207" s="11"/>
      <c r="BCG207" s="11"/>
      <c r="BCH207" s="11"/>
      <c r="BCI207" s="11"/>
      <c r="BCJ207" s="11"/>
      <c r="BCK207" s="11"/>
      <c r="BCL207" s="11"/>
      <c r="BCM207" s="11"/>
      <c r="BCN207" s="11"/>
      <c r="BCO207" s="11"/>
      <c r="BCP207" s="11"/>
      <c r="BCQ207" s="11"/>
      <c r="BCR207" s="11"/>
      <c r="BCS207" s="11"/>
      <c r="BCT207" s="11"/>
      <c r="BCU207" s="11"/>
      <c r="BCV207" s="11"/>
      <c r="BCW207" s="11"/>
      <c r="BCX207" s="11"/>
      <c r="BCY207" s="11"/>
      <c r="BCZ207" s="11"/>
      <c r="BDA207" s="11"/>
      <c r="BDB207" s="11"/>
      <c r="BDC207" s="11"/>
      <c r="BDD207" s="11"/>
      <c r="BDE207" s="11"/>
      <c r="BDF207" s="11"/>
      <c r="BDG207" s="11"/>
      <c r="BDH207" s="11"/>
      <c r="BDI207" s="11"/>
      <c r="BDJ207" s="11"/>
      <c r="BDK207" s="11"/>
      <c r="BDL207" s="11"/>
      <c r="BDM207" s="11"/>
      <c r="BDN207" s="11"/>
      <c r="BDO207" s="11"/>
      <c r="BDP207" s="11"/>
      <c r="BDQ207" s="11"/>
      <c r="BDR207" s="11"/>
      <c r="BDS207" s="11"/>
      <c r="BDT207" s="11"/>
      <c r="BDU207" s="11"/>
      <c r="BDV207" s="11"/>
      <c r="BDW207" s="11"/>
      <c r="BDX207" s="11"/>
      <c r="BDY207" s="11"/>
      <c r="BDZ207" s="11"/>
      <c r="BEA207" s="11"/>
      <c r="BEB207" s="11"/>
      <c r="BEC207" s="11"/>
      <c r="BED207" s="11"/>
      <c r="BEE207" s="11"/>
      <c r="BEF207" s="11"/>
      <c r="BEG207" s="11"/>
      <c r="BEH207" s="11"/>
      <c r="BEI207" s="11"/>
      <c r="BEJ207" s="11"/>
      <c r="BEK207" s="11"/>
      <c r="BEL207" s="11"/>
      <c r="BEM207" s="11"/>
      <c r="BEN207" s="11"/>
      <c r="BEO207" s="11"/>
      <c r="BEP207" s="11"/>
      <c r="BEQ207" s="11"/>
      <c r="BER207" s="11"/>
      <c r="BES207" s="11"/>
      <c r="BET207" s="11"/>
      <c r="BEU207" s="11"/>
      <c r="BEV207" s="11"/>
      <c r="BEW207" s="11"/>
      <c r="BEX207" s="11"/>
      <c r="BEY207" s="11"/>
      <c r="BEZ207" s="11"/>
      <c r="BFA207" s="11"/>
      <c r="BFB207" s="11"/>
      <c r="BFC207" s="11"/>
      <c r="BFD207" s="11"/>
      <c r="BFE207" s="11"/>
      <c r="BFF207" s="11"/>
      <c r="BFG207" s="11"/>
      <c r="BFH207" s="11"/>
      <c r="BFI207" s="11"/>
      <c r="BFJ207" s="11"/>
      <c r="BFK207" s="11"/>
      <c r="BFL207" s="11"/>
      <c r="BFM207" s="11"/>
      <c r="BFN207" s="11"/>
      <c r="BFO207" s="11"/>
      <c r="BFP207" s="11"/>
      <c r="BFQ207" s="11"/>
      <c r="BFR207" s="11"/>
      <c r="BFS207" s="11"/>
      <c r="BFT207" s="11"/>
      <c r="BFU207" s="11"/>
      <c r="BFV207" s="11"/>
      <c r="BFW207" s="11"/>
      <c r="BFX207" s="11"/>
      <c r="BFY207" s="11"/>
      <c r="BFZ207" s="11"/>
      <c r="BGA207" s="11"/>
      <c r="BGB207" s="11"/>
      <c r="BGC207" s="11"/>
      <c r="BGD207" s="11"/>
      <c r="BGE207" s="11"/>
      <c r="BGF207" s="11"/>
      <c r="BGG207" s="11"/>
      <c r="BGH207" s="11"/>
      <c r="BGI207" s="11"/>
      <c r="BGJ207" s="11"/>
      <c r="BGK207" s="11"/>
      <c r="BGL207" s="11"/>
      <c r="BGM207" s="11"/>
      <c r="BGN207" s="11"/>
      <c r="BGO207" s="11"/>
      <c r="BGP207" s="11"/>
      <c r="BGQ207" s="11"/>
      <c r="BGR207" s="11"/>
      <c r="BGS207" s="11"/>
      <c r="BGT207" s="11"/>
      <c r="BGU207" s="11"/>
      <c r="BGV207" s="11"/>
      <c r="BGW207" s="11"/>
      <c r="BGX207" s="11"/>
      <c r="BGY207" s="11"/>
      <c r="BGZ207" s="11"/>
      <c r="BHA207" s="11"/>
      <c r="BHB207" s="11"/>
      <c r="BHC207" s="11"/>
      <c r="BHD207" s="11"/>
      <c r="BHE207" s="11"/>
      <c r="BHF207" s="11"/>
      <c r="BHG207" s="11"/>
      <c r="BHH207" s="11"/>
      <c r="BHI207" s="11"/>
      <c r="BHJ207" s="11"/>
      <c r="BHK207" s="11"/>
      <c r="BHL207" s="11"/>
      <c r="BHM207" s="11"/>
      <c r="BHN207" s="11"/>
      <c r="BHO207" s="11"/>
      <c r="BHP207" s="11"/>
      <c r="BHQ207" s="11"/>
      <c r="BHR207" s="11"/>
      <c r="BHS207" s="11"/>
      <c r="BHT207" s="11"/>
      <c r="BHU207" s="11"/>
      <c r="BHV207" s="11"/>
      <c r="BHW207" s="11"/>
      <c r="BHX207" s="11"/>
      <c r="BHY207" s="11"/>
      <c r="BHZ207" s="11"/>
      <c r="BIA207" s="11"/>
      <c r="BIB207" s="11"/>
      <c r="BIC207" s="11"/>
      <c r="BID207" s="11"/>
      <c r="BIE207" s="11"/>
      <c r="BIF207" s="11"/>
      <c r="BIG207" s="11"/>
      <c r="BIH207" s="11"/>
      <c r="BII207" s="11"/>
      <c r="BIJ207" s="11"/>
      <c r="BIK207" s="11"/>
      <c r="BIL207" s="11"/>
      <c r="BIM207" s="11"/>
      <c r="BIN207" s="11"/>
      <c r="BIO207" s="11"/>
      <c r="BIP207" s="11"/>
      <c r="BIQ207" s="11"/>
      <c r="BIR207" s="11"/>
      <c r="BIS207" s="11"/>
      <c r="BIT207" s="11"/>
      <c r="BIU207" s="11"/>
      <c r="BIV207" s="11"/>
      <c r="BIW207" s="11"/>
      <c r="BIX207" s="11"/>
      <c r="BIY207" s="11"/>
      <c r="BIZ207" s="11"/>
      <c r="BJA207" s="11"/>
      <c r="BJB207" s="11"/>
      <c r="BJC207" s="11"/>
      <c r="BJD207" s="11"/>
      <c r="BJE207" s="11"/>
      <c r="BJF207" s="11"/>
      <c r="BJG207" s="11"/>
      <c r="BJH207" s="11"/>
      <c r="BJI207" s="11"/>
      <c r="BJJ207" s="11"/>
      <c r="BJK207" s="11"/>
      <c r="BJL207" s="11"/>
      <c r="BJM207" s="11"/>
      <c r="BJN207" s="11"/>
      <c r="BJO207" s="11"/>
      <c r="BJP207" s="11"/>
      <c r="BJQ207" s="11"/>
      <c r="BJR207" s="11"/>
      <c r="BJS207" s="11"/>
      <c r="BJT207" s="11"/>
      <c r="BJU207" s="11"/>
      <c r="BJV207" s="11"/>
      <c r="BJW207" s="11"/>
      <c r="BJX207" s="11"/>
      <c r="BJY207" s="11"/>
      <c r="BJZ207" s="11"/>
      <c r="BKA207" s="11"/>
      <c r="BKB207" s="11"/>
      <c r="BKC207" s="11"/>
      <c r="BKD207" s="11"/>
      <c r="BKE207" s="11"/>
      <c r="BKF207" s="11"/>
      <c r="BKG207" s="11"/>
      <c r="BKH207" s="11"/>
      <c r="BKI207" s="11"/>
      <c r="BKJ207" s="11"/>
      <c r="BKK207" s="11"/>
      <c r="BKL207" s="11"/>
      <c r="BKM207" s="11"/>
      <c r="BKN207" s="11"/>
      <c r="BKO207" s="11"/>
      <c r="BKP207" s="11"/>
      <c r="BKQ207" s="11"/>
      <c r="BKR207" s="11"/>
      <c r="BKS207" s="11"/>
      <c r="BKT207" s="11"/>
      <c r="BKU207" s="11"/>
      <c r="BKV207" s="11"/>
      <c r="BKW207" s="11"/>
      <c r="BKX207" s="11"/>
      <c r="BKY207" s="11"/>
      <c r="BKZ207" s="11"/>
      <c r="BLA207" s="11"/>
      <c r="BLB207" s="11"/>
      <c r="BLC207" s="11"/>
      <c r="BLD207" s="11"/>
      <c r="BLE207" s="11"/>
      <c r="BLF207" s="11"/>
      <c r="BLG207" s="11"/>
      <c r="BLH207" s="11"/>
      <c r="BLI207" s="11"/>
      <c r="BLJ207" s="11"/>
      <c r="BLK207" s="11"/>
      <c r="BLL207" s="11"/>
      <c r="BLM207" s="11"/>
      <c r="BLN207" s="11"/>
      <c r="BLO207" s="11"/>
      <c r="BLP207" s="11"/>
      <c r="BLQ207" s="11"/>
      <c r="BLR207" s="11"/>
      <c r="BLS207" s="11"/>
      <c r="BLT207" s="11"/>
      <c r="BLU207" s="11"/>
      <c r="BLV207" s="11"/>
      <c r="BLW207" s="11"/>
      <c r="BLX207" s="11"/>
      <c r="BLY207" s="11"/>
      <c r="BLZ207" s="11"/>
      <c r="BMA207" s="11"/>
      <c r="BMB207" s="11"/>
      <c r="BMC207" s="11"/>
      <c r="BMD207" s="11"/>
      <c r="BME207" s="11"/>
      <c r="BMF207" s="11"/>
      <c r="BMG207" s="11"/>
      <c r="BMH207" s="11"/>
      <c r="BMI207" s="11"/>
      <c r="BMJ207" s="11"/>
      <c r="BMK207" s="11"/>
      <c r="BML207" s="11"/>
      <c r="BMM207" s="11"/>
      <c r="BMN207" s="11"/>
      <c r="BMO207" s="11"/>
      <c r="BMP207" s="11"/>
      <c r="BMQ207" s="11"/>
      <c r="BMR207" s="11"/>
      <c r="BMS207" s="11"/>
      <c r="BMT207" s="11"/>
      <c r="BMU207" s="11"/>
      <c r="BMV207" s="11"/>
      <c r="BMW207" s="11"/>
      <c r="BMX207" s="11"/>
      <c r="BMY207" s="11"/>
      <c r="BMZ207" s="11"/>
      <c r="BNA207" s="11"/>
      <c r="BNB207" s="11"/>
      <c r="BNC207" s="11"/>
      <c r="BND207" s="11"/>
      <c r="BNE207" s="11"/>
      <c r="BNF207" s="11"/>
      <c r="BNG207" s="11"/>
      <c r="BNH207" s="11"/>
      <c r="BNI207" s="11"/>
      <c r="BNJ207" s="11"/>
      <c r="BNK207" s="11"/>
      <c r="BNL207" s="11"/>
      <c r="BNM207" s="11"/>
      <c r="BNN207" s="11"/>
      <c r="BNO207" s="11"/>
      <c r="BNP207" s="11"/>
      <c r="BNQ207" s="11"/>
      <c r="BNR207" s="11"/>
      <c r="BNS207" s="11"/>
      <c r="BNT207" s="11"/>
      <c r="BNU207" s="11"/>
      <c r="BNV207" s="11"/>
      <c r="BNW207" s="11"/>
      <c r="BNX207" s="11"/>
      <c r="BNY207" s="11"/>
      <c r="BNZ207" s="11"/>
      <c r="BOA207" s="11"/>
      <c r="BOB207" s="11"/>
      <c r="BOC207" s="11"/>
      <c r="BOD207" s="11"/>
      <c r="BOE207" s="11"/>
      <c r="BOF207" s="11"/>
      <c r="BOG207" s="11"/>
      <c r="BOH207" s="11"/>
      <c r="BOI207" s="11"/>
      <c r="BOJ207" s="11"/>
      <c r="BOK207" s="11"/>
      <c r="BOL207" s="11"/>
      <c r="BOM207" s="11"/>
      <c r="BON207" s="11"/>
      <c r="BOO207" s="11"/>
      <c r="BOP207" s="11"/>
      <c r="BOQ207" s="11"/>
      <c r="BOR207" s="11"/>
      <c r="BOS207" s="11"/>
      <c r="BOT207" s="11"/>
      <c r="BOU207" s="11"/>
      <c r="BOV207" s="11"/>
      <c r="BOW207" s="11"/>
      <c r="BOX207" s="11"/>
      <c r="BOY207" s="11"/>
      <c r="BOZ207" s="11"/>
      <c r="BPA207" s="11"/>
      <c r="BPB207" s="11"/>
      <c r="BPC207" s="11"/>
      <c r="BPD207" s="11"/>
      <c r="BPE207" s="11"/>
      <c r="BPF207" s="11"/>
      <c r="BPG207" s="11"/>
      <c r="BPH207" s="11"/>
      <c r="BPI207" s="11"/>
      <c r="BPJ207" s="11"/>
      <c r="BPK207" s="11"/>
      <c r="BPL207" s="11"/>
      <c r="BPM207" s="11"/>
      <c r="BPN207" s="11"/>
      <c r="BPO207" s="11"/>
      <c r="BPP207" s="11"/>
      <c r="BPQ207" s="11"/>
      <c r="BPR207" s="11"/>
      <c r="BPS207" s="11"/>
      <c r="BPT207" s="11"/>
      <c r="BPU207" s="11"/>
      <c r="BPV207" s="11"/>
      <c r="BPW207" s="11"/>
      <c r="BPX207" s="11"/>
      <c r="BPY207" s="11"/>
      <c r="BPZ207" s="11"/>
      <c r="BQA207" s="11"/>
      <c r="BQB207" s="11"/>
      <c r="BQC207" s="11"/>
      <c r="BQD207" s="11"/>
      <c r="BQE207" s="11"/>
      <c r="BQF207" s="11"/>
      <c r="BQG207" s="11"/>
      <c r="BQH207" s="11"/>
      <c r="BQI207" s="11"/>
      <c r="BQJ207" s="11"/>
      <c r="BQK207" s="11"/>
      <c r="BQL207" s="11"/>
      <c r="BQM207" s="11"/>
      <c r="BQN207" s="11"/>
      <c r="BQO207" s="11"/>
      <c r="BQP207" s="11"/>
      <c r="BQQ207" s="11"/>
      <c r="BQR207" s="11"/>
      <c r="BQS207" s="11"/>
      <c r="BQT207" s="11"/>
      <c r="BQU207" s="11"/>
      <c r="BQV207" s="11"/>
      <c r="BQW207" s="11"/>
      <c r="BQX207" s="11"/>
      <c r="BQY207" s="11"/>
      <c r="BQZ207" s="11"/>
      <c r="BRA207" s="11"/>
      <c r="BRB207" s="11"/>
      <c r="BRC207" s="11"/>
      <c r="BRD207" s="11"/>
      <c r="BRE207" s="11"/>
      <c r="BRF207" s="11"/>
      <c r="BRG207" s="11"/>
      <c r="BRH207" s="11"/>
      <c r="BRI207" s="11"/>
      <c r="BRJ207" s="11"/>
      <c r="BRK207" s="11"/>
      <c r="BRL207" s="11"/>
      <c r="BRM207" s="11"/>
      <c r="BRN207" s="11"/>
      <c r="BRO207" s="11"/>
      <c r="BRP207" s="11"/>
      <c r="BRQ207" s="11"/>
      <c r="BRR207" s="11"/>
      <c r="BRS207" s="11"/>
      <c r="BRT207" s="11"/>
      <c r="BRU207" s="11"/>
      <c r="BRV207" s="11"/>
      <c r="BRW207" s="11"/>
      <c r="BRX207" s="11"/>
      <c r="BRY207" s="11"/>
      <c r="BRZ207" s="11"/>
      <c r="BSA207" s="11"/>
      <c r="BSB207" s="11"/>
      <c r="BSC207" s="11"/>
      <c r="BSD207" s="11"/>
      <c r="BSE207" s="11"/>
      <c r="BSF207" s="11"/>
      <c r="BSG207" s="11"/>
      <c r="BSH207" s="11"/>
      <c r="BSI207" s="11"/>
      <c r="BSJ207" s="11"/>
      <c r="BSK207" s="11"/>
      <c r="BSL207" s="11"/>
      <c r="BSM207" s="11"/>
      <c r="BSN207" s="11"/>
      <c r="BSO207" s="11"/>
      <c r="BSP207" s="11"/>
      <c r="BSQ207" s="11"/>
      <c r="BSR207" s="11"/>
      <c r="BSS207" s="11"/>
      <c r="BST207" s="11"/>
      <c r="BSU207" s="11"/>
      <c r="BSV207" s="11"/>
      <c r="BSW207" s="11"/>
      <c r="BSX207" s="11"/>
      <c r="BSY207" s="11"/>
      <c r="BSZ207" s="11"/>
      <c r="BTA207" s="11"/>
      <c r="BTB207" s="11"/>
      <c r="BTC207" s="11"/>
      <c r="BTD207" s="11"/>
      <c r="BTE207" s="11"/>
      <c r="BTF207" s="11"/>
      <c r="BTG207" s="11"/>
      <c r="BTH207" s="11"/>
      <c r="BTI207" s="11"/>
      <c r="BTJ207" s="11"/>
      <c r="BTK207" s="11"/>
      <c r="BTL207" s="11"/>
      <c r="BTM207" s="11"/>
      <c r="BTN207" s="11"/>
      <c r="BTO207" s="11"/>
      <c r="BTP207" s="11"/>
      <c r="BTQ207" s="11"/>
      <c r="BTR207" s="11"/>
      <c r="BTS207" s="11"/>
      <c r="BTT207" s="11"/>
      <c r="BTU207" s="11"/>
      <c r="BTV207" s="11"/>
      <c r="BTW207" s="11"/>
      <c r="BTX207" s="11"/>
      <c r="BTY207" s="11"/>
      <c r="BTZ207" s="11"/>
      <c r="BUA207" s="11"/>
      <c r="BUB207" s="11"/>
      <c r="BUC207" s="11"/>
      <c r="BUD207" s="11"/>
      <c r="BUE207" s="11"/>
      <c r="BUF207" s="11"/>
      <c r="BUG207" s="11"/>
      <c r="BUH207" s="11"/>
      <c r="BUI207" s="11"/>
      <c r="BUJ207" s="11"/>
      <c r="BUK207" s="11"/>
      <c r="BUL207" s="11"/>
      <c r="BUM207" s="11"/>
      <c r="BUN207" s="11"/>
      <c r="BUO207" s="11"/>
      <c r="BUP207" s="11"/>
      <c r="BUQ207" s="11"/>
      <c r="BUR207" s="11"/>
      <c r="BUS207" s="11"/>
      <c r="BUT207" s="11"/>
      <c r="BUU207" s="11"/>
      <c r="BUV207" s="11"/>
      <c r="BUW207" s="11"/>
      <c r="BUX207" s="11"/>
      <c r="BUY207" s="11"/>
      <c r="BUZ207" s="11"/>
      <c r="BVA207" s="11"/>
      <c r="BVB207" s="11"/>
      <c r="BVC207" s="11"/>
      <c r="BVD207" s="11"/>
      <c r="BVE207" s="11"/>
      <c r="BVF207" s="11"/>
      <c r="BVG207" s="11"/>
      <c r="BVH207" s="11"/>
      <c r="BVI207" s="11"/>
      <c r="BVJ207" s="11"/>
      <c r="BVK207" s="11"/>
      <c r="BVL207" s="11"/>
      <c r="BVM207" s="11"/>
      <c r="BVN207" s="11"/>
      <c r="BVO207" s="11"/>
      <c r="BVP207" s="11"/>
      <c r="BVQ207" s="11"/>
      <c r="BVR207" s="11"/>
      <c r="BVS207" s="11"/>
      <c r="BVT207" s="11"/>
      <c r="BVU207" s="11"/>
      <c r="BVV207" s="11"/>
      <c r="BVW207" s="11"/>
      <c r="BVX207" s="11"/>
      <c r="BVY207" s="11"/>
      <c r="BVZ207" s="11"/>
      <c r="BWA207" s="11"/>
      <c r="BWB207" s="11"/>
      <c r="BWC207" s="11"/>
      <c r="BWD207" s="11"/>
      <c r="BWE207" s="11"/>
      <c r="BWF207" s="11"/>
      <c r="BWG207" s="11"/>
      <c r="BWH207" s="11"/>
      <c r="BWI207" s="11"/>
      <c r="BWJ207" s="11"/>
      <c r="BWK207" s="11"/>
      <c r="BWL207" s="11"/>
      <c r="BWM207" s="11"/>
      <c r="BWN207" s="11"/>
      <c r="BWO207" s="11"/>
      <c r="BWP207" s="11"/>
      <c r="BWQ207" s="11"/>
      <c r="BWR207" s="11"/>
      <c r="BWS207" s="11"/>
      <c r="BWT207" s="11"/>
      <c r="BWU207" s="11"/>
      <c r="BWV207" s="11"/>
      <c r="BWW207" s="11"/>
      <c r="BWX207" s="11"/>
      <c r="BWY207" s="11"/>
      <c r="BWZ207" s="11"/>
      <c r="BXA207" s="11"/>
      <c r="BXB207" s="11"/>
      <c r="BXC207" s="11"/>
      <c r="BXD207" s="11"/>
      <c r="BXE207" s="11"/>
      <c r="BXF207" s="11"/>
      <c r="BXG207" s="11"/>
      <c r="BXH207" s="11"/>
      <c r="BXI207" s="11"/>
      <c r="BXJ207" s="11"/>
      <c r="BXK207" s="11"/>
      <c r="BXL207" s="11"/>
      <c r="BXM207" s="11"/>
      <c r="BXN207" s="11"/>
      <c r="BXO207" s="11"/>
      <c r="BXP207" s="11"/>
      <c r="BXQ207" s="11"/>
      <c r="BXR207" s="11"/>
      <c r="BXS207" s="11"/>
      <c r="BXT207" s="11"/>
      <c r="BXU207" s="11"/>
      <c r="BXV207" s="11"/>
      <c r="BXW207" s="11"/>
      <c r="BXX207" s="11"/>
      <c r="BXY207" s="11"/>
      <c r="BXZ207" s="11"/>
      <c r="BYA207" s="11"/>
      <c r="BYB207" s="11"/>
      <c r="BYC207" s="11"/>
      <c r="BYD207" s="11"/>
      <c r="BYE207" s="11"/>
      <c r="BYF207" s="11"/>
      <c r="BYG207" s="11"/>
      <c r="BYH207" s="11"/>
      <c r="BYI207" s="11"/>
      <c r="BYJ207" s="11"/>
      <c r="BYK207" s="11"/>
      <c r="BYL207" s="11"/>
      <c r="BYM207" s="11"/>
      <c r="BYN207" s="11"/>
      <c r="BYO207" s="11"/>
      <c r="BYP207" s="11"/>
      <c r="BYQ207" s="11"/>
      <c r="BYR207" s="11"/>
      <c r="BYS207" s="11"/>
      <c r="BYT207" s="11"/>
      <c r="BYU207" s="11"/>
      <c r="BYV207" s="11"/>
      <c r="BYW207" s="11"/>
      <c r="BYX207" s="11"/>
      <c r="BYY207" s="11"/>
      <c r="BYZ207" s="11"/>
      <c r="BZA207" s="11"/>
      <c r="BZB207" s="11"/>
      <c r="BZC207" s="11"/>
      <c r="BZD207" s="11"/>
      <c r="BZE207" s="11"/>
      <c r="BZF207" s="11"/>
      <c r="BZG207" s="11"/>
      <c r="BZH207" s="11"/>
      <c r="BZI207" s="11"/>
      <c r="BZJ207" s="11"/>
      <c r="BZK207" s="11"/>
      <c r="BZL207" s="11"/>
      <c r="BZM207" s="11"/>
      <c r="BZN207" s="11"/>
      <c r="BZO207" s="11"/>
      <c r="BZP207" s="11"/>
      <c r="BZQ207" s="11"/>
      <c r="BZR207" s="11"/>
      <c r="BZS207" s="11"/>
      <c r="BZT207" s="11"/>
      <c r="BZU207" s="11"/>
      <c r="BZV207" s="11"/>
      <c r="BZW207" s="11"/>
      <c r="BZX207" s="11"/>
      <c r="BZY207" s="11"/>
      <c r="BZZ207" s="11"/>
      <c r="CAA207" s="11"/>
      <c r="CAB207" s="11"/>
      <c r="CAC207" s="11"/>
      <c r="CAD207" s="11"/>
      <c r="CAE207" s="11"/>
      <c r="CAF207" s="11"/>
      <c r="CAG207" s="11"/>
      <c r="CAH207" s="11"/>
      <c r="CAI207" s="11"/>
      <c r="CAJ207" s="11"/>
      <c r="CAK207" s="11"/>
      <c r="CAL207" s="11"/>
      <c r="CAM207" s="11"/>
      <c r="CAN207" s="11"/>
      <c r="CAO207" s="11"/>
      <c r="CAP207" s="11"/>
      <c r="CAQ207" s="11"/>
      <c r="CAR207" s="11"/>
      <c r="CAS207" s="11"/>
      <c r="CAT207" s="11"/>
      <c r="CAU207" s="11"/>
      <c r="CAV207" s="11"/>
      <c r="CAW207" s="11"/>
      <c r="CAX207" s="11"/>
      <c r="CAY207" s="11"/>
      <c r="CAZ207" s="11"/>
      <c r="CBA207" s="11"/>
      <c r="CBB207" s="11"/>
      <c r="CBC207" s="11"/>
      <c r="CBD207" s="11"/>
      <c r="CBE207" s="11"/>
      <c r="CBF207" s="11"/>
      <c r="CBG207" s="11"/>
      <c r="CBH207" s="11"/>
      <c r="CBI207" s="11"/>
      <c r="CBJ207" s="11"/>
      <c r="CBK207" s="11"/>
      <c r="CBL207" s="11"/>
      <c r="CBM207" s="11"/>
      <c r="CBN207" s="11"/>
      <c r="CBO207" s="11"/>
      <c r="CBP207" s="11"/>
      <c r="CBQ207" s="11"/>
      <c r="CBR207" s="11"/>
      <c r="CBS207" s="11"/>
      <c r="CBT207" s="11"/>
      <c r="CBU207" s="11"/>
      <c r="CBV207" s="11"/>
      <c r="CBW207" s="11"/>
      <c r="CBX207" s="11"/>
      <c r="CBY207" s="11"/>
      <c r="CBZ207" s="11"/>
      <c r="CCA207" s="11"/>
      <c r="CCB207" s="11"/>
      <c r="CCC207" s="11"/>
      <c r="CCD207" s="11"/>
      <c r="CCE207" s="11"/>
      <c r="CCF207" s="11"/>
      <c r="CCG207" s="11"/>
      <c r="CCH207" s="11"/>
      <c r="CCI207" s="11"/>
      <c r="CCJ207" s="11"/>
      <c r="CCK207" s="11"/>
      <c r="CCL207" s="11"/>
      <c r="CCM207" s="11"/>
      <c r="CCN207" s="11"/>
      <c r="CCO207" s="11"/>
      <c r="CCP207" s="11"/>
      <c r="CCQ207" s="11"/>
      <c r="CCR207" s="11"/>
      <c r="CCS207" s="11"/>
      <c r="CCT207" s="11"/>
      <c r="CCU207" s="11"/>
      <c r="CCV207" s="11"/>
      <c r="CCW207" s="11"/>
      <c r="CCX207" s="11"/>
      <c r="CCY207" s="11"/>
      <c r="CCZ207" s="11"/>
      <c r="CDA207" s="11"/>
      <c r="CDB207" s="11"/>
      <c r="CDC207" s="11"/>
      <c r="CDD207" s="11"/>
      <c r="CDE207" s="11"/>
      <c r="CDF207" s="11"/>
      <c r="CDG207" s="11"/>
      <c r="CDH207" s="11"/>
      <c r="CDI207" s="11"/>
      <c r="CDJ207" s="11"/>
      <c r="CDK207" s="11"/>
      <c r="CDL207" s="11"/>
      <c r="CDM207" s="11"/>
      <c r="CDN207" s="11"/>
      <c r="CDO207" s="11"/>
      <c r="CDP207" s="11"/>
      <c r="CDQ207" s="11"/>
      <c r="CDR207" s="11"/>
      <c r="CDS207" s="11"/>
      <c r="CDT207" s="11"/>
      <c r="CDU207" s="11"/>
      <c r="CDV207" s="11"/>
      <c r="CDW207" s="11"/>
      <c r="CDX207" s="11"/>
      <c r="CDY207" s="11"/>
      <c r="CDZ207" s="11"/>
      <c r="CEA207" s="11"/>
      <c r="CEB207" s="11"/>
      <c r="CEC207" s="11"/>
      <c r="CED207" s="11"/>
      <c r="CEE207" s="11"/>
      <c r="CEF207" s="11"/>
      <c r="CEG207" s="11"/>
      <c r="CEH207" s="11"/>
      <c r="CEI207" s="11"/>
      <c r="CEJ207" s="11"/>
      <c r="CEK207" s="11"/>
      <c r="CEL207" s="11"/>
      <c r="CEM207" s="11"/>
      <c r="CEN207" s="11"/>
      <c r="CEO207" s="11"/>
      <c r="CEP207" s="11"/>
      <c r="CEQ207" s="11"/>
      <c r="CER207" s="11"/>
      <c r="CES207" s="11"/>
      <c r="CET207" s="11"/>
      <c r="CEU207" s="11"/>
      <c r="CEV207" s="11"/>
      <c r="CEW207" s="11"/>
      <c r="CEX207" s="11"/>
      <c r="CEY207" s="11"/>
      <c r="CEZ207" s="11"/>
      <c r="CFA207" s="11"/>
      <c r="CFB207" s="11"/>
      <c r="CFC207" s="11"/>
      <c r="CFD207" s="11"/>
      <c r="CFE207" s="11"/>
      <c r="CFF207" s="11"/>
      <c r="CFG207" s="11"/>
      <c r="CFH207" s="11"/>
      <c r="CFI207" s="11"/>
      <c r="CFJ207" s="11"/>
      <c r="CFK207" s="11"/>
      <c r="CFL207" s="11"/>
      <c r="CFM207" s="11"/>
      <c r="CFN207" s="11"/>
      <c r="CFO207" s="11"/>
      <c r="CFP207" s="11"/>
      <c r="CFQ207" s="11"/>
      <c r="CFR207" s="11"/>
      <c r="CFS207" s="11"/>
      <c r="CFT207" s="11"/>
      <c r="CFU207" s="11"/>
      <c r="CFV207" s="11"/>
      <c r="CFW207" s="11"/>
      <c r="CFX207" s="11"/>
      <c r="CFY207" s="11"/>
      <c r="CFZ207" s="11"/>
      <c r="CGA207" s="11"/>
      <c r="CGB207" s="11"/>
      <c r="CGC207" s="11"/>
      <c r="CGD207" s="11"/>
      <c r="CGE207" s="11"/>
      <c r="CGF207" s="11"/>
      <c r="CGG207" s="11"/>
      <c r="CGH207" s="11"/>
      <c r="CGI207" s="11"/>
      <c r="CGJ207" s="11"/>
      <c r="CGK207" s="11"/>
      <c r="CGL207" s="11"/>
      <c r="CGM207" s="11"/>
      <c r="CGN207" s="11"/>
      <c r="CGO207" s="11"/>
      <c r="CGP207" s="11"/>
      <c r="CGQ207" s="11"/>
      <c r="CGR207" s="11"/>
      <c r="CGS207" s="11"/>
      <c r="CGT207" s="11"/>
      <c r="CGU207" s="11"/>
      <c r="CGV207" s="11"/>
      <c r="CGW207" s="11"/>
      <c r="CGX207" s="11"/>
      <c r="CGY207" s="11"/>
      <c r="CGZ207" s="11"/>
      <c r="CHA207" s="11"/>
      <c r="CHB207" s="11"/>
      <c r="CHC207" s="11"/>
      <c r="CHD207" s="11"/>
      <c r="CHE207" s="11"/>
      <c r="CHF207" s="11"/>
      <c r="CHG207" s="11"/>
      <c r="CHH207" s="11"/>
      <c r="CHI207" s="11"/>
      <c r="CHJ207" s="11"/>
      <c r="CHK207" s="11"/>
      <c r="CHL207" s="11"/>
      <c r="CHM207" s="11"/>
      <c r="CHN207" s="11"/>
      <c r="CHO207" s="11"/>
      <c r="CHP207" s="11"/>
      <c r="CHQ207" s="11"/>
      <c r="CHR207" s="11"/>
      <c r="CHS207" s="11"/>
      <c r="CHT207" s="11"/>
      <c r="CHU207" s="11"/>
      <c r="CHV207" s="11"/>
      <c r="CHW207" s="11"/>
      <c r="CHX207" s="11"/>
      <c r="CHY207" s="11"/>
      <c r="CHZ207" s="11"/>
      <c r="CIA207" s="11"/>
      <c r="CIB207" s="11"/>
      <c r="CIC207" s="11"/>
      <c r="CID207" s="11"/>
      <c r="CIE207" s="11"/>
      <c r="CIF207" s="11"/>
      <c r="CIG207" s="11"/>
      <c r="CIH207" s="11"/>
      <c r="CII207" s="11"/>
      <c r="CIJ207" s="11"/>
      <c r="CIK207" s="11"/>
      <c r="CIL207" s="11"/>
      <c r="CIM207" s="11"/>
      <c r="CIN207" s="11"/>
      <c r="CIO207" s="11"/>
      <c r="CIP207" s="11"/>
      <c r="CIQ207" s="11"/>
      <c r="CIR207" s="11"/>
      <c r="CIS207" s="11"/>
      <c r="CIT207" s="11"/>
      <c r="CIU207" s="11"/>
      <c r="CIV207" s="11"/>
      <c r="CIW207" s="11"/>
      <c r="CIX207" s="11"/>
      <c r="CIY207" s="11"/>
      <c r="CIZ207" s="11"/>
      <c r="CJA207" s="11"/>
      <c r="CJB207" s="11"/>
      <c r="CJC207" s="11"/>
      <c r="CJD207" s="11"/>
      <c r="CJE207" s="11"/>
      <c r="CJF207" s="11"/>
      <c r="CJG207" s="11"/>
      <c r="CJH207" s="11"/>
      <c r="CJI207" s="11"/>
      <c r="CJJ207" s="11"/>
      <c r="CJK207" s="11"/>
      <c r="CJL207" s="11"/>
      <c r="CJM207" s="11"/>
      <c r="CJN207" s="11"/>
      <c r="CJO207" s="11"/>
      <c r="CJP207" s="11"/>
      <c r="CJQ207" s="11"/>
      <c r="CJR207" s="11"/>
      <c r="CJS207" s="11"/>
      <c r="CJT207" s="11"/>
      <c r="CJU207" s="11"/>
      <c r="CJV207" s="11"/>
      <c r="CJW207" s="11"/>
      <c r="CJX207" s="11"/>
      <c r="CJY207" s="11"/>
      <c r="CJZ207" s="11"/>
      <c r="CKA207" s="11"/>
      <c r="CKB207" s="11"/>
      <c r="CKC207" s="11"/>
      <c r="CKD207" s="11"/>
      <c r="CKE207" s="11"/>
      <c r="CKF207" s="11"/>
      <c r="CKG207" s="11"/>
      <c r="CKH207" s="11"/>
      <c r="CKI207" s="11"/>
      <c r="CKJ207" s="11"/>
      <c r="CKK207" s="11"/>
      <c r="CKL207" s="11"/>
      <c r="CKM207" s="11"/>
      <c r="CKN207" s="11"/>
      <c r="CKO207" s="11"/>
      <c r="CKP207" s="11"/>
      <c r="CKQ207" s="11"/>
      <c r="CKR207" s="11"/>
      <c r="CKS207" s="11"/>
      <c r="CKT207" s="11"/>
      <c r="CKU207" s="11"/>
      <c r="CKV207" s="11"/>
      <c r="CKW207" s="11"/>
      <c r="CKX207" s="11"/>
      <c r="CKY207" s="11"/>
      <c r="CKZ207" s="11"/>
      <c r="CLA207" s="11"/>
      <c r="CLB207" s="11"/>
      <c r="CLC207" s="11"/>
      <c r="CLD207" s="11"/>
      <c r="CLE207" s="11"/>
      <c r="CLF207" s="11"/>
      <c r="CLG207" s="11"/>
      <c r="CLH207" s="11"/>
      <c r="CLI207" s="11"/>
      <c r="CLJ207" s="11"/>
      <c r="CLK207" s="11"/>
      <c r="CLL207" s="11"/>
      <c r="CLM207" s="11"/>
      <c r="CLN207" s="11"/>
      <c r="CLO207" s="11"/>
      <c r="CLP207" s="11"/>
      <c r="CLQ207" s="11"/>
      <c r="CLR207" s="11"/>
      <c r="CLS207" s="11"/>
      <c r="CLT207" s="11"/>
      <c r="CLU207" s="11"/>
      <c r="CLV207" s="11"/>
      <c r="CLW207" s="11"/>
      <c r="CLX207" s="11"/>
      <c r="CLY207" s="11"/>
      <c r="CLZ207" s="11"/>
      <c r="CMA207" s="11"/>
      <c r="CMB207" s="11"/>
      <c r="CMC207" s="11"/>
      <c r="CMD207" s="11"/>
      <c r="CME207" s="11"/>
      <c r="CMF207" s="11"/>
      <c r="CMG207" s="11"/>
      <c r="CMH207" s="11"/>
      <c r="CMI207" s="11"/>
      <c r="CMJ207" s="11"/>
      <c r="CMK207" s="11"/>
      <c r="CML207" s="11"/>
      <c r="CMM207" s="11"/>
      <c r="CMN207" s="11"/>
      <c r="CMO207" s="11"/>
      <c r="CMP207" s="11"/>
      <c r="CMQ207" s="11"/>
      <c r="CMR207" s="11"/>
      <c r="CMS207" s="11"/>
      <c r="CMT207" s="11"/>
      <c r="CMU207" s="11"/>
      <c r="CMV207" s="11"/>
      <c r="CMW207" s="11"/>
      <c r="CMX207" s="11"/>
      <c r="CMY207" s="11"/>
      <c r="CMZ207" s="11"/>
      <c r="CNA207" s="11"/>
      <c r="CNB207" s="11"/>
      <c r="CNC207" s="11"/>
      <c r="CND207" s="11"/>
      <c r="CNE207" s="11"/>
      <c r="CNF207" s="11"/>
      <c r="CNG207" s="11"/>
      <c r="CNH207" s="11"/>
      <c r="CNI207" s="11"/>
      <c r="CNJ207" s="11"/>
      <c r="CNK207" s="11"/>
      <c r="CNL207" s="11"/>
      <c r="CNM207" s="11"/>
      <c r="CNN207" s="11"/>
      <c r="CNO207" s="11"/>
      <c r="CNP207" s="11"/>
      <c r="CNQ207" s="11"/>
      <c r="CNR207" s="11"/>
      <c r="CNS207" s="11"/>
      <c r="CNT207" s="11"/>
      <c r="CNU207" s="11"/>
      <c r="CNV207" s="11"/>
      <c r="CNW207" s="11"/>
      <c r="CNX207" s="11"/>
      <c r="CNY207" s="11"/>
      <c r="CNZ207" s="11"/>
      <c r="COA207" s="11"/>
      <c r="COB207" s="11"/>
      <c r="COC207" s="11"/>
      <c r="COD207" s="11"/>
      <c r="COE207" s="11"/>
      <c r="COF207" s="11"/>
      <c r="COG207" s="11"/>
      <c r="COH207" s="11"/>
      <c r="COI207" s="11"/>
      <c r="COJ207" s="11"/>
      <c r="COK207" s="11"/>
      <c r="COL207" s="11"/>
      <c r="COM207" s="11"/>
      <c r="CON207" s="11"/>
      <c r="COO207" s="11"/>
      <c r="COP207" s="11"/>
      <c r="COQ207" s="11"/>
      <c r="COR207" s="11"/>
      <c r="COS207" s="11"/>
      <c r="COT207" s="11"/>
      <c r="COU207" s="11"/>
      <c r="COV207" s="11"/>
      <c r="COW207" s="11"/>
      <c r="COX207" s="11"/>
      <c r="COY207" s="11"/>
      <c r="COZ207" s="11"/>
      <c r="CPA207" s="11"/>
      <c r="CPB207" s="11"/>
      <c r="CPC207" s="11"/>
      <c r="CPD207" s="11"/>
      <c r="CPE207" s="11"/>
      <c r="CPF207" s="11"/>
      <c r="CPG207" s="11"/>
      <c r="CPH207" s="11"/>
      <c r="CPI207" s="11"/>
      <c r="CPJ207" s="11"/>
      <c r="CPK207" s="11"/>
      <c r="CPL207" s="11"/>
      <c r="CPM207" s="11"/>
      <c r="CPN207" s="11"/>
      <c r="CPO207" s="11"/>
      <c r="CPP207" s="11"/>
      <c r="CPQ207" s="11"/>
      <c r="CPR207" s="11"/>
      <c r="CPS207" s="11"/>
      <c r="CPT207" s="11"/>
      <c r="CPU207" s="11"/>
      <c r="CPV207" s="11"/>
      <c r="CPW207" s="11"/>
      <c r="CPX207" s="11"/>
      <c r="CPY207" s="11"/>
      <c r="CPZ207" s="11"/>
      <c r="CQA207" s="11"/>
      <c r="CQB207" s="11"/>
      <c r="CQC207" s="11"/>
      <c r="CQD207" s="11"/>
      <c r="CQE207" s="11"/>
      <c r="CQF207" s="11"/>
      <c r="CQG207" s="11"/>
      <c r="CQH207" s="11"/>
      <c r="CQI207" s="11"/>
      <c r="CQJ207" s="11"/>
      <c r="CQK207" s="11"/>
      <c r="CQL207" s="11"/>
      <c r="CQM207" s="11"/>
      <c r="CQN207" s="11"/>
      <c r="CQO207" s="11"/>
      <c r="CQP207" s="11"/>
      <c r="CQQ207" s="11"/>
      <c r="CQR207" s="11"/>
      <c r="CQS207" s="11"/>
      <c r="CQT207" s="11"/>
      <c r="CQU207" s="11"/>
      <c r="CQV207" s="11"/>
      <c r="CQW207" s="11"/>
      <c r="CQX207" s="11"/>
      <c r="CQY207" s="11"/>
      <c r="CQZ207" s="11"/>
      <c r="CRA207" s="11"/>
      <c r="CRB207" s="11"/>
      <c r="CRC207" s="11"/>
      <c r="CRD207" s="11"/>
      <c r="CRE207" s="11"/>
      <c r="CRF207" s="11"/>
      <c r="CRG207" s="11"/>
      <c r="CRH207" s="11"/>
      <c r="CRI207" s="11"/>
      <c r="CRJ207" s="11"/>
      <c r="CRK207" s="11"/>
      <c r="CRL207" s="11"/>
      <c r="CRM207" s="11"/>
      <c r="CRN207" s="11"/>
      <c r="CRO207" s="11"/>
      <c r="CRP207" s="11"/>
      <c r="CRQ207" s="11"/>
      <c r="CRR207" s="11"/>
      <c r="CRS207" s="11"/>
      <c r="CRT207" s="11"/>
      <c r="CRU207" s="11"/>
      <c r="CRV207" s="11"/>
      <c r="CRW207" s="11"/>
      <c r="CRX207" s="11"/>
      <c r="CRY207" s="11"/>
      <c r="CRZ207" s="11"/>
      <c r="CSA207" s="11"/>
      <c r="CSB207" s="11"/>
      <c r="CSC207" s="11"/>
      <c r="CSD207" s="11"/>
      <c r="CSE207" s="11"/>
      <c r="CSF207" s="11"/>
      <c r="CSG207" s="11"/>
      <c r="CSH207" s="11"/>
      <c r="CSI207" s="11"/>
      <c r="CSJ207" s="11"/>
      <c r="CSK207" s="11"/>
      <c r="CSL207" s="11"/>
      <c r="CSM207" s="11"/>
      <c r="CSN207" s="11"/>
      <c r="CSO207" s="11"/>
      <c r="CSP207" s="11"/>
      <c r="CSQ207" s="11"/>
      <c r="CSR207" s="11"/>
      <c r="CSS207" s="11"/>
      <c r="CST207" s="11"/>
      <c r="CSU207" s="11"/>
      <c r="CSV207" s="11"/>
      <c r="CSW207" s="11"/>
      <c r="CSX207" s="11"/>
      <c r="CSY207" s="11"/>
      <c r="CSZ207" s="11"/>
      <c r="CTA207" s="11"/>
      <c r="CTB207" s="11"/>
      <c r="CTC207" s="11"/>
      <c r="CTD207" s="11"/>
      <c r="CTE207" s="11"/>
      <c r="CTF207" s="11"/>
      <c r="CTG207" s="11"/>
      <c r="CTH207" s="11"/>
      <c r="CTI207" s="11"/>
      <c r="CTJ207" s="11"/>
      <c r="CTK207" s="11"/>
      <c r="CTL207" s="11"/>
      <c r="CTM207" s="11"/>
      <c r="CTN207" s="11"/>
      <c r="CTO207" s="11"/>
      <c r="CTP207" s="11"/>
      <c r="CTQ207" s="11"/>
      <c r="CTR207" s="11"/>
      <c r="CTS207" s="11"/>
      <c r="CTT207" s="11"/>
      <c r="CTU207" s="11"/>
      <c r="CTV207" s="11"/>
      <c r="CTW207" s="11"/>
      <c r="CTX207" s="11"/>
      <c r="CTY207" s="11"/>
      <c r="CTZ207" s="11"/>
      <c r="CUA207" s="11"/>
      <c r="CUB207" s="11"/>
      <c r="CUC207" s="11"/>
      <c r="CUD207" s="11"/>
      <c r="CUE207" s="11"/>
      <c r="CUF207" s="11"/>
      <c r="CUG207" s="11"/>
      <c r="CUH207" s="11"/>
      <c r="CUI207" s="11"/>
      <c r="CUJ207" s="11"/>
      <c r="CUK207" s="11"/>
      <c r="CUL207" s="11"/>
      <c r="CUM207" s="11"/>
      <c r="CUN207" s="11"/>
      <c r="CUO207" s="11"/>
      <c r="CUP207" s="11"/>
      <c r="CUQ207" s="11"/>
      <c r="CUR207" s="11"/>
      <c r="CUS207" s="11"/>
      <c r="CUT207" s="11"/>
      <c r="CUU207" s="11"/>
      <c r="CUV207" s="11"/>
      <c r="CUW207" s="11"/>
      <c r="CUX207" s="11"/>
      <c r="CUY207" s="11"/>
      <c r="CUZ207" s="11"/>
      <c r="CVA207" s="11"/>
      <c r="CVB207" s="11"/>
      <c r="CVC207" s="11"/>
      <c r="CVD207" s="11"/>
      <c r="CVE207" s="11"/>
      <c r="CVF207" s="11"/>
      <c r="CVG207" s="11"/>
      <c r="CVH207" s="11"/>
      <c r="CVI207" s="11"/>
      <c r="CVJ207" s="11"/>
      <c r="CVK207" s="11"/>
      <c r="CVL207" s="11"/>
      <c r="CVM207" s="11"/>
      <c r="CVN207" s="11"/>
      <c r="CVO207" s="11"/>
      <c r="CVP207" s="11"/>
      <c r="CVQ207" s="11"/>
      <c r="CVR207" s="11"/>
      <c r="CVS207" s="11"/>
      <c r="CVT207" s="11"/>
      <c r="CVU207" s="11"/>
      <c r="CVV207" s="11"/>
      <c r="CVW207" s="11"/>
      <c r="CVX207" s="11"/>
      <c r="CVY207" s="11"/>
      <c r="CVZ207" s="11"/>
      <c r="CWA207" s="11"/>
      <c r="CWB207" s="11"/>
      <c r="CWC207" s="11"/>
      <c r="CWD207" s="11"/>
      <c r="CWE207" s="11"/>
      <c r="CWF207" s="11"/>
      <c r="CWG207" s="11"/>
      <c r="CWH207" s="11"/>
      <c r="CWI207" s="11"/>
      <c r="CWJ207" s="11"/>
      <c r="CWK207" s="11"/>
      <c r="CWL207" s="11"/>
      <c r="CWM207" s="11"/>
      <c r="CWN207" s="11"/>
      <c r="CWO207" s="11"/>
      <c r="CWP207" s="11"/>
      <c r="CWQ207" s="11"/>
      <c r="CWR207" s="11"/>
      <c r="CWS207" s="11"/>
      <c r="CWT207" s="11"/>
      <c r="CWU207" s="11"/>
      <c r="CWV207" s="11"/>
      <c r="CWW207" s="11"/>
      <c r="CWX207" s="11"/>
      <c r="CWY207" s="11"/>
      <c r="CWZ207" s="11"/>
      <c r="CXA207" s="11"/>
      <c r="CXB207" s="11"/>
      <c r="CXC207" s="11"/>
      <c r="CXD207" s="11"/>
      <c r="CXE207" s="11"/>
      <c r="CXF207" s="11"/>
      <c r="CXG207" s="11"/>
      <c r="CXH207" s="11"/>
      <c r="CXI207" s="11"/>
      <c r="CXJ207" s="11"/>
      <c r="CXK207" s="11"/>
      <c r="CXL207" s="11"/>
      <c r="CXM207" s="11"/>
      <c r="CXN207" s="11"/>
      <c r="CXO207" s="11"/>
      <c r="CXP207" s="11"/>
      <c r="CXQ207" s="11"/>
      <c r="CXR207" s="11"/>
      <c r="CXS207" s="11"/>
      <c r="CXT207" s="11"/>
      <c r="CXU207" s="11"/>
      <c r="CXV207" s="11"/>
      <c r="CXW207" s="11"/>
      <c r="CXX207" s="11"/>
      <c r="CXY207" s="11"/>
      <c r="CXZ207" s="11"/>
      <c r="CYA207" s="11"/>
      <c r="CYB207" s="11"/>
      <c r="CYC207" s="11"/>
      <c r="CYD207" s="11"/>
      <c r="CYE207" s="11"/>
      <c r="CYF207" s="11"/>
      <c r="CYG207" s="11"/>
      <c r="CYH207" s="11"/>
      <c r="CYI207" s="11"/>
      <c r="CYJ207" s="11"/>
      <c r="CYK207" s="11"/>
      <c r="CYL207" s="11"/>
      <c r="CYM207" s="11"/>
      <c r="CYN207" s="11"/>
      <c r="CYO207" s="11"/>
      <c r="CYP207" s="11"/>
      <c r="CYQ207" s="11"/>
      <c r="CYR207" s="11"/>
      <c r="CYS207" s="11"/>
      <c r="CYT207" s="11"/>
      <c r="CYU207" s="11"/>
      <c r="CYV207" s="11"/>
      <c r="CYW207" s="11"/>
      <c r="CYX207" s="11"/>
      <c r="CYY207" s="11"/>
      <c r="CYZ207" s="11"/>
      <c r="CZA207" s="11"/>
      <c r="CZB207" s="11"/>
      <c r="CZC207" s="11"/>
      <c r="CZD207" s="11"/>
      <c r="CZE207" s="11"/>
      <c r="CZF207" s="11"/>
      <c r="CZG207" s="11"/>
      <c r="CZH207" s="11"/>
      <c r="CZI207" s="11"/>
      <c r="CZJ207" s="11"/>
      <c r="CZK207" s="11"/>
      <c r="CZL207" s="11"/>
      <c r="CZM207" s="11"/>
      <c r="CZN207" s="11"/>
      <c r="CZO207" s="11"/>
      <c r="CZP207" s="11"/>
      <c r="CZQ207" s="11"/>
      <c r="CZR207" s="11"/>
      <c r="CZS207" s="11"/>
      <c r="CZT207" s="11"/>
      <c r="CZU207" s="11"/>
      <c r="CZV207" s="11"/>
      <c r="CZW207" s="11"/>
      <c r="CZX207" s="11"/>
      <c r="CZY207" s="11"/>
      <c r="CZZ207" s="11"/>
      <c r="DAA207" s="11"/>
      <c r="DAB207" s="11"/>
      <c r="DAC207" s="11"/>
      <c r="DAD207" s="11"/>
      <c r="DAE207" s="11"/>
      <c r="DAF207" s="11"/>
      <c r="DAG207" s="11"/>
      <c r="DAH207" s="11"/>
      <c r="DAI207" s="11"/>
      <c r="DAJ207" s="11"/>
      <c r="DAK207" s="11"/>
      <c r="DAL207" s="11"/>
      <c r="DAM207" s="11"/>
      <c r="DAN207" s="11"/>
      <c r="DAO207" s="11"/>
      <c r="DAP207" s="11"/>
      <c r="DAQ207" s="11"/>
      <c r="DAR207" s="11"/>
      <c r="DAS207" s="11"/>
      <c r="DAT207" s="11"/>
      <c r="DAU207" s="11"/>
      <c r="DAV207" s="11"/>
      <c r="DAW207" s="11"/>
      <c r="DAX207" s="11"/>
      <c r="DAY207" s="11"/>
      <c r="DAZ207" s="11"/>
      <c r="DBA207" s="11"/>
      <c r="DBB207" s="11"/>
      <c r="DBC207" s="11"/>
      <c r="DBD207" s="11"/>
      <c r="DBE207" s="11"/>
      <c r="DBF207" s="11"/>
      <c r="DBG207" s="11"/>
      <c r="DBH207" s="11"/>
      <c r="DBI207" s="11"/>
      <c r="DBJ207" s="11"/>
      <c r="DBK207" s="11"/>
      <c r="DBL207" s="11"/>
      <c r="DBM207" s="11"/>
      <c r="DBN207" s="11"/>
      <c r="DBO207" s="11"/>
      <c r="DBP207" s="11"/>
      <c r="DBQ207" s="11"/>
      <c r="DBR207" s="11"/>
      <c r="DBS207" s="11"/>
      <c r="DBT207" s="11"/>
      <c r="DBU207" s="11"/>
      <c r="DBV207" s="11"/>
      <c r="DBW207" s="11"/>
      <c r="DBX207" s="11"/>
      <c r="DBY207" s="11"/>
      <c r="DBZ207" s="11"/>
      <c r="DCA207" s="11"/>
      <c r="DCB207" s="11"/>
      <c r="DCC207" s="11"/>
      <c r="DCD207" s="11"/>
      <c r="DCE207" s="11"/>
      <c r="DCF207" s="11"/>
      <c r="DCG207" s="11"/>
      <c r="DCH207" s="11"/>
      <c r="DCI207" s="11"/>
      <c r="DCJ207" s="11"/>
      <c r="DCK207" s="11"/>
      <c r="DCL207" s="11"/>
      <c r="DCM207" s="11"/>
      <c r="DCN207" s="11"/>
      <c r="DCO207" s="11"/>
      <c r="DCP207" s="11"/>
      <c r="DCQ207" s="11"/>
      <c r="DCR207" s="11"/>
      <c r="DCS207" s="11"/>
      <c r="DCT207" s="11"/>
      <c r="DCU207" s="11"/>
      <c r="DCV207" s="11"/>
      <c r="DCW207" s="11"/>
      <c r="DCX207" s="11"/>
      <c r="DCY207" s="11"/>
      <c r="DCZ207" s="11"/>
      <c r="DDA207" s="11"/>
      <c r="DDB207" s="11"/>
      <c r="DDC207" s="11"/>
      <c r="DDD207" s="11"/>
      <c r="DDE207" s="11"/>
      <c r="DDF207" s="11"/>
      <c r="DDG207" s="11"/>
      <c r="DDH207" s="11"/>
      <c r="DDI207" s="11"/>
      <c r="DDJ207" s="11"/>
      <c r="DDK207" s="11"/>
      <c r="DDL207" s="11"/>
      <c r="DDM207" s="11"/>
      <c r="DDN207" s="11"/>
      <c r="DDO207" s="11"/>
      <c r="DDP207" s="11"/>
      <c r="DDQ207" s="11"/>
      <c r="DDR207" s="11"/>
      <c r="DDS207" s="11"/>
      <c r="DDT207" s="11"/>
      <c r="DDU207" s="11"/>
      <c r="DDV207" s="11"/>
      <c r="DDW207" s="11"/>
      <c r="DDX207" s="11"/>
      <c r="DDY207" s="11"/>
      <c r="DDZ207" s="11"/>
      <c r="DEA207" s="11"/>
      <c r="DEB207" s="11"/>
      <c r="DEC207" s="11"/>
      <c r="DED207" s="11"/>
      <c r="DEE207" s="11"/>
      <c r="DEF207" s="11"/>
      <c r="DEG207" s="11"/>
      <c r="DEH207" s="11"/>
      <c r="DEI207" s="11"/>
      <c r="DEJ207" s="11"/>
      <c r="DEK207" s="11"/>
      <c r="DEL207" s="11"/>
      <c r="DEM207" s="11"/>
      <c r="DEN207" s="11"/>
      <c r="DEO207" s="11"/>
      <c r="DEP207" s="11"/>
      <c r="DEQ207" s="11"/>
      <c r="DER207" s="11"/>
      <c r="DES207" s="11"/>
      <c r="DET207" s="11"/>
      <c r="DEU207" s="11"/>
      <c r="DEV207" s="11"/>
      <c r="DEW207" s="11"/>
      <c r="DEX207" s="11"/>
      <c r="DEY207" s="11"/>
      <c r="DEZ207" s="11"/>
      <c r="DFA207" s="11"/>
      <c r="DFB207" s="11"/>
      <c r="DFC207" s="11"/>
      <c r="DFD207" s="11"/>
      <c r="DFE207" s="11"/>
      <c r="DFF207" s="11"/>
      <c r="DFG207" s="11"/>
      <c r="DFH207" s="11"/>
      <c r="DFI207" s="11"/>
      <c r="DFJ207" s="11"/>
      <c r="DFK207" s="11"/>
      <c r="DFL207" s="11"/>
      <c r="DFM207" s="11"/>
      <c r="DFN207" s="11"/>
      <c r="DFO207" s="11"/>
      <c r="DFP207" s="11"/>
      <c r="DFQ207" s="11"/>
      <c r="DFR207" s="11"/>
      <c r="DFS207" s="11"/>
      <c r="DFT207" s="11"/>
      <c r="DFU207" s="11"/>
      <c r="DFV207" s="11"/>
      <c r="DFW207" s="11"/>
      <c r="DFX207" s="11"/>
      <c r="DFY207" s="11"/>
      <c r="DFZ207" s="11"/>
      <c r="DGA207" s="11"/>
      <c r="DGB207" s="11"/>
      <c r="DGC207" s="11"/>
      <c r="DGD207" s="11"/>
      <c r="DGE207" s="11"/>
      <c r="DGF207" s="11"/>
      <c r="DGG207" s="11"/>
      <c r="DGH207" s="11"/>
      <c r="DGI207" s="11"/>
      <c r="DGJ207" s="11"/>
      <c r="DGK207" s="11"/>
      <c r="DGL207" s="11"/>
      <c r="DGM207" s="11"/>
      <c r="DGN207" s="11"/>
      <c r="DGO207" s="11"/>
      <c r="DGP207" s="11"/>
      <c r="DGQ207" s="11"/>
      <c r="DGR207" s="11"/>
      <c r="DGS207" s="11"/>
      <c r="DGT207" s="11"/>
      <c r="DGU207" s="11"/>
      <c r="DGV207" s="11"/>
      <c r="DGW207" s="11"/>
      <c r="DGX207" s="11"/>
      <c r="DGY207" s="11"/>
      <c r="DGZ207" s="11"/>
      <c r="DHA207" s="11"/>
      <c r="DHB207" s="11"/>
      <c r="DHC207" s="11"/>
      <c r="DHD207" s="11"/>
      <c r="DHE207" s="11"/>
      <c r="DHF207" s="11"/>
      <c r="DHG207" s="11"/>
      <c r="DHH207" s="11"/>
      <c r="DHI207" s="11"/>
      <c r="DHJ207" s="11"/>
      <c r="DHK207" s="11"/>
      <c r="DHL207" s="11"/>
      <c r="DHM207" s="11"/>
      <c r="DHN207" s="11"/>
      <c r="DHO207" s="11"/>
      <c r="DHP207" s="11"/>
      <c r="DHQ207" s="11"/>
      <c r="DHR207" s="11"/>
      <c r="DHS207" s="11"/>
      <c r="DHT207" s="11"/>
      <c r="DHU207" s="11"/>
      <c r="DHV207" s="11"/>
      <c r="DHW207" s="11"/>
      <c r="DHX207" s="11"/>
      <c r="DHY207" s="11"/>
      <c r="DHZ207" s="11"/>
      <c r="DIA207" s="11"/>
      <c r="DIB207" s="11"/>
      <c r="DIC207" s="11"/>
      <c r="DID207" s="11"/>
      <c r="DIE207" s="11"/>
      <c r="DIF207" s="11"/>
      <c r="DIG207" s="11"/>
      <c r="DIH207" s="11"/>
      <c r="DII207" s="11"/>
      <c r="DIJ207" s="11"/>
      <c r="DIK207" s="11"/>
      <c r="DIL207" s="11"/>
      <c r="DIM207" s="11"/>
      <c r="DIN207" s="11"/>
      <c r="DIO207" s="11"/>
      <c r="DIP207" s="11"/>
      <c r="DIQ207" s="11"/>
      <c r="DIR207" s="11"/>
      <c r="DIS207" s="11"/>
      <c r="DIT207" s="11"/>
      <c r="DIU207" s="11"/>
      <c r="DIV207" s="11"/>
      <c r="DIW207" s="11"/>
      <c r="DIX207" s="11"/>
      <c r="DIY207" s="11"/>
      <c r="DIZ207" s="11"/>
      <c r="DJA207" s="11"/>
      <c r="DJB207" s="11"/>
      <c r="DJC207" s="11"/>
      <c r="DJD207" s="11"/>
      <c r="DJE207" s="11"/>
      <c r="DJF207" s="11"/>
      <c r="DJG207" s="11"/>
      <c r="DJH207" s="11"/>
      <c r="DJI207" s="11"/>
      <c r="DJJ207" s="11"/>
      <c r="DJK207" s="11"/>
      <c r="DJL207" s="11"/>
      <c r="DJM207" s="11"/>
      <c r="DJN207" s="11"/>
      <c r="DJO207" s="11"/>
      <c r="DJP207" s="11"/>
      <c r="DJQ207" s="11"/>
      <c r="DJR207" s="11"/>
      <c r="DJS207" s="11"/>
      <c r="DJT207" s="11"/>
      <c r="DJU207" s="11"/>
      <c r="DJV207" s="11"/>
      <c r="DJW207" s="11"/>
      <c r="DJX207" s="11"/>
      <c r="DJY207" s="11"/>
      <c r="DJZ207" s="11"/>
      <c r="DKA207" s="11"/>
      <c r="DKB207" s="11"/>
      <c r="DKC207" s="11"/>
      <c r="DKD207" s="11"/>
      <c r="DKE207" s="11"/>
      <c r="DKF207" s="11"/>
      <c r="DKG207" s="11"/>
      <c r="DKH207" s="11"/>
      <c r="DKI207" s="11"/>
      <c r="DKJ207" s="11"/>
      <c r="DKK207" s="11"/>
      <c r="DKL207" s="11"/>
      <c r="DKM207" s="11"/>
      <c r="DKN207" s="11"/>
      <c r="DKO207" s="11"/>
      <c r="DKP207" s="11"/>
      <c r="DKQ207" s="11"/>
      <c r="DKR207" s="11"/>
      <c r="DKS207" s="11"/>
      <c r="DKT207" s="11"/>
      <c r="DKU207" s="11"/>
      <c r="DKV207" s="11"/>
      <c r="DKW207" s="11"/>
      <c r="DKX207" s="11"/>
      <c r="DKY207" s="11"/>
      <c r="DKZ207" s="11"/>
      <c r="DLA207" s="11"/>
      <c r="DLB207" s="11"/>
      <c r="DLC207" s="11"/>
      <c r="DLD207" s="11"/>
      <c r="DLE207" s="11"/>
      <c r="DLF207" s="11"/>
      <c r="DLG207" s="11"/>
      <c r="DLH207" s="11"/>
      <c r="DLI207" s="11"/>
      <c r="DLJ207" s="11"/>
      <c r="DLK207" s="11"/>
      <c r="DLL207" s="11"/>
      <c r="DLM207" s="11"/>
      <c r="DLN207" s="11"/>
      <c r="DLO207" s="11"/>
      <c r="DLP207" s="11"/>
      <c r="DLQ207" s="11"/>
      <c r="DLR207" s="11"/>
      <c r="DLS207" s="11"/>
      <c r="DLT207" s="11"/>
      <c r="DLU207" s="11"/>
      <c r="DLV207" s="11"/>
      <c r="DLW207" s="11"/>
      <c r="DLX207" s="11"/>
      <c r="DLY207" s="11"/>
      <c r="DLZ207" s="11"/>
      <c r="DMA207" s="11"/>
      <c r="DMB207" s="11"/>
      <c r="DMC207" s="11"/>
      <c r="DMD207" s="11"/>
      <c r="DME207" s="11"/>
      <c r="DMF207" s="11"/>
      <c r="DMG207" s="11"/>
      <c r="DMH207" s="11"/>
      <c r="DMI207" s="11"/>
      <c r="DMJ207" s="11"/>
      <c r="DMK207" s="11"/>
      <c r="DML207" s="11"/>
      <c r="DMM207" s="11"/>
      <c r="DMN207" s="11"/>
      <c r="DMO207" s="11"/>
      <c r="DMP207" s="11"/>
      <c r="DMQ207" s="11"/>
      <c r="DMR207" s="11"/>
      <c r="DMS207" s="11"/>
      <c r="DMT207" s="11"/>
      <c r="DMU207" s="11"/>
      <c r="DMV207" s="11"/>
      <c r="DMW207" s="11"/>
      <c r="DMX207" s="11"/>
      <c r="DMY207" s="11"/>
      <c r="DMZ207" s="11"/>
      <c r="DNA207" s="11"/>
      <c r="DNB207" s="11"/>
      <c r="DNC207" s="11"/>
      <c r="DND207" s="11"/>
      <c r="DNE207" s="11"/>
      <c r="DNF207" s="11"/>
      <c r="DNG207" s="11"/>
      <c r="DNH207" s="11"/>
      <c r="DNI207" s="11"/>
      <c r="DNJ207" s="11"/>
      <c r="DNK207" s="11"/>
      <c r="DNL207" s="11"/>
      <c r="DNM207" s="11"/>
      <c r="DNN207" s="11"/>
      <c r="DNO207" s="11"/>
      <c r="DNP207" s="11"/>
      <c r="DNQ207" s="11"/>
      <c r="DNR207" s="11"/>
      <c r="DNS207" s="11"/>
      <c r="DNT207" s="11"/>
      <c r="DNU207" s="11"/>
      <c r="DNV207" s="11"/>
      <c r="DNW207" s="11"/>
      <c r="DNX207" s="11"/>
      <c r="DNY207" s="11"/>
      <c r="DNZ207" s="11"/>
      <c r="DOA207" s="11"/>
      <c r="DOB207" s="11"/>
      <c r="DOC207" s="11"/>
      <c r="DOD207" s="11"/>
      <c r="DOE207" s="11"/>
      <c r="DOF207" s="11"/>
      <c r="DOG207" s="11"/>
      <c r="DOH207" s="11"/>
      <c r="DOI207" s="11"/>
      <c r="DOJ207" s="11"/>
      <c r="DOK207" s="11"/>
      <c r="DOL207" s="11"/>
      <c r="DOM207" s="11"/>
      <c r="DON207" s="11"/>
      <c r="DOO207" s="11"/>
      <c r="DOP207" s="11"/>
      <c r="DOQ207" s="11"/>
      <c r="DOR207" s="11"/>
      <c r="DOS207" s="11"/>
      <c r="DOT207" s="11"/>
      <c r="DOU207" s="11"/>
      <c r="DOV207" s="11"/>
      <c r="DOW207" s="11"/>
      <c r="DOX207" s="11"/>
      <c r="DOY207" s="11"/>
      <c r="DOZ207" s="11"/>
      <c r="DPA207" s="11"/>
      <c r="DPB207" s="11"/>
      <c r="DPC207" s="11"/>
      <c r="DPD207" s="11"/>
      <c r="DPE207" s="11"/>
      <c r="DPF207" s="11"/>
      <c r="DPG207" s="11"/>
      <c r="DPH207" s="11"/>
      <c r="DPI207" s="11"/>
      <c r="DPJ207" s="11"/>
      <c r="DPK207" s="11"/>
      <c r="DPL207" s="11"/>
      <c r="DPM207" s="11"/>
      <c r="DPN207" s="11"/>
      <c r="DPO207" s="11"/>
      <c r="DPP207" s="11"/>
      <c r="DPQ207" s="11"/>
      <c r="DPR207" s="11"/>
      <c r="DPS207" s="11"/>
      <c r="DPT207" s="11"/>
      <c r="DPU207" s="11"/>
      <c r="DPV207" s="11"/>
      <c r="DPW207" s="11"/>
      <c r="DPX207" s="11"/>
      <c r="DPY207" s="11"/>
      <c r="DPZ207" s="11"/>
      <c r="DQA207" s="11"/>
      <c r="DQB207" s="11"/>
      <c r="DQC207" s="11"/>
      <c r="DQD207" s="11"/>
      <c r="DQE207" s="11"/>
      <c r="DQF207" s="11"/>
      <c r="DQG207" s="11"/>
      <c r="DQH207" s="11"/>
      <c r="DQI207" s="11"/>
      <c r="DQJ207" s="11"/>
      <c r="DQK207" s="11"/>
      <c r="DQL207" s="11"/>
      <c r="DQM207" s="11"/>
      <c r="DQN207" s="11"/>
      <c r="DQO207" s="11"/>
      <c r="DQP207" s="11"/>
      <c r="DQQ207" s="11"/>
      <c r="DQR207" s="11"/>
      <c r="DQS207" s="11"/>
      <c r="DQT207" s="11"/>
      <c r="DQU207" s="11"/>
      <c r="DQV207" s="11"/>
      <c r="DQW207" s="11"/>
      <c r="DQX207" s="11"/>
      <c r="DQY207" s="11"/>
      <c r="DQZ207" s="11"/>
      <c r="DRA207" s="11"/>
      <c r="DRB207" s="11"/>
      <c r="DRC207" s="11"/>
      <c r="DRD207" s="11"/>
      <c r="DRE207" s="11"/>
      <c r="DRF207" s="11"/>
      <c r="DRG207" s="11"/>
      <c r="DRH207" s="11"/>
      <c r="DRI207" s="11"/>
      <c r="DRJ207" s="11"/>
      <c r="DRK207" s="11"/>
      <c r="DRL207" s="11"/>
      <c r="DRM207" s="11"/>
      <c r="DRN207" s="11"/>
      <c r="DRO207" s="11"/>
      <c r="DRP207" s="11"/>
      <c r="DRQ207" s="11"/>
      <c r="DRR207" s="11"/>
      <c r="DRS207" s="11"/>
      <c r="DRT207" s="11"/>
      <c r="DRU207" s="11"/>
      <c r="DRV207" s="11"/>
      <c r="DRW207" s="11"/>
      <c r="DRX207" s="11"/>
      <c r="DRY207" s="11"/>
      <c r="DRZ207" s="11"/>
      <c r="DSA207" s="11"/>
      <c r="DSB207" s="11"/>
      <c r="DSC207" s="11"/>
      <c r="DSD207" s="11"/>
      <c r="DSE207" s="11"/>
      <c r="DSF207" s="11"/>
      <c r="DSG207" s="11"/>
      <c r="DSH207" s="11"/>
      <c r="DSI207" s="11"/>
      <c r="DSJ207" s="11"/>
      <c r="DSK207" s="11"/>
      <c r="DSL207" s="11"/>
      <c r="DSM207" s="11"/>
      <c r="DSN207" s="11"/>
      <c r="DSO207" s="11"/>
      <c r="DSP207" s="11"/>
      <c r="DSQ207" s="11"/>
      <c r="DSR207" s="11"/>
      <c r="DSS207" s="11"/>
      <c r="DST207" s="11"/>
      <c r="DSU207" s="11"/>
      <c r="DSV207" s="11"/>
      <c r="DSW207" s="11"/>
      <c r="DSX207" s="11"/>
      <c r="DSY207" s="11"/>
      <c r="DSZ207" s="11"/>
      <c r="DTA207" s="11"/>
      <c r="DTB207" s="11"/>
      <c r="DTC207" s="11"/>
      <c r="DTD207" s="11"/>
      <c r="DTE207" s="11"/>
      <c r="DTF207" s="11"/>
      <c r="DTG207" s="11"/>
      <c r="DTH207" s="11"/>
      <c r="DTI207" s="11"/>
      <c r="DTJ207" s="11"/>
      <c r="DTK207" s="11"/>
      <c r="DTL207" s="11"/>
      <c r="DTM207" s="11"/>
      <c r="DTN207" s="11"/>
      <c r="DTO207" s="11"/>
      <c r="DTP207" s="11"/>
      <c r="DTQ207" s="11"/>
      <c r="DTR207" s="11"/>
      <c r="DTS207" s="11"/>
      <c r="DTT207" s="11"/>
      <c r="DTU207" s="11"/>
      <c r="DTV207" s="11"/>
      <c r="DTW207" s="11"/>
      <c r="DTX207" s="11"/>
      <c r="DTY207" s="11"/>
      <c r="DTZ207" s="11"/>
      <c r="DUA207" s="11"/>
      <c r="DUB207" s="11"/>
      <c r="DUC207" s="11"/>
      <c r="DUD207" s="11"/>
      <c r="DUE207" s="11"/>
      <c r="DUF207" s="11"/>
      <c r="DUG207" s="11"/>
      <c r="DUH207" s="11"/>
      <c r="DUI207" s="11"/>
      <c r="DUJ207" s="11"/>
      <c r="DUK207" s="11"/>
      <c r="DUL207" s="11"/>
      <c r="DUM207" s="11"/>
      <c r="DUN207" s="11"/>
      <c r="DUO207" s="11"/>
      <c r="DUP207" s="11"/>
      <c r="DUQ207" s="11"/>
      <c r="DUR207" s="11"/>
      <c r="DUS207" s="11"/>
      <c r="DUT207" s="11"/>
      <c r="DUU207" s="11"/>
      <c r="DUV207" s="11"/>
      <c r="DUW207" s="11"/>
      <c r="DUX207" s="11"/>
      <c r="DUY207" s="11"/>
      <c r="DUZ207" s="11"/>
      <c r="DVA207" s="11"/>
      <c r="DVB207" s="11"/>
      <c r="DVC207" s="11"/>
      <c r="DVD207" s="11"/>
      <c r="DVE207" s="11"/>
      <c r="DVF207" s="11"/>
      <c r="DVG207" s="11"/>
      <c r="DVH207" s="11"/>
      <c r="DVI207" s="11"/>
      <c r="DVJ207" s="11"/>
      <c r="DVK207" s="11"/>
      <c r="DVL207" s="11"/>
      <c r="DVM207" s="11"/>
      <c r="DVN207" s="11"/>
      <c r="DVO207" s="11"/>
      <c r="DVP207" s="11"/>
      <c r="DVQ207" s="11"/>
      <c r="DVR207" s="11"/>
      <c r="DVS207" s="11"/>
      <c r="DVT207" s="11"/>
      <c r="DVU207" s="11"/>
      <c r="DVV207" s="11"/>
      <c r="DVW207" s="11"/>
      <c r="DVX207" s="11"/>
      <c r="DVY207" s="11"/>
      <c r="DVZ207" s="11"/>
      <c r="DWA207" s="11"/>
      <c r="DWB207" s="11"/>
      <c r="DWC207" s="11"/>
      <c r="DWD207" s="11"/>
      <c r="DWE207" s="11"/>
      <c r="DWF207" s="11"/>
      <c r="DWG207" s="11"/>
      <c r="DWH207" s="11"/>
      <c r="DWI207" s="11"/>
      <c r="DWJ207" s="11"/>
      <c r="DWK207" s="11"/>
      <c r="DWL207" s="11"/>
      <c r="DWM207" s="11"/>
      <c r="DWN207" s="11"/>
      <c r="DWO207" s="11"/>
      <c r="DWP207" s="11"/>
      <c r="DWQ207" s="11"/>
      <c r="DWR207" s="11"/>
      <c r="DWS207" s="11"/>
      <c r="DWT207" s="11"/>
      <c r="DWU207" s="11"/>
      <c r="DWV207" s="11"/>
      <c r="DWW207" s="11"/>
      <c r="DWX207" s="11"/>
      <c r="DWY207" s="11"/>
      <c r="DWZ207" s="11"/>
      <c r="DXA207" s="11"/>
      <c r="DXB207" s="11"/>
      <c r="DXC207" s="11"/>
      <c r="DXD207" s="11"/>
      <c r="DXE207" s="11"/>
      <c r="DXF207" s="11"/>
      <c r="DXG207" s="11"/>
      <c r="DXH207" s="11"/>
      <c r="DXI207" s="11"/>
      <c r="DXJ207" s="11"/>
      <c r="DXK207" s="11"/>
      <c r="DXL207" s="11"/>
      <c r="DXM207" s="11"/>
      <c r="DXN207" s="11"/>
      <c r="DXO207" s="11"/>
      <c r="DXP207" s="11"/>
      <c r="DXQ207" s="11"/>
      <c r="DXR207" s="11"/>
      <c r="DXS207" s="11"/>
      <c r="DXT207" s="11"/>
      <c r="DXU207" s="11"/>
      <c r="DXV207" s="11"/>
      <c r="DXW207" s="11"/>
      <c r="DXX207" s="11"/>
      <c r="DXY207" s="11"/>
      <c r="DXZ207" s="11"/>
      <c r="DYA207" s="11"/>
      <c r="DYB207" s="11"/>
      <c r="DYC207" s="11"/>
      <c r="DYD207" s="11"/>
      <c r="DYE207" s="11"/>
      <c r="DYF207" s="11"/>
      <c r="DYG207" s="11"/>
      <c r="DYH207" s="11"/>
      <c r="DYI207" s="11"/>
      <c r="DYJ207" s="11"/>
      <c r="DYK207" s="11"/>
      <c r="DYL207" s="11"/>
      <c r="DYM207" s="11"/>
      <c r="DYN207" s="11"/>
      <c r="DYO207" s="11"/>
      <c r="DYP207" s="11"/>
      <c r="DYQ207" s="11"/>
      <c r="DYR207" s="11"/>
      <c r="DYS207" s="11"/>
      <c r="DYT207" s="11"/>
      <c r="DYU207" s="11"/>
      <c r="DYV207" s="11"/>
      <c r="DYW207" s="11"/>
      <c r="DYX207" s="11"/>
      <c r="DYY207" s="11"/>
      <c r="DYZ207" s="11"/>
      <c r="DZA207" s="11"/>
      <c r="DZB207" s="11"/>
      <c r="DZC207" s="11"/>
      <c r="DZD207" s="11"/>
      <c r="DZE207" s="11"/>
      <c r="DZF207" s="11"/>
      <c r="DZG207" s="11"/>
      <c r="DZH207" s="11"/>
      <c r="DZI207" s="11"/>
      <c r="DZJ207" s="11"/>
      <c r="DZK207" s="11"/>
      <c r="DZL207" s="11"/>
      <c r="DZM207" s="11"/>
      <c r="DZN207" s="11"/>
      <c r="DZO207" s="11"/>
      <c r="DZP207" s="11"/>
      <c r="DZQ207" s="11"/>
      <c r="DZR207" s="11"/>
      <c r="DZS207" s="11"/>
      <c r="DZT207" s="11"/>
      <c r="DZU207" s="11"/>
      <c r="DZV207" s="11"/>
      <c r="DZW207" s="11"/>
      <c r="DZX207" s="11"/>
      <c r="DZY207" s="11"/>
      <c r="DZZ207" s="11"/>
      <c r="EAA207" s="11"/>
      <c r="EAB207" s="11"/>
      <c r="EAC207" s="11"/>
      <c r="EAD207" s="11"/>
      <c r="EAE207" s="11"/>
      <c r="EAF207" s="11"/>
      <c r="EAG207" s="11"/>
      <c r="EAH207" s="11"/>
      <c r="EAI207" s="11"/>
      <c r="EAJ207" s="11"/>
      <c r="EAK207" s="11"/>
      <c r="EAL207" s="11"/>
      <c r="EAM207" s="11"/>
      <c r="EAN207" s="11"/>
      <c r="EAO207" s="11"/>
      <c r="EAP207" s="11"/>
      <c r="EAQ207" s="11"/>
      <c r="EAR207" s="11"/>
      <c r="EAS207" s="11"/>
      <c r="EAT207" s="11"/>
      <c r="EAU207" s="11"/>
      <c r="EAV207" s="11"/>
      <c r="EAW207" s="11"/>
      <c r="EAX207" s="11"/>
      <c r="EAY207" s="11"/>
      <c r="EAZ207" s="11"/>
      <c r="EBA207" s="11"/>
      <c r="EBB207" s="11"/>
      <c r="EBC207" s="11"/>
      <c r="EBD207" s="11"/>
      <c r="EBE207" s="11"/>
      <c r="EBF207" s="11"/>
      <c r="EBG207" s="11"/>
      <c r="EBH207" s="11"/>
      <c r="EBI207" s="11"/>
      <c r="EBJ207" s="11"/>
      <c r="EBK207" s="11"/>
      <c r="EBL207" s="11"/>
      <c r="EBM207" s="11"/>
      <c r="EBN207" s="11"/>
      <c r="EBO207" s="11"/>
      <c r="EBP207" s="11"/>
      <c r="EBQ207" s="11"/>
      <c r="EBR207" s="11"/>
      <c r="EBS207" s="11"/>
      <c r="EBT207" s="11"/>
      <c r="EBU207" s="11"/>
      <c r="EBV207" s="11"/>
      <c r="EBW207" s="11"/>
      <c r="EBX207" s="11"/>
      <c r="EBY207" s="11"/>
      <c r="EBZ207" s="11"/>
      <c r="ECA207" s="11"/>
      <c r="ECB207" s="11"/>
      <c r="ECC207" s="11"/>
      <c r="ECD207" s="11"/>
      <c r="ECE207" s="11"/>
      <c r="ECF207" s="11"/>
      <c r="ECG207" s="11"/>
      <c r="ECH207" s="11"/>
      <c r="ECI207" s="11"/>
      <c r="ECJ207" s="11"/>
      <c r="ECK207" s="11"/>
      <c r="ECL207" s="11"/>
      <c r="ECM207" s="11"/>
      <c r="ECN207" s="11"/>
      <c r="ECO207" s="11"/>
      <c r="ECP207" s="11"/>
      <c r="ECQ207" s="11"/>
      <c r="ECR207" s="11"/>
      <c r="ECS207" s="11"/>
      <c r="ECT207" s="11"/>
      <c r="ECU207" s="11"/>
      <c r="ECV207" s="11"/>
      <c r="ECW207" s="11"/>
      <c r="ECX207" s="11"/>
      <c r="ECY207" s="11"/>
      <c r="ECZ207" s="11"/>
      <c r="EDA207" s="11"/>
      <c r="EDB207" s="11"/>
      <c r="EDC207" s="11"/>
      <c r="EDD207" s="11"/>
      <c r="EDE207" s="11"/>
      <c r="EDF207" s="11"/>
      <c r="EDG207" s="11"/>
      <c r="EDH207" s="11"/>
      <c r="EDI207" s="11"/>
      <c r="EDJ207" s="11"/>
      <c r="EDK207" s="11"/>
      <c r="EDL207" s="11"/>
      <c r="EDM207" s="11"/>
      <c r="EDN207" s="11"/>
      <c r="EDO207" s="11"/>
      <c r="EDP207" s="11"/>
      <c r="EDQ207" s="11"/>
      <c r="EDR207" s="11"/>
      <c r="EDS207" s="11"/>
      <c r="EDT207" s="11"/>
      <c r="EDU207" s="11"/>
      <c r="EDV207" s="11"/>
      <c r="EDW207" s="11"/>
      <c r="EDX207" s="11"/>
      <c r="EDY207" s="11"/>
      <c r="EDZ207" s="11"/>
      <c r="EEA207" s="11"/>
      <c r="EEB207" s="11"/>
      <c r="EEC207" s="11"/>
      <c r="EED207" s="11"/>
      <c r="EEE207" s="11"/>
      <c r="EEF207" s="11"/>
      <c r="EEG207" s="11"/>
      <c r="EEH207" s="11"/>
      <c r="EEI207" s="11"/>
      <c r="EEJ207" s="11"/>
      <c r="EEK207" s="11"/>
      <c r="EEL207" s="11"/>
      <c r="EEM207" s="11"/>
      <c r="EEN207" s="11"/>
      <c r="EEO207" s="11"/>
      <c r="EEP207" s="11"/>
      <c r="EEQ207" s="11"/>
      <c r="EER207" s="11"/>
      <c r="EES207" s="11"/>
      <c r="EET207" s="11"/>
      <c r="EEU207" s="11"/>
      <c r="EEV207" s="11"/>
      <c r="EEW207" s="11"/>
      <c r="EEX207" s="11"/>
      <c r="EEY207" s="11"/>
      <c r="EEZ207" s="11"/>
      <c r="EFA207" s="11"/>
      <c r="EFB207" s="11"/>
      <c r="EFC207" s="11"/>
      <c r="EFD207" s="11"/>
      <c r="EFE207" s="11"/>
      <c r="EFF207" s="11"/>
      <c r="EFG207" s="11"/>
      <c r="EFH207" s="11"/>
      <c r="EFI207" s="11"/>
      <c r="EFJ207" s="11"/>
      <c r="EFK207" s="11"/>
      <c r="EFL207" s="11"/>
      <c r="EFM207" s="11"/>
      <c r="EFN207" s="11"/>
      <c r="EFO207" s="11"/>
      <c r="EFP207" s="11"/>
      <c r="EFQ207" s="11"/>
      <c r="EFR207" s="11"/>
      <c r="EFS207" s="11"/>
      <c r="EFT207" s="11"/>
      <c r="EFU207" s="11"/>
      <c r="EFV207" s="11"/>
      <c r="EFW207" s="11"/>
      <c r="EFX207" s="11"/>
      <c r="EFY207" s="11"/>
      <c r="EFZ207" s="11"/>
      <c r="EGA207" s="11"/>
      <c r="EGB207" s="11"/>
      <c r="EGC207" s="11"/>
      <c r="EGD207" s="11"/>
      <c r="EGE207" s="11"/>
      <c r="EGF207" s="11"/>
      <c r="EGG207" s="11"/>
      <c r="EGH207" s="11"/>
      <c r="EGI207" s="11"/>
      <c r="EGJ207" s="11"/>
      <c r="EGK207" s="11"/>
      <c r="EGL207" s="11"/>
      <c r="EGM207" s="11"/>
      <c r="EGN207" s="11"/>
      <c r="EGO207" s="11"/>
      <c r="EGP207" s="11"/>
      <c r="EGQ207" s="11"/>
      <c r="EGR207" s="11"/>
      <c r="EGS207" s="11"/>
      <c r="EGT207" s="11"/>
      <c r="EGU207" s="11"/>
      <c r="EGV207" s="11"/>
      <c r="EGW207" s="11"/>
      <c r="EGX207" s="11"/>
      <c r="EGY207" s="11"/>
      <c r="EGZ207" s="11"/>
      <c r="EHA207" s="11"/>
      <c r="EHB207" s="11"/>
      <c r="EHC207" s="11"/>
      <c r="EHD207" s="11"/>
      <c r="EHE207" s="11"/>
      <c r="EHF207" s="11"/>
      <c r="EHG207" s="11"/>
      <c r="EHH207" s="11"/>
      <c r="EHI207" s="11"/>
      <c r="EHJ207" s="11"/>
      <c r="EHK207" s="11"/>
      <c r="EHL207" s="11"/>
      <c r="EHM207" s="11"/>
      <c r="EHN207" s="11"/>
      <c r="EHO207" s="11"/>
      <c r="EHP207" s="11"/>
      <c r="EHQ207" s="11"/>
      <c r="EHR207" s="11"/>
      <c r="EHS207" s="11"/>
      <c r="EHT207" s="11"/>
      <c r="EHU207" s="11"/>
      <c r="EHV207" s="11"/>
      <c r="EHW207" s="11"/>
      <c r="EHX207" s="11"/>
      <c r="EHY207" s="11"/>
      <c r="EHZ207" s="11"/>
      <c r="EIA207" s="11"/>
      <c r="EIB207" s="11"/>
      <c r="EIC207" s="11"/>
      <c r="EID207" s="11"/>
      <c r="EIE207" s="11"/>
      <c r="EIF207" s="11"/>
      <c r="EIG207" s="11"/>
      <c r="EIH207" s="11"/>
      <c r="EII207" s="11"/>
      <c r="EIJ207" s="11"/>
      <c r="EIK207" s="11"/>
      <c r="EIL207" s="11"/>
      <c r="EIM207" s="11"/>
      <c r="EIN207" s="11"/>
      <c r="EIO207" s="11"/>
      <c r="EIP207" s="11"/>
      <c r="EIQ207" s="11"/>
      <c r="EIR207" s="11"/>
      <c r="EIS207" s="11"/>
      <c r="EIT207" s="11"/>
      <c r="EIU207" s="11"/>
      <c r="EIV207" s="11"/>
      <c r="EIW207" s="11"/>
      <c r="EIX207" s="11"/>
      <c r="EIY207" s="11"/>
      <c r="EIZ207" s="11"/>
      <c r="EJA207" s="11"/>
      <c r="EJB207" s="11"/>
      <c r="EJC207" s="11"/>
      <c r="EJD207" s="11"/>
      <c r="EJE207" s="11"/>
      <c r="EJF207" s="11"/>
      <c r="EJG207" s="11"/>
      <c r="EJH207" s="11"/>
      <c r="EJI207" s="11"/>
      <c r="EJJ207" s="11"/>
      <c r="EJK207" s="11"/>
      <c r="EJL207" s="11"/>
      <c r="EJM207" s="11"/>
      <c r="EJN207" s="11"/>
      <c r="EJO207" s="11"/>
      <c r="EJP207" s="11"/>
      <c r="EJQ207" s="11"/>
      <c r="EJR207" s="11"/>
      <c r="EJS207" s="11"/>
      <c r="EJT207" s="11"/>
      <c r="EJU207" s="11"/>
      <c r="EJV207" s="11"/>
      <c r="EJW207" s="11"/>
      <c r="EJX207" s="11"/>
      <c r="EJY207" s="11"/>
      <c r="EJZ207" s="11"/>
      <c r="EKA207" s="11"/>
      <c r="EKB207" s="11"/>
      <c r="EKC207" s="11"/>
      <c r="EKD207" s="11"/>
      <c r="EKE207" s="11"/>
      <c r="EKF207" s="11"/>
      <c r="EKG207" s="11"/>
      <c r="EKH207" s="11"/>
      <c r="EKI207" s="11"/>
      <c r="EKJ207" s="11"/>
      <c r="EKK207" s="11"/>
      <c r="EKL207" s="11"/>
      <c r="EKM207" s="11"/>
      <c r="EKN207" s="11"/>
      <c r="EKO207" s="11"/>
      <c r="EKP207" s="11"/>
      <c r="EKQ207" s="11"/>
      <c r="EKR207" s="11"/>
      <c r="EKS207" s="11"/>
      <c r="EKT207" s="11"/>
      <c r="EKU207" s="11"/>
      <c r="EKV207" s="11"/>
      <c r="EKW207" s="11"/>
      <c r="EKX207" s="11"/>
      <c r="EKY207" s="11"/>
      <c r="EKZ207" s="11"/>
      <c r="ELA207" s="11"/>
      <c r="ELB207" s="11"/>
      <c r="ELC207" s="11"/>
      <c r="ELD207" s="11"/>
      <c r="ELE207" s="11"/>
      <c r="ELF207" s="11"/>
      <c r="ELG207" s="11"/>
      <c r="ELH207" s="11"/>
      <c r="ELI207" s="11"/>
      <c r="ELJ207" s="11"/>
      <c r="ELK207" s="11"/>
      <c r="ELL207" s="11"/>
      <c r="ELM207" s="11"/>
      <c r="ELN207" s="11"/>
      <c r="ELO207" s="11"/>
      <c r="ELP207" s="11"/>
      <c r="ELQ207" s="11"/>
      <c r="ELR207" s="11"/>
      <c r="ELS207" s="11"/>
      <c r="ELT207" s="11"/>
      <c r="ELU207" s="11"/>
      <c r="ELV207" s="11"/>
      <c r="ELW207" s="11"/>
      <c r="ELX207" s="11"/>
      <c r="ELY207" s="11"/>
      <c r="ELZ207" s="11"/>
      <c r="EMA207" s="11"/>
      <c r="EMB207" s="11"/>
      <c r="EMC207" s="11"/>
      <c r="EMD207" s="11"/>
      <c r="EME207" s="11"/>
      <c r="EMF207" s="11"/>
      <c r="EMG207" s="11"/>
      <c r="EMH207" s="11"/>
      <c r="EMI207" s="11"/>
      <c r="EMJ207" s="11"/>
      <c r="EMK207" s="11"/>
      <c r="EML207" s="11"/>
      <c r="EMM207" s="11"/>
      <c r="EMN207" s="11"/>
      <c r="EMO207" s="11"/>
      <c r="EMP207" s="11"/>
      <c r="EMQ207" s="11"/>
      <c r="EMR207" s="11"/>
      <c r="EMS207" s="11"/>
      <c r="EMT207" s="11"/>
      <c r="EMU207" s="11"/>
      <c r="EMV207" s="11"/>
      <c r="EMW207" s="11"/>
      <c r="EMX207" s="11"/>
      <c r="EMY207" s="11"/>
      <c r="EMZ207" s="11"/>
      <c r="ENA207" s="11"/>
      <c r="ENB207" s="11"/>
      <c r="ENC207" s="11"/>
      <c r="END207" s="11"/>
      <c r="ENE207" s="11"/>
      <c r="ENF207" s="11"/>
      <c r="ENG207" s="11"/>
      <c r="ENH207" s="11"/>
      <c r="ENI207" s="11"/>
      <c r="ENJ207" s="11"/>
      <c r="ENK207" s="11"/>
      <c r="ENL207" s="11"/>
      <c r="ENM207" s="11"/>
      <c r="ENN207" s="11"/>
      <c r="ENO207" s="11"/>
      <c r="ENP207" s="11"/>
      <c r="ENQ207" s="11"/>
      <c r="ENR207" s="11"/>
      <c r="ENS207" s="11"/>
      <c r="ENT207" s="11"/>
      <c r="ENU207" s="11"/>
      <c r="ENV207" s="11"/>
      <c r="ENW207" s="11"/>
      <c r="ENX207" s="11"/>
      <c r="ENY207" s="11"/>
      <c r="ENZ207" s="11"/>
      <c r="EOA207" s="11"/>
      <c r="EOB207" s="11"/>
      <c r="EOC207" s="11"/>
      <c r="EOD207" s="11"/>
      <c r="EOE207" s="11"/>
      <c r="EOF207" s="11"/>
      <c r="EOG207" s="11"/>
      <c r="EOH207" s="11"/>
      <c r="EOI207" s="11"/>
      <c r="EOJ207" s="11"/>
      <c r="EOK207" s="11"/>
      <c r="EOL207" s="11"/>
      <c r="EOM207" s="11"/>
      <c r="EON207" s="11"/>
      <c r="EOO207" s="11"/>
      <c r="EOP207" s="11"/>
      <c r="EOQ207" s="11"/>
      <c r="EOR207" s="11"/>
      <c r="EOS207" s="11"/>
      <c r="EOT207" s="11"/>
      <c r="EOU207" s="11"/>
      <c r="EOV207" s="11"/>
      <c r="EOW207" s="11"/>
      <c r="EOX207" s="11"/>
      <c r="EOY207" s="11"/>
      <c r="EOZ207" s="11"/>
      <c r="EPA207" s="11"/>
      <c r="EPB207" s="11"/>
      <c r="EPC207" s="11"/>
      <c r="EPD207" s="11"/>
      <c r="EPE207" s="11"/>
      <c r="EPF207" s="11"/>
      <c r="EPG207" s="11"/>
      <c r="EPH207" s="11"/>
      <c r="EPI207" s="11"/>
      <c r="EPJ207" s="11"/>
      <c r="EPK207" s="11"/>
      <c r="EPL207" s="11"/>
      <c r="EPM207" s="11"/>
      <c r="EPN207" s="11"/>
      <c r="EPO207" s="11"/>
      <c r="EPP207" s="11"/>
      <c r="EPQ207" s="11"/>
      <c r="EPR207" s="11"/>
      <c r="EPS207" s="11"/>
      <c r="EPT207" s="11"/>
      <c r="EPU207" s="11"/>
      <c r="EPV207" s="11"/>
      <c r="EPW207" s="11"/>
      <c r="EPX207" s="11"/>
      <c r="EPY207" s="11"/>
      <c r="EPZ207" s="11"/>
      <c r="EQA207" s="11"/>
      <c r="EQB207" s="11"/>
      <c r="EQC207" s="11"/>
      <c r="EQD207" s="11"/>
      <c r="EQE207" s="11"/>
      <c r="EQF207" s="11"/>
      <c r="EQG207" s="11"/>
      <c r="EQH207" s="11"/>
      <c r="EQI207" s="11"/>
      <c r="EQJ207" s="11"/>
      <c r="EQK207" s="11"/>
      <c r="EQL207" s="11"/>
      <c r="EQM207" s="11"/>
      <c r="EQN207" s="11"/>
      <c r="EQO207" s="11"/>
      <c r="EQP207" s="11"/>
      <c r="EQQ207" s="11"/>
      <c r="EQR207" s="11"/>
      <c r="EQS207" s="11"/>
      <c r="EQT207" s="11"/>
      <c r="EQU207" s="11"/>
      <c r="EQV207" s="11"/>
      <c r="EQW207" s="11"/>
      <c r="EQX207" s="11"/>
      <c r="EQY207" s="11"/>
      <c r="EQZ207" s="11"/>
      <c r="ERA207" s="11"/>
      <c r="ERB207" s="11"/>
      <c r="ERC207" s="11"/>
      <c r="ERD207" s="11"/>
      <c r="ERE207" s="11"/>
      <c r="ERF207" s="11"/>
      <c r="ERG207" s="11"/>
      <c r="ERH207" s="11"/>
      <c r="ERI207" s="11"/>
      <c r="ERJ207" s="11"/>
      <c r="ERK207" s="11"/>
      <c r="ERL207" s="11"/>
      <c r="ERM207" s="11"/>
      <c r="ERN207" s="11"/>
      <c r="ERO207" s="11"/>
      <c r="ERP207" s="11"/>
      <c r="ERQ207" s="11"/>
      <c r="ERR207" s="11"/>
      <c r="ERS207" s="11"/>
      <c r="ERT207" s="11"/>
      <c r="ERU207" s="11"/>
      <c r="ERV207" s="11"/>
      <c r="ERW207" s="11"/>
      <c r="ERX207" s="11"/>
      <c r="ERY207" s="11"/>
      <c r="ERZ207" s="11"/>
      <c r="ESA207" s="11"/>
      <c r="ESB207" s="11"/>
      <c r="ESC207" s="11"/>
      <c r="ESD207" s="11"/>
      <c r="ESE207" s="11"/>
      <c r="ESF207" s="11"/>
      <c r="ESG207" s="11"/>
      <c r="ESH207" s="11"/>
      <c r="ESI207" s="11"/>
      <c r="ESJ207" s="11"/>
      <c r="ESK207" s="11"/>
      <c r="ESL207" s="11"/>
      <c r="ESM207" s="11"/>
      <c r="ESN207" s="11"/>
      <c r="ESO207" s="11"/>
      <c r="ESP207" s="11"/>
      <c r="ESQ207" s="11"/>
      <c r="ESR207" s="11"/>
      <c r="ESS207" s="11"/>
      <c r="EST207" s="11"/>
      <c r="ESU207" s="11"/>
      <c r="ESV207" s="11"/>
      <c r="ESW207" s="11"/>
      <c r="ESX207" s="11"/>
      <c r="ESY207" s="11"/>
      <c r="ESZ207" s="11"/>
      <c r="ETA207" s="11"/>
      <c r="ETB207" s="11"/>
      <c r="ETC207" s="11"/>
      <c r="ETD207" s="11"/>
      <c r="ETE207" s="11"/>
      <c r="ETF207" s="11"/>
      <c r="ETG207" s="11"/>
      <c r="ETH207" s="11"/>
      <c r="ETI207" s="11"/>
      <c r="ETJ207" s="11"/>
      <c r="ETK207" s="11"/>
      <c r="ETL207" s="11"/>
      <c r="ETM207" s="11"/>
      <c r="ETN207" s="11"/>
      <c r="ETO207" s="11"/>
      <c r="ETP207" s="11"/>
      <c r="ETQ207" s="11"/>
      <c r="ETR207" s="11"/>
      <c r="ETS207" s="11"/>
      <c r="ETT207" s="11"/>
      <c r="ETU207" s="11"/>
      <c r="ETV207" s="11"/>
      <c r="ETW207" s="11"/>
      <c r="ETX207" s="11"/>
      <c r="ETY207" s="11"/>
      <c r="ETZ207" s="11"/>
      <c r="EUA207" s="11"/>
      <c r="EUB207" s="11"/>
      <c r="EUC207" s="11"/>
      <c r="EUD207" s="11"/>
      <c r="EUE207" s="11"/>
      <c r="EUF207" s="11"/>
      <c r="EUG207" s="11"/>
      <c r="EUH207" s="11"/>
      <c r="EUI207" s="11"/>
      <c r="EUJ207" s="11"/>
      <c r="EUK207" s="11"/>
      <c r="EUL207" s="11"/>
      <c r="EUM207" s="11"/>
      <c r="EUN207" s="11"/>
      <c r="EUO207" s="11"/>
      <c r="EUP207" s="11"/>
      <c r="EUQ207" s="11"/>
      <c r="EUR207" s="11"/>
      <c r="EUS207" s="11"/>
      <c r="EUT207" s="11"/>
      <c r="EUU207" s="11"/>
      <c r="EUV207" s="11"/>
      <c r="EUW207" s="11"/>
      <c r="EUX207" s="11"/>
      <c r="EUY207" s="11"/>
      <c r="EUZ207" s="11"/>
      <c r="EVA207" s="11"/>
      <c r="EVB207" s="11"/>
      <c r="EVC207" s="11"/>
      <c r="EVD207" s="11"/>
      <c r="EVE207" s="11"/>
      <c r="EVF207" s="11"/>
      <c r="EVG207" s="11"/>
      <c r="EVH207" s="11"/>
      <c r="EVI207" s="11"/>
      <c r="EVJ207" s="11"/>
      <c r="EVK207" s="11"/>
      <c r="EVL207" s="11"/>
      <c r="EVM207" s="11"/>
      <c r="EVN207" s="11"/>
      <c r="EVO207" s="11"/>
      <c r="EVP207" s="11"/>
      <c r="EVQ207" s="11"/>
      <c r="EVR207" s="11"/>
      <c r="EVS207" s="11"/>
      <c r="EVT207" s="11"/>
      <c r="EVU207" s="11"/>
      <c r="EVV207" s="11"/>
      <c r="EVW207" s="11"/>
      <c r="EVX207" s="11"/>
      <c r="EVY207" s="11"/>
      <c r="EVZ207" s="11"/>
      <c r="EWA207" s="11"/>
      <c r="EWB207" s="11"/>
      <c r="EWC207" s="11"/>
      <c r="EWD207" s="11"/>
      <c r="EWE207" s="11"/>
      <c r="EWF207" s="11"/>
      <c r="EWG207" s="11"/>
      <c r="EWH207" s="11"/>
      <c r="EWI207" s="11"/>
      <c r="EWJ207" s="11"/>
      <c r="EWK207" s="11"/>
      <c r="EWL207" s="11"/>
      <c r="EWM207" s="11"/>
      <c r="EWN207" s="11"/>
      <c r="EWO207" s="11"/>
      <c r="EWP207" s="11"/>
      <c r="EWQ207" s="11"/>
      <c r="EWR207" s="11"/>
      <c r="EWS207" s="11"/>
      <c r="EWT207" s="11"/>
      <c r="EWU207" s="11"/>
      <c r="EWV207" s="11"/>
      <c r="EWW207" s="11"/>
      <c r="EWX207" s="11"/>
      <c r="EWY207" s="11"/>
      <c r="EWZ207" s="11"/>
      <c r="EXA207" s="11"/>
      <c r="EXB207" s="11"/>
      <c r="EXC207" s="11"/>
      <c r="EXD207" s="11"/>
      <c r="EXE207" s="11"/>
      <c r="EXF207" s="11"/>
      <c r="EXG207" s="11"/>
      <c r="EXH207" s="11"/>
      <c r="EXI207" s="11"/>
      <c r="EXJ207" s="11"/>
      <c r="EXK207" s="11"/>
      <c r="EXL207" s="11"/>
      <c r="EXM207" s="11"/>
      <c r="EXN207" s="11"/>
      <c r="EXO207" s="11"/>
      <c r="EXP207" s="11"/>
      <c r="EXQ207" s="11"/>
      <c r="EXR207" s="11"/>
      <c r="EXS207" s="11"/>
      <c r="EXT207" s="11"/>
      <c r="EXU207" s="11"/>
      <c r="EXV207" s="11"/>
      <c r="EXW207" s="11"/>
      <c r="EXX207" s="11"/>
      <c r="EXY207" s="11"/>
      <c r="EXZ207" s="11"/>
      <c r="EYA207" s="11"/>
      <c r="EYB207" s="11"/>
      <c r="EYC207" s="11"/>
      <c r="EYD207" s="11"/>
      <c r="EYE207" s="11"/>
      <c r="EYF207" s="11"/>
      <c r="EYG207" s="11"/>
      <c r="EYH207" s="11"/>
      <c r="EYI207" s="11"/>
      <c r="EYJ207" s="11"/>
      <c r="EYK207" s="11"/>
      <c r="EYL207" s="11"/>
      <c r="EYM207" s="11"/>
      <c r="EYN207" s="11"/>
      <c r="EYO207" s="11"/>
      <c r="EYP207" s="11"/>
      <c r="EYQ207" s="11"/>
      <c r="EYR207" s="11"/>
      <c r="EYS207" s="11"/>
      <c r="EYT207" s="11"/>
      <c r="EYU207" s="11"/>
      <c r="EYV207" s="11"/>
      <c r="EYW207" s="11"/>
      <c r="EYX207" s="11"/>
      <c r="EYY207" s="11"/>
      <c r="EYZ207" s="11"/>
      <c r="EZA207" s="11"/>
      <c r="EZB207" s="11"/>
      <c r="EZC207" s="11"/>
      <c r="EZD207" s="11"/>
      <c r="EZE207" s="11"/>
      <c r="EZF207" s="11"/>
      <c r="EZG207" s="11"/>
      <c r="EZH207" s="11"/>
      <c r="EZI207" s="11"/>
      <c r="EZJ207" s="11"/>
      <c r="EZK207" s="11"/>
      <c r="EZL207" s="11"/>
      <c r="EZM207" s="11"/>
      <c r="EZN207" s="11"/>
      <c r="EZO207" s="11"/>
      <c r="EZP207" s="11"/>
      <c r="EZQ207" s="11"/>
      <c r="EZR207" s="11"/>
      <c r="EZS207" s="11"/>
      <c r="EZT207" s="11"/>
      <c r="EZU207" s="11"/>
      <c r="EZV207" s="11"/>
      <c r="EZW207" s="11"/>
      <c r="EZX207" s="11"/>
      <c r="EZY207" s="11"/>
      <c r="EZZ207" s="11"/>
      <c r="FAA207" s="11"/>
      <c r="FAB207" s="11"/>
      <c r="FAC207" s="11"/>
      <c r="FAD207" s="11"/>
      <c r="FAE207" s="11"/>
      <c r="FAF207" s="11"/>
      <c r="FAG207" s="11"/>
      <c r="FAH207" s="11"/>
      <c r="FAI207" s="11"/>
      <c r="FAJ207" s="11"/>
      <c r="FAK207" s="11"/>
      <c r="FAL207" s="11"/>
      <c r="FAM207" s="11"/>
      <c r="FAN207" s="11"/>
      <c r="FAO207" s="11"/>
      <c r="FAP207" s="11"/>
      <c r="FAQ207" s="11"/>
      <c r="FAR207" s="11"/>
      <c r="FAS207" s="11"/>
      <c r="FAT207" s="11"/>
      <c r="FAU207" s="11"/>
      <c r="FAV207" s="11"/>
      <c r="FAW207" s="11"/>
      <c r="FAX207" s="11"/>
      <c r="FAY207" s="11"/>
      <c r="FAZ207" s="11"/>
      <c r="FBA207" s="11"/>
      <c r="FBB207" s="11"/>
      <c r="FBC207" s="11"/>
      <c r="FBD207" s="11"/>
      <c r="FBE207" s="11"/>
      <c r="FBF207" s="11"/>
      <c r="FBG207" s="11"/>
      <c r="FBH207" s="11"/>
      <c r="FBI207" s="11"/>
      <c r="FBJ207" s="11"/>
      <c r="FBK207" s="11"/>
      <c r="FBL207" s="11"/>
      <c r="FBM207" s="11"/>
      <c r="FBN207" s="11"/>
      <c r="FBO207" s="11"/>
      <c r="FBP207" s="11"/>
      <c r="FBQ207" s="11"/>
      <c r="FBR207" s="11"/>
      <c r="FBS207" s="11"/>
      <c r="FBT207" s="11"/>
      <c r="FBU207" s="11"/>
      <c r="FBV207" s="11"/>
      <c r="FBW207" s="11"/>
      <c r="FBX207" s="11"/>
      <c r="FBY207" s="11"/>
      <c r="FBZ207" s="11"/>
      <c r="FCA207" s="11"/>
      <c r="FCB207" s="11"/>
      <c r="FCC207" s="11"/>
      <c r="FCD207" s="11"/>
      <c r="FCE207" s="11"/>
      <c r="FCF207" s="11"/>
      <c r="FCG207" s="11"/>
      <c r="FCH207" s="11"/>
      <c r="FCI207" s="11"/>
      <c r="FCJ207" s="11"/>
      <c r="FCK207" s="11"/>
      <c r="FCL207" s="11"/>
      <c r="FCM207" s="11"/>
      <c r="FCN207" s="11"/>
      <c r="FCO207" s="11"/>
      <c r="FCP207" s="11"/>
      <c r="FCQ207" s="11"/>
      <c r="FCR207" s="11"/>
      <c r="FCS207" s="11"/>
      <c r="FCT207" s="11"/>
      <c r="FCU207" s="11"/>
      <c r="FCV207" s="11"/>
      <c r="FCW207" s="11"/>
      <c r="FCX207" s="11"/>
      <c r="FCY207" s="11"/>
      <c r="FCZ207" s="11"/>
      <c r="FDA207" s="11"/>
      <c r="FDB207" s="11"/>
      <c r="FDC207" s="11"/>
      <c r="FDD207" s="11"/>
      <c r="FDE207" s="11"/>
      <c r="FDF207" s="11"/>
      <c r="FDG207" s="11"/>
      <c r="FDH207" s="11"/>
      <c r="FDI207" s="11"/>
      <c r="FDJ207" s="11"/>
      <c r="FDK207" s="11"/>
      <c r="FDL207" s="11"/>
      <c r="FDM207" s="11"/>
      <c r="FDN207" s="11"/>
      <c r="FDO207" s="11"/>
      <c r="FDP207" s="11"/>
      <c r="FDQ207" s="11"/>
      <c r="FDR207" s="11"/>
      <c r="FDS207" s="11"/>
      <c r="FDT207" s="11"/>
      <c r="FDU207" s="11"/>
      <c r="FDV207" s="11"/>
      <c r="FDW207" s="11"/>
      <c r="FDX207" s="11"/>
      <c r="FDY207" s="11"/>
      <c r="FDZ207" s="11"/>
      <c r="FEA207" s="11"/>
      <c r="FEB207" s="11"/>
      <c r="FEC207" s="11"/>
      <c r="FED207" s="11"/>
      <c r="FEE207" s="11"/>
      <c r="FEF207" s="11"/>
      <c r="FEG207" s="11"/>
      <c r="FEH207" s="11"/>
      <c r="FEI207" s="11"/>
      <c r="FEJ207" s="11"/>
      <c r="FEK207" s="11"/>
      <c r="FEL207" s="11"/>
      <c r="FEM207" s="11"/>
      <c r="FEN207" s="11"/>
      <c r="FEO207" s="11"/>
      <c r="FEP207" s="11"/>
      <c r="FEQ207" s="11"/>
      <c r="FER207" s="11"/>
      <c r="FES207" s="11"/>
      <c r="FET207" s="11"/>
      <c r="FEU207" s="11"/>
      <c r="FEV207" s="11"/>
      <c r="FEW207" s="11"/>
      <c r="FEX207" s="11"/>
      <c r="FEY207" s="11"/>
      <c r="FEZ207" s="11"/>
      <c r="FFA207" s="11"/>
      <c r="FFB207" s="11"/>
      <c r="FFC207" s="11"/>
      <c r="FFD207" s="11"/>
      <c r="FFE207" s="11"/>
      <c r="FFF207" s="11"/>
      <c r="FFG207" s="11"/>
      <c r="FFH207" s="11"/>
      <c r="FFI207" s="11"/>
      <c r="FFJ207" s="11"/>
      <c r="FFK207" s="11"/>
      <c r="FFL207" s="11"/>
      <c r="FFM207" s="11"/>
      <c r="FFN207" s="11"/>
      <c r="FFO207" s="11"/>
      <c r="FFP207" s="11"/>
      <c r="FFQ207" s="11"/>
      <c r="FFR207" s="11"/>
      <c r="FFS207" s="11"/>
      <c r="FFT207" s="11"/>
      <c r="FFU207" s="11"/>
      <c r="FFV207" s="11"/>
      <c r="FFW207" s="11"/>
      <c r="FFX207" s="11"/>
      <c r="FFY207" s="11"/>
      <c r="FFZ207" s="11"/>
      <c r="FGA207" s="11"/>
      <c r="FGB207" s="11"/>
      <c r="FGC207" s="11"/>
      <c r="FGD207" s="11"/>
      <c r="FGE207" s="11"/>
      <c r="FGF207" s="11"/>
      <c r="FGG207" s="11"/>
      <c r="FGH207" s="11"/>
      <c r="FGI207" s="11"/>
      <c r="FGJ207" s="11"/>
      <c r="FGK207" s="11"/>
      <c r="FGL207" s="11"/>
      <c r="FGM207" s="11"/>
      <c r="FGN207" s="11"/>
      <c r="FGO207" s="11"/>
      <c r="FGP207" s="11"/>
      <c r="FGQ207" s="11"/>
      <c r="FGR207" s="11"/>
      <c r="FGS207" s="11"/>
      <c r="FGT207" s="11"/>
      <c r="FGU207" s="11"/>
      <c r="FGV207" s="11"/>
      <c r="FGW207" s="11"/>
      <c r="FGX207" s="11"/>
      <c r="FGY207" s="11"/>
      <c r="FGZ207" s="11"/>
      <c r="FHA207" s="11"/>
      <c r="FHB207" s="11"/>
      <c r="FHC207" s="11"/>
      <c r="FHD207" s="11"/>
      <c r="FHE207" s="11"/>
      <c r="FHF207" s="11"/>
      <c r="FHG207" s="11"/>
      <c r="FHH207" s="11"/>
      <c r="FHI207" s="11"/>
      <c r="FHJ207" s="11"/>
      <c r="FHK207" s="11"/>
      <c r="FHL207" s="11"/>
      <c r="FHM207" s="11"/>
      <c r="FHN207" s="11"/>
      <c r="FHO207" s="11"/>
      <c r="FHP207" s="11"/>
      <c r="FHQ207" s="11"/>
      <c r="FHR207" s="11"/>
      <c r="FHS207" s="11"/>
      <c r="FHT207" s="11"/>
      <c r="FHU207" s="11"/>
      <c r="FHV207" s="11"/>
      <c r="FHW207" s="11"/>
      <c r="FHX207" s="11"/>
      <c r="FHY207" s="11"/>
      <c r="FHZ207" s="11"/>
      <c r="FIA207" s="11"/>
      <c r="FIB207" s="11"/>
      <c r="FIC207" s="11"/>
      <c r="FID207" s="11"/>
      <c r="FIE207" s="11"/>
      <c r="FIF207" s="11"/>
      <c r="FIG207" s="11"/>
      <c r="FIH207" s="11"/>
      <c r="FII207" s="11"/>
      <c r="FIJ207" s="11"/>
      <c r="FIK207" s="11"/>
      <c r="FIL207" s="11"/>
      <c r="FIM207" s="11"/>
      <c r="FIN207" s="11"/>
      <c r="FIO207" s="11"/>
      <c r="FIP207" s="11"/>
      <c r="FIQ207" s="11"/>
      <c r="FIR207" s="11"/>
      <c r="FIS207" s="11"/>
      <c r="FIT207" s="11"/>
      <c r="FIU207" s="11"/>
      <c r="FIV207" s="11"/>
      <c r="FIW207" s="11"/>
      <c r="FIX207" s="11"/>
      <c r="FIY207" s="11"/>
      <c r="FIZ207" s="11"/>
      <c r="FJA207" s="11"/>
      <c r="FJB207" s="11"/>
      <c r="FJC207" s="11"/>
      <c r="FJD207" s="11"/>
      <c r="FJE207" s="11"/>
      <c r="FJF207" s="11"/>
      <c r="FJG207" s="11"/>
      <c r="FJH207" s="11"/>
      <c r="FJI207" s="11"/>
      <c r="FJJ207" s="11"/>
      <c r="FJK207" s="11"/>
      <c r="FJL207" s="11"/>
      <c r="FJM207" s="11"/>
      <c r="FJN207" s="11"/>
      <c r="FJO207" s="11"/>
      <c r="FJP207" s="11"/>
      <c r="FJQ207" s="11"/>
      <c r="FJR207" s="11"/>
      <c r="FJS207" s="11"/>
      <c r="FJT207" s="11"/>
      <c r="FJU207" s="11"/>
      <c r="FJV207" s="11"/>
      <c r="FJW207" s="11"/>
      <c r="FJX207" s="11"/>
      <c r="FJY207" s="11"/>
      <c r="FJZ207" s="11"/>
      <c r="FKA207" s="11"/>
      <c r="FKB207" s="11"/>
      <c r="FKC207" s="11"/>
      <c r="FKD207" s="11"/>
      <c r="FKE207" s="11"/>
      <c r="FKF207" s="11"/>
      <c r="FKG207" s="11"/>
      <c r="FKH207" s="11"/>
      <c r="FKI207" s="11"/>
      <c r="FKJ207" s="11"/>
      <c r="FKK207" s="11"/>
      <c r="FKL207" s="11"/>
      <c r="FKM207" s="11"/>
      <c r="FKN207" s="11"/>
      <c r="FKO207" s="11"/>
      <c r="FKP207" s="11"/>
      <c r="FKQ207" s="11"/>
      <c r="FKR207" s="11"/>
      <c r="FKS207" s="11"/>
      <c r="FKT207" s="11"/>
      <c r="FKU207" s="11"/>
      <c r="FKV207" s="11"/>
      <c r="FKW207" s="11"/>
      <c r="FKX207" s="11"/>
      <c r="FKY207" s="11"/>
      <c r="FKZ207" s="11"/>
      <c r="FLA207" s="11"/>
      <c r="FLB207" s="11"/>
      <c r="FLC207" s="11"/>
      <c r="FLD207" s="11"/>
      <c r="FLE207" s="11"/>
      <c r="FLF207" s="11"/>
      <c r="FLG207" s="11"/>
      <c r="FLH207" s="11"/>
      <c r="FLI207" s="11"/>
      <c r="FLJ207" s="11"/>
      <c r="FLK207" s="11"/>
      <c r="FLL207" s="11"/>
      <c r="FLM207" s="11"/>
      <c r="FLN207" s="11"/>
      <c r="FLO207" s="11"/>
      <c r="FLP207" s="11"/>
      <c r="FLQ207" s="11"/>
      <c r="FLR207" s="11"/>
      <c r="FLS207" s="11"/>
      <c r="FLT207" s="11"/>
      <c r="FLU207" s="11"/>
      <c r="FLV207" s="11"/>
      <c r="FLW207" s="11"/>
      <c r="FLX207" s="11"/>
      <c r="FLY207" s="11"/>
      <c r="FLZ207" s="11"/>
      <c r="FMA207" s="11"/>
      <c r="FMB207" s="11"/>
      <c r="FMC207" s="11"/>
      <c r="FMD207" s="11"/>
      <c r="FME207" s="11"/>
      <c r="FMF207" s="11"/>
      <c r="FMG207" s="11"/>
      <c r="FMH207" s="11"/>
      <c r="FMI207" s="11"/>
      <c r="FMJ207" s="11"/>
      <c r="FMK207" s="11"/>
      <c r="FML207" s="11"/>
      <c r="FMM207" s="11"/>
      <c r="FMN207" s="11"/>
      <c r="FMO207" s="11"/>
      <c r="FMP207" s="11"/>
      <c r="FMQ207" s="11"/>
      <c r="FMR207" s="11"/>
      <c r="FMS207" s="11"/>
      <c r="FMT207" s="11"/>
      <c r="FMU207" s="11"/>
      <c r="FMV207" s="11"/>
      <c r="FMW207" s="11"/>
      <c r="FMX207" s="11"/>
      <c r="FMY207" s="11"/>
      <c r="FMZ207" s="11"/>
      <c r="FNA207" s="11"/>
      <c r="FNB207" s="11"/>
      <c r="FNC207" s="11"/>
      <c r="FND207" s="11"/>
      <c r="FNE207" s="11"/>
      <c r="FNF207" s="11"/>
      <c r="FNG207" s="11"/>
      <c r="FNH207" s="11"/>
      <c r="FNI207" s="11"/>
      <c r="FNJ207" s="11"/>
      <c r="FNK207" s="11"/>
      <c r="FNL207" s="11"/>
      <c r="FNM207" s="11"/>
      <c r="FNN207" s="11"/>
      <c r="FNO207" s="11"/>
      <c r="FNP207" s="11"/>
      <c r="FNQ207" s="11"/>
      <c r="FNR207" s="11"/>
      <c r="FNS207" s="11"/>
      <c r="FNT207" s="11"/>
      <c r="FNU207" s="11"/>
      <c r="FNV207" s="11"/>
      <c r="FNW207" s="11"/>
      <c r="FNX207" s="11"/>
      <c r="FNY207" s="11"/>
      <c r="FNZ207" s="11"/>
      <c r="FOA207" s="11"/>
      <c r="FOB207" s="11"/>
      <c r="FOC207" s="11"/>
      <c r="FOD207" s="11"/>
      <c r="FOE207" s="11"/>
      <c r="FOF207" s="11"/>
      <c r="FOG207" s="11"/>
      <c r="FOH207" s="11"/>
      <c r="FOI207" s="11"/>
      <c r="FOJ207" s="11"/>
      <c r="FOK207" s="11"/>
      <c r="FOL207" s="11"/>
      <c r="FOM207" s="11"/>
      <c r="FON207" s="11"/>
      <c r="FOO207" s="11"/>
      <c r="FOP207" s="11"/>
      <c r="FOQ207" s="11"/>
      <c r="FOR207" s="11"/>
      <c r="FOS207" s="11"/>
      <c r="FOT207" s="11"/>
      <c r="FOU207" s="11"/>
      <c r="FOV207" s="11"/>
      <c r="FOW207" s="11"/>
      <c r="FOX207" s="11"/>
      <c r="FOY207" s="11"/>
      <c r="FOZ207" s="11"/>
      <c r="FPA207" s="11"/>
      <c r="FPB207" s="11"/>
      <c r="FPC207" s="11"/>
      <c r="FPD207" s="11"/>
      <c r="FPE207" s="11"/>
      <c r="FPF207" s="11"/>
      <c r="FPG207" s="11"/>
      <c r="FPH207" s="11"/>
      <c r="FPI207" s="11"/>
      <c r="FPJ207" s="11"/>
      <c r="FPK207" s="11"/>
      <c r="FPL207" s="11"/>
      <c r="FPM207" s="11"/>
      <c r="FPN207" s="11"/>
      <c r="FPO207" s="11"/>
      <c r="FPP207" s="11"/>
      <c r="FPQ207" s="11"/>
      <c r="FPR207" s="11"/>
      <c r="FPS207" s="11"/>
      <c r="FPT207" s="11"/>
      <c r="FPU207" s="11"/>
      <c r="FPV207" s="11"/>
      <c r="FPW207" s="11"/>
      <c r="FPX207" s="11"/>
      <c r="FPY207" s="11"/>
      <c r="FPZ207" s="11"/>
      <c r="FQA207" s="11"/>
      <c r="FQB207" s="11"/>
      <c r="FQC207" s="11"/>
      <c r="FQD207" s="11"/>
      <c r="FQE207" s="11"/>
      <c r="FQF207" s="11"/>
      <c r="FQG207" s="11"/>
      <c r="FQH207" s="11"/>
      <c r="FQI207" s="11"/>
      <c r="FQJ207" s="11"/>
      <c r="FQK207" s="11"/>
      <c r="FQL207" s="11"/>
      <c r="FQM207" s="11"/>
      <c r="FQN207" s="11"/>
      <c r="FQO207" s="11"/>
      <c r="FQP207" s="11"/>
      <c r="FQQ207" s="11"/>
      <c r="FQR207" s="11"/>
      <c r="FQS207" s="11"/>
      <c r="FQT207" s="11"/>
      <c r="FQU207" s="11"/>
      <c r="FQV207" s="11"/>
      <c r="FQW207" s="11"/>
      <c r="FQX207" s="11"/>
      <c r="FQY207" s="11"/>
      <c r="FQZ207" s="11"/>
      <c r="FRA207" s="11"/>
      <c r="FRB207" s="11"/>
      <c r="FRC207" s="11"/>
      <c r="FRD207" s="11"/>
      <c r="FRE207" s="11"/>
      <c r="FRF207" s="11"/>
      <c r="FRG207" s="11"/>
      <c r="FRH207" s="11"/>
      <c r="FRI207" s="11"/>
      <c r="FRJ207" s="11"/>
      <c r="FRK207" s="11"/>
      <c r="FRL207" s="11"/>
      <c r="FRM207" s="11"/>
      <c r="FRN207" s="11"/>
      <c r="FRO207" s="11"/>
      <c r="FRP207" s="11"/>
      <c r="FRQ207" s="11"/>
      <c r="FRR207" s="11"/>
      <c r="FRS207" s="11"/>
      <c r="FRT207" s="11"/>
      <c r="FRU207" s="11"/>
      <c r="FRV207" s="11"/>
      <c r="FRW207" s="11"/>
      <c r="FRX207" s="11"/>
      <c r="FRY207" s="11"/>
      <c r="FRZ207" s="11"/>
      <c r="FSA207" s="11"/>
      <c r="FSB207" s="11"/>
      <c r="FSC207" s="11"/>
      <c r="FSD207" s="11"/>
      <c r="FSE207" s="11"/>
      <c r="FSF207" s="11"/>
      <c r="FSG207" s="11"/>
      <c r="FSH207" s="11"/>
      <c r="FSI207" s="11"/>
      <c r="FSJ207" s="11"/>
      <c r="FSK207" s="11"/>
      <c r="FSL207" s="11"/>
      <c r="FSM207" s="11"/>
      <c r="FSN207" s="11"/>
      <c r="FSO207" s="11"/>
      <c r="FSP207" s="11"/>
      <c r="FSQ207" s="11"/>
      <c r="FSR207" s="11"/>
      <c r="FSS207" s="11"/>
      <c r="FST207" s="11"/>
      <c r="FSU207" s="11"/>
      <c r="FSV207" s="11"/>
      <c r="FSW207" s="11"/>
      <c r="FSX207" s="11"/>
      <c r="FSY207" s="11"/>
      <c r="FSZ207" s="11"/>
      <c r="FTA207" s="11"/>
      <c r="FTB207" s="11"/>
      <c r="FTC207" s="11"/>
      <c r="FTD207" s="11"/>
      <c r="FTE207" s="11"/>
      <c r="FTF207" s="11"/>
      <c r="FTG207" s="11"/>
      <c r="FTH207" s="11"/>
      <c r="FTI207" s="11"/>
      <c r="FTJ207" s="11"/>
      <c r="FTK207" s="11"/>
      <c r="FTL207" s="11"/>
      <c r="FTM207" s="11"/>
      <c r="FTN207" s="11"/>
      <c r="FTO207" s="11"/>
      <c r="FTP207" s="11"/>
      <c r="FTQ207" s="11"/>
      <c r="FTR207" s="11"/>
      <c r="FTS207" s="11"/>
      <c r="FTT207" s="11"/>
      <c r="FTU207" s="11"/>
      <c r="FTV207" s="11"/>
      <c r="FTW207" s="11"/>
      <c r="FTX207" s="11"/>
      <c r="FTY207" s="11"/>
      <c r="FTZ207" s="11"/>
      <c r="FUA207" s="11"/>
      <c r="FUB207" s="11"/>
      <c r="FUC207" s="11"/>
      <c r="FUD207" s="11"/>
      <c r="FUE207" s="11"/>
      <c r="FUF207" s="11"/>
      <c r="FUG207" s="11"/>
      <c r="FUH207" s="11"/>
      <c r="FUI207" s="11"/>
      <c r="FUJ207" s="11"/>
      <c r="FUK207" s="11"/>
      <c r="FUL207" s="11"/>
      <c r="FUM207" s="11"/>
      <c r="FUN207" s="11"/>
      <c r="FUO207" s="11"/>
      <c r="FUP207" s="11"/>
      <c r="FUQ207" s="11"/>
      <c r="FUR207" s="11"/>
      <c r="FUS207" s="11"/>
      <c r="FUT207" s="11"/>
      <c r="FUU207" s="11"/>
      <c r="FUV207" s="11"/>
      <c r="FUW207" s="11"/>
      <c r="FUX207" s="11"/>
      <c r="FUY207" s="11"/>
      <c r="FUZ207" s="11"/>
      <c r="FVA207" s="11"/>
      <c r="FVB207" s="11"/>
      <c r="FVC207" s="11"/>
      <c r="FVD207" s="11"/>
      <c r="FVE207" s="11"/>
      <c r="FVF207" s="11"/>
      <c r="FVG207" s="11"/>
      <c r="FVH207" s="11"/>
      <c r="FVI207" s="11"/>
      <c r="FVJ207" s="11"/>
      <c r="FVK207" s="11"/>
      <c r="FVL207" s="11"/>
      <c r="FVM207" s="11"/>
      <c r="FVN207" s="11"/>
      <c r="FVO207" s="11"/>
      <c r="FVP207" s="11"/>
      <c r="FVQ207" s="11"/>
      <c r="FVR207" s="11"/>
      <c r="FVS207" s="11"/>
      <c r="FVT207" s="11"/>
      <c r="FVU207" s="11"/>
      <c r="FVV207" s="11"/>
      <c r="FVW207" s="11"/>
      <c r="FVX207" s="11"/>
      <c r="FVY207" s="11"/>
      <c r="FVZ207" s="11"/>
      <c r="FWA207" s="11"/>
      <c r="FWB207" s="11"/>
      <c r="FWC207" s="11"/>
      <c r="FWD207" s="11"/>
      <c r="FWE207" s="11"/>
      <c r="FWF207" s="11"/>
      <c r="FWG207" s="11"/>
      <c r="FWH207" s="11"/>
      <c r="FWI207" s="11"/>
      <c r="FWJ207" s="11"/>
      <c r="FWK207" s="11"/>
      <c r="FWL207" s="11"/>
      <c r="FWM207" s="11"/>
      <c r="FWN207" s="11"/>
      <c r="FWO207" s="11"/>
      <c r="FWP207" s="11"/>
      <c r="FWQ207" s="11"/>
      <c r="FWR207" s="11"/>
      <c r="FWS207" s="11"/>
      <c r="FWT207" s="11"/>
      <c r="FWU207" s="11"/>
      <c r="FWV207" s="11"/>
      <c r="FWW207" s="11"/>
      <c r="FWX207" s="11"/>
      <c r="FWY207" s="11"/>
      <c r="FWZ207" s="11"/>
      <c r="FXA207" s="11"/>
      <c r="FXB207" s="11"/>
      <c r="FXC207" s="11"/>
      <c r="FXD207" s="11"/>
      <c r="FXE207" s="11"/>
      <c r="FXF207" s="11"/>
      <c r="FXG207" s="11"/>
      <c r="FXH207" s="11"/>
      <c r="FXI207" s="11"/>
      <c r="FXJ207" s="11"/>
      <c r="FXK207" s="11"/>
      <c r="FXL207" s="11"/>
      <c r="FXM207" s="11"/>
      <c r="FXN207" s="11"/>
      <c r="FXO207" s="11"/>
      <c r="FXP207" s="11"/>
      <c r="FXQ207" s="11"/>
      <c r="FXR207" s="11"/>
      <c r="FXS207" s="11"/>
      <c r="FXT207" s="11"/>
      <c r="FXU207" s="11"/>
      <c r="FXV207" s="11"/>
      <c r="FXW207" s="11"/>
      <c r="FXX207" s="11"/>
      <c r="FXY207" s="11"/>
      <c r="FXZ207" s="11"/>
      <c r="FYA207" s="11"/>
      <c r="FYB207" s="11"/>
      <c r="FYC207" s="11"/>
      <c r="FYD207" s="11"/>
      <c r="FYE207" s="11"/>
      <c r="FYF207" s="11"/>
      <c r="FYG207" s="11"/>
      <c r="FYH207" s="11"/>
      <c r="FYI207" s="11"/>
      <c r="FYJ207" s="11"/>
      <c r="FYK207" s="11"/>
      <c r="FYL207" s="11"/>
      <c r="FYM207" s="11"/>
      <c r="FYN207" s="11"/>
      <c r="FYO207" s="11"/>
      <c r="FYP207" s="11"/>
      <c r="FYQ207" s="11"/>
      <c r="FYR207" s="11"/>
      <c r="FYS207" s="11"/>
      <c r="FYT207" s="11"/>
      <c r="FYU207" s="11"/>
      <c r="FYV207" s="11"/>
      <c r="FYW207" s="11"/>
      <c r="FYX207" s="11"/>
      <c r="FYY207" s="11"/>
      <c r="FYZ207" s="11"/>
      <c r="FZA207" s="11"/>
      <c r="FZB207" s="11"/>
      <c r="FZC207" s="11"/>
      <c r="FZD207" s="11"/>
      <c r="FZE207" s="11"/>
      <c r="FZF207" s="11"/>
      <c r="FZG207" s="11"/>
      <c r="FZH207" s="11"/>
      <c r="FZI207" s="11"/>
      <c r="FZJ207" s="11"/>
      <c r="FZK207" s="11"/>
      <c r="FZL207" s="11"/>
      <c r="FZM207" s="11"/>
      <c r="FZN207" s="11"/>
      <c r="FZO207" s="11"/>
      <c r="FZP207" s="11"/>
      <c r="FZQ207" s="11"/>
      <c r="FZR207" s="11"/>
      <c r="FZS207" s="11"/>
      <c r="FZT207" s="11"/>
      <c r="FZU207" s="11"/>
      <c r="FZV207" s="11"/>
      <c r="FZW207" s="11"/>
      <c r="FZX207" s="11"/>
      <c r="FZY207" s="11"/>
      <c r="FZZ207" s="11"/>
      <c r="GAA207" s="11"/>
      <c r="GAB207" s="11"/>
      <c r="GAC207" s="11"/>
      <c r="GAD207" s="11"/>
      <c r="GAE207" s="11"/>
      <c r="GAF207" s="11"/>
      <c r="GAG207" s="11"/>
      <c r="GAH207" s="11"/>
      <c r="GAI207" s="11"/>
      <c r="GAJ207" s="11"/>
      <c r="GAK207" s="11"/>
      <c r="GAL207" s="11"/>
      <c r="GAM207" s="11"/>
      <c r="GAN207" s="11"/>
      <c r="GAO207" s="11"/>
      <c r="GAP207" s="11"/>
      <c r="GAQ207" s="11"/>
      <c r="GAR207" s="11"/>
      <c r="GAS207" s="11"/>
      <c r="GAT207" s="11"/>
      <c r="GAU207" s="11"/>
      <c r="GAV207" s="11"/>
      <c r="GAW207" s="11"/>
      <c r="GAX207" s="11"/>
      <c r="GAY207" s="11"/>
      <c r="GAZ207" s="11"/>
      <c r="GBA207" s="11"/>
      <c r="GBB207" s="11"/>
      <c r="GBC207" s="11"/>
      <c r="GBD207" s="11"/>
      <c r="GBE207" s="11"/>
      <c r="GBF207" s="11"/>
      <c r="GBG207" s="11"/>
      <c r="GBH207" s="11"/>
      <c r="GBI207" s="11"/>
      <c r="GBJ207" s="11"/>
      <c r="GBK207" s="11"/>
      <c r="GBL207" s="11"/>
      <c r="GBM207" s="11"/>
      <c r="GBN207" s="11"/>
      <c r="GBO207" s="11"/>
      <c r="GBP207" s="11"/>
      <c r="GBQ207" s="11"/>
      <c r="GBR207" s="11"/>
      <c r="GBS207" s="11"/>
      <c r="GBT207" s="11"/>
      <c r="GBU207" s="11"/>
      <c r="GBV207" s="11"/>
      <c r="GBW207" s="11"/>
      <c r="GBX207" s="11"/>
      <c r="GBY207" s="11"/>
      <c r="GBZ207" s="11"/>
      <c r="GCA207" s="11"/>
      <c r="GCB207" s="11"/>
      <c r="GCC207" s="11"/>
      <c r="GCD207" s="11"/>
      <c r="GCE207" s="11"/>
      <c r="GCF207" s="11"/>
      <c r="GCG207" s="11"/>
      <c r="GCH207" s="11"/>
      <c r="GCI207" s="11"/>
      <c r="GCJ207" s="11"/>
      <c r="GCK207" s="11"/>
      <c r="GCL207" s="11"/>
      <c r="GCM207" s="11"/>
      <c r="GCN207" s="11"/>
      <c r="GCO207" s="11"/>
      <c r="GCP207" s="11"/>
      <c r="GCQ207" s="11"/>
      <c r="GCR207" s="11"/>
      <c r="GCS207" s="11"/>
      <c r="GCT207" s="11"/>
      <c r="GCU207" s="11"/>
      <c r="GCV207" s="11"/>
      <c r="GCW207" s="11"/>
      <c r="GCX207" s="11"/>
      <c r="GCY207" s="11"/>
      <c r="GCZ207" s="11"/>
      <c r="GDA207" s="11"/>
      <c r="GDB207" s="11"/>
      <c r="GDC207" s="11"/>
      <c r="GDD207" s="11"/>
      <c r="GDE207" s="11"/>
      <c r="GDF207" s="11"/>
      <c r="GDG207" s="11"/>
      <c r="GDH207" s="11"/>
      <c r="GDI207" s="11"/>
      <c r="GDJ207" s="11"/>
      <c r="GDK207" s="11"/>
      <c r="GDL207" s="11"/>
      <c r="GDM207" s="11"/>
      <c r="GDN207" s="11"/>
      <c r="GDO207" s="11"/>
      <c r="GDP207" s="11"/>
      <c r="GDQ207" s="11"/>
      <c r="GDR207" s="11"/>
      <c r="GDS207" s="11"/>
      <c r="GDT207" s="11"/>
      <c r="GDU207" s="11"/>
      <c r="GDV207" s="11"/>
      <c r="GDW207" s="11"/>
      <c r="GDX207" s="11"/>
      <c r="GDY207" s="11"/>
      <c r="GDZ207" s="11"/>
      <c r="GEA207" s="11"/>
      <c r="GEB207" s="11"/>
      <c r="GEC207" s="11"/>
      <c r="GED207" s="11"/>
      <c r="GEE207" s="11"/>
      <c r="GEF207" s="11"/>
      <c r="GEG207" s="11"/>
      <c r="GEH207" s="11"/>
      <c r="GEI207" s="11"/>
      <c r="GEJ207" s="11"/>
      <c r="GEK207" s="11"/>
      <c r="GEL207" s="11"/>
      <c r="GEM207" s="11"/>
      <c r="GEN207" s="11"/>
      <c r="GEO207" s="11"/>
      <c r="GEP207" s="11"/>
      <c r="GEQ207" s="11"/>
      <c r="GER207" s="11"/>
      <c r="GES207" s="11"/>
      <c r="GET207" s="11"/>
      <c r="GEU207" s="11"/>
      <c r="GEV207" s="11"/>
      <c r="GEW207" s="11"/>
      <c r="GEX207" s="11"/>
      <c r="GEY207" s="11"/>
      <c r="GEZ207" s="11"/>
      <c r="GFA207" s="11"/>
      <c r="GFB207" s="11"/>
      <c r="GFC207" s="11"/>
      <c r="GFD207" s="11"/>
      <c r="GFE207" s="11"/>
      <c r="GFF207" s="11"/>
      <c r="GFG207" s="11"/>
      <c r="GFH207" s="11"/>
      <c r="GFI207" s="11"/>
      <c r="GFJ207" s="11"/>
      <c r="GFK207" s="11"/>
      <c r="GFL207" s="11"/>
      <c r="GFM207" s="11"/>
      <c r="GFN207" s="11"/>
      <c r="GFO207" s="11"/>
      <c r="GFP207" s="11"/>
      <c r="GFQ207" s="11"/>
      <c r="GFR207" s="11"/>
      <c r="GFS207" s="11"/>
      <c r="GFT207" s="11"/>
      <c r="GFU207" s="11"/>
      <c r="GFV207" s="11"/>
      <c r="GFW207" s="11"/>
      <c r="GFX207" s="11"/>
      <c r="GFY207" s="11"/>
      <c r="GFZ207" s="11"/>
      <c r="GGA207" s="11"/>
      <c r="GGB207" s="11"/>
      <c r="GGC207" s="11"/>
      <c r="GGD207" s="11"/>
      <c r="GGE207" s="11"/>
      <c r="GGF207" s="11"/>
      <c r="GGG207" s="11"/>
      <c r="GGH207" s="11"/>
      <c r="GGI207" s="11"/>
      <c r="GGJ207" s="11"/>
      <c r="GGK207" s="11"/>
      <c r="GGL207" s="11"/>
      <c r="GGM207" s="11"/>
      <c r="GGN207" s="11"/>
      <c r="GGO207" s="11"/>
      <c r="GGP207" s="11"/>
      <c r="GGQ207" s="11"/>
      <c r="GGR207" s="11"/>
      <c r="GGS207" s="11"/>
      <c r="GGT207" s="11"/>
      <c r="GGU207" s="11"/>
      <c r="GGV207" s="11"/>
      <c r="GGW207" s="11"/>
      <c r="GGX207" s="11"/>
      <c r="GGY207" s="11"/>
      <c r="GGZ207" s="11"/>
      <c r="GHA207" s="11"/>
      <c r="GHB207" s="11"/>
      <c r="GHC207" s="11"/>
      <c r="GHD207" s="11"/>
      <c r="GHE207" s="11"/>
      <c r="GHF207" s="11"/>
      <c r="GHG207" s="11"/>
      <c r="GHH207" s="11"/>
      <c r="GHI207" s="11"/>
      <c r="GHJ207" s="11"/>
      <c r="GHK207" s="11"/>
      <c r="GHL207" s="11"/>
      <c r="GHM207" s="11"/>
      <c r="GHN207" s="11"/>
      <c r="GHO207" s="11"/>
      <c r="GHP207" s="11"/>
      <c r="GHQ207" s="11"/>
      <c r="GHR207" s="11"/>
      <c r="GHS207" s="11"/>
      <c r="GHT207" s="11"/>
      <c r="GHU207" s="11"/>
      <c r="GHV207" s="11"/>
      <c r="GHW207" s="11"/>
      <c r="GHX207" s="11"/>
      <c r="GHY207" s="11"/>
      <c r="GHZ207" s="11"/>
      <c r="GIA207" s="11"/>
      <c r="GIB207" s="11"/>
      <c r="GIC207" s="11"/>
      <c r="GID207" s="11"/>
      <c r="GIE207" s="11"/>
      <c r="GIF207" s="11"/>
      <c r="GIG207" s="11"/>
      <c r="GIH207" s="11"/>
      <c r="GII207" s="11"/>
      <c r="GIJ207" s="11"/>
      <c r="GIK207" s="11"/>
      <c r="GIL207" s="11"/>
      <c r="GIM207" s="11"/>
      <c r="GIN207" s="11"/>
      <c r="GIO207" s="11"/>
      <c r="GIP207" s="11"/>
      <c r="GIQ207" s="11"/>
      <c r="GIR207" s="11"/>
      <c r="GIS207" s="11"/>
      <c r="GIT207" s="11"/>
      <c r="GIU207" s="11"/>
      <c r="GIV207" s="11"/>
      <c r="GIW207" s="11"/>
      <c r="GIX207" s="11"/>
      <c r="GIY207" s="11"/>
      <c r="GIZ207" s="11"/>
      <c r="GJA207" s="11"/>
      <c r="GJB207" s="11"/>
      <c r="GJC207" s="11"/>
      <c r="GJD207" s="11"/>
      <c r="GJE207" s="11"/>
      <c r="GJF207" s="11"/>
      <c r="GJG207" s="11"/>
      <c r="GJH207" s="11"/>
      <c r="GJI207" s="11"/>
      <c r="GJJ207" s="11"/>
      <c r="GJK207" s="11"/>
      <c r="GJL207" s="11"/>
      <c r="GJM207" s="11"/>
      <c r="GJN207" s="11"/>
      <c r="GJO207" s="11"/>
      <c r="GJP207" s="11"/>
      <c r="GJQ207" s="11"/>
      <c r="GJR207" s="11"/>
      <c r="GJS207" s="11"/>
      <c r="GJT207" s="11"/>
      <c r="GJU207" s="11"/>
      <c r="GJV207" s="11"/>
      <c r="GJW207" s="11"/>
      <c r="GJX207" s="11"/>
      <c r="GJY207" s="11"/>
      <c r="GJZ207" s="11"/>
      <c r="GKA207" s="11"/>
      <c r="GKB207" s="11"/>
      <c r="GKC207" s="11"/>
      <c r="GKD207" s="11"/>
      <c r="GKE207" s="11"/>
      <c r="GKF207" s="11"/>
      <c r="GKG207" s="11"/>
      <c r="GKH207" s="11"/>
      <c r="GKI207" s="11"/>
      <c r="GKJ207" s="11"/>
      <c r="GKK207" s="11"/>
      <c r="GKL207" s="11"/>
      <c r="GKM207" s="11"/>
      <c r="GKN207" s="11"/>
      <c r="GKO207" s="11"/>
      <c r="GKP207" s="11"/>
      <c r="GKQ207" s="11"/>
      <c r="GKR207" s="11"/>
      <c r="GKS207" s="11"/>
      <c r="GKT207" s="11"/>
      <c r="GKU207" s="11"/>
      <c r="GKV207" s="11"/>
      <c r="GKW207" s="11"/>
      <c r="GKX207" s="11"/>
      <c r="GKY207" s="11"/>
      <c r="GKZ207" s="11"/>
      <c r="GLA207" s="11"/>
      <c r="GLB207" s="11"/>
      <c r="GLC207" s="11"/>
      <c r="GLD207" s="11"/>
      <c r="GLE207" s="11"/>
      <c r="GLF207" s="11"/>
      <c r="GLG207" s="11"/>
      <c r="GLH207" s="11"/>
      <c r="GLI207" s="11"/>
      <c r="GLJ207" s="11"/>
      <c r="GLK207" s="11"/>
      <c r="GLL207" s="11"/>
      <c r="GLM207" s="11"/>
      <c r="GLN207" s="11"/>
      <c r="GLO207" s="11"/>
      <c r="GLP207" s="11"/>
      <c r="GLQ207" s="11"/>
      <c r="GLR207" s="11"/>
      <c r="GLS207" s="11"/>
      <c r="GLT207" s="11"/>
      <c r="GLU207" s="11"/>
      <c r="GLV207" s="11"/>
      <c r="GLW207" s="11"/>
      <c r="GLX207" s="11"/>
      <c r="GLY207" s="11"/>
      <c r="GLZ207" s="11"/>
      <c r="GMA207" s="11"/>
      <c r="GMB207" s="11"/>
      <c r="GMC207" s="11"/>
      <c r="GMD207" s="11"/>
      <c r="GME207" s="11"/>
      <c r="GMF207" s="11"/>
      <c r="GMG207" s="11"/>
      <c r="GMH207" s="11"/>
      <c r="GMI207" s="11"/>
      <c r="GMJ207" s="11"/>
      <c r="GMK207" s="11"/>
      <c r="GML207" s="11"/>
      <c r="GMM207" s="11"/>
      <c r="GMN207" s="11"/>
      <c r="GMO207" s="11"/>
      <c r="GMP207" s="11"/>
      <c r="GMQ207" s="11"/>
      <c r="GMR207" s="11"/>
      <c r="GMS207" s="11"/>
      <c r="GMT207" s="11"/>
      <c r="GMU207" s="11"/>
      <c r="GMV207" s="11"/>
      <c r="GMW207" s="11"/>
      <c r="GMX207" s="11"/>
      <c r="GMY207" s="11"/>
      <c r="GMZ207" s="11"/>
      <c r="GNA207" s="11"/>
      <c r="GNB207" s="11"/>
      <c r="GNC207" s="11"/>
      <c r="GND207" s="11"/>
      <c r="GNE207" s="11"/>
      <c r="GNF207" s="11"/>
      <c r="GNG207" s="11"/>
      <c r="GNH207" s="11"/>
      <c r="GNI207" s="11"/>
      <c r="GNJ207" s="11"/>
      <c r="GNK207" s="11"/>
      <c r="GNL207" s="11"/>
      <c r="GNM207" s="11"/>
      <c r="GNN207" s="11"/>
      <c r="GNO207" s="11"/>
      <c r="GNP207" s="11"/>
      <c r="GNQ207" s="11"/>
      <c r="GNR207" s="11"/>
      <c r="GNS207" s="11"/>
      <c r="GNT207" s="11"/>
      <c r="GNU207" s="11"/>
      <c r="GNV207" s="11"/>
      <c r="GNW207" s="11"/>
      <c r="GNX207" s="11"/>
      <c r="GNY207" s="11"/>
      <c r="GNZ207" s="11"/>
      <c r="GOA207" s="11"/>
      <c r="GOB207" s="11"/>
      <c r="GOC207" s="11"/>
      <c r="GOD207" s="11"/>
      <c r="GOE207" s="11"/>
      <c r="GOF207" s="11"/>
      <c r="GOG207" s="11"/>
      <c r="GOH207" s="11"/>
      <c r="GOI207" s="11"/>
      <c r="GOJ207" s="11"/>
      <c r="GOK207" s="11"/>
      <c r="GOL207" s="11"/>
      <c r="GOM207" s="11"/>
      <c r="GON207" s="11"/>
      <c r="GOO207" s="11"/>
      <c r="GOP207" s="11"/>
      <c r="GOQ207" s="11"/>
      <c r="GOR207" s="11"/>
      <c r="GOS207" s="11"/>
      <c r="GOT207" s="11"/>
      <c r="GOU207" s="11"/>
      <c r="GOV207" s="11"/>
      <c r="GOW207" s="11"/>
      <c r="GOX207" s="11"/>
      <c r="GOY207" s="11"/>
      <c r="GOZ207" s="11"/>
      <c r="GPA207" s="11"/>
      <c r="GPB207" s="11"/>
      <c r="GPC207" s="11"/>
      <c r="GPD207" s="11"/>
      <c r="GPE207" s="11"/>
      <c r="GPF207" s="11"/>
      <c r="GPG207" s="11"/>
      <c r="GPH207" s="11"/>
      <c r="GPI207" s="11"/>
      <c r="GPJ207" s="11"/>
      <c r="GPK207" s="11"/>
      <c r="GPL207" s="11"/>
      <c r="GPM207" s="11"/>
      <c r="GPN207" s="11"/>
      <c r="GPO207" s="11"/>
      <c r="GPP207" s="11"/>
      <c r="GPQ207" s="11"/>
      <c r="GPR207" s="11"/>
      <c r="GPS207" s="11"/>
      <c r="GPT207" s="11"/>
      <c r="GPU207" s="11"/>
      <c r="GPV207" s="11"/>
      <c r="GPW207" s="11"/>
      <c r="GPX207" s="11"/>
      <c r="GPY207" s="11"/>
      <c r="GPZ207" s="11"/>
      <c r="GQA207" s="11"/>
      <c r="GQB207" s="11"/>
      <c r="GQC207" s="11"/>
      <c r="GQD207" s="11"/>
      <c r="GQE207" s="11"/>
      <c r="GQF207" s="11"/>
      <c r="GQG207" s="11"/>
      <c r="GQH207" s="11"/>
      <c r="GQI207" s="11"/>
      <c r="GQJ207" s="11"/>
      <c r="GQK207" s="11"/>
      <c r="GQL207" s="11"/>
      <c r="GQM207" s="11"/>
      <c r="GQN207" s="11"/>
      <c r="GQO207" s="11"/>
      <c r="GQP207" s="11"/>
      <c r="GQQ207" s="11"/>
      <c r="GQR207" s="11"/>
      <c r="GQS207" s="11"/>
      <c r="GQT207" s="11"/>
      <c r="GQU207" s="11"/>
      <c r="GQV207" s="11"/>
      <c r="GQW207" s="11"/>
      <c r="GQX207" s="11"/>
      <c r="GQY207" s="11"/>
      <c r="GQZ207" s="11"/>
      <c r="GRA207" s="11"/>
      <c r="GRB207" s="11"/>
      <c r="GRC207" s="11"/>
      <c r="GRD207" s="11"/>
      <c r="GRE207" s="11"/>
      <c r="GRF207" s="11"/>
      <c r="GRG207" s="11"/>
      <c r="GRH207" s="11"/>
      <c r="GRI207" s="11"/>
      <c r="GRJ207" s="11"/>
      <c r="GRK207" s="11"/>
      <c r="GRL207" s="11"/>
      <c r="GRM207" s="11"/>
      <c r="GRN207" s="11"/>
      <c r="GRO207" s="11"/>
      <c r="GRP207" s="11"/>
      <c r="GRQ207" s="11"/>
      <c r="GRR207" s="11"/>
      <c r="GRS207" s="11"/>
      <c r="GRT207" s="11"/>
      <c r="GRU207" s="11"/>
      <c r="GRV207" s="11"/>
      <c r="GRW207" s="11"/>
      <c r="GRX207" s="11"/>
      <c r="GRY207" s="11"/>
      <c r="GRZ207" s="11"/>
      <c r="GSA207" s="11"/>
      <c r="GSB207" s="11"/>
      <c r="GSC207" s="11"/>
      <c r="GSD207" s="11"/>
      <c r="GSE207" s="11"/>
      <c r="GSF207" s="11"/>
      <c r="GSG207" s="11"/>
      <c r="GSH207" s="11"/>
      <c r="GSI207" s="11"/>
      <c r="GSJ207" s="11"/>
      <c r="GSK207" s="11"/>
      <c r="GSL207" s="11"/>
      <c r="GSM207" s="11"/>
      <c r="GSN207" s="11"/>
      <c r="GSO207" s="11"/>
      <c r="GSP207" s="11"/>
      <c r="GSQ207" s="11"/>
      <c r="GSR207" s="11"/>
      <c r="GSS207" s="11"/>
      <c r="GST207" s="11"/>
      <c r="GSU207" s="11"/>
      <c r="GSV207" s="11"/>
      <c r="GSW207" s="11"/>
      <c r="GSX207" s="11"/>
      <c r="GSY207" s="11"/>
      <c r="GSZ207" s="11"/>
      <c r="GTA207" s="11"/>
      <c r="GTB207" s="11"/>
      <c r="GTC207" s="11"/>
      <c r="GTD207" s="11"/>
      <c r="GTE207" s="11"/>
      <c r="GTF207" s="11"/>
      <c r="GTG207" s="11"/>
      <c r="GTH207" s="11"/>
      <c r="GTI207" s="11"/>
      <c r="GTJ207" s="11"/>
      <c r="GTK207" s="11"/>
      <c r="GTL207" s="11"/>
      <c r="GTM207" s="11"/>
      <c r="GTN207" s="11"/>
      <c r="GTO207" s="11"/>
      <c r="GTP207" s="11"/>
      <c r="GTQ207" s="11"/>
      <c r="GTR207" s="11"/>
      <c r="GTS207" s="11"/>
      <c r="GTT207" s="11"/>
      <c r="GTU207" s="11"/>
      <c r="GTV207" s="11"/>
      <c r="GTW207" s="11"/>
      <c r="GTX207" s="11"/>
      <c r="GTY207" s="11"/>
      <c r="GTZ207" s="11"/>
      <c r="GUA207" s="11"/>
      <c r="GUB207" s="11"/>
      <c r="GUC207" s="11"/>
      <c r="GUD207" s="11"/>
      <c r="GUE207" s="11"/>
      <c r="GUF207" s="11"/>
      <c r="GUG207" s="11"/>
      <c r="GUH207" s="11"/>
      <c r="GUI207" s="11"/>
      <c r="GUJ207" s="11"/>
      <c r="GUK207" s="11"/>
      <c r="GUL207" s="11"/>
      <c r="GUM207" s="11"/>
      <c r="GUN207" s="11"/>
      <c r="GUO207" s="11"/>
      <c r="GUP207" s="11"/>
      <c r="GUQ207" s="11"/>
      <c r="GUR207" s="11"/>
      <c r="GUS207" s="11"/>
      <c r="GUT207" s="11"/>
      <c r="GUU207" s="11"/>
      <c r="GUV207" s="11"/>
      <c r="GUW207" s="11"/>
      <c r="GUX207" s="11"/>
      <c r="GUY207" s="11"/>
      <c r="GUZ207" s="11"/>
      <c r="GVA207" s="11"/>
      <c r="GVB207" s="11"/>
      <c r="GVC207" s="11"/>
      <c r="GVD207" s="11"/>
      <c r="GVE207" s="11"/>
      <c r="GVF207" s="11"/>
      <c r="GVG207" s="11"/>
      <c r="GVH207" s="11"/>
      <c r="GVI207" s="11"/>
      <c r="GVJ207" s="11"/>
      <c r="GVK207" s="11"/>
      <c r="GVL207" s="11"/>
      <c r="GVM207" s="11"/>
      <c r="GVN207" s="11"/>
      <c r="GVO207" s="11"/>
      <c r="GVP207" s="11"/>
      <c r="GVQ207" s="11"/>
      <c r="GVR207" s="11"/>
      <c r="GVS207" s="11"/>
      <c r="GVT207" s="11"/>
      <c r="GVU207" s="11"/>
      <c r="GVV207" s="11"/>
      <c r="GVW207" s="11"/>
      <c r="GVX207" s="11"/>
      <c r="GVY207" s="11"/>
      <c r="GVZ207" s="11"/>
      <c r="GWA207" s="11"/>
      <c r="GWB207" s="11"/>
      <c r="GWC207" s="11"/>
      <c r="GWD207" s="11"/>
      <c r="GWE207" s="11"/>
      <c r="GWF207" s="11"/>
      <c r="GWG207" s="11"/>
      <c r="GWH207" s="11"/>
      <c r="GWI207" s="11"/>
      <c r="GWJ207" s="11"/>
      <c r="GWK207" s="11"/>
      <c r="GWL207" s="11"/>
      <c r="GWM207" s="11"/>
      <c r="GWN207" s="11"/>
      <c r="GWO207" s="11"/>
      <c r="GWP207" s="11"/>
      <c r="GWQ207" s="11"/>
      <c r="GWR207" s="11"/>
      <c r="GWS207" s="11"/>
      <c r="GWT207" s="11"/>
      <c r="GWU207" s="11"/>
      <c r="GWV207" s="11"/>
      <c r="GWW207" s="11"/>
      <c r="GWX207" s="11"/>
      <c r="GWY207" s="11"/>
      <c r="GWZ207" s="11"/>
      <c r="GXA207" s="11"/>
      <c r="GXB207" s="11"/>
      <c r="GXC207" s="11"/>
      <c r="GXD207" s="11"/>
      <c r="GXE207" s="11"/>
      <c r="GXF207" s="11"/>
      <c r="GXG207" s="11"/>
      <c r="GXH207" s="11"/>
      <c r="GXI207" s="11"/>
      <c r="GXJ207" s="11"/>
      <c r="GXK207" s="11"/>
      <c r="GXL207" s="11"/>
      <c r="GXM207" s="11"/>
      <c r="GXN207" s="11"/>
      <c r="GXO207" s="11"/>
      <c r="GXP207" s="11"/>
      <c r="GXQ207" s="11"/>
      <c r="GXR207" s="11"/>
      <c r="GXS207" s="11"/>
      <c r="GXT207" s="11"/>
      <c r="GXU207" s="11"/>
      <c r="GXV207" s="11"/>
      <c r="GXW207" s="11"/>
      <c r="GXX207" s="11"/>
      <c r="GXY207" s="11"/>
      <c r="GXZ207" s="11"/>
      <c r="GYA207" s="11"/>
      <c r="GYB207" s="11"/>
      <c r="GYC207" s="11"/>
      <c r="GYD207" s="11"/>
      <c r="GYE207" s="11"/>
      <c r="GYF207" s="11"/>
      <c r="GYG207" s="11"/>
      <c r="GYH207" s="11"/>
      <c r="GYI207" s="11"/>
      <c r="GYJ207" s="11"/>
      <c r="GYK207" s="11"/>
      <c r="GYL207" s="11"/>
      <c r="GYM207" s="11"/>
      <c r="GYN207" s="11"/>
      <c r="GYO207" s="11"/>
      <c r="GYP207" s="11"/>
      <c r="GYQ207" s="11"/>
      <c r="GYR207" s="11"/>
      <c r="GYS207" s="11"/>
      <c r="GYT207" s="11"/>
      <c r="GYU207" s="11"/>
      <c r="GYV207" s="11"/>
      <c r="GYW207" s="11"/>
      <c r="GYX207" s="11"/>
      <c r="GYY207" s="11"/>
      <c r="GYZ207" s="11"/>
      <c r="GZA207" s="11"/>
      <c r="GZB207" s="11"/>
      <c r="GZC207" s="11"/>
      <c r="GZD207" s="11"/>
      <c r="GZE207" s="11"/>
      <c r="GZF207" s="11"/>
      <c r="GZG207" s="11"/>
      <c r="GZH207" s="11"/>
      <c r="GZI207" s="11"/>
      <c r="GZJ207" s="11"/>
      <c r="GZK207" s="11"/>
      <c r="GZL207" s="11"/>
      <c r="GZM207" s="11"/>
      <c r="GZN207" s="11"/>
      <c r="GZO207" s="11"/>
      <c r="GZP207" s="11"/>
      <c r="GZQ207" s="11"/>
      <c r="GZR207" s="11"/>
      <c r="GZS207" s="11"/>
      <c r="GZT207" s="11"/>
      <c r="GZU207" s="11"/>
      <c r="GZV207" s="11"/>
      <c r="GZW207" s="11"/>
      <c r="GZX207" s="11"/>
      <c r="GZY207" s="11"/>
      <c r="GZZ207" s="11"/>
      <c r="HAA207" s="11"/>
      <c r="HAB207" s="11"/>
      <c r="HAC207" s="11"/>
      <c r="HAD207" s="11"/>
      <c r="HAE207" s="11"/>
      <c r="HAF207" s="11"/>
      <c r="HAG207" s="11"/>
      <c r="HAH207" s="11"/>
      <c r="HAI207" s="11"/>
      <c r="HAJ207" s="11"/>
      <c r="HAK207" s="11"/>
      <c r="HAL207" s="11"/>
      <c r="HAM207" s="11"/>
      <c r="HAN207" s="11"/>
      <c r="HAO207" s="11"/>
      <c r="HAP207" s="11"/>
      <c r="HAQ207" s="11"/>
      <c r="HAR207" s="11"/>
      <c r="HAS207" s="11"/>
      <c r="HAT207" s="11"/>
      <c r="HAU207" s="11"/>
      <c r="HAV207" s="11"/>
      <c r="HAW207" s="11"/>
      <c r="HAX207" s="11"/>
      <c r="HAY207" s="11"/>
      <c r="HAZ207" s="11"/>
      <c r="HBA207" s="11"/>
      <c r="HBB207" s="11"/>
      <c r="HBC207" s="11"/>
      <c r="HBD207" s="11"/>
      <c r="HBE207" s="11"/>
      <c r="HBF207" s="11"/>
      <c r="HBG207" s="11"/>
      <c r="HBH207" s="11"/>
      <c r="HBI207" s="11"/>
      <c r="HBJ207" s="11"/>
      <c r="HBK207" s="11"/>
      <c r="HBL207" s="11"/>
      <c r="HBM207" s="11"/>
      <c r="HBN207" s="11"/>
      <c r="HBO207" s="11"/>
      <c r="HBP207" s="11"/>
      <c r="HBQ207" s="11"/>
      <c r="HBR207" s="11"/>
      <c r="HBS207" s="11"/>
      <c r="HBT207" s="11"/>
      <c r="HBU207" s="11"/>
      <c r="HBV207" s="11"/>
      <c r="HBW207" s="11"/>
      <c r="HBX207" s="11"/>
      <c r="HBY207" s="11"/>
      <c r="HBZ207" s="11"/>
      <c r="HCA207" s="11"/>
      <c r="HCB207" s="11"/>
      <c r="HCC207" s="11"/>
      <c r="HCD207" s="11"/>
      <c r="HCE207" s="11"/>
      <c r="HCF207" s="11"/>
      <c r="HCG207" s="11"/>
      <c r="HCH207" s="11"/>
      <c r="HCI207" s="11"/>
      <c r="HCJ207" s="11"/>
      <c r="HCK207" s="11"/>
      <c r="HCL207" s="11"/>
      <c r="HCM207" s="11"/>
      <c r="HCN207" s="11"/>
      <c r="HCO207" s="11"/>
      <c r="HCP207" s="11"/>
      <c r="HCQ207" s="11"/>
      <c r="HCR207" s="11"/>
      <c r="HCS207" s="11"/>
      <c r="HCT207" s="11"/>
      <c r="HCU207" s="11"/>
      <c r="HCV207" s="11"/>
      <c r="HCW207" s="11"/>
      <c r="HCX207" s="11"/>
      <c r="HCY207" s="11"/>
      <c r="HCZ207" s="11"/>
      <c r="HDA207" s="11"/>
      <c r="HDB207" s="11"/>
      <c r="HDC207" s="11"/>
      <c r="HDD207" s="11"/>
      <c r="HDE207" s="11"/>
      <c r="HDF207" s="11"/>
      <c r="HDG207" s="11"/>
      <c r="HDH207" s="11"/>
      <c r="HDI207" s="11"/>
      <c r="HDJ207" s="11"/>
      <c r="HDK207" s="11"/>
      <c r="HDL207" s="11"/>
      <c r="HDM207" s="11"/>
      <c r="HDN207" s="11"/>
      <c r="HDO207" s="11"/>
      <c r="HDP207" s="11"/>
      <c r="HDQ207" s="11"/>
      <c r="HDR207" s="11"/>
      <c r="HDS207" s="11"/>
      <c r="HDT207" s="11"/>
      <c r="HDU207" s="11"/>
      <c r="HDV207" s="11"/>
      <c r="HDW207" s="11"/>
      <c r="HDX207" s="11"/>
      <c r="HDY207" s="11"/>
      <c r="HDZ207" s="11"/>
      <c r="HEA207" s="11"/>
      <c r="HEB207" s="11"/>
      <c r="HEC207" s="11"/>
      <c r="HED207" s="11"/>
      <c r="HEE207" s="11"/>
      <c r="HEF207" s="11"/>
      <c r="HEG207" s="11"/>
      <c r="HEH207" s="11"/>
      <c r="HEI207" s="11"/>
      <c r="HEJ207" s="11"/>
      <c r="HEK207" s="11"/>
      <c r="HEL207" s="11"/>
      <c r="HEM207" s="11"/>
      <c r="HEN207" s="11"/>
      <c r="HEO207" s="11"/>
      <c r="HEP207" s="11"/>
      <c r="HEQ207" s="11"/>
      <c r="HER207" s="11"/>
      <c r="HES207" s="11"/>
      <c r="HET207" s="11"/>
      <c r="HEU207" s="11"/>
      <c r="HEV207" s="11"/>
      <c r="HEW207" s="11"/>
      <c r="HEX207" s="11"/>
      <c r="HEY207" s="11"/>
      <c r="HEZ207" s="11"/>
      <c r="HFA207" s="11"/>
      <c r="HFB207" s="11"/>
      <c r="HFC207" s="11"/>
      <c r="HFD207" s="11"/>
      <c r="HFE207" s="11"/>
      <c r="HFF207" s="11"/>
      <c r="HFG207" s="11"/>
      <c r="HFH207" s="11"/>
      <c r="HFI207" s="11"/>
      <c r="HFJ207" s="11"/>
      <c r="HFK207" s="11"/>
      <c r="HFL207" s="11"/>
      <c r="HFM207" s="11"/>
      <c r="HFN207" s="11"/>
      <c r="HFO207" s="11"/>
      <c r="HFP207" s="11"/>
      <c r="HFQ207" s="11"/>
      <c r="HFR207" s="11"/>
      <c r="HFS207" s="11"/>
      <c r="HFT207" s="11"/>
      <c r="HFU207" s="11"/>
      <c r="HFV207" s="11"/>
      <c r="HFW207" s="11"/>
      <c r="HFX207" s="11"/>
      <c r="HFY207" s="11"/>
      <c r="HFZ207" s="11"/>
      <c r="HGA207" s="11"/>
      <c r="HGB207" s="11"/>
      <c r="HGC207" s="11"/>
      <c r="HGD207" s="11"/>
      <c r="HGE207" s="11"/>
      <c r="HGF207" s="11"/>
      <c r="HGG207" s="11"/>
      <c r="HGH207" s="11"/>
      <c r="HGI207" s="11"/>
      <c r="HGJ207" s="11"/>
      <c r="HGK207" s="11"/>
      <c r="HGL207" s="11"/>
      <c r="HGM207" s="11"/>
      <c r="HGN207" s="11"/>
      <c r="HGO207" s="11"/>
      <c r="HGP207" s="11"/>
      <c r="HGQ207" s="11"/>
      <c r="HGR207" s="11"/>
      <c r="HGS207" s="11"/>
      <c r="HGT207" s="11"/>
      <c r="HGU207" s="11"/>
      <c r="HGV207" s="11"/>
      <c r="HGW207" s="11"/>
      <c r="HGX207" s="11"/>
      <c r="HGY207" s="11"/>
      <c r="HGZ207" s="11"/>
      <c r="HHA207" s="11"/>
      <c r="HHB207" s="11"/>
      <c r="HHC207" s="11"/>
      <c r="HHD207" s="11"/>
      <c r="HHE207" s="11"/>
      <c r="HHF207" s="11"/>
      <c r="HHG207" s="11"/>
      <c r="HHH207" s="11"/>
      <c r="HHI207" s="11"/>
      <c r="HHJ207" s="11"/>
      <c r="HHK207" s="11"/>
      <c r="HHL207" s="11"/>
      <c r="HHM207" s="11"/>
      <c r="HHN207" s="11"/>
      <c r="HHO207" s="11"/>
      <c r="HHP207" s="11"/>
      <c r="HHQ207" s="11"/>
      <c r="HHR207" s="11"/>
      <c r="HHS207" s="11"/>
      <c r="HHT207" s="11"/>
      <c r="HHU207" s="11"/>
      <c r="HHV207" s="11"/>
      <c r="HHW207" s="11"/>
      <c r="HHX207" s="11"/>
      <c r="HHY207" s="11"/>
      <c r="HHZ207" s="11"/>
      <c r="HIA207" s="11"/>
      <c r="HIB207" s="11"/>
      <c r="HIC207" s="11"/>
      <c r="HID207" s="11"/>
      <c r="HIE207" s="11"/>
      <c r="HIF207" s="11"/>
      <c r="HIG207" s="11"/>
      <c r="HIH207" s="11"/>
      <c r="HII207" s="11"/>
      <c r="HIJ207" s="11"/>
      <c r="HIK207" s="11"/>
      <c r="HIL207" s="11"/>
      <c r="HIM207" s="11"/>
      <c r="HIN207" s="11"/>
      <c r="HIO207" s="11"/>
      <c r="HIP207" s="11"/>
      <c r="HIQ207" s="11"/>
      <c r="HIR207" s="11"/>
      <c r="HIS207" s="11"/>
      <c r="HIT207" s="11"/>
      <c r="HIU207" s="11"/>
      <c r="HIV207" s="11"/>
      <c r="HIW207" s="11"/>
      <c r="HIX207" s="11"/>
      <c r="HIY207" s="11"/>
      <c r="HIZ207" s="11"/>
      <c r="HJA207" s="11"/>
      <c r="HJB207" s="11"/>
      <c r="HJC207" s="11"/>
      <c r="HJD207" s="11"/>
      <c r="HJE207" s="11"/>
      <c r="HJF207" s="11"/>
      <c r="HJG207" s="11"/>
      <c r="HJH207" s="11"/>
      <c r="HJI207" s="11"/>
      <c r="HJJ207" s="11"/>
      <c r="HJK207" s="11"/>
      <c r="HJL207" s="11"/>
      <c r="HJM207" s="11"/>
      <c r="HJN207" s="11"/>
      <c r="HJO207" s="11"/>
      <c r="HJP207" s="11"/>
      <c r="HJQ207" s="11"/>
      <c r="HJR207" s="11"/>
      <c r="HJS207" s="11"/>
      <c r="HJT207" s="11"/>
      <c r="HJU207" s="11"/>
      <c r="HJV207" s="11"/>
      <c r="HJW207" s="11"/>
      <c r="HJX207" s="11"/>
      <c r="HJY207" s="11"/>
      <c r="HJZ207" s="11"/>
      <c r="HKA207" s="11"/>
      <c r="HKB207" s="11"/>
      <c r="HKC207" s="11"/>
      <c r="HKD207" s="11"/>
      <c r="HKE207" s="11"/>
      <c r="HKF207" s="11"/>
      <c r="HKG207" s="11"/>
      <c r="HKH207" s="11"/>
      <c r="HKI207" s="11"/>
      <c r="HKJ207" s="11"/>
      <c r="HKK207" s="11"/>
      <c r="HKL207" s="11"/>
      <c r="HKM207" s="11"/>
      <c r="HKN207" s="11"/>
      <c r="HKO207" s="11"/>
      <c r="HKP207" s="11"/>
      <c r="HKQ207" s="11"/>
      <c r="HKR207" s="11"/>
      <c r="HKS207" s="11"/>
      <c r="HKT207" s="11"/>
      <c r="HKU207" s="11"/>
      <c r="HKV207" s="11"/>
      <c r="HKW207" s="11"/>
      <c r="HKX207" s="11"/>
      <c r="HKY207" s="11"/>
      <c r="HKZ207" s="11"/>
      <c r="HLA207" s="11"/>
      <c r="HLB207" s="11"/>
      <c r="HLC207" s="11"/>
      <c r="HLD207" s="11"/>
      <c r="HLE207" s="11"/>
      <c r="HLF207" s="11"/>
      <c r="HLG207" s="11"/>
      <c r="HLH207" s="11"/>
      <c r="HLI207" s="11"/>
      <c r="HLJ207" s="11"/>
      <c r="HLK207" s="11"/>
      <c r="HLL207" s="11"/>
      <c r="HLM207" s="11"/>
      <c r="HLN207" s="11"/>
      <c r="HLO207" s="11"/>
      <c r="HLP207" s="11"/>
      <c r="HLQ207" s="11"/>
      <c r="HLR207" s="11"/>
      <c r="HLS207" s="11"/>
      <c r="HLT207" s="11"/>
      <c r="HLU207" s="11"/>
      <c r="HLV207" s="11"/>
      <c r="HLW207" s="11"/>
      <c r="HLX207" s="11"/>
      <c r="HLY207" s="11"/>
      <c r="HLZ207" s="11"/>
      <c r="HMA207" s="11"/>
      <c r="HMB207" s="11"/>
      <c r="HMC207" s="11"/>
      <c r="HMD207" s="11"/>
      <c r="HME207" s="11"/>
      <c r="HMF207" s="11"/>
      <c r="HMG207" s="11"/>
      <c r="HMH207" s="11"/>
      <c r="HMI207" s="11"/>
      <c r="HMJ207" s="11"/>
      <c r="HMK207" s="11"/>
      <c r="HML207" s="11"/>
      <c r="HMM207" s="11"/>
      <c r="HMN207" s="11"/>
      <c r="HMO207" s="11"/>
      <c r="HMP207" s="11"/>
      <c r="HMQ207" s="11"/>
      <c r="HMR207" s="11"/>
      <c r="HMS207" s="11"/>
      <c r="HMT207" s="11"/>
      <c r="HMU207" s="11"/>
      <c r="HMV207" s="11"/>
      <c r="HMW207" s="11"/>
      <c r="HMX207" s="11"/>
      <c r="HMY207" s="11"/>
      <c r="HMZ207" s="11"/>
      <c r="HNA207" s="11"/>
      <c r="HNB207" s="11"/>
      <c r="HNC207" s="11"/>
      <c r="HND207" s="11"/>
      <c r="HNE207" s="11"/>
      <c r="HNF207" s="11"/>
      <c r="HNG207" s="11"/>
      <c r="HNH207" s="11"/>
      <c r="HNI207" s="11"/>
      <c r="HNJ207" s="11"/>
      <c r="HNK207" s="11"/>
      <c r="HNL207" s="11"/>
      <c r="HNM207" s="11"/>
      <c r="HNN207" s="11"/>
      <c r="HNO207" s="11"/>
      <c r="HNP207" s="11"/>
      <c r="HNQ207" s="11"/>
      <c r="HNR207" s="11"/>
      <c r="HNS207" s="11"/>
      <c r="HNT207" s="11"/>
      <c r="HNU207" s="11"/>
      <c r="HNV207" s="11"/>
      <c r="HNW207" s="11"/>
      <c r="HNX207" s="11"/>
      <c r="HNY207" s="11"/>
      <c r="HNZ207" s="11"/>
      <c r="HOA207" s="11"/>
      <c r="HOB207" s="11"/>
      <c r="HOC207" s="11"/>
      <c r="HOD207" s="11"/>
      <c r="HOE207" s="11"/>
      <c r="HOF207" s="11"/>
      <c r="HOG207" s="11"/>
      <c r="HOH207" s="11"/>
      <c r="HOI207" s="11"/>
      <c r="HOJ207" s="11"/>
      <c r="HOK207" s="11"/>
      <c r="HOL207" s="11"/>
      <c r="HOM207" s="11"/>
      <c r="HON207" s="11"/>
      <c r="HOO207" s="11"/>
      <c r="HOP207" s="11"/>
      <c r="HOQ207" s="11"/>
      <c r="HOR207" s="11"/>
      <c r="HOS207" s="11"/>
      <c r="HOT207" s="11"/>
      <c r="HOU207" s="11"/>
      <c r="HOV207" s="11"/>
      <c r="HOW207" s="11"/>
      <c r="HOX207" s="11"/>
      <c r="HOY207" s="11"/>
      <c r="HOZ207" s="11"/>
      <c r="HPA207" s="11"/>
      <c r="HPB207" s="11"/>
      <c r="HPC207" s="11"/>
      <c r="HPD207" s="11"/>
      <c r="HPE207" s="11"/>
      <c r="HPF207" s="11"/>
      <c r="HPG207" s="11"/>
      <c r="HPH207" s="11"/>
      <c r="HPI207" s="11"/>
      <c r="HPJ207" s="11"/>
      <c r="HPK207" s="11"/>
      <c r="HPL207" s="11"/>
      <c r="HPM207" s="11"/>
      <c r="HPN207" s="11"/>
      <c r="HPO207" s="11"/>
      <c r="HPP207" s="11"/>
      <c r="HPQ207" s="11"/>
      <c r="HPR207" s="11"/>
      <c r="HPS207" s="11"/>
      <c r="HPT207" s="11"/>
      <c r="HPU207" s="11"/>
      <c r="HPV207" s="11"/>
      <c r="HPW207" s="11"/>
      <c r="HPX207" s="11"/>
      <c r="HPY207" s="11"/>
      <c r="HPZ207" s="11"/>
      <c r="HQA207" s="11"/>
      <c r="HQB207" s="11"/>
      <c r="HQC207" s="11"/>
      <c r="HQD207" s="11"/>
      <c r="HQE207" s="11"/>
      <c r="HQF207" s="11"/>
      <c r="HQG207" s="11"/>
      <c r="HQH207" s="11"/>
      <c r="HQI207" s="11"/>
      <c r="HQJ207" s="11"/>
      <c r="HQK207" s="11"/>
      <c r="HQL207" s="11"/>
      <c r="HQM207" s="11"/>
      <c r="HQN207" s="11"/>
      <c r="HQO207" s="11"/>
      <c r="HQP207" s="11"/>
      <c r="HQQ207" s="11"/>
      <c r="HQR207" s="11"/>
      <c r="HQS207" s="11"/>
      <c r="HQT207" s="11"/>
      <c r="HQU207" s="11"/>
      <c r="HQV207" s="11"/>
      <c r="HQW207" s="11"/>
      <c r="HQX207" s="11"/>
      <c r="HQY207" s="11"/>
      <c r="HQZ207" s="11"/>
      <c r="HRA207" s="11"/>
      <c r="HRB207" s="11"/>
      <c r="HRC207" s="11"/>
      <c r="HRD207" s="11"/>
      <c r="HRE207" s="11"/>
      <c r="HRF207" s="11"/>
      <c r="HRG207" s="11"/>
      <c r="HRH207" s="11"/>
      <c r="HRI207" s="11"/>
      <c r="HRJ207" s="11"/>
      <c r="HRK207" s="11"/>
      <c r="HRL207" s="11"/>
      <c r="HRM207" s="11"/>
      <c r="HRN207" s="11"/>
      <c r="HRO207" s="11"/>
      <c r="HRP207" s="11"/>
      <c r="HRQ207" s="11"/>
      <c r="HRR207" s="11"/>
      <c r="HRS207" s="11"/>
      <c r="HRT207" s="11"/>
      <c r="HRU207" s="11"/>
      <c r="HRV207" s="11"/>
      <c r="HRW207" s="11"/>
      <c r="HRX207" s="11"/>
      <c r="HRY207" s="11"/>
      <c r="HRZ207" s="11"/>
      <c r="HSA207" s="11"/>
      <c r="HSB207" s="11"/>
      <c r="HSC207" s="11"/>
      <c r="HSD207" s="11"/>
      <c r="HSE207" s="11"/>
      <c r="HSF207" s="11"/>
      <c r="HSG207" s="11"/>
      <c r="HSH207" s="11"/>
      <c r="HSI207" s="11"/>
      <c r="HSJ207" s="11"/>
      <c r="HSK207" s="11"/>
      <c r="HSL207" s="11"/>
      <c r="HSM207" s="11"/>
      <c r="HSN207" s="11"/>
      <c r="HSO207" s="11"/>
      <c r="HSP207" s="11"/>
      <c r="HSQ207" s="11"/>
      <c r="HSR207" s="11"/>
      <c r="HSS207" s="11"/>
      <c r="HST207" s="11"/>
      <c r="HSU207" s="11"/>
      <c r="HSV207" s="11"/>
      <c r="HSW207" s="11"/>
      <c r="HSX207" s="11"/>
      <c r="HSY207" s="11"/>
      <c r="HSZ207" s="11"/>
      <c r="HTA207" s="11"/>
      <c r="HTB207" s="11"/>
      <c r="HTC207" s="11"/>
      <c r="HTD207" s="11"/>
      <c r="HTE207" s="11"/>
      <c r="HTF207" s="11"/>
      <c r="HTG207" s="11"/>
      <c r="HTH207" s="11"/>
      <c r="HTI207" s="11"/>
      <c r="HTJ207" s="11"/>
      <c r="HTK207" s="11"/>
      <c r="HTL207" s="11"/>
      <c r="HTM207" s="11"/>
      <c r="HTN207" s="11"/>
      <c r="HTO207" s="11"/>
      <c r="HTP207" s="11"/>
      <c r="HTQ207" s="11"/>
      <c r="HTR207" s="11"/>
      <c r="HTS207" s="11"/>
      <c r="HTT207" s="11"/>
      <c r="HTU207" s="11"/>
      <c r="HTV207" s="11"/>
      <c r="HTW207" s="11"/>
      <c r="HTX207" s="11"/>
      <c r="HTY207" s="11"/>
      <c r="HTZ207" s="11"/>
      <c r="HUA207" s="11"/>
      <c r="HUB207" s="11"/>
      <c r="HUC207" s="11"/>
      <c r="HUD207" s="11"/>
      <c r="HUE207" s="11"/>
      <c r="HUF207" s="11"/>
      <c r="HUG207" s="11"/>
      <c r="HUH207" s="11"/>
      <c r="HUI207" s="11"/>
      <c r="HUJ207" s="11"/>
      <c r="HUK207" s="11"/>
      <c r="HUL207" s="11"/>
      <c r="HUM207" s="11"/>
      <c r="HUN207" s="11"/>
      <c r="HUO207" s="11"/>
      <c r="HUP207" s="11"/>
      <c r="HUQ207" s="11"/>
      <c r="HUR207" s="11"/>
      <c r="HUS207" s="11"/>
      <c r="HUT207" s="11"/>
      <c r="HUU207" s="11"/>
      <c r="HUV207" s="11"/>
      <c r="HUW207" s="11"/>
      <c r="HUX207" s="11"/>
      <c r="HUY207" s="11"/>
      <c r="HUZ207" s="11"/>
      <c r="HVA207" s="11"/>
      <c r="HVB207" s="11"/>
      <c r="HVC207" s="11"/>
      <c r="HVD207" s="11"/>
      <c r="HVE207" s="11"/>
      <c r="HVF207" s="11"/>
      <c r="HVG207" s="11"/>
      <c r="HVH207" s="11"/>
      <c r="HVI207" s="11"/>
      <c r="HVJ207" s="11"/>
      <c r="HVK207" s="11"/>
      <c r="HVL207" s="11"/>
      <c r="HVM207" s="11"/>
      <c r="HVN207" s="11"/>
      <c r="HVO207" s="11"/>
      <c r="HVP207" s="11"/>
      <c r="HVQ207" s="11"/>
      <c r="HVR207" s="11"/>
      <c r="HVS207" s="11"/>
      <c r="HVT207" s="11"/>
      <c r="HVU207" s="11"/>
      <c r="HVV207" s="11"/>
      <c r="HVW207" s="11"/>
      <c r="HVX207" s="11"/>
      <c r="HVY207" s="11"/>
      <c r="HVZ207" s="11"/>
      <c r="HWA207" s="11"/>
      <c r="HWB207" s="11"/>
      <c r="HWC207" s="11"/>
      <c r="HWD207" s="11"/>
      <c r="HWE207" s="11"/>
      <c r="HWF207" s="11"/>
      <c r="HWG207" s="11"/>
      <c r="HWH207" s="11"/>
      <c r="HWI207" s="11"/>
      <c r="HWJ207" s="11"/>
      <c r="HWK207" s="11"/>
      <c r="HWL207" s="11"/>
      <c r="HWM207" s="11"/>
      <c r="HWN207" s="11"/>
      <c r="HWO207" s="11"/>
      <c r="HWP207" s="11"/>
      <c r="HWQ207" s="11"/>
      <c r="HWR207" s="11"/>
      <c r="HWS207" s="11"/>
      <c r="HWT207" s="11"/>
      <c r="HWU207" s="11"/>
      <c r="HWV207" s="11"/>
      <c r="HWW207" s="11"/>
      <c r="HWX207" s="11"/>
      <c r="HWY207" s="11"/>
      <c r="HWZ207" s="11"/>
      <c r="HXA207" s="11"/>
      <c r="HXB207" s="11"/>
      <c r="HXC207" s="11"/>
      <c r="HXD207" s="11"/>
      <c r="HXE207" s="11"/>
      <c r="HXF207" s="11"/>
      <c r="HXG207" s="11"/>
      <c r="HXH207" s="11"/>
      <c r="HXI207" s="11"/>
      <c r="HXJ207" s="11"/>
      <c r="HXK207" s="11"/>
      <c r="HXL207" s="11"/>
      <c r="HXM207" s="11"/>
      <c r="HXN207" s="11"/>
      <c r="HXO207" s="11"/>
      <c r="HXP207" s="11"/>
      <c r="HXQ207" s="11"/>
      <c r="HXR207" s="11"/>
      <c r="HXS207" s="11"/>
      <c r="HXT207" s="11"/>
      <c r="HXU207" s="11"/>
      <c r="HXV207" s="11"/>
      <c r="HXW207" s="11"/>
      <c r="HXX207" s="11"/>
      <c r="HXY207" s="11"/>
      <c r="HXZ207" s="11"/>
      <c r="HYA207" s="11"/>
      <c r="HYB207" s="11"/>
      <c r="HYC207" s="11"/>
      <c r="HYD207" s="11"/>
      <c r="HYE207" s="11"/>
      <c r="HYF207" s="11"/>
      <c r="HYG207" s="11"/>
      <c r="HYH207" s="11"/>
      <c r="HYI207" s="11"/>
      <c r="HYJ207" s="11"/>
      <c r="HYK207" s="11"/>
      <c r="HYL207" s="11"/>
      <c r="HYM207" s="11"/>
      <c r="HYN207" s="11"/>
      <c r="HYO207" s="11"/>
      <c r="HYP207" s="11"/>
      <c r="HYQ207" s="11"/>
      <c r="HYR207" s="11"/>
      <c r="HYS207" s="11"/>
      <c r="HYT207" s="11"/>
      <c r="HYU207" s="11"/>
      <c r="HYV207" s="11"/>
      <c r="HYW207" s="11"/>
      <c r="HYX207" s="11"/>
      <c r="HYY207" s="11"/>
      <c r="HYZ207" s="11"/>
      <c r="HZA207" s="11"/>
      <c r="HZB207" s="11"/>
      <c r="HZC207" s="11"/>
      <c r="HZD207" s="11"/>
      <c r="HZE207" s="11"/>
      <c r="HZF207" s="11"/>
      <c r="HZG207" s="11"/>
      <c r="HZH207" s="11"/>
      <c r="HZI207" s="11"/>
      <c r="HZJ207" s="11"/>
      <c r="HZK207" s="11"/>
      <c r="HZL207" s="11"/>
      <c r="HZM207" s="11"/>
      <c r="HZN207" s="11"/>
      <c r="HZO207" s="11"/>
      <c r="HZP207" s="11"/>
      <c r="HZQ207" s="11"/>
      <c r="HZR207" s="11"/>
      <c r="HZS207" s="11"/>
      <c r="HZT207" s="11"/>
      <c r="HZU207" s="11"/>
      <c r="HZV207" s="11"/>
      <c r="HZW207" s="11"/>
      <c r="HZX207" s="11"/>
      <c r="HZY207" s="11"/>
      <c r="HZZ207" s="11"/>
      <c r="IAA207" s="11"/>
      <c r="IAB207" s="11"/>
      <c r="IAC207" s="11"/>
      <c r="IAD207" s="11"/>
      <c r="IAE207" s="11"/>
      <c r="IAF207" s="11"/>
      <c r="IAG207" s="11"/>
      <c r="IAH207" s="11"/>
      <c r="IAI207" s="11"/>
      <c r="IAJ207" s="11"/>
      <c r="IAK207" s="11"/>
      <c r="IAL207" s="11"/>
      <c r="IAM207" s="11"/>
      <c r="IAN207" s="11"/>
      <c r="IAO207" s="11"/>
      <c r="IAP207" s="11"/>
      <c r="IAQ207" s="11"/>
      <c r="IAR207" s="11"/>
      <c r="IAS207" s="11"/>
      <c r="IAT207" s="11"/>
      <c r="IAU207" s="11"/>
      <c r="IAV207" s="11"/>
      <c r="IAW207" s="11"/>
      <c r="IAX207" s="11"/>
      <c r="IAY207" s="11"/>
      <c r="IAZ207" s="11"/>
      <c r="IBA207" s="11"/>
      <c r="IBB207" s="11"/>
      <c r="IBC207" s="11"/>
      <c r="IBD207" s="11"/>
      <c r="IBE207" s="11"/>
      <c r="IBF207" s="11"/>
      <c r="IBG207" s="11"/>
      <c r="IBH207" s="11"/>
      <c r="IBI207" s="11"/>
      <c r="IBJ207" s="11"/>
      <c r="IBK207" s="11"/>
      <c r="IBL207" s="11"/>
      <c r="IBM207" s="11"/>
      <c r="IBN207" s="11"/>
      <c r="IBO207" s="11"/>
      <c r="IBP207" s="11"/>
      <c r="IBQ207" s="11"/>
      <c r="IBR207" s="11"/>
      <c r="IBS207" s="11"/>
      <c r="IBT207" s="11"/>
      <c r="IBU207" s="11"/>
      <c r="IBV207" s="11"/>
      <c r="IBW207" s="11"/>
      <c r="IBX207" s="11"/>
      <c r="IBY207" s="11"/>
      <c r="IBZ207" s="11"/>
      <c r="ICA207" s="11"/>
      <c r="ICB207" s="11"/>
      <c r="ICC207" s="11"/>
      <c r="ICD207" s="11"/>
      <c r="ICE207" s="11"/>
      <c r="ICF207" s="11"/>
      <c r="ICG207" s="11"/>
      <c r="ICH207" s="11"/>
      <c r="ICI207" s="11"/>
      <c r="ICJ207" s="11"/>
      <c r="ICK207" s="11"/>
      <c r="ICL207" s="11"/>
      <c r="ICM207" s="11"/>
      <c r="ICN207" s="11"/>
      <c r="ICO207" s="11"/>
      <c r="ICP207" s="11"/>
      <c r="ICQ207" s="11"/>
      <c r="ICR207" s="11"/>
      <c r="ICS207" s="11"/>
      <c r="ICT207" s="11"/>
      <c r="ICU207" s="11"/>
      <c r="ICV207" s="11"/>
      <c r="ICW207" s="11"/>
      <c r="ICX207" s="11"/>
      <c r="ICY207" s="11"/>
      <c r="ICZ207" s="11"/>
      <c r="IDA207" s="11"/>
      <c r="IDB207" s="11"/>
      <c r="IDC207" s="11"/>
      <c r="IDD207" s="11"/>
      <c r="IDE207" s="11"/>
      <c r="IDF207" s="11"/>
      <c r="IDG207" s="11"/>
      <c r="IDH207" s="11"/>
      <c r="IDI207" s="11"/>
      <c r="IDJ207" s="11"/>
      <c r="IDK207" s="11"/>
      <c r="IDL207" s="11"/>
      <c r="IDM207" s="11"/>
      <c r="IDN207" s="11"/>
      <c r="IDO207" s="11"/>
      <c r="IDP207" s="11"/>
      <c r="IDQ207" s="11"/>
      <c r="IDR207" s="11"/>
      <c r="IDS207" s="11"/>
      <c r="IDT207" s="11"/>
      <c r="IDU207" s="11"/>
      <c r="IDV207" s="11"/>
      <c r="IDW207" s="11"/>
      <c r="IDX207" s="11"/>
      <c r="IDY207" s="11"/>
      <c r="IDZ207" s="11"/>
      <c r="IEA207" s="11"/>
      <c r="IEB207" s="11"/>
      <c r="IEC207" s="11"/>
      <c r="IED207" s="11"/>
      <c r="IEE207" s="11"/>
      <c r="IEF207" s="11"/>
      <c r="IEG207" s="11"/>
      <c r="IEH207" s="11"/>
      <c r="IEI207" s="11"/>
      <c r="IEJ207" s="11"/>
      <c r="IEK207" s="11"/>
      <c r="IEL207" s="11"/>
      <c r="IEM207" s="11"/>
      <c r="IEN207" s="11"/>
      <c r="IEO207" s="11"/>
      <c r="IEP207" s="11"/>
      <c r="IEQ207" s="11"/>
      <c r="IER207" s="11"/>
      <c r="IES207" s="11"/>
      <c r="IET207" s="11"/>
      <c r="IEU207" s="11"/>
      <c r="IEV207" s="11"/>
      <c r="IEW207" s="11"/>
      <c r="IEX207" s="11"/>
      <c r="IEY207" s="11"/>
      <c r="IEZ207" s="11"/>
      <c r="IFA207" s="11"/>
      <c r="IFB207" s="11"/>
      <c r="IFC207" s="11"/>
      <c r="IFD207" s="11"/>
      <c r="IFE207" s="11"/>
      <c r="IFF207" s="11"/>
      <c r="IFG207" s="11"/>
      <c r="IFH207" s="11"/>
      <c r="IFI207" s="11"/>
      <c r="IFJ207" s="11"/>
      <c r="IFK207" s="11"/>
      <c r="IFL207" s="11"/>
      <c r="IFM207" s="11"/>
      <c r="IFN207" s="11"/>
      <c r="IFO207" s="11"/>
      <c r="IFP207" s="11"/>
      <c r="IFQ207" s="11"/>
      <c r="IFR207" s="11"/>
      <c r="IFS207" s="11"/>
      <c r="IFT207" s="11"/>
      <c r="IFU207" s="11"/>
      <c r="IFV207" s="11"/>
      <c r="IFW207" s="11"/>
      <c r="IFX207" s="11"/>
      <c r="IFY207" s="11"/>
      <c r="IFZ207" s="11"/>
      <c r="IGA207" s="11"/>
      <c r="IGB207" s="11"/>
      <c r="IGC207" s="11"/>
      <c r="IGD207" s="11"/>
      <c r="IGE207" s="11"/>
      <c r="IGF207" s="11"/>
      <c r="IGG207" s="11"/>
      <c r="IGH207" s="11"/>
      <c r="IGI207" s="11"/>
      <c r="IGJ207" s="11"/>
      <c r="IGK207" s="11"/>
      <c r="IGL207" s="11"/>
      <c r="IGM207" s="11"/>
      <c r="IGN207" s="11"/>
      <c r="IGO207" s="11"/>
      <c r="IGP207" s="11"/>
      <c r="IGQ207" s="11"/>
      <c r="IGR207" s="11"/>
      <c r="IGS207" s="11"/>
      <c r="IGT207" s="11"/>
      <c r="IGU207" s="11"/>
      <c r="IGV207" s="11"/>
      <c r="IGW207" s="11"/>
      <c r="IGX207" s="11"/>
      <c r="IGY207" s="11"/>
      <c r="IGZ207" s="11"/>
      <c r="IHA207" s="11"/>
      <c r="IHB207" s="11"/>
      <c r="IHC207" s="11"/>
      <c r="IHD207" s="11"/>
      <c r="IHE207" s="11"/>
      <c r="IHF207" s="11"/>
      <c r="IHG207" s="11"/>
      <c r="IHH207" s="11"/>
      <c r="IHI207" s="11"/>
      <c r="IHJ207" s="11"/>
      <c r="IHK207" s="11"/>
      <c r="IHL207" s="11"/>
      <c r="IHM207" s="11"/>
      <c r="IHN207" s="11"/>
      <c r="IHO207" s="11"/>
      <c r="IHP207" s="11"/>
      <c r="IHQ207" s="11"/>
      <c r="IHR207" s="11"/>
      <c r="IHS207" s="11"/>
      <c r="IHT207" s="11"/>
      <c r="IHU207" s="11"/>
      <c r="IHV207" s="11"/>
      <c r="IHW207" s="11"/>
      <c r="IHX207" s="11"/>
      <c r="IHY207" s="11"/>
      <c r="IHZ207" s="11"/>
      <c r="IIA207" s="11"/>
      <c r="IIB207" s="11"/>
      <c r="IIC207" s="11"/>
      <c r="IID207" s="11"/>
      <c r="IIE207" s="11"/>
      <c r="IIF207" s="11"/>
      <c r="IIG207" s="11"/>
      <c r="IIH207" s="11"/>
      <c r="III207" s="11"/>
      <c r="IIJ207" s="11"/>
      <c r="IIK207" s="11"/>
      <c r="IIL207" s="11"/>
      <c r="IIM207" s="11"/>
      <c r="IIN207" s="11"/>
      <c r="IIO207" s="11"/>
      <c r="IIP207" s="11"/>
      <c r="IIQ207" s="11"/>
      <c r="IIR207" s="11"/>
      <c r="IIS207" s="11"/>
      <c r="IIT207" s="11"/>
      <c r="IIU207" s="11"/>
      <c r="IIV207" s="11"/>
      <c r="IIW207" s="11"/>
      <c r="IIX207" s="11"/>
      <c r="IIY207" s="11"/>
      <c r="IIZ207" s="11"/>
      <c r="IJA207" s="11"/>
      <c r="IJB207" s="11"/>
      <c r="IJC207" s="11"/>
      <c r="IJD207" s="11"/>
      <c r="IJE207" s="11"/>
      <c r="IJF207" s="11"/>
      <c r="IJG207" s="11"/>
      <c r="IJH207" s="11"/>
      <c r="IJI207" s="11"/>
      <c r="IJJ207" s="11"/>
      <c r="IJK207" s="11"/>
      <c r="IJL207" s="11"/>
      <c r="IJM207" s="11"/>
      <c r="IJN207" s="11"/>
      <c r="IJO207" s="11"/>
      <c r="IJP207" s="11"/>
      <c r="IJQ207" s="11"/>
      <c r="IJR207" s="11"/>
      <c r="IJS207" s="11"/>
      <c r="IJT207" s="11"/>
      <c r="IJU207" s="11"/>
      <c r="IJV207" s="11"/>
      <c r="IJW207" s="11"/>
      <c r="IJX207" s="11"/>
      <c r="IJY207" s="11"/>
      <c r="IJZ207" s="11"/>
      <c r="IKA207" s="11"/>
      <c r="IKB207" s="11"/>
      <c r="IKC207" s="11"/>
      <c r="IKD207" s="11"/>
      <c r="IKE207" s="11"/>
      <c r="IKF207" s="11"/>
      <c r="IKG207" s="11"/>
      <c r="IKH207" s="11"/>
      <c r="IKI207" s="11"/>
      <c r="IKJ207" s="11"/>
      <c r="IKK207" s="11"/>
      <c r="IKL207" s="11"/>
      <c r="IKM207" s="11"/>
      <c r="IKN207" s="11"/>
      <c r="IKO207" s="11"/>
      <c r="IKP207" s="11"/>
      <c r="IKQ207" s="11"/>
      <c r="IKR207" s="11"/>
      <c r="IKS207" s="11"/>
      <c r="IKT207" s="11"/>
      <c r="IKU207" s="11"/>
      <c r="IKV207" s="11"/>
      <c r="IKW207" s="11"/>
      <c r="IKX207" s="11"/>
      <c r="IKY207" s="11"/>
      <c r="IKZ207" s="11"/>
      <c r="ILA207" s="11"/>
      <c r="ILB207" s="11"/>
      <c r="ILC207" s="11"/>
      <c r="ILD207" s="11"/>
      <c r="ILE207" s="11"/>
      <c r="ILF207" s="11"/>
      <c r="ILG207" s="11"/>
      <c r="ILH207" s="11"/>
      <c r="ILI207" s="11"/>
      <c r="ILJ207" s="11"/>
      <c r="ILK207" s="11"/>
      <c r="ILL207" s="11"/>
      <c r="ILM207" s="11"/>
      <c r="ILN207" s="11"/>
      <c r="ILO207" s="11"/>
      <c r="ILP207" s="11"/>
      <c r="ILQ207" s="11"/>
      <c r="ILR207" s="11"/>
      <c r="ILS207" s="11"/>
      <c r="ILT207" s="11"/>
      <c r="ILU207" s="11"/>
      <c r="ILV207" s="11"/>
      <c r="ILW207" s="11"/>
      <c r="ILX207" s="11"/>
      <c r="ILY207" s="11"/>
      <c r="ILZ207" s="11"/>
      <c r="IMA207" s="11"/>
      <c r="IMB207" s="11"/>
      <c r="IMC207" s="11"/>
      <c r="IMD207" s="11"/>
      <c r="IME207" s="11"/>
      <c r="IMF207" s="11"/>
      <c r="IMG207" s="11"/>
      <c r="IMH207" s="11"/>
      <c r="IMI207" s="11"/>
      <c r="IMJ207" s="11"/>
      <c r="IMK207" s="11"/>
      <c r="IML207" s="11"/>
      <c r="IMM207" s="11"/>
      <c r="IMN207" s="11"/>
      <c r="IMO207" s="11"/>
      <c r="IMP207" s="11"/>
      <c r="IMQ207" s="11"/>
      <c r="IMR207" s="11"/>
      <c r="IMS207" s="11"/>
      <c r="IMT207" s="11"/>
      <c r="IMU207" s="11"/>
      <c r="IMV207" s="11"/>
      <c r="IMW207" s="11"/>
      <c r="IMX207" s="11"/>
      <c r="IMY207" s="11"/>
      <c r="IMZ207" s="11"/>
      <c r="INA207" s="11"/>
      <c r="INB207" s="11"/>
      <c r="INC207" s="11"/>
      <c r="IND207" s="11"/>
      <c r="INE207" s="11"/>
      <c r="INF207" s="11"/>
      <c r="ING207" s="11"/>
      <c r="INH207" s="11"/>
      <c r="INI207" s="11"/>
      <c r="INJ207" s="11"/>
      <c r="INK207" s="11"/>
      <c r="INL207" s="11"/>
      <c r="INM207" s="11"/>
      <c r="INN207" s="11"/>
      <c r="INO207" s="11"/>
      <c r="INP207" s="11"/>
      <c r="INQ207" s="11"/>
      <c r="INR207" s="11"/>
      <c r="INS207" s="11"/>
      <c r="INT207" s="11"/>
      <c r="INU207" s="11"/>
      <c r="INV207" s="11"/>
      <c r="INW207" s="11"/>
      <c r="INX207" s="11"/>
      <c r="INY207" s="11"/>
      <c r="INZ207" s="11"/>
      <c r="IOA207" s="11"/>
      <c r="IOB207" s="11"/>
      <c r="IOC207" s="11"/>
      <c r="IOD207" s="11"/>
      <c r="IOE207" s="11"/>
      <c r="IOF207" s="11"/>
      <c r="IOG207" s="11"/>
      <c r="IOH207" s="11"/>
      <c r="IOI207" s="11"/>
      <c r="IOJ207" s="11"/>
      <c r="IOK207" s="11"/>
      <c r="IOL207" s="11"/>
      <c r="IOM207" s="11"/>
      <c r="ION207" s="11"/>
      <c r="IOO207" s="11"/>
      <c r="IOP207" s="11"/>
      <c r="IOQ207" s="11"/>
      <c r="IOR207" s="11"/>
      <c r="IOS207" s="11"/>
      <c r="IOT207" s="11"/>
      <c r="IOU207" s="11"/>
      <c r="IOV207" s="11"/>
      <c r="IOW207" s="11"/>
      <c r="IOX207" s="11"/>
      <c r="IOY207" s="11"/>
      <c r="IOZ207" s="11"/>
      <c r="IPA207" s="11"/>
      <c r="IPB207" s="11"/>
      <c r="IPC207" s="11"/>
      <c r="IPD207" s="11"/>
      <c r="IPE207" s="11"/>
      <c r="IPF207" s="11"/>
      <c r="IPG207" s="11"/>
      <c r="IPH207" s="11"/>
      <c r="IPI207" s="11"/>
      <c r="IPJ207" s="11"/>
      <c r="IPK207" s="11"/>
      <c r="IPL207" s="11"/>
      <c r="IPM207" s="11"/>
      <c r="IPN207" s="11"/>
      <c r="IPO207" s="11"/>
      <c r="IPP207" s="11"/>
      <c r="IPQ207" s="11"/>
      <c r="IPR207" s="11"/>
      <c r="IPS207" s="11"/>
      <c r="IPT207" s="11"/>
      <c r="IPU207" s="11"/>
      <c r="IPV207" s="11"/>
      <c r="IPW207" s="11"/>
      <c r="IPX207" s="11"/>
      <c r="IPY207" s="11"/>
      <c r="IPZ207" s="11"/>
      <c r="IQA207" s="11"/>
      <c r="IQB207" s="11"/>
      <c r="IQC207" s="11"/>
      <c r="IQD207" s="11"/>
      <c r="IQE207" s="11"/>
      <c r="IQF207" s="11"/>
      <c r="IQG207" s="11"/>
      <c r="IQH207" s="11"/>
      <c r="IQI207" s="11"/>
      <c r="IQJ207" s="11"/>
      <c r="IQK207" s="11"/>
      <c r="IQL207" s="11"/>
      <c r="IQM207" s="11"/>
      <c r="IQN207" s="11"/>
      <c r="IQO207" s="11"/>
      <c r="IQP207" s="11"/>
      <c r="IQQ207" s="11"/>
      <c r="IQR207" s="11"/>
      <c r="IQS207" s="11"/>
      <c r="IQT207" s="11"/>
      <c r="IQU207" s="11"/>
      <c r="IQV207" s="11"/>
      <c r="IQW207" s="11"/>
      <c r="IQX207" s="11"/>
      <c r="IQY207" s="11"/>
      <c r="IQZ207" s="11"/>
      <c r="IRA207" s="11"/>
      <c r="IRB207" s="11"/>
      <c r="IRC207" s="11"/>
      <c r="IRD207" s="11"/>
      <c r="IRE207" s="11"/>
      <c r="IRF207" s="11"/>
      <c r="IRG207" s="11"/>
      <c r="IRH207" s="11"/>
      <c r="IRI207" s="11"/>
      <c r="IRJ207" s="11"/>
      <c r="IRK207" s="11"/>
      <c r="IRL207" s="11"/>
      <c r="IRM207" s="11"/>
      <c r="IRN207" s="11"/>
      <c r="IRO207" s="11"/>
      <c r="IRP207" s="11"/>
      <c r="IRQ207" s="11"/>
      <c r="IRR207" s="11"/>
      <c r="IRS207" s="11"/>
      <c r="IRT207" s="11"/>
      <c r="IRU207" s="11"/>
      <c r="IRV207" s="11"/>
      <c r="IRW207" s="11"/>
      <c r="IRX207" s="11"/>
      <c r="IRY207" s="11"/>
      <c r="IRZ207" s="11"/>
      <c r="ISA207" s="11"/>
      <c r="ISB207" s="11"/>
      <c r="ISC207" s="11"/>
      <c r="ISD207" s="11"/>
      <c r="ISE207" s="11"/>
      <c r="ISF207" s="11"/>
      <c r="ISG207" s="11"/>
      <c r="ISH207" s="11"/>
      <c r="ISI207" s="11"/>
      <c r="ISJ207" s="11"/>
      <c r="ISK207" s="11"/>
      <c r="ISL207" s="11"/>
      <c r="ISM207" s="11"/>
      <c r="ISN207" s="11"/>
      <c r="ISO207" s="11"/>
      <c r="ISP207" s="11"/>
      <c r="ISQ207" s="11"/>
      <c r="ISR207" s="11"/>
      <c r="ISS207" s="11"/>
      <c r="IST207" s="11"/>
      <c r="ISU207" s="11"/>
      <c r="ISV207" s="11"/>
      <c r="ISW207" s="11"/>
      <c r="ISX207" s="11"/>
      <c r="ISY207" s="11"/>
      <c r="ISZ207" s="11"/>
      <c r="ITA207" s="11"/>
      <c r="ITB207" s="11"/>
      <c r="ITC207" s="11"/>
      <c r="ITD207" s="11"/>
      <c r="ITE207" s="11"/>
      <c r="ITF207" s="11"/>
      <c r="ITG207" s="11"/>
      <c r="ITH207" s="11"/>
      <c r="ITI207" s="11"/>
      <c r="ITJ207" s="11"/>
      <c r="ITK207" s="11"/>
      <c r="ITL207" s="11"/>
      <c r="ITM207" s="11"/>
      <c r="ITN207" s="11"/>
      <c r="ITO207" s="11"/>
      <c r="ITP207" s="11"/>
      <c r="ITQ207" s="11"/>
      <c r="ITR207" s="11"/>
      <c r="ITS207" s="11"/>
      <c r="ITT207" s="11"/>
      <c r="ITU207" s="11"/>
      <c r="ITV207" s="11"/>
      <c r="ITW207" s="11"/>
      <c r="ITX207" s="11"/>
      <c r="ITY207" s="11"/>
      <c r="ITZ207" s="11"/>
      <c r="IUA207" s="11"/>
      <c r="IUB207" s="11"/>
      <c r="IUC207" s="11"/>
      <c r="IUD207" s="11"/>
      <c r="IUE207" s="11"/>
      <c r="IUF207" s="11"/>
      <c r="IUG207" s="11"/>
      <c r="IUH207" s="11"/>
      <c r="IUI207" s="11"/>
      <c r="IUJ207" s="11"/>
      <c r="IUK207" s="11"/>
      <c r="IUL207" s="11"/>
      <c r="IUM207" s="11"/>
      <c r="IUN207" s="11"/>
      <c r="IUO207" s="11"/>
      <c r="IUP207" s="11"/>
      <c r="IUQ207" s="11"/>
      <c r="IUR207" s="11"/>
      <c r="IUS207" s="11"/>
      <c r="IUT207" s="11"/>
      <c r="IUU207" s="11"/>
      <c r="IUV207" s="11"/>
      <c r="IUW207" s="11"/>
      <c r="IUX207" s="11"/>
      <c r="IUY207" s="11"/>
      <c r="IUZ207" s="11"/>
      <c r="IVA207" s="11"/>
      <c r="IVB207" s="11"/>
      <c r="IVC207" s="11"/>
      <c r="IVD207" s="11"/>
      <c r="IVE207" s="11"/>
      <c r="IVF207" s="11"/>
      <c r="IVG207" s="11"/>
      <c r="IVH207" s="11"/>
      <c r="IVI207" s="11"/>
      <c r="IVJ207" s="11"/>
      <c r="IVK207" s="11"/>
      <c r="IVL207" s="11"/>
      <c r="IVM207" s="11"/>
      <c r="IVN207" s="11"/>
      <c r="IVO207" s="11"/>
      <c r="IVP207" s="11"/>
      <c r="IVQ207" s="11"/>
      <c r="IVR207" s="11"/>
      <c r="IVS207" s="11"/>
      <c r="IVT207" s="11"/>
      <c r="IVU207" s="11"/>
      <c r="IVV207" s="11"/>
      <c r="IVW207" s="11"/>
      <c r="IVX207" s="11"/>
      <c r="IVY207" s="11"/>
      <c r="IVZ207" s="11"/>
      <c r="IWA207" s="11"/>
      <c r="IWB207" s="11"/>
      <c r="IWC207" s="11"/>
      <c r="IWD207" s="11"/>
      <c r="IWE207" s="11"/>
      <c r="IWF207" s="11"/>
      <c r="IWG207" s="11"/>
      <c r="IWH207" s="11"/>
      <c r="IWI207" s="11"/>
      <c r="IWJ207" s="11"/>
      <c r="IWK207" s="11"/>
      <c r="IWL207" s="11"/>
      <c r="IWM207" s="11"/>
      <c r="IWN207" s="11"/>
      <c r="IWO207" s="11"/>
      <c r="IWP207" s="11"/>
      <c r="IWQ207" s="11"/>
      <c r="IWR207" s="11"/>
      <c r="IWS207" s="11"/>
      <c r="IWT207" s="11"/>
      <c r="IWU207" s="11"/>
      <c r="IWV207" s="11"/>
      <c r="IWW207" s="11"/>
      <c r="IWX207" s="11"/>
      <c r="IWY207" s="11"/>
      <c r="IWZ207" s="11"/>
      <c r="IXA207" s="11"/>
      <c r="IXB207" s="11"/>
      <c r="IXC207" s="11"/>
      <c r="IXD207" s="11"/>
      <c r="IXE207" s="11"/>
      <c r="IXF207" s="11"/>
      <c r="IXG207" s="11"/>
      <c r="IXH207" s="11"/>
      <c r="IXI207" s="11"/>
      <c r="IXJ207" s="11"/>
      <c r="IXK207" s="11"/>
      <c r="IXL207" s="11"/>
      <c r="IXM207" s="11"/>
      <c r="IXN207" s="11"/>
      <c r="IXO207" s="11"/>
      <c r="IXP207" s="11"/>
      <c r="IXQ207" s="11"/>
      <c r="IXR207" s="11"/>
      <c r="IXS207" s="11"/>
      <c r="IXT207" s="11"/>
      <c r="IXU207" s="11"/>
      <c r="IXV207" s="11"/>
      <c r="IXW207" s="11"/>
      <c r="IXX207" s="11"/>
      <c r="IXY207" s="11"/>
      <c r="IXZ207" s="11"/>
      <c r="IYA207" s="11"/>
      <c r="IYB207" s="11"/>
      <c r="IYC207" s="11"/>
      <c r="IYD207" s="11"/>
      <c r="IYE207" s="11"/>
      <c r="IYF207" s="11"/>
      <c r="IYG207" s="11"/>
      <c r="IYH207" s="11"/>
      <c r="IYI207" s="11"/>
      <c r="IYJ207" s="11"/>
      <c r="IYK207" s="11"/>
      <c r="IYL207" s="11"/>
      <c r="IYM207" s="11"/>
      <c r="IYN207" s="11"/>
      <c r="IYO207" s="11"/>
      <c r="IYP207" s="11"/>
      <c r="IYQ207" s="11"/>
      <c r="IYR207" s="11"/>
      <c r="IYS207" s="11"/>
      <c r="IYT207" s="11"/>
      <c r="IYU207" s="11"/>
      <c r="IYV207" s="11"/>
      <c r="IYW207" s="11"/>
      <c r="IYX207" s="11"/>
      <c r="IYY207" s="11"/>
      <c r="IYZ207" s="11"/>
      <c r="IZA207" s="11"/>
      <c r="IZB207" s="11"/>
      <c r="IZC207" s="11"/>
      <c r="IZD207" s="11"/>
      <c r="IZE207" s="11"/>
      <c r="IZF207" s="11"/>
      <c r="IZG207" s="11"/>
      <c r="IZH207" s="11"/>
      <c r="IZI207" s="11"/>
      <c r="IZJ207" s="11"/>
      <c r="IZK207" s="11"/>
      <c r="IZL207" s="11"/>
      <c r="IZM207" s="11"/>
      <c r="IZN207" s="11"/>
      <c r="IZO207" s="11"/>
      <c r="IZP207" s="11"/>
      <c r="IZQ207" s="11"/>
      <c r="IZR207" s="11"/>
      <c r="IZS207" s="11"/>
      <c r="IZT207" s="11"/>
      <c r="IZU207" s="11"/>
      <c r="IZV207" s="11"/>
      <c r="IZW207" s="11"/>
      <c r="IZX207" s="11"/>
      <c r="IZY207" s="11"/>
      <c r="IZZ207" s="11"/>
      <c r="JAA207" s="11"/>
      <c r="JAB207" s="11"/>
      <c r="JAC207" s="11"/>
      <c r="JAD207" s="11"/>
      <c r="JAE207" s="11"/>
      <c r="JAF207" s="11"/>
      <c r="JAG207" s="11"/>
      <c r="JAH207" s="11"/>
      <c r="JAI207" s="11"/>
      <c r="JAJ207" s="11"/>
      <c r="JAK207" s="11"/>
      <c r="JAL207" s="11"/>
      <c r="JAM207" s="11"/>
      <c r="JAN207" s="11"/>
      <c r="JAO207" s="11"/>
      <c r="JAP207" s="11"/>
      <c r="JAQ207" s="11"/>
      <c r="JAR207" s="11"/>
      <c r="JAS207" s="11"/>
      <c r="JAT207" s="11"/>
      <c r="JAU207" s="11"/>
      <c r="JAV207" s="11"/>
      <c r="JAW207" s="11"/>
      <c r="JAX207" s="11"/>
      <c r="JAY207" s="11"/>
      <c r="JAZ207" s="11"/>
      <c r="JBA207" s="11"/>
      <c r="JBB207" s="11"/>
      <c r="JBC207" s="11"/>
      <c r="JBD207" s="11"/>
      <c r="JBE207" s="11"/>
      <c r="JBF207" s="11"/>
      <c r="JBG207" s="11"/>
      <c r="JBH207" s="11"/>
      <c r="JBI207" s="11"/>
      <c r="JBJ207" s="11"/>
      <c r="JBK207" s="11"/>
      <c r="JBL207" s="11"/>
      <c r="JBM207" s="11"/>
      <c r="JBN207" s="11"/>
      <c r="JBO207" s="11"/>
      <c r="JBP207" s="11"/>
      <c r="JBQ207" s="11"/>
      <c r="JBR207" s="11"/>
      <c r="JBS207" s="11"/>
      <c r="JBT207" s="11"/>
      <c r="JBU207" s="11"/>
      <c r="JBV207" s="11"/>
      <c r="JBW207" s="11"/>
      <c r="JBX207" s="11"/>
      <c r="JBY207" s="11"/>
      <c r="JBZ207" s="11"/>
      <c r="JCA207" s="11"/>
      <c r="JCB207" s="11"/>
      <c r="JCC207" s="11"/>
      <c r="JCD207" s="11"/>
      <c r="JCE207" s="11"/>
      <c r="JCF207" s="11"/>
      <c r="JCG207" s="11"/>
      <c r="JCH207" s="11"/>
      <c r="JCI207" s="11"/>
      <c r="JCJ207" s="11"/>
      <c r="JCK207" s="11"/>
      <c r="JCL207" s="11"/>
      <c r="JCM207" s="11"/>
      <c r="JCN207" s="11"/>
      <c r="JCO207" s="11"/>
      <c r="JCP207" s="11"/>
      <c r="JCQ207" s="11"/>
      <c r="JCR207" s="11"/>
      <c r="JCS207" s="11"/>
      <c r="JCT207" s="11"/>
      <c r="JCU207" s="11"/>
      <c r="JCV207" s="11"/>
      <c r="JCW207" s="11"/>
      <c r="JCX207" s="11"/>
      <c r="JCY207" s="11"/>
      <c r="JCZ207" s="11"/>
      <c r="JDA207" s="11"/>
      <c r="JDB207" s="11"/>
      <c r="JDC207" s="11"/>
      <c r="JDD207" s="11"/>
      <c r="JDE207" s="11"/>
      <c r="JDF207" s="11"/>
      <c r="JDG207" s="11"/>
      <c r="JDH207" s="11"/>
      <c r="JDI207" s="11"/>
      <c r="JDJ207" s="11"/>
      <c r="JDK207" s="11"/>
      <c r="JDL207" s="11"/>
      <c r="JDM207" s="11"/>
      <c r="JDN207" s="11"/>
      <c r="JDO207" s="11"/>
      <c r="JDP207" s="11"/>
      <c r="JDQ207" s="11"/>
      <c r="JDR207" s="11"/>
      <c r="JDS207" s="11"/>
      <c r="JDT207" s="11"/>
      <c r="JDU207" s="11"/>
      <c r="JDV207" s="11"/>
      <c r="JDW207" s="11"/>
      <c r="JDX207" s="11"/>
      <c r="JDY207" s="11"/>
      <c r="JDZ207" s="11"/>
      <c r="JEA207" s="11"/>
      <c r="JEB207" s="11"/>
      <c r="JEC207" s="11"/>
      <c r="JED207" s="11"/>
      <c r="JEE207" s="11"/>
      <c r="JEF207" s="11"/>
      <c r="JEG207" s="11"/>
      <c r="JEH207" s="11"/>
      <c r="JEI207" s="11"/>
      <c r="JEJ207" s="11"/>
      <c r="JEK207" s="11"/>
      <c r="JEL207" s="11"/>
      <c r="JEM207" s="11"/>
      <c r="JEN207" s="11"/>
      <c r="JEO207" s="11"/>
      <c r="JEP207" s="11"/>
      <c r="JEQ207" s="11"/>
      <c r="JER207" s="11"/>
      <c r="JES207" s="11"/>
      <c r="JET207" s="11"/>
      <c r="JEU207" s="11"/>
      <c r="JEV207" s="11"/>
      <c r="JEW207" s="11"/>
      <c r="JEX207" s="11"/>
      <c r="JEY207" s="11"/>
      <c r="JEZ207" s="11"/>
      <c r="JFA207" s="11"/>
      <c r="JFB207" s="11"/>
      <c r="JFC207" s="11"/>
      <c r="JFD207" s="11"/>
      <c r="JFE207" s="11"/>
      <c r="JFF207" s="11"/>
      <c r="JFG207" s="11"/>
      <c r="JFH207" s="11"/>
      <c r="JFI207" s="11"/>
      <c r="JFJ207" s="11"/>
      <c r="JFK207" s="11"/>
      <c r="JFL207" s="11"/>
      <c r="JFM207" s="11"/>
      <c r="JFN207" s="11"/>
      <c r="JFO207" s="11"/>
      <c r="JFP207" s="11"/>
      <c r="JFQ207" s="11"/>
      <c r="JFR207" s="11"/>
      <c r="JFS207" s="11"/>
      <c r="JFT207" s="11"/>
      <c r="JFU207" s="11"/>
      <c r="JFV207" s="11"/>
      <c r="JFW207" s="11"/>
      <c r="JFX207" s="11"/>
      <c r="JFY207" s="11"/>
      <c r="JFZ207" s="11"/>
      <c r="JGA207" s="11"/>
      <c r="JGB207" s="11"/>
      <c r="JGC207" s="11"/>
      <c r="JGD207" s="11"/>
      <c r="JGE207" s="11"/>
      <c r="JGF207" s="11"/>
      <c r="JGG207" s="11"/>
      <c r="JGH207" s="11"/>
      <c r="JGI207" s="11"/>
      <c r="JGJ207" s="11"/>
      <c r="JGK207" s="11"/>
      <c r="JGL207" s="11"/>
      <c r="JGM207" s="11"/>
      <c r="JGN207" s="11"/>
      <c r="JGO207" s="11"/>
      <c r="JGP207" s="11"/>
      <c r="JGQ207" s="11"/>
      <c r="JGR207" s="11"/>
      <c r="JGS207" s="11"/>
      <c r="JGT207" s="11"/>
      <c r="JGU207" s="11"/>
      <c r="JGV207" s="11"/>
      <c r="JGW207" s="11"/>
      <c r="JGX207" s="11"/>
      <c r="JGY207" s="11"/>
      <c r="JGZ207" s="11"/>
      <c r="JHA207" s="11"/>
      <c r="JHB207" s="11"/>
      <c r="JHC207" s="11"/>
      <c r="JHD207" s="11"/>
      <c r="JHE207" s="11"/>
      <c r="JHF207" s="11"/>
      <c r="JHG207" s="11"/>
      <c r="JHH207" s="11"/>
      <c r="JHI207" s="11"/>
      <c r="JHJ207" s="11"/>
      <c r="JHK207" s="11"/>
      <c r="JHL207" s="11"/>
      <c r="JHM207" s="11"/>
      <c r="JHN207" s="11"/>
      <c r="JHO207" s="11"/>
      <c r="JHP207" s="11"/>
      <c r="JHQ207" s="11"/>
      <c r="JHR207" s="11"/>
      <c r="JHS207" s="11"/>
      <c r="JHT207" s="11"/>
      <c r="JHU207" s="11"/>
      <c r="JHV207" s="11"/>
      <c r="JHW207" s="11"/>
      <c r="JHX207" s="11"/>
      <c r="JHY207" s="11"/>
      <c r="JHZ207" s="11"/>
      <c r="JIA207" s="11"/>
      <c r="JIB207" s="11"/>
      <c r="JIC207" s="11"/>
      <c r="JID207" s="11"/>
      <c r="JIE207" s="11"/>
      <c r="JIF207" s="11"/>
      <c r="JIG207" s="11"/>
      <c r="JIH207" s="11"/>
      <c r="JII207" s="11"/>
      <c r="JIJ207" s="11"/>
      <c r="JIK207" s="11"/>
      <c r="JIL207" s="11"/>
      <c r="JIM207" s="11"/>
      <c r="JIN207" s="11"/>
      <c r="JIO207" s="11"/>
      <c r="JIP207" s="11"/>
      <c r="JIQ207" s="11"/>
      <c r="JIR207" s="11"/>
      <c r="JIS207" s="11"/>
      <c r="JIT207" s="11"/>
      <c r="JIU207" s="11"/>
      <c r="JIV207" s="11"/>
      <c r="JIW207" s="11"/>
      <c r="JIX207" s="11"/>
      <c r="JIY207" s="11"/>
      <c r="JIZ207" s="11"/>
      <c r="JJA207" s="11"/>
      <c r="JJB207" s="11"/>
      <c r="JJC207" s="11"/>
      <c r="JJD207" s="11"/>
      <c r="JJE207" s="11"/>
      <c r="JJF207" s="11"/>
      <c r="JJG207" s="11"/>
      <c r="JJH207" s="11"/>
      <c r="JJI207" s="11"/>
      <c r="JJJ207" s="11"/>
      <c r="JJK207" s="11"/>
      <c r="JJL207" s="11"/>
      <c r="JJM207" s="11"/>
      <c r="JJN207" s="11"/>
      <c r="JJO207" s="11"/>
      <c r="JJP207" s="11"/>
      <c r="JJQ207" s="11"/>
      <c r="JJR207" s="11"/>
      <c r="JJS207" s="11"/>
      <c r="JJT207" s="11"/>
      <c r="JJU207" s="11"/>
      <c r="JJV207" s="11"/>
      <c r="JJW207" s="11"/>
      <c r="JJX207" s="11"/>
      <c r="JJY207" s="11"/>
      <c r="JJZ207" s="11"/>
      <c r="JKA207" s="11"/>
      <c r="JKB207" s="11"/>
      <c r="JKC207" s="11"/>
      <c r="JKD207" s="11"/>
      <c r="JKE207" s="11"/>
      <c r="JKF207" s="11"/>
      <c r="JKG207" s="11"/>
      <c r="JKH207" s="11"/>
      <c r="JKI207" s="11"/>
      <c r="JKJ207" s="11"/>
      <c r="JKK207" s="11"/>
      <c r="JKL207" s="11"/>
      <c r="JKM207" s="11"/>
      <c r="JKN207" s="11"/>
      <c r="JKO207" s="11"/>
      <c r="JKP207" s="11"/>
      <c r="JKQ207" s="11"/>
      <c r="JKR207" s="11"/>
      <c r="JKS207" s="11"/>
      <c r="JKT207" s="11"/>
      <c r="JKU207" s="11"/>
      <c r="JKV207" s="11"/>
      <c r="JKW207" s="11"/>
      <c r="JKX207" s="11"/>
      <c r="JKY207" s="11"/>
      <c r="JKZ207" s="11"/>
      <c r="JLA207" s="11"/>
      <c r="JLB207" s="11"/>
      <c r="JLC207" s="11"/>
      <c r="JLD207" s="11"/>
      <c r="JLE207" s="11"/>
      <c r="JLF207" s="11"/>
      <c r="JLG207" s="11"/>
      <c r="JLH207" s="11"/>
      <c r="JLI207" s="11"/>
      <c r="JLJ207" s="11"/>
      <c r="JLK207" s="11"/>
      <c r="JLL207" s="11"/>
      <c r="JLM207" s="11"/>
      <c r="JLN207" s="11"/>
      <c r="JLO207" s="11"/>
      <c r="JLP207" s="11"/>
      <c r="JLQ207" s="11"/>
      <c r="JLR207" s="11"/>
      <c r="JLS207" s="11"/>
      <c r="JLT207" s="11"/>
      <c r="JLU207" s="11"/>
      <c r="JLV207" s="11"/>
      <c r="JLW207" s="11"/>
      <c r="JLX207" s="11"/>
      <c r="JLY207" s="11"/>
      <c r="JLZ207" s="11"/>
      <c r="JMA207" s="11"/>
      <c r="JMB207" s="11"/>
      <c r="JMC207" s="11"/>
      <c r="JMD207" s="11"/>
      <c r="JME207" s="11"/>
      <c r="JMF207" s="11"/>
      <c r="JMG207" s="11"/>
      <c r="JMH207" s="11"/>
      <c r="JMI207" s="11"/>
      <c r="JMJ207" s="11"/>
      <c r="JMK207" s="11"/>
      <c r="JML207" s="11"/>
      <c r="JMM207" s="11"/>
      <c r="JMN207" s="11"/>
      <c r="JMO207" s="11"/>
      <c r="JMP207" s="11"/>
      <c r="JMQ207" s="11"/>
      <c r="JMR207" s="11"/>
      <c r="JMS207" s="11"/>
      <c r="JMT207" s="11"/>
      <c r="JMU207" s="11"/>
      <c r="JMV207" s="11"/>
      <c r="JMW207" s="11"/>
      <c r="JMX207" s="11"/>
      <c r="JMY207" s="11"/>
      <c r="JMZ207" s="11"/>
      <c r="JNA207" s="11"/>
      <c r="JNB207" s="11"/>
      <c r="JNC207" s="11"/>
      <c r="JND207" s="11"/>
      <c r="JNE207" s="11"/>
      <c r="JNF207" s="11"/>
      <c r="JNG207" s="11"/>
      <c r="JNH207" s="11"/>
      <c r="JNI207" s="11"/>
      <c r="JNJ207" s="11"/>
      <c r="JNK207" s="11"/>
      <c r="JNL207" s="11"/>
      <c r="JNM207" s="11"/>
      <c r="JNN207" s="11"/>
      <c r="JNO207" s="11"/>
      <c r="JNP207" s="11"/>
      <c r="JNQ207" s="11"/>
      <c r="JNR207" s="11"/>
      <c r="JNS207" s="11"/>
      <c r="JNT207" s="11"/>
      <c r="JNU207" s="11"/>
      <c r="JNV207" s="11"/>
      <c r="JNW207" s="11"/>
      <c r="JNX207" s="11"/>
      <c r="JNY207" s="11"/>
      <c r="JNZ207" s="11"/>
      <c r="JOA207" s="11"/>
      <c r="JOB207" s="11"/>
      <c r="JOC207" s="11"/>
      <c r="JOD207" s="11"/>
      <c r="JOE207" s="11"/>
      <c r="JOF207" s="11"/>
      <c r="JOG207" s="11"/>
      <c r="JOH207" s="11"/>
      <c r="JOI207" s="11"/>
      <c r="JOJ207" s="11"/>
      <c r="JOK207" s="11"/>
      <c r="JOL207" s="11"/>
      <c r="JOM207" s="11"/>
      <c r="JON207" s="11"/>
      <c r="JOO207" s="11"/>
      <c r="JOP207" s="11"/>
      <c r="JOQ207" s="11"/>
      <c r="JOR207" s="11"/>
      <c r="JOS207" s="11"/>
      <c r="JOT207" s="11"/>
      <c r="JOU207" s="11"/>
      <c r="JOV207" s="11"/>
      <c r="JOW207" s="11"/>
      <c r="JOX207" s="11"/>
      <c r="JOY207" s="11"/>
      <c r="JOZ207" s="11"/>
      <c r="JPA207" s="11"/>
      <c r="JPB207" s="11"/>
      <c r="JPC207" s="11"/>
      <c r="JPD207" s="11"/>
      <c r="JPE207" s="11"/>
      <c r="JPF207" s="11"/>
      <c r="JPG207" s="11"/>
      <c r="JPH207" s="11"/>
      <c r="JPI207" s="11"/>
      <c r="JPJ207" s="11"/>
      <c r="JPK207" s="11"/>
      <c r="JPL207" s="11"/>
      <c r="JPM207" s="11"/>
      <c r="JPN207" s="11"/>
      <c r="JPO207" s="11"/>
      <c r="JPP207" s="11"/>
      <c r="JPQ207" s="11"/>
      <c r="JPR207" s="11"/>
      <c r="JPS207" s="11"/>
      <c r="JPT207" s="11"/>
      <c r="JPU207" s="11"/>
      <c r="JPV207" s="11"/>
      <c r="JPW207" s="11"/>
      <c r="JPX207" s="11"/>
      <c r="JPY207" s="11"/>
      <c r="JPZ207" s="11"/>
      <c r="JQA207" s="11"/>
      <c r="JQB207" s="11"/>
      <c r="JQC207" s="11"/>
      <c r="JQD207" s="11"/>
      <c r="JQE207" s="11"/>
      <c r="JQF207" s="11"/>
      <c r="JQG207" s="11"/>
      <c r="JQH207" s="11"/>
      <c r="JQI207" s="11"/>
      <c r="JQJ207" s="11"/>
      <c r="JQK207" s="11"/>
      <c r="JQL207" s="11"/>
      <c r="JQM207" s="11"/>
      <c r="JQN207" s="11"/>
      <c r="JQO207" s="11"/>
      <c r="JQP207" s="11"/>
      <c r="JQQ207" s="11"/>
      <c r="JQR207" s="11"/>
      <c r="JQS207" s="11"/>
      <c r="JQT207" s="11"/>
      <c r="JQU207" s="11"/>
      <c r="JQV207" s="11"/>
      <c r="JQW207" s="11"/>
      <c r="JQX207" s="11"/>
      <c r="JQY207" s="11"/>
      <c r="JQZ207" s="11"/>
      <c r="JRA207" s="11"/>
      <c r="JRB207" s="11"/>
      <c r="JRC207" s="11"/>
      <c r="JRD207" s="11"/>
      <c r="JRE207" s="11"/>
      <c r="JRF207" s="11"/>
      <c r="JRG207" s="11"/>
      <c r="JRH207" s="11"/>
      <c r="JRI207" s="11"/>
      <c r="JRJ207" s="11"/>
      <c r="JRK207" s="11"/>
      <c r="JRL207" s="11"/>
      <c r="JRM207" s="11"/>
      <c r="JRN207" s="11"/>
      <c r="JRO207" s="11"/>
      <c r="JRP207" s="11"/>
      <c r="JRQ207" s="11"/>
      <c r="JRR207" s="11"/>
      <c r="JRS207" s="11"/>
      <c r="JRT207" s="11"/>
      <c r="JRU207" s="11"/>
      <c r="JRV207" s="11"/>
      <c r="JRW207" s="11"/>
      <c r="JRX207" s="11"/>
      <c r="JRY207" s="11"/>
      <c r="JRZ207" s="11"/>
      <c r="JSA207" s="11"/>
      <c r="JSB207" s="11"/>
      <c r="JSC207" s="11"/>
      <c r="JSD207" s="11"/>
      <c r="JSE207" s="11"/>
      <c r="JSF207" s="11"/>
      <c r="JSG207" s="11"/>
      <c r="JSH207" s="11"/>
      <c r="JSI207" s="11"/>
      <c r="JSJ207" s="11"/>
      <c r="JSK207" s="11"/>
      <c r="JSL207" s="11"/>
      <c r="JSM207" s="11"/>
      <c r="JSN207" s="11"/>
      <c r="JSO207" s="11"/>
      <c r="JSP207" s="11"/>
      <c r="JSQ207" s="11"/>
      <c r="JSR207" s="11"/>
      <c r="JSS207" s="11"/>
      <c r="JST207" s="11"/>
      <c r="JSU207" s="11"/>
      <c r="JSV207" s="11"/>
      <c r="JSW207" s="11"/>
      <c r="JSX207" s="11"/>
      <c r="JSY207" s="11"/>
      <c r="JSZ207" s="11"/>
      <c r="JTA207" s="11"/>
      <c r="JTB207" s="11"/>
      <c r="JTC207" s="11"/>
      <c r="JTD207" s="11"/>
      <c r="JTE207" s="11"/>
      <c r="JTF207" s="11"/>
      <c r="JTG207" s="11"/>
      <c r="JTH207" s="11"/>
      <c r="JTI207" s="11"/>
      <c r="JTJ207" s="11"/>
      <c r="JTK207" s="11"/>
      <c r="JTL207" s="11"/>
      <c r="JTM207" s="11"/>
      <c r="JTN207" s="11"/>
      <c r="JTO207" s="11"/>
      <c r="JTP207" s="11"/>
      <c r="JTQ207" s="11"/>
      <c r="JTR207" s="11"/>
      <c r="JTS207" s="11"/>
      <c r="JTT207" s="11"/>
      <c r="JTU207" s="11"/>
      <c r="JTV207" s="11"/>
      <c r="JTW207" s="11"/>
      <c r="JTX207" s="11"/>
      <c r="JTY207" s="11"/>
      <c r="JTZ207" s="11"/>
      <c r="JUA207" s="11"/>
      <c r="JUB207" s="11"/>
      <c r="JUC207" s="11"/>
      <c r="JUD207" s="11"/>
      <c r="JUE207" s="11"/>
      <c r="JUF207" s="11"/>
      <c r="JUG207" s="11"/>
      <c r="JUH207" s="11"/>
      <c r="JUI207" s="11"/>
      <c r="JUJ207" s="11"/>
      <c r="JUK207" s="11"/>
      <c r="JUL207" s="11"/>
      <c r="JUM207" s="11"/>
      <c r="JUN207" s="11"/>
      <c r="JUO207" s="11"/>
      <c r="JUP207" s="11"/>
      <c r="JUQ207" s="11"/>
      <c r="JUR207" s="11"/>
      <c r="JUS207" s="11"/>
      <c r="JUT207" s="11"/>
      <c r="JUU207" s="11"/>
      <c r="JUV207" s="11"/>
      <c r="JUW207" s="11"/>
      <c r="JUX207" s="11"/>
      <c r="JUY207" s="11"/>
      <c r="JUZ207" s="11"/>
      <c r="JVA207" s="11"/>
      <c r="JVB207" s="11"/>
      <c r="JVC207" s="11"/>
      <c r="JVD207" s="11"/>
      <c r="JVE207" s="11"/>
      <c r="JVF207" s="11"/>
      <c r="JVG207" s="11"/>
      <c r="JVH207" s="11"/>
      <c r="JVI207" s="11"/>
      <c r="JVJ207" s="11"/>
      <c r="JVK207" s="11"/>
      <c r="JVL207" s="11"/>
      <c r="JVM207" s="11"/>
      <c r="JVN207" s="11"/>
      <c r="JVO207" s="11"/>
      <c r="JVP207" s="11"/>
      <c r="JVQ207" s="11"/>
      <c r="JVR207" s="11"/>
      <c r="JVS207" s="11"/>
      <c r="JVT207" s="11"/>
      <c r="JVU207" s="11"/>
      <c r="JVV207" s="11"/>
      <c r="JVW207" s="11"/>
      <c r="JVX207" s="11"/>
      <c r="JVY207" s="11"/>
      <c r="JVZ207" s="11"/>
      <c r="JWA207" s="11"/>
      <c r="JWB207" s="11"/>
      <c r="JWC207" s="11"/>
      <c r="JWD207" s="11"/>
      <c r="JWE207" s="11"/>
      <c r="JWF207" s="11"/>
      <c r="JWG207" s="11"/>
      <c r="JWH207" s="11"/>
      <c r="JWI207" s="11"/>
      <c r="JWJ207" s="11"/>
      <c r="JWK207" s="11"/>
      <c r="JWL207" s="11"/>
      <c r="JWM207" s="11"/>
      <c r="JWN207" s="11"/>
      <c r="JWO207" s="11"/>
      <c r="JWP207" s="11"/>
      <c r="JWQ207" s="11"/>
      <c r="JWR207" s="11"/>
      <c r="JWS207" s="11"/>
      <c r="JWT207" s="11"/>
      <c r="JWU207" s="11"/>
      <c r="JWV207" s="11"/>
      <c r="JWW207" s="11"/>
      <c r="JWX207" s="11"/>
      <c r="JWY207" s="11"/>
      <c r="JWZ207" s="11"/>
      <c r="JXA207" s="11"/>
      <c r="JXB207" s="11"/>
      <c r="JXC207" s="11"/>
      <c r="JXD207" s="11"/>
      <c r="JXE207" s="11"/>
      <c r="JXF207" s="11"/>
      <c r="JXG207" s="11"/>
      <c r="JXH207" s="11"/>
      <c r="JXI207" s="11"/>
      <c r="JXJ207" s="11"/>
      <c r="JXK207" s="11"/>
      <c r="JXL207" s="11"/>
      <c r="JXM207" s="11"/>
      <c r="JXN207" s="11"/>
      <c r="JXO207" s="11"/>
      <c r="JXP207" s="11"/>
      <c r="JXQ207" s="11"/>
      <c r="JXR207" s="11"/>
      <c r="JXS207" s="11"/>
      <c r="JXT207" s="11"/>
      <c r="JXU207" s="11"/>
      <c r="JXV207" s="11"/>
      <c r="JXW207" s="11"/>
      <c r="JXX207" s="11"/>
      <c r="JXY207" s="11"/>
      <c r="JXZ207" s="11"/>
      <c r="JYA207" s="11"/>
      <c r="JYB207" s="11"/>
      <c r="JYC207" s="11"/>
      <c r="JYD207" s="11"/>
      <c r="JYE207" s="11"/>
      <c r="JYF207" s="11"/>
      <c r="JYG207" s="11"/>
      <c r="JYH207" s="11"/>
      <c r="JYI207" s="11"/>
      <c r="JYJ207" s="11"/>
      <c r="JYK207" s="11"/>
      <c r="JYL207" s="11"/>
      <c r="JYM207" s="11"/>
      <c r="JYN207" s="11"/>
      <c r="JYO207" s="11"/>
      <c r="JYP207" s="11"/>
      <c r="JYQ207" s="11"/>
      <c r="JYR207" s="11"/>
      <c r="JYS207" s="11"/>
      <c r="JYT207" s="11"/>
      <c r="JYU207" s="11"/>
      <c r="JYV207" s="11"/>
      <c r="JYW207" s="11"/>
      <c r="JYX207" s="11"/>
      <c r="JYY207" s="11"/>
      <c r="JYZ207" s="11"/>
      <c r="JZA207" s="11"/>
      <c r="JZB207" s="11"/>
      <c r="JZC207" s="11"/>
      <c r="JZD207" s="11"/>
      <c r="JZE207" s="11"/>
      <c r="JZF207" s="11"/>
      <c r="JZG207" s="11"/>
      <c r="JZH207" s="11"/>
      <c r="JZI207" s="11"/>
      <c r="JZJ207" s="11"/>
      <c r="JZK207" s="11"/>
      <c r="JZL207" s="11"/>
      <c r="JZM207" s="11"/>
      <c r="JZN207" s="11"/>
      <c r="JZO207" s="11"/>
      <c r="JZP207" s="11"/>
      <c r="JZQ207" s="11"/>
      <c r="JZR207" s="11"/>
      <c r="JZS207" s="11"/>
      <c r="JZT207" s="11"/>
      <c r="JZU207" s="11"/>
      <c r="JZV207" s="11"/>
      <c r="JZW207" s="11"/>
      <c r="JZX207" s="11"/>
      <c r="JZY207" s="11"/>
      <c r="JZZ207" s="11"/>
      <c r="KAA207" s="11"/>
      <c r="KAB207" s="11"/>
      <c r="KAC207" s="11"/>
      <c r="KAD207" s="11"/>
      <c r="KAE207" s="11"/>
      <c r="KAF207" s="11"/>
      <c r="KAG207" s="11"/>
      <c r="KAH207" s="11"/>
      <c r="KAI207" s="11"/>
      <c r="KAJ207" s="11"/>
      <c r="KAK207" s="11"/>
      <c r="KAL207" s="11"/>
      <c r="KAM207" s="11"/>
      <c r="KAN207" s="11"/>
      <c r="KAO207" s="11"/>
      <c r="KAP207" s="11"/>
      <c r="KAQ207" s="11"/>
      <c r="KAR207" s="11"/>
      <c r="KAS207" s="11"/>
      <c r="KAT207" s="11"/>
      <c r="KAU207" s="11"/>
      <c r="KAV207" s="11"/>
      <c r="KAW207" s="11"/>
      <c r="KAX207" s="11"/>
      <c r="KAY207" s="11"/>
      <c r="KAZ207" s="11"/>
      <c r="KBA207" s="11"/>
      <c r="KBB207" s="11"/>
      <c r="KBC207" s="11"/>
      <c r="KBD207" s="11"/>
      <c r="KBE207" s="11"/>
      <c r="KBF207" s="11"/>
      <c r="KBG207" s="11"/>
      <c r="KBH207" s="11"/>
      <c r="KBI207" s="11"/>
      <c r="KBJ207" s="11"/>
      <c r="KBK207" s="11"/>
      <c r="KBL207" s="11"/>
      <c r="KBM207" s="11"/>
      <c r="KBN207" s="11"/>
      <c r="KBO207" s="11"/>
      <c r="KBP207" s="11"/>
      <c r="KBQ207" s="11"/>
      <c r="KBR207" s="11"/>
      <c r="KBS207" s="11"/>
      <c r="KBT207" s="11"/>
      <c r="KBU207" s="11"/>
      <c r="KBV207" s="11"/>
      <c r="KBW207" s="11"/>
      <c r="KBX207" s="11"/>
      <c r="KBY207" s="11"/>
      <c r="KBZ207" s="11"/>
      <c r="KCA207" s="11"/>
      <c r="KCB207" s="11"/>
      <c r="KCC207" s="11"/>
      <c r="KCD207" s="11"/>
      <c r="KCE207" s="11"/>
      <c r="KCF207" s="11"/>
      <c r="KCG207" s="11"/>
      <c r="KCH207" s="11"/>
      <c r="KCI207" s="11"/>
      <c r="KCJ207" s="11"/>
      <c r="KCK207" s="11"/>
      <c r="KCL207" s="11"/>
      <c r="KCM207" s="11"/>
      <c r="KCN207" s="11"/>
      <c r="KCO207" s="11"/>
      <c r="KCP207" s="11"/>
      <c r="KCQ207" s="11"/>
      <c r="KCR207" s="11"/>
      <c r="KCS207" s="11"/>
      <c r="KCT207" s="11"/>
      <c r="KCU207" s="11"/>
      <c r="KCV207" s="11"/>
      <c r="KCW207" s="11"/>
      <c r="KCX207" s="11"/>
      <c r="KCY207" s="11"/>
      <c r="KCZ207" s="11"/>
      <c r="KDA207" s="11"/>
      <c r="KDB207" s="11"/>
      <c r="KDC207" s="11"/>
      <c r="KDD207" s="11"/>
      <c r="KDE207" s="11"/>
      <c r="KDF207" s="11"/>
      <c r="KDG207" s="11"/>
      <c r="KDH207" s="11"/>
      <c r="KDI207" s="11"/>
      <c r="KDJ207" s="11"/>
      <c r="KDK207" s="11"/>
      <c r="KDL207" s="11"/>
      <c r="KDM207" s="11"/>
      <c r="KDN207" s="11"/>
      <c r="KDO207" s="11"/>
      <c r="KDP207" s="11"/>
      <c r="KDQ207" s="11"/>
      <c r="KDR207" s="11"/>
      <c r="KDS207" s="11"/>
      <c r="KDT207" s="11"/>
      <c r="KDU207" s="11"/>
      <c r="KDV207" s="11"/>
      <c r="KDW207" s="11"/>
      <c r="KDX207" s="11"/>
      <c r="KDY207" s="11"/>
      <c r="KDZ207" s="11"/>
      <c r="KEA207" s="11"/>
      <c r="KEB207" s="11"/>
      <c r="KEC207" s="11"/>
      <c r="KED207" s="11"/>
      <c r="KEE207" s="11"/>
      <c r="KEF207" s="11"/>
      <c r="KEG207" s="11"/>
      <c r="KEH207" s="11"/>
      <c r="KEI207" s="11"/>
      <c r="KEJ207" s="11"/>
      <c r="KEK207" s="11"/>
      <c r="KEL207" s="11"/>
      <c r="KEM207" s="11"/>
      <c r="KEN207" s="11"/>
      <c r="KEO207" s="11"/>
      <c r="KEP207" s="11"/>
      <c r="KEQ207" s="11"/>
      <c r="KER207" s="11"/>
      <c r="KES207" s="11"/>
      <c r="KET207" s="11"/>
      <c r="KEU207" s="11"/>
      <c r="KEV207" s="11"/>
      <c r="KEW207" s="11"/>
      <c r="KEX207" s="11"/>
      <c r="KEY207" s="11"/>
      <c r="KEZ207" s="11"/>
      <c r="KFA207" s="11"/>
      <c r="KFB207" s="11"/>
      <c r="KFC207" s="11"/>
      <c r="KFD207" s="11"/>
      <c r="KFE207" s="11"/>
      <c r="KFF207" s="11"/>
      <c r="KFG207" s="11"/>
      <c r="KFH207" s="11"/>
      <c r="KFI207" s="11"/>
      <c r="KFJ207" s="11"/>
      <c r="KFK207" s="11"/>
      <c r="KFL207" s="11"/>
      <c r="KFM207" s="11"/>
      <c r="KFN207" s="11"/>
      <c r="KFO207" s="11"/>
      <c r="KFP207" s="11"/>
      <c r="KFQ207" s="11"/>
      <c r="KFR207" s="11"/>
      <c r="KFS207" s="11"/>
      <c r="KFT207" s="11"/>
      <c r="KFU207" s="11"/>
      <c r="KFV207" s="11"/>
      <c r="KFW207" s="11"/>
      <c r="KFX207" s="11"/>
      <c r="KFY207" s="11"/>
      <c r="KFZ207" s="11"/>
      <c r="KGA207" s="11"/>
      <c r="KGB207" s="11"/>
      <c r="KGC207" s="11"/>
      <c r="KGD207" s="11"/>
      <c r="KGE207" s="11"/>
      <c r="KGF207" s="11"/>
      <c r="KGG207" s="11"/>
      <c r="KGH207" s="11"/>
      <c r="KGI207" s="11"/>
      <c r="KGJ207" s="11"/>
      <c r="KGK207" s="11"/>
      <c r="KGL207" s="11"/>
      <c r="KGM207" s="11"/>
      <c r="KGN207" s="11"/>
      <c r="KGO207" s="11"/>
      <c r="KGP207" s="11"/>
      <c r="KGQ207" s="11"/>
      <c r="KGR207" s="11"/>
      <c r="KGS207" s="11"/>
      <c r="KGT207" s="11"/>
      <c r="KGU207" s="11"/>
      <c r="KGV207" s="11"/>
      <c r="KGW207" s="11"/>
      <c r="KGX207" s="11"/>
      <c r="KGY207" s="11"/>
      <c r="KGZ207" s="11"/>
      <c r="KHA207" s="11"/>
      <c r="KHB207" s="11"/>
      <c r="KHC207" s="11"/>
      <c r="KHD207" s="11"/>
      <c r="KHE207" s="11"/>
      <c r="KHF207" s="11"/>
      <c r="KHG207" s="11"/>
      <c r="KHH207" s="11"/>
      <c r="KHI207" s="11"/>
      <c r="KHJ207" s="11"/>
      <c r="KHK207" s="11"/>
      <c r="KHL207" s="11"/>
      <c r="KHM207" s="11"/>
      <c r="KHN207" s="11"/>
      <c r="KHO207" s="11"/>
      <c r="KHP207" s="11"/>
      <c r="KHQ207" s="11"/>
      <c r="KHR207" s="11"/>
      <c r="KHS207" s="11"/>
      <c r="KHT207" s="11"/>
      <c r="KHU207" s="11"/>
      <c r="KHV207" s="11"/>
      <c r="KHW207" s="11"/>
      <c r="KHX207" s="11"/>
      <c r="KHY207" s="11"/>
      <c r="KHZ207" s="11"/>
      <c r="KIA207" s="11"/>
      <c r="KIB207" s="11"/>
      <c r="KIC207" s="11"/>
      <c r="KID207" s="11"/>
      <c r="KIE207" s="11"/>
      <c r="KIF207" s="11"/>
      <c r="KIG207" s="11"/>
      <c r="KIH207" s="11"/>
      <c r="KII207" s="11"/>
      <c r="KIJ207" s="11"/>
      <c r="KIK207" s="11"/>
      <c r="KIL207" s="11"/>
      <c r="KIM207" s="11"/>
      <c r="KIN207" s="11"/>
      <c r="KIO207" s="11"/>
      <c r="KIP207" s="11"/>
      <c r="KIQ207" s="11"/>
      <c r="KIR207" s="11"/>
      <c r="KIS207" s="11"/>
      <c r="KIT207" s="11"/>
      <c r="KIU207" s="11"/>
      <c r="KIV207" s="11"/>
      <c r="KIW207" s="11"/>
      <c r="KIX207" s="11"/>
      <c r="KIY207" s="11"/>
      <c r="KIZ207" s="11"/>
      <c r="KJA207" s="11"/>
      <c r="KJB207" s="11"/>
      <c r="KJC207" s="11"/>
      <c r="KJD207" s="11"/>
      <c r="KJE207" s="11"/>
      <c r="KJF207" s="11"/>
      <c r="KJG207" s="11"/>
      <c r="KJH207" s="11"/>
      <c r="KJI207" s="11"/>
      <c r="KJJ207" s="11"/>
      <c r="KJK207" s="11"/>
      <c r="KJL207" s="11"/>
      <c r="KJM207" s="11"/>
      <c r="KJN207" s="11"/>
      <c r="KJO207" s="11"/>
      <c r="KJP207" s="11"/>
      <c r="KJQ207" s="11"/>
      <c r="KJR207" s="11"/>
      <c r="KJS207" s="11"/>
      <c r="KJT207" s="11"/>
      <c r="KJU207" s="11"/>
      <c r="KJV207" s="11"/>
      <c r="KJW207" s="11"/>
      <c r="KJX207" s="11"/>
      <c r="KJY207" s="11"/>
      <c r="KJZ207" s="11"/>
      <c r="KKA207" s="11"/>
      <c r="KKB207" s="11"/>
      <c r="KKC207" s="11"/>
      <c r="KKD207" s="11"/>
      <c r="KKE207" s="11"/>
      <c r="KKF207" s="11"/>
      <c r="KKG207" s="11"/>
      <c r="KKH207" s="11"/>
      <c r="KKI207" s="11"/>
      <c r="KKJ207" s="11"/>
      <c r="KKK207" s="11"/>
      <c r="KKL207" s="11"/>
      <c r="KKM207" s="11"/>
      <c r="KKN207" s="11"/>
      <c r="KKO207" s="11"/>
      <c r="KKP207" s="11"/>
      <c r="KKQ207" s="11"/>
      <c r="KKR207" s="11"/>
      <c r="KKS207" s="11"/>
      <c r="KKT207" s="11"/>
      <c r="KKU207" s="11"/>
      <c r="KKV207" s="11"/>
      <c r="KKW207" s="11"/>
      <c r="KKX207" s="11"/>
      <c r="KKY207" s="11"/>
      <c r="KKZ207" s="11"/>
      <c r="KLA207" s="11"/>
      <c r="KLB207" s="11"/>
      <c r="KLC207" s="11"/>
      <c r="KLD207" s="11"/>
      <c r="KLE207" s="11"/>
      <c r="KLF207" s="11"/>
      <c r="KLG207" s="11"/>
      <c r="KLH207" s="11"/>
      <c r="KLI207" s="11"/>
      <c r="KLJ207" s="11"/>
      <c r="KLK207" s="11"/>
      <c r="KLL207" s="11"/>
      <c r="KLM207" s="11"/>
      <c r="KLN207" s="11"/>
      <c r="KLO207" s="11"/>
      <c r="KLP207" s="11"/>
      <c r="KLQ207" s="11"/>
      <c r="KLR207" s="11"/>
      <c r="KLS207" s="11"/>
      <c r="KLT207" s="11"/>
      <c r="KLU207" s="11"/>
      <c r="KLV207" s="11"/>
      <c r="KLW207" s="11"/>
      <c r="KLX207" s="11"/>
      <c r="KLY207" s="11"/>
      <c r="KLZ207" s="11"/>
      <c r="KMA207" s="11"/>
      <c r="KMB207" s="11"/>
      <c r="KMC207" s="11"/>
      <c r="KMD207" s="11"/>
      <c r="KME207" s="11"/>
      <c r="KMF207" s="11"/>
      <c r="KMG207" s="11"/>
      <c r="KMH207" s="11"/>
      <c r="KMI207" s="11"/>
      <c r="KMJ207" s="11"/>
      <c r="KMK207" s="11"/>
      <c r="KML207" s="11"/>
      <c r="KMM207" s="11"/>
      <c r="KMN207" s="11"/>
      <c r="KMO207" s="11"/>
      <c r="KMP207" s="11"/>
      <c r="KMQ207" s="11"/>
      <c r="KMR207" s="11"/>
      <c r="KMS207" s="11"/>
      <c r="KMT207" s="11"/>
      <c r="KMU207" s="11"/>
      <c r="KMV207" s="11"/>
      <c r="KMW207" s="11"/>
      <c r="KMX207" s="11"/>
      <c r="KMY207" s="11"/>
      <c r="KMZ207" s="11"/>
      <c r="KNA207" s="11"/>
      <c r="KNB207" s="11"/>
      <c r="KNC207" s="11"/>
      <c r="KND207" s="11"/>
      <c r="KNE207" s="11"/>
      <c r="KNF207" s="11"/>
      <c r="KNG207" s="11"/>
      <c r="KNH207" s="11"/>
      <c r="KNI207" s="11"/>
      <c r="KNJ207" s="11"/>
      <c r="KNK207" s="11"/>
      <c r="KNL207" s="11"/>
      <c r="KNM207" s="11"/>
      <c r="KNN207" s="11"/>
      <c r="KNO207" s="11"/>
      <c r="KNP207" s="11"/>
      <c r="KNQ207" s="11"/>
      <c r="KNR207" s="11"/>
      <c r="KNS207" s="11"/>
      <c r="KNT207" s="11"/>
      <c r="KNU207" s="11"/>
      <c r="KNV207" s="11"/>
      <c r="KNW207" s="11"/>
      <c r="KNX207" s="11"/>
      <c r="KNY207" s="11"/>
      <c r="KNZ207" s="11"/>
      <c r="KOA207" s="11"/>
      <c r="KOB207" s="11"/>
      <c r="KOC207" s="11"/>
      <c r="KOD207" s="11"/>
      <c r="KOE207" s="11"/>
      <c r="KOF207" s="11"/>
      <c r="KOG207" s="11"/>
      <c r="KOH207" s="11"/>
      <c r="KOI207" s="11"/>
      <c r="KOJ207" s="11"/>
      <c r="KOK207" s="11"/>
      <c r="KOL207" s="11"/>
      <c r="KOM207" s="11"/>
      <c r="KON207" s="11"/>
      <c r="KOO207" s="11"/>
      <c r="KOP207" s="11"/>
      <c r="KOQ207" s="11"/>
      <c r="KOR207" s="11"/>
      <c r="KOS207" s="11"/>
      <c r="KOT207" s="11"/>
      <c r="KOU207" s="11"/>
      <c r="KOV207" s="11"/>
      <c r="KOW207" s="11"/>
      <c r="KOX207" s="11"/>
      <c r="KOY207" s="11"/>
      <c r="KOZ207" s="11"/>
      <c r="KPA207" s="11"/>
      <c r="KPB207" s="11"/>
      <c r="KPC207" s="11"/>
      <c r="KPD207" s="11"/>
      <c r="KPE207" s="11"/>
      <c r="KPF207" s="11"/>
      <c r="KPG207" s="11"/>
      <c r="KPH207" s="11"/>
      <c r="KPI207" s="11"/>
      <c r="KPJ207" s="11"/>
      <c r="KPK207" s="11"/>
      <c r="KPL207" s="11"/>
      <c r="KPM207" s="11"/>
      <c r="KPN207" s="11"/>
      <c r="KPO207" s="11"/>
      <c r="KPP207" s="11"/>
      <c r="KPQ207" s="11"/>
      <c r="KPR207" s="11"/>
      <c r="KPS207" s="11"/>
      <c r="KPT207" s="11"/>
      <c r="KPU207" s="11"/>
      <c r="KPV207" s="11"/>
      <c r="KPW207" s="11"/>
      <c r="KPX207" s="11"/>
      <c r="KPY207" s="11"/>
      <c r="KPZ207" s="11"/>
      <c r="KQA207" s="11"/>
      <c r="KQB207" s="11"/>
      <c r="KQC207" s="11"/>
      <c r="KQD207" s="11"/>
      <c r="KQE207" s="11"/>
      <c r="KQF207" s="11"/>
      <c r="KQG207" s="11"/>
      <c r="KQH207" s="11"/>
      <c r="KQI207" s="11"/>
      <c r="KQJ207" s="11"/>
      <c r="KQK207" s="11"/>
      <c r="KQL207" s="11"/>
      <c r="KQM207" s="11"/>
      <c r="KQN207" s="11"/>
      <c r="KQO207" s="11"/>
      <c r="KQP207" s="11"/>
      <c r="KQQ207" s="11"/>
      <c r="KQR207" s="11"/>
      <c r="KQS207" s="11"/>
      <c r="KQT207" s="11"/>
      <c r="KQU207" s="11"/>
      <c r="KQV207" s="11"/>
      <c r="KQW207" s="11"/>
      <c r="KQX207" s="11"/>
      <c r="KQY207" s="11"/>
      <c r="KQZ207" s="11"/>
      <c r="KRA207" s="11"/>
      <c r="KRB207" s="11"/>
      <c r="KRC207" s="11"/>
      <c r="KRD207" s="11"/>
      <c r="KRE207" s="11"/>
      <c r="KRF207" s="11"/>
      <c r="KRG207" s="11"/>
      <c r="KRH207" s="11"/>
      <c r="KRI207" s="11"/>
      <c r="KRJ207" s="11"/>
      <c r="KRK207" s="11"/>
      <c r="KRL207" s="11"/>
      <c r="KRM207" s="11"/>
      <c r="KRN207" s="11"/>
      <c r="KRO207" s="11"/>
      <c r="KRP207" s="11"/>
      <c r="KRQ207" s="11"/>
      <c r="KRR207" s="11"/>
      <c r="KRS207" s="11"/>
      <c r="KRT207" s="11"/>
      <c r="KRU207" s="11"/>
      <c r="KRV207" s="11"/>
      <c r="KRW207" s="11"/>
      <c r="KRX207" s="11"/>
      <c r="KRY207" s="11"/>
      <c r="KRZ207" s="11"/>
      <c r="KSA207" s="11"/>
      <c r="KSB207" s="11"/>
      <c r="KSC207" s="11"/>
      <c r="KSD207" s="11"/>
      <c r="KSE207" s="11"/>
      <c r="KSF207" s="11"/>
      <c r="KSG207" s="11"/>
      <c r="KSH207" s="11"/>
      <c r="KSI207" s="11"/>
      <c r="KSJ207" s="11"/>
      <c r="KSK207" s="11"/>
      <c r="KSL207" s="11"/>
      <c r="KSM207" s="11"/>
      <c r="KSN207" s="11"/>
      <c r="KSO207" s="11"/>
      <c r="KSP207" s="11"/>
      <c r="KSQ207" s="11"/>
      <c r="KSR207" s="11"/>
      <c r="KSS207" s="11"/>
      <c r="KST207" s="11"/>
      <c r="KSU207" s="11"/>
      <c r="KSV207" s="11"/>
      <c r="KSW207" s="11"/>
      <c r="KSX207" s="11"/>
      <c r="KSY207" s="11"/>
      <c r="KSZ207" s="11"/>
      <c r="KTA207" s="11"/>
      <c r="KTB207" s="11"/>
      <c r="KTC207" s="11"/>
      <c r="KTD207" s="11"/>
      <c r="KTE207" s="11"/>
      <c r="KTF207" s="11"/>
      <c r="KTG207" s="11"/>
      <c r="KTH207" s="11"/>
      <c r="KTI207" s="11"/>
      <c r="KTJ207" s="11"/>
      <c r="KTK207" s="11"/>
      <c r="KTL207" s="11"/>
      <c r="KTM207" s="11"/>
      <c r="KTN207" s="11"/>
      <c r="KTO207" s="11"/>
      <c r="KTP207" s="11"/>
      <c r="KTQ207" s="11"/>
      <c r="KTR207" s="11"/>
      <c r="KTS207" s="11"/>
      <c r="KTT207" s="11"/>
      <c r="KTU207" s="11"/>
      <c r="KTV207" s="11"/>
      <c r="KTW207" s="11"/>
      <c r="KTX207" s="11"/>
      <c r="KTY207" s="11"/>
      <c r="KTZ207" s="11"/>
      <c r="KUA207" s="11"/>
      <c r="KUB207" s="11"/>
      <c r="KUC207" s="11"/>
      <c r="KUD207" s="11"/>
      <c r="KUE207" s="11"/>
      <c r="KUF207" s="11"/>
      <c r="KUG207" s="11"/>
      <c r="KUH207" s="11"/>
      <c r="KUI207" s="11"/>
      <c r="KUJ207" s="11"/>
      <c r="KUK207" s="11"/>
      <c r="KUL207" s="11"/>
      <c r="KUM207" s="11"/>
      <c r="KUN207" s="11"/>
      <c r="KUO207" s="11"/>
      <c r="KUP207" s="11"/>
      <c r="KUQ207" s="11"/>
      <c r="KUR207" s="11"/>
      <c r="KUS207" s="11"/>
      <c r="KUT207" s="11"/>
      <c r="KUU207" s="11"/>
      <c r="KUV207" s="11"/>
      <c r="KUW207" s="11"/>
      <c r="KUX207" s="11"/>
      <c r="KUY207" s="11"/>
      <c r="KUZ207" s="11"/>
      <c r="KVA207" s="11"/>
      <c r="KVB207" s="11"/>
      <c r="KVC207" s="11"/>
      <c r="KVD207" s="11"/>
      <c r="KVE207" s="11"/>
      <c r="KVF207" s="11"/>
      <c r="KVG207" s="11"/>
      <c r="KVH207" s="11"/>
      <c r="KVI207" s="11"/>
      <c r="KVJ207" s="11"/>
      <c r="KVK207" s="11"/>
      <c r="KVL207" s="11"/>
      <c r="KVM207" s="11"/>
      <c r="KVN207" s="11"/>
      <c r="KVO207" s="11"/>
      <c r="KVP207" s="11"/>
      <c r="KVQ207" s="11"/>
      <c r="KVR207" s="11"/>
      <c r="KVS207" s="11"/>
      <c r="KVT207" s="11"/>
      <c r="KVU207" s="11"/>
      <c r="KVV207" s="11"/>
      <c r="KVW207" s="11"/>
      <c r="KVX207" s="11"/>
      <c r="KVY207" s="11"/>
      <c r="KVZ207" s="11"/>
      <c r="KWA207" s="11"/>
      <c r="KWB207" s="11"/>
      <c r="KWC207" s="11"/>
      <c r="KWD207" s="11"/>
      <c r="KWE207" s="11"/>
      <c r="KWF207" s="11"/>
      <c r="KWG207" s="11"/>
      <c r="KWH207" s="11"/>
      <c r="KWI207" s="11"/>
      <c r="KWJ207" s="11"/>
      <c r="KWK207" s="11"/>
      <c r="KWL207" s="11"/>
      <c r="KWM207" s="11"/>
      <c r="KWN207" s="11"/>
      <c r="KWO207" s="11"/>
      <c r="KWP207" s="11"/>
      <c r="KWQ207" s="11"/>
      <c r="KWR207" s="11"/>
      <c r="KWS207" s="11"/>
      <c r="KWT207" s="11"/>
      <c r="KWU207" s="11"/>
      <c r="KWV207" s="11"/>
      <c r="KWW207" s="11"/>
      <c r="KWX207" s="11"/>
      <c r="KWY207" s="11"/>
      <c r="KWZ207" s="11"/>
      <c r="KXA207" s="11"/>
      <c r="KXB207" s="11"/>
      <c r="KXC207" s="11"/>
      <c r="KXD207" s="11"/>
      <c r="KXE207" s="11"/>
      <c r="KXF207" s="11"/>
      <c r="KXG207" s="11"/>
      <c r="KXH207" s="11"/>
      <c r="KXI207" s="11"/>
      <c r="KXJ207" s="11"/>
      <c r="KXK207" s="11"/>
      <c r="KXL207" s="11"/>
      <c r="KXM207" s="11"/>
      <c r="KXN207" s="11"/>
      <c r="KXO207" s="11"/>
      <c r="KXP207" s="11"/>
      <c r="KXQ207" s="11"/>
      <c r="KXR207" s="11"/>
      <c r="KXS207" s="11"/>
      <c r="KXT207" s="11"/>
      <c r="KXU207" s="11"/>
      <c r="KXV207" s="11"/>
      <c r="KXW207" s="11"/>
      <c r="KXX207" s="11"/>
      <c r="KXY207" s="11"/>
      <c r="KXZ207" s="11"/>
      <c r="KYA207" s="11"/>
      <c r="KYB207" s="11"/>
      <c r="KYC207" s="11"/>
      <c r="KYD207" s="11"/>
      <c r="KYE207" s="11"/>
      <c r="KYF207" s="11"/>
      <c r="KYG207" s="11"/>
      <c r="KYH207" s="11"/>
      <c r="KYI207" s="11"/>
      <c r="KYJ207" s="11"/>
      <c r="KYK207" s="11"/>
      <c r="KYL207" s="11"/>
      <c r="KYM207" s="11"/>
      <c r="KYN207" s="11"/>
      <c r="KYO207" s="11"/>
      <c r="KYP207" s="11"/>
      <c r="KYQ207" s="11"/>
      <c r="KYR207" s="11"/>
      <c r="KYS207" s="11"/>
      <c r="KYT207" s="11"/>
      <c r="KYU207" s="11"/>
      <c r="KYV207" s="11"/>
      <c r="KYW207" s="11"/>
      <c r="KYX207" s="11"/>
      <c r="KYY207" s="11"/>
      <c r="KYZ207" s="11"/>
      <c r="KZA207" s="11"/>
      <c r="KZB207" s="11"/>
      <c r="KZC207" s="11"/>
      <c r="KZD207" s="11"/>
      <c r="KZE207" s="11"/>
      <c r="KZF207" s="11"/>
      <c r="KZG207" s="11"/>
      <c r="KZH207" s="11"/>
      <c r="KZI207" s="11"/>
      <c r="KZJ207" s="11"/>
      <c r="KZK207" s="11"/>
      <c r="KZL207" s="11"/>
      <c r="KZM207" s="11"/>
      <c r="KZN207" s="11"/>
      <c r="KZO207" s="11"/>
      <c r="KZP207" s="11"/>
      <c r="KZQ207" s="11"/>
      <c r="KZR207" s="11"/>
      <c r="KZS207" s="11"/>
      <c r="KZT207" s="11"/>
      <c r="KZU207" s="11"/>
      <c r="KZV207" s="11"/>
      <c r="KZW207" s="11"/>
      <c r="KZX207" s="11"/>
      <c r="KZY207" s="11"/>
      <c r="KZZ207" s="11"/>
      <c r="LAA207" s="11"/>
      <c r="LAB207" s="11"/>
      <c r="LAC207" s="11"/>
      <c r="LAD207" s="11"/>
      <c r="LAE207" s="11"/>
      <c r="LAF207" s="11"/>
      <c r="LAG207" s="11"/>
      <c r="LAH207" s="11"/>
      <c r="LAI207" s="11"/>
      <c r="LAJ207" s="11"/>
      <c r="LAK207" s="11"/>
      <c r="LAL207" s="11"/>
      <c r="LAM207" s="11"/>
      <c r="LAN207" s="11"/>
      <c r="LAO207" s="11"/>
      <c r="LAP207" s="11"/>
      <c r="LAQ207" s="11"/>
      <c r="LAR207" s="11"/>
      <c r="LAS207" s="11"/>
      <c r="LAT207" s="11"/>
      <c r="LAU207" s="11"/>
      <c r="LAV207" s="11"/>
      <c r="LAW207" s="11"/>
      <c r="LAX207" s="11"/>
      <c r="LAY207" s="11"/>
      <c r="LAZ207" s="11"/>
      <c r="LBA207" s="11"/>
      <c r="LBB207" s="11"/>
      <c r="LBC207" s="11"/>
      <c r="LBD207" s="11"/>
      <c r="LBE207" s="11"/>
      <c r="LBF207" s="11"/>
      <c r="LBG207" s="11"/>
      <c r="LBH207" s="11"/>
      <c r="LBI207" s="11"/>
      <c r="LBJ207" s="11"/>
      <c r="LBK207" s="11"/>
      <c r="LBL207" s="11"/>
      <c r="LBM207" s="11"/>
      <c r="LBN207" s="11"/>
      <c r="LBO207" s="11"/>
      <c r="LBP207" s="11"/>
      <c r="LBQ207" s="11"/>
      <c r="LBR207" s="11"/>
      <c r="LBS207" s="11"/>
      <c r="LBT207" s="11"/>
      <c r="LBU207" s="11"/>
      <c r="LBV207" s="11"/>
      <c r="LBW207" s="11"/>
      <c r="LBX207" s="11"/>
      <c r="LBY207" s="11"/>
      <c r="LBZ207" s="11"/>
      <c r="LCA207" s="11"/>
      <c r="LCB207" s="11"/>
      <c r="LCC207" s="11"/>
      <c r="LCD207" s="11"/>
      <c r="LCE207" s="11"/>
      <c r="LCF207" s="11"/>
      <c r="LCG207" s="11"/>
      <c r="LCH207" s="11"/>
      <c r="LCI207" s="11"/>
      <c r="LCJ207" s="11"/>
      <c r="LCK207" s="11"/>
      <c r="LCL207" s="11"/>
      <c r="LCM207" s="11"/>
      <c r="LCN207" s="11"/>
      <c r="LCO207" s="11"/>
      <c r="LCP207" s="11"/>
      <c r="LCQ207" s="11"/>
      <c r="LCR207" s="11"/>
      <c r="LCS207" s="11"/>
      <c r="LCT207" s="11"/>
      <c r="LCU207" s="11"/>
      <c r="LCV207" s="11"/>
      <c r="LCW207" s="11"/>
      <c r="LCX207" s="11"/>
      <c r="LCY207" s="11"/>
      <c r="LCZ207" s="11"/>
      <c r="LDA207" s="11"/>
      <c r="LDB207" s="11"/>
      <c r="LDC207" s="11"/>
      <c r="LDD207" s="11"/>
      <c r="LDE207" s="11"/>
      <c r="LDF207" s="11"/>
      <c r="LDG207" s="11"/>
      <c r="LDH207" s="11"/>
      <c r="LDI207" s="11"/>
      <c r="LDJ207" s="11"/>
      <c r="LDK207" s="11"/>
      <c r="LDL207" s="11"/>
      <c r="LDM207" s="11"/>
      <c r="LDN207" s="11"/>
      <c r="LDO207" s="11"/>
      <c r="LDP207" s="11"/>
      <c r="LDQ207" s="11"/>
      <c r="LDR207" s="11"/>
      <c r="LDS207" s="11"/>
      <c r="LDT207" s="11"/>
      <c r="LDU207" s="11"/>
      <c r="LDV207" s="11"/>
      <c r="LDW207" s="11"/>
      <c r="LDX207" s="11"/>
      <c r="LDY207" s="11"/>
      <c r="LDZ207" s="11"/>
      <c r="LEA207" s="11"/>
      <c r="LEB207" s="11"/>
      <c r="LEC207" s="11"/>
      <c r="LED207" s="11"/>
      <c r="LEE207" s="11"/>
      <c r="LEF207" s="11"/>
      <c r="LEG207" s="11"/>
      <c r="LEH207" s="11"/>
      <c r="LEI207" s="11"/>
      <c r="LEJ207" s="11"/>
      <c r="LEK207" s="11"/>
      <c r="LEL207" s="11"/>
      <c r="LEM207" s="11"/>
      <c r="LEN207" s="11"/>
      <c r="LEO207" s="11"/>
      <c r="LEP207" s="11"/>
      <c r="LEQ207" s="11"/>
      <c r="LER207" s="11"/>
      <c r="LES207" s="11"/>
      <c r="LET207" s="11"/>
      <c r="LEU207" s="11"/>
      <c r="LEV207" s="11"/>
      <c r="LEW207" s="11"/>
      <c r="LEX207" s="11"/>
      <c r="LEY207" s="11"/>
      <c r="LEZ207" s="11"/>
      <c r="LFA207" s="11"/>
      <c r="LFB207" s="11"/>
      <c r="LFC207" s="11"/>
      <c r="LFD207" s="11"/>
      <c r="LFE207" s="11"/>
      <c r="LFF207" s="11"/>
      <c r="LFG207" s="11"/>
      <c r="LFH207" s="11"/>
      <c r="LFI207" s="11"/>
      <c r="LFJ207" s="11"/>
      <c r="LFK207" s="11"/>
      <c r="LFL207" s="11"/>
      <c r="LFM207" s="11"/>
      <c r="LFN207" s="11"/>
      <c r="LFO207" s="11"/>
      <c r="LFP207" s="11"/>
      <c r="LFQ207" s="11"/>
      <c r="LFR207" s="11"/>
      <c r="LFS207" s="11"/>
      <c r="LFT207" s="11"/>
      <c r="LFU207" s="11"/>
      <c r="LFV207" s="11"/>
      <c r="LFW207" s="11"/>
      <c r="LFX207" s="11"/>
      <c r="LFY207" s="11"/>
      <c r="LFZ207" s="11"/>
      <c r="LGA207" s="11"/>
      <c r="LGB207" s="11"/>
      <c r="LGC207" s="11"/>
      <c r="LGD207" s="11"/>
      <c r="LGE207" s="11"/>
      <c r="LGF207" s="11"/>
      <c r="LGG207" s="11"/>
      <c r="LGH207" s="11"/>
      <c r="LGI207" s="11"/>
      <c r="LGJ207" s="11"/>
      <c r="LGK207" s="11"/>
      <c r="LGL207" s="11"/>
      <c r="LGM207" s="11"/>
      <c r="LGN207" s="11"/>
      <c r="LGO207" s="11"/>
      <c r="LGP207" s="11"/>
      <c r="LGQ207" s="11"/>
      <c r="LGR207" s="11"/>
      <c r="LGS207" s="11"/>
      <c r="LGT207" s="11"/>
      <c r="LGU207" s="11"/>
      <c r="LGV207" s="11"/>
      <c r="LGW207" s="11"/>
      <c r="LGX207" s="11"/>
      <c r="LGY207" s="11"/>
      <c r="LGZ207" s="11"/>
      <c r="LHA207" s="11"/>
      <c r="LHB207" s="11"/>
      <c r="LHC207" s="11"/>
      <c r="LHD207" s="11"/>
      <c r="LHE207" s="11"/>
      <c r="LHF207" s="11"/>
      <c r="LHG207" s="11"/>
      <c r="LHH207" s="11"/>
      <c r="LHI207" s="11"/>
      <c r="LHJ207" s="11"/>
      <c r="LHK207" s="11"/>
      <c r="LHL207" s="11"/>
      <c r="LHM207" s="11"/>
      <c r="LHN207" s="11"/>
      <c r="LHO207" s="11"/>
      <c r="LHP207" s="11"/>
      <c r="LHQ207" s="11"/>
      <c r="LHR207" s="11"/>
      <c r="LHS207" s="11"/>
      <c r="LHT207" s="11"/>
      <c r="LHU207" s="11"/>
      <c r="LHV207" s="11"/>
      <c r="LHW207" s="11"/>
      <c r="LHX207" s="11"/>
      <c r="LHY207" s="11"/>
      <c r="LHZ207" s="11"/>
      <c r="LIA207" s="11"/>
      <c r="LIB207" s="11"/>
      <c r="LIC207" s="11"/>
      <c r="LID207" s="11"/>
      <c r="LIE207" s="11"/>
      <c r="LIF207" s="11"/>
      <c r="LIG207" s="11"/>
      <c r="LIH207" s="11"/>
      <c r="LII207" s="11"/>
      <c r="LIJ207" s="11"/>
      <c r="LIK207" s="11"/>
      <c r="LIL207" s="11"/>
      <c r="LIM207" s="11"/>
      <c r="LIN207" s="11"/>
      <c r="LIO207" s="11"/>
      <c r="LIP207" s="11"/>
      <c r="LIQ207" s="11"/>
      <c r="LIR207" s="11"/>
      <c r="LIS207" s="11"/>
      <c r="LIT207" s="11"/>
      <c r="LIU207" s="11"/>
      <c r="LIV207" s="11"/>
      <c r="LIW207" s="11"/>
      <c r="LIX207" s="11"/>
      <c r="LIY207" s="11"/>
      <c r="LIZ207" s="11"/>
      <c r="LJA207" s="11"/>
      <c r="LJB207" s="11"/>
      <c r="LJC207" s="11"/>
      <c r="LJD207" s="11"/>
      <c r="LJE207" s="11"/>
      <c r="LJF207" s="11"/>
      <c r="LJG207" s="11"/>
      <c r="LJH207" s="11"/>
      <c r="LJI207" s="11"/>
      <c r="LJJ207" s="11"/>
      <c r="LJK207" s="11"/>
      <c r="LJL207" s="11"/>
      <c r="LJM207" s="11"/>
      <c r="LJN207" s="11"/>
      <c r="LJO207" s="11"/>
      <c r="LJP207" s="11"/>
      <c r="LJQ207" s="11"/>
      <c r="LJR207" s="11"/>
      <c r="LJS207" s="11"/>
      <c r="LJT207" s="11"/>
      <c r="LJU207" s="11"/>
      <c r="LJV207" s="11"/>
      <c r="LJW207" s="11"/>
      <c r="LJX207" s="11"/>
      <c r="LJY207" s="11"/>
      <c r="LJZ207" s="11"/>
      <c r="LKA207" s="11"/>
      <c r="LKB207" s="11"/>
      <c r="LKC207" s="11"/>
      <c r="LKD207" s="11"/>
      <c r="LKE207" s="11"/>
      <c r="LKF207" s="11"/>
      <c r="LKG207" s="11"/>
      <c r="LKH207" s="11"/>
      <c r="LKI207" s="11"/>
      <c r="LKJ207" s="11"/>
      <c r="LKK207" s="11"/>
      <c r="LKL207" s="11"/>
      <c r="LKM207" s="11"/>
      <c r="LKN207" s="11"/>
      <c r="LKO207" s="11"/>
      <c r="LKP207" s="11"/>
      <c r="LKQ207" s="11"/>
      <c r="LKR207" s="11"/>
      <c r="LKS207" s="11"/>
      <c r="LKT207" s="11"/>
      <c r="LKU207" s="11"/>
      <c r="LKV207" s="11"/>
      <c r="LKW207" s="11"/>
      <c r="LKX207" s="11"/>
      <c r="LKY207" s="11"/>
      <c r="LKZ207" s="11"/>
      <c r="LLA207" s="11"/>
      <c r="LLB207" s="11"/>
      <c r="LLC207" s="11"/>
      <c r="LLD207" s="11"/>
      <c r="LLE207" s="11"/>
      <c r="LLF207" s="11"/>
      <c r="LLG207" s="11"/>
      <c r="LLH207" s="11"/>
      <c r="LLI207" s="11"/>
      <c r="LLJ207" s="11"/>
      <c r="LLK207" s="11"/>
      <c r="LLL207" s="11"/>
      <c r="LLM207" s="11"/>
      <c r="LLN207" s="11"/>
      <c r="LLO207" s="11"/>
      <c r="LLP207" s="11"/>
      <c r="LLQ207" s="11"/>
      <c r="LLR207" s="11"/>
      <c r="LLS207" s="11"/>
      <c r="LLT207" s="11"/>
      <c r="LLU207" s="11"/>
      <c r="LLV207" s="11"/>
      <c r="LLW207" s="11"/>
      <c r="LLX207" s="11"/>
      <c r="LLY207" s="11"/>
      <c r="LLZ207" s="11"/>
      <c r="LMA207" s="11"/>
      <c r="LMB207" s="11"/>
      <c r="LMC207" s="11"/>
      <c r="LMD207" s="11"/>
      <c r="LME207" s="11"/>
      <c r="LMF207" s="11"/>
      <c r="LMG207" s="11"/>
      <c r="LMH207" s="11"/>
      <c r="LMI207" s="11"/>
      <c r="LMJ207" s="11"/>
      <c r="LMK207" s="11"/>
      <c r="LML207" s="11"/>
      <c r="LMM207" s="11"/>
      <c r="LMN207" s="11"/>
      <c r="LMO207" s="11"/>
      <c r="LMP207" s="11"/>
      <c r="LMQ207" s="11"/>
      <c r="LMR207" s="11"/>
      <c r="LMS207" s="11"/>
      <c r="LMT207" s="11"/>
      <c r="LMU207" s="11"/>
      <c r="LMV207" s="11"/>
      <c r="LMW207" s="11"/>
      <c r="LMX207" s="11"/>
      <c r="LMY207" s="11"/>
      <c r="LMZ207" s="11"/>
      <c r="LNA207" s="11"/>
      <c r="LNB207" s="11"/>
      <c r="LNC207" s="11"/>
      <c r="LND207" s="11"/>
      <c r="LNE207" s="11"/>
      <c r="LNF207" s="11"/>
      <c r="LNG207" s="11"/>
      <c r="LNH207" s="11"/>
      <c r="LNI207" s="11"/>
      <c r="LNJ207" s="11"/>
      <c r="LNK207" s="11"/>
      <c r="LNL207" s="11"/>
      <c r="LNM207" s="11"/>
      <c r="LNN207" s="11"/>
      <c r="LNO207" s="11"/>
      <c r="LNP207" s="11"/>
      <c r="LNQ207" s="11"/>
      <c r="LNR207" s="11"/>
      <c r="LNS207" s="11"/>
      <c r="LNT207" s="11"/>
      <c r="LNU207" s="11"/>
      <c r="LNV207" s="11"/>
      <c r="LNW207" s="11"/>
      <c r="LNX207" s="11"/>
      <c r="LNY207" s="11"/>
      <c r="LNZ207" s="11"/>
      <c r="LOA207" s="11"/>
      <c r="LOB207" s="11"/>
      <c r="LOC207" s="11"/>
      <c r="LOD207" s="11"/>
      <c r="LOE207" s="11"/>
      <c r="LOF207" s="11"/>
      <c r="LOG207" s="11"/>
      <c r="LOH207" s="11"/>
      <c r="LOI207" s="11"/>
      <c r="LOJ207" s="11"/>
      <c r="LOK207" s="11"/>
      <c r="LOL207" s="11"/>
      <c r="LOM207" s="11"/>
      <c r="LON207" s="11"/>
      <c r="LOO207" s="11"/>
      <c r="LOP207" s="11"/>
      <c r="LOQ207" s="11"/>
      <c r="LOR207" s="11"/>
      <c r="LOS207" s="11"/>
      <c r="LOT207" s="11"/>
      <c r="LOU207" s="11"/>
      <c r="LOV207" s="11"/>
      <c r="LOW207" s="11"/>
      <c r="LOX207" s="11"/>
      <c r="LOY207" s="11"/>
      <c r="LOZ207" s="11"/>
      <c r="LPA207" s="11"/>
      <c r="LPB207" s="11"/>
      <c r="LPC207" s="11"/>
      <c r="LPD207" s="11"/>
      <c r="LPE207" s="11"/>
      <c r="LPF207" s="11"/>
      <c r="LPG207" s="11"/>
      <c r="LPH207" s="11"/>
      <c r="LPI207" s="11"/>
      <c r="LPJ207" s="11"/>
      <c r="LPK207" s="11"/>
      <c r="LPL207" s="11"/>
      <c r="LPM207" s="11"/>
      <c r="LPN207" s="11"/>
      <c r="LPO207" s="11"/>
      <c r="LPP207" s="11"/>
      <c r="LPQ207" s="11"/>
      <c r="LPR207" s="11"/>
      <c r="LPS207" s="11"/>
      <c r="LPT207" s="11"/>
      <c r="LPU207" s="11"/>
      <c r="LPV207" s="11"/>
      <c r="LPW207" s="11"/>
      <c r="LPX207" s="11"/>
      <c r="LPY207" s="11"/>
      <c r="LPZ207" s="11"/>
      <c r="LQA207" s="11"/>
      <c r="LQB207" s="11"/>
      <c r="LQC207" s="11"/>
      <c r="LQD207" s="11"/>
      <c r="LQE207" s="11"/>
      <c r="LQF207" s="11"/>
      <c r="LQG207" s="11"/>
      <c r="LQH207" s="11"/>
      <c r="LQI207" s="11"/>
      <c r="LQJ207" s="11"/>
      <c r="LQK207" s="11"/>
      <c r="LQL207" s="11"/>
      <c r="LQM207" s="11"/>
      <c r="LQN207" s="11"/>
      <c r="LQO207" s="11"/>
      <c r="LQP207" s="11"/>
      <c r="LQQ207" s="11"/>
      <c r="LQR207" s="11"/>
      <c r="LQS207" s="11"/>
      <c r="LQT207" s="11"/>
      <c r="LQU207" s="11"/>
      <c r="LQV207" s="11"/>
      <c r="LQW207" s="11"/>
      <c r="LQX207" s="11"/>
      <c r="LQY207" s="11"/>
      <c r="LQZ207" s="11"/>
      <c r="LRA207" s="11"/>
      <c r="LRB207" s="11"/>
      <c r="LRC207" s="11"/>
      <c r="LRD207" s="11"/>
      <c r="LRE207" s="11"/>
      <c r="LRF207" s="11"/>
      <c r="LRG207" s="11"/>
      <c r="LRH207" s="11"/>
      <c r="LRI207" s="11"/>
      <c r="LRJ207" s="11"/>
      <c r="LRK207" s="11"/>
      <c r="LRL207" s="11"/>
      <c r="LRM207" s="11"/>
      <c r="LRN207" s="11"/>
      <c r="LRO207" s="11"/>
      <c r="LRP207" s="11"/>
      <c r="LRQ207" s="11"/>
      <c r="LRR207" s="11"/>
      <c r="LRS207" s="11"/>
      <c r="LRT207" s="11"/>
      <c r="LRU207" s="11"/>
      <c r="LRV207" s="11"/>
      <c r="LRW207" s="11"/>
      <c r="LRX207" s="11"/>
      <c r="LRY207" s="11"/>
      <c r="LRZ207" s="11"/>
      <c r="LSA207" s="11"/>
      <c r="LSB207" s="11"/>
      <c r="LSC207" s="11"/>
      <c r="LSD207" s="11"/>
      <c r="LSE207" s="11"/>
      <c r="LSF207" s="11"/>
      <c r="LSG207" s="11"/>
      <c r="LSH207" s="11"/>
      <c r="LSI207" s="11"/>
      <c r="LSJ207" s="11"/>
      <c r="LSK207" s="11"/>
      <c r="LSL207" s="11"/>
      <c r="LSM207" s="11"/>
      <c r="LSN207" s="11"/>
      <c r="LSO207" s="11"/>
      <c r="LSP207" s="11"/>
      <c r="LSQ207" s="11"/>
      <c r="LSR207" s="11"/>
      <c r="LSS207" s="11"/>
      <c r="LST207" s="11"/>
      <c r="LSU207" s="11"/>
      <c r="LSV207" s="11"/>
      <c r="LSW207" s="11"/>
      <c r="LSX207" s="11"/>
      <c r="LSY207" s="11"/>
      <c r="LSZ207" s="11"/>
      <c r="LTA207" s="11"/>
      <c r="LTB207" s="11"/>
      <c r="LTC207" s="11"/>
      <c r="LTD207" s="11"/>
      <c r="LTE207" s="11"/>
      <c r="LTF207" s="11"/>
      <c r="LTG207" s="11"/>
      <c r="LTH207" s="11"/>
      <c r="LTI207" s="11"/>
      <c r="LTJ207" s="11"/>
      <c r="LTK207" s="11"/>
      <c r="LTL207" s="11"/>
      <c r="LTM207" s="11"/>
      <c r="LTN207" s="11"/>
      <c r="LTO207" s="11"/>
      <c r="LTP207" s="11"/>
      <c r="LTQ207" s="11"/>
      <c r="LTR207" s="11"/>
      <c r="LTS207" s="11"/>
      <c r="LTT207" s="11"/>
      <c r="LTU207" s="11"/>
      <c r="LTV207" s="11"/>
      <c r="LTW207" s="11"/>
      <c r="LTX207" s="11"/>
      <c r="LTY207" s="11"/>
      <c r="LTZ207" s="11"/>
      <c r="LUA207" s="11"/>
      <c r="LUB207" s="11"/>
      <c r="LUC207" s="11"/>
      <c r="LUD207" s="11"/>
      <c r="LUE207" s="11"/>
      <c r="LUF207" s="11"/>
      <c r="LUG207" s="11"/>
      <c r="LUH207" s="11"/>
      <c r="LUI207" s="11"/>
      <c r="LUJ207" s="11"/>
      <c r="LUK207" s="11"/>
      <c r="LUL207" s="11"/>
      <c r="LUM207" s="11"/>
      <c r="LUN207" s="11"/>
      <c r="LUO207" s="11"/>
      <c r="LUP207" s="11"/>
      <c r="LUQ207" s="11"/>
      <c r="LUR207" s="11"/>
      <c r="LUS207" s="11"/>
      <c r="LUT207" s="11"/>
      <c r="LUU207" s="11"/>
      <c r="LUV207" s="11"/>
      <c r="LUW207" s="11"/>
      <c r="LUX207" s="11"/>
      <c r="LUY207" s="11"/>
      <c r="LUZ207" s="11"/>
      <c r="LVA207" s="11"/>
      <c r="LVB207" s="11"/>
      <c r="LVC207" s="11"/>
      <c r="LVD207" s="11"/>
      <c r="LVE207" s="11"/>
      <c r="LVF207" s="11"/>
      <c r="LVG207" s="11"/>
      <c r="LVH207" s="11"/>
      <c r="LVI207" s="11"/>
      <c r="LVJ207" s="11"/>
      <c r="LVK207" s="11"/>
      <c r="LVL207" s="11"/>
      <c r="LVM207" s="11"/>
      <c r="LVN207" s="11"/>
      <c r="LVO207" s="11"/>
      <c r="LVP207" s="11"/>
      <c r="LVQ207" s="11"/>
      <c r="LVR207" s="11"/>
      <c r="LVS207" s="11"/>
      <c r="LVT207" s="11"/>
      <c r="LVU207" s="11"/>
      <c r="LVV207" s="11"/>
      <c r="LVW207" s="11"/>
      <c r="LVX207" s="11"/>
      <c r="LVY207" s="11"/>
      <c r="LVZ207" s="11"/>
      <c r="LWA207" s="11"/>
      <c r="LWB207" s="11"/>
      <c r="LWC207" s="11"/>
      <c r="LWD207" s="11"/>
      <c r="LWE207" s="11"/>
      <c r="LWF207" s="11"/>
      <c r="LWG207" s="11"/>
      <c r="LWH207" s="11"/>
      <c r="LWI207" s="11"/>
      <c r="LWJ207" s="11"/>
      <c r="LWK207" s="11"/>
      <c r="LWL207" s="11"/>
      <c r="LWM207" s="11"/>
      <c r="LWN207" s="11"/>
      <c r="LWO207" s="11"/>
      <c r="LWP207" s="11"/>
      <c r="LWQ207" s="11"/>
      <c r="LWR207" s="11"/>
      <c r="LWS207" s="11"/>
      <c r="LWT207" s="11"/>
      <c r="LWU207" s="11"/>
      <c r="LWV207" s="11"/>
      <c r="LWW207" s="11"/>
      <c r="LWX207" s="11"/>
      <c r="LWY207" s="11"/>
      <c r="LWZ207" s="11"/>
      <c r="LXA207" s="11"/>
      <c r="LXB207" s="11"/>
      <c r="LXC207" s="11"/>
      <c r="LXD207" s="11"/>
      <c r="LXE207" s="11"/>
      <c r="LXF207" s="11"/>
      <c r="LXG207" s="11"/>
      <c r="LXH207" s="11"/>
      <c r="LXI207" s="11"/>
      <c r="LXJ207" s="11"/>
      <c r="LXK207" s="11"/>
      <c r="LXL207" s="11"/>
      <c r="LXM207" s="11"/>
      <c r="LXN207" s="11"/>
      <c r="LXO207" s="11"/>
      <c r="LXP207" s="11"/>
      <c r="LXQ207" s="11"/>
      <c r="LXR207" s="11"/>
      <c r="LXS207" s="11"/>
      <c r="LXT207" s="11"/>
      <c r="LXU207" s="11"/>
      <c r="LXV207" s="11"/>
      <c r="LXW207" s="11"/>
      <c r="LXX207" s="11"/>
      <c r="LXY207" s="11"/>
      <c r="LXZ207" s="11"/>
      <c r="LYA207" s="11"/>
      <c r="LYB207" s="11"/>
      <c r="LYC207" s="11"/>
      <c r="LYD207" s="11"/>
      <c r="LYE207" s="11"/>
      <c r="LYF207" s="11"/>
      <c r="LYG207" s="11"/>
      <c r="LYH207" s="11"/>
      <c r="LYI207" s="11"/>
      <c r="LYJ207" s="11"/>
      <c r="LYK207" s="11"/>
      <c r="LYL207" s="11"/>
      <c r="LYM207" s="11"/>
      <c r="LYN207" s="11"/>
      <c r="LYO207" s="11"/>
      <c r="LYP207" s="11"/>
      <c r="LYQ207" s="11"/>
      <c r="LYR207" s="11"/>
      <c r="LYS207" s="11"/>
      <c r="LYT207" s="11"/>
      <c r="LYU207" s="11"/>
      <c r="LYV207" s="11"/>
      <c r="LYW207" s="11"/>
      <c r="LYX207" s="11"/>
      <c r="LYY207" s="11"/>
      <c r="LYZ207" s="11"/>
      <c r="LZA207" s="11"/>
      <c r="LZB207" s="11"/>
      <c r="LZC207" s="11"/>
      <c r="LZD207" s="11"/>
      <c r="LZE207" s="11"/>
      <c r="LZF207" s="11"/>
      <c r="LZG207" s="11"/>
      <c r="LZH207" s="11"/>
      <c r="LZI207" s="11"/>
      <c r="LZJ207" s="11"/>
      <c r="LZK207" s="11"/>
      <c r="LZL207" s="11"/>
      <c r="LZM207" s="11"/>
      <c r="LZN207" s="11"/>
      <c r="LZO207" s="11"/>
      <c r="LZP207" s="11"/>
      <c r="LZQ207" s="11"/>
      <c r="LZR207" s="11"/>
      <c r="LZS207" s="11"/>
      <c r="LZT207" s="11"/>
      <c r="LZU207" s="11"/>
      <c r="LZV207" s="11"/>
      <c r="LZW207" s="11"/>
      <c r="LZX207" s="11"/>
      <c r="LZY207" s="11"/>
      <c r="LZZ207" s="11"/>
      <c r="MAA207" s="11"/>
      <c r="MAB207" s="11"/>
      <c r="MAC207" s="11"/>
      <c r="MAD207" s="11"/>
      <c r="MAE207" s="11"/>
      <c r="MAF207" s="11"/>
      <c r="MAG207" s="11"/>
      <c r="MAH207" s="11"/>
      <c r="MAI207" s="11"/>
      <c r="MAJ207" s="11"/>
      <c r="MAK207" s="11"/>
      <c r="MAL207" s="11"/>
      <c r="MAM207" s="11"/>
      <c r="MAN207" s="11"/>
      <c r="MAO207" s="11"/>
      <c r="MAP207" s="11"/>
      <c r="MAQ207" s="11"/>
      <c r="MAR207" s="11"/>
      <c r="MAS207" s="11"/>
      <c r="MAT207" s="11"/>
      <c r="MAU207" s="11"/>
      <c r="MAV207" s="11"/>
      <c r="MAW207" s="11"/>
      <c r="MAX207" s="11"/>
      <c r="MAY207" s="11"/>
      <c r="MAZ207" s="11"/>
      <c r="MBA207" s="11"/>
      <c r="MBB207" s="11"/>
      <c r="MBC207" s="11"/>
      <c r="MBD207" s="11"/>
      <c r="MBE207" s="11"/>
      <c r="MBF207" s="11"/>
      <c r="MBG207" s="11"/>
      <c r="MBH207" s="11"/>
      <c r="MBI207" s="11"/>
      <c r="MBJ207" s="11"/>
      <c r="MBK207" s="11"/>
      <c r="MBL207" s="11"/>
      <c r="MBM207" s="11"/>
      <c r="MBN207" s="11"/>
      <c r="MBO207" s="11"/>
      <c r="MBP207" s="11"/>
      <c r="MBQ207" s="11"/>
      <c r="MBR207" s="11"/>
      <c r="MBS207" s="11"/>
      <c r="MBT207" s="11"/>
      <c r="MBU207" s="11"/>
      <c r="MBV207" s="11"/>
      <c r="MBW207" s="11"/>
      <c r="MBX207" s="11"/>
      <c r="MBY207" s="11"/>
      <c r="MBZ207" s="11"/>
      <c r="MCA207" s="11"/>
      <c r="MCB207" s="11"/>
      <c r="MCC207" s="11"/>
      <c r="MCD207" s="11"/>
      <c r="MCE207" s="11"/>
      <c r="MCF207" s="11"/>
      <c r="MCG207" s="11"/>
      <c r="MCH207" s="11"/>
      <c r="MCI207" s="11"/>
      <c r="MCJ207" s="11"/>
      <c r="MCK207" s="11"/>
      <c r="MCL207" s="11"/>
      <c r="MCM207" s="11"/>
      <c r="MCN207" s="11"/>
      <c r="MCO207" s="11"/>
      <c r="MCP207" s="11"/>
      <c r="MCQ207" s="11"/>
      <c r="MCR207" s="11"/>
      <c r="MCS207" s="11"/>
      <c r="MCT207" s="11"/>
      <c r="MCU207" s="11"/>
      <c r="MCV207" s="11"/>
      <c r="MCW207" s="11"/>
      <c r="MCX207" s="11"/>
      <c r="MCY207" s="11"/>
      <c r="MCZ207" s="11"/>
      <c r="MDA207" s="11"/>
      <c r="MDB207" s="11"/>
      <c r="MDC207" s="11"/>
      <c r="MDD207" s="11"/>
      <c r="MDE207" s="11"/>
      <c r="MDF207" s="11"/>
      <c r="MDG207" s="11"/>
      <c r="MDH207" s="11"/>
      <c r="MDI207" s="11"/>
      <c r="MDJ207" s="11"/>
      <c r="MDK207" s="11"/>
      <c r="MDL207" s="11"/>
      <c r="MDM207" s="11"/>
      <c r="MDN207" s="11"/>
      <c r="MDO207" s="11"/>
      <c r="MDP207" s="11"/>
      <c r="MDQ207" s="11"/>
      <c r="MDR207" s="11"/>
      <c r="MDS207" s="11"/>
      <c r="MDT207" s="11"/>
      <c r="MDU207" s="11"/>
      <c r="MDV207" s="11"/>
      <c r="MDW207" s="11"/>
      <c r="MDX207" s="11"/>
      <c r="MDY207" s="11"/>
      <c r="MDZ207" s="11"/>
      <c r="MEA207" s="11"/>
      <c r="MEB207" s="11"/>
      <c r="MEC207" s="11"/>
      <c r="MED207" s="11"/>
      <c r="MEE207" s="11"/>
      <c r="MEF207" s="11"/>
      <c r="MEG207" s="11"/>
      <c r="MEH207" s="11"/>
      <c r="MEI207" s="11"/>
      <c r="MEJ207" s="11"/>
      <c r="MEK207" s="11"/>
      <c r="MEL207" s="11"/>
      <c r="MEM207" s="11"/>
      <c r="MEN207" s="11"/>
      <c r="MEO207" s="11"/>
      <c r="MEP207" s="11"/>
      <c r="MEQ207" s="11"/>
      <c r="MER207" s="11"/>
      <c r="MES207" s="11"/>
      <c r="MET207" s="11"/>
      <c r="MEU207" s="11"/>
      <c r="MEV207" s="11"/>
      <c r="MEW207" s="11"/>
      <c r="MEX207" s="11"/>
      <c r="MEY207" s="11"/>
      <c r="MEZ207" s="11"/>
      <c r="MFA207" s="11"/>
      <c r="MFB207" s="11"/>
      <c r="MFC207" s="11"/>
      <c r="MFD207" s="11"/>
      <c r="MFE207" s="11"/>
      <c r="MFF207" s="11"/>
      <c r="MFG207" s="11"/>
      <c r="MFH207" s="11"/>
      <c r="MFI207" s="11"/>
      <c r="MFJ207" s="11"/>
      <c r="MFK207" s="11"/>
      <c r="MFL207" s="11"/>
      <c r="MFM207" s="11"/>
      <c r="MFN207" s="11"/>
      <c r="MFO207" s="11"/>
      <c r="MFP207" s="11"/>
      <c r="MFQ207" s="11"/>
      <c r="MFR207" s="11"/>
      <c r="MFS207" s="11"/>
      <c r="MFT207" s="11"/>
      <c r="MFU207" s="11"/>
      <c r="MFV207" s="11"/>
      <c r="MFW207" s="11"/>
      <c r="MFX207" s="11"/>
      <c r="MFY207" s="11"/>
      <c r="MFZ207" s="11"/>
      <c r="MGA207" s="11"/>
      <c r="MGB207" s="11"/>
      <c r="MGC207" s="11"/>
      <c r="MGD207" s="11"/>
      <c r="MGE207" s="11"/>
      <c r="MGF207" s="11"/>
      <c r="MGG207" s="11"/>
      <c r="MGH207" s="11"/>
      <c r="MGI207" s="11"/>
      <c r="MGJ207" s="11"/>
      <c r="MGK207" s="11"/>
      <c r="MGL207" s="11"/>
      <c r="MGM207" s="11"/>
      <c r="MGN207" s="11"/>
      <c r="MGO207" s="11"/>
      <c r="MGP207" s="11"/>
      <c r="MGQ207" s="11"/>
      <c r="MGR207" s="11"/>
      <c r="MGS207" s="11"/>
      <c r="MGT207" s="11"/>
      <c r="MGU207" s="11"/>
      <c r="MGV207" s="11"/>
      <c r="MGW207" s="11"/>
      <c r="MGX207" s="11"/>
      <c r="MGY207" s="11"/>
      <c r="MGZ207" s="11"/>
      <c r="MHA207" s="11"/>
      <c r="MHB207" s="11"/>
      <c r="MHC207" s="11"/>
      <c r="MHD207" s="11"/>
      <c r="MHE207" s="11"/>
      <c r="MHF207" s="11"/>
      <c r="MHG207" s="11"/>
      <c r="MHH207" s="11"/>
      <c r="MHI207" s="11"/>
      <c r="MHJ207" s="11"/>
      <c r="MHK207" s="11"/>
      <c r="MHL207" s="11"/>
      <c r="MHM207" s="11"/>
      <c r="MHN207" s="11"/>
      <c r="MHO207" s="11"/>
      <c r="MHP207" s="11"/>
      <c r="MHQ207" s="11"/>
      <c r="MHR207" s="11"/>
      <c r="MHS207" s="11"/>
      <c r="MHT207" s="11"/>
      <c r="MHU207" s="11"/>
      <c r="MHV207" s="11"/>
      <c r="MHW207" s="11"/>
      <c r="MHX207" s="11"/>
      <c r="MHY207" s="11"/>
      <c r="MHZ207" s="11"/>
      <c r="MIA207" s="11"/>
      <c r="MIB207" s="11"/>
      <c r="MIC207" s="11"/>
      <c r="MID207" s="11"/>
      <c r="MIE207" s="11"/>
      <c r="MIF207" s="11"/>
      <c r="MIG207" s="11"/>
      <c r="MIH207" s="11"/>
      <c r="MII207" s="11"/>
      <c r="MIJ207" s="11"/>
      <c r="MIK207" s="11"/>
      <c r="MIL207" s="11"/>
      <c r="MIM207" s="11"/>
      <c r="MIN207" s="11"/>
      <c r="MIO207" s="11"/>
      <c r="MIP207" s="11"/>
      <c r="MIQ207" s="11"/>
      <c r="MIR207" s="11"/>
      <c r="MIS207" s="11"/>
      <c r="MIT207" s="11"/>
      <c r="MIU207" s="11"/>
      <c r="MIV207" s="11"/>
      <c r="MIW207" s="11"/>
      <c r="MIX207" s="11"/>
      <c r="MIY207" s="11"/>
      <c r="MIZ207" s="11"/>
      <c r="MJA207" s="11"/>
      <c r="MJB207" s="11"/>
      <c r="MJC207" s="11"/>
      <c r="MJD207" s="11"/>
      <c r="MJE207" s="11"/>
      <c r="MJF207" s="11"/>
      <c r="MJG207" s="11"/>
      <c r="MJH207" s="11"/>
      <c r="MJI207" s="11"/>
      <c r="MJJ207" s="11"/>
      <c r="MJK207" s="11"/>
      <c r="MJL207" s="11"/>
      <c r="MJM207" s="11"/>
      <c r="MJN207" s="11"/>
      <c r="MJO207" s="11"/>
      <c r="MJP207" s="11"/>
      <c r="MJQ207" s="11"/>
      <c r="MJR207" s="11"/>
      <c r="MJS207" s="11"/>
      <c r="MJT207" s="11"/>
      <c r="MJU207" s="11"/>
      <c r="MJV207" s="11"/>
      <c r="MJW207" s="11"/>
      <c r="MJX207" s="11"/>
      <c r="MJY207" s="11"/>
      <c r="MJZ207" s="11"/>
      <c r="MKA207" s="11"/>
      <c r="MKB207" s="11"/>
      <c r="MKC207" s="11"/>
      <c r="MKD207" s="11"/>
      <c r="MKE207" s="11"/>
      <c r="MKF207" s="11"/>
      <c r="MKG207" s="11"/>
      <c r="MKH207" s="11"/>
      <c r="MKI207" s="11"/>
      <c r="MKJ207" s="11"/>
      <c r="MKK207" s="11"/>
      <c r="MKL207" s="11"/>
      <c r="MKM207" s="11"/>
      <c r="MKN207" s="11"/>
      <c r="MKO207" s="11"/>
      <c r="MKP207" s="11"/>
      <c r="MKQ207" s="11"/>
      <c r="MKR207" s="11"/>
      <c r="MKS207" s="11"/>
      <c r="MKT207" s="11"/>
      <c r="MKU207" s="11"/>
      <c r="MKV207" s="11"/>
      <c r="MKW207" s="11"/>
      <c r="MKX207" s="11"/>
      <c r="MKY207" s="11"/>
      <c r="MKZ207" s="11"/>
      <c r="MLA207" s="11"/>
      <c r="MLB207" s="11"/>
      <c r="MLC207" s="11"/>
      <c r="MLD207" s="11"/>
      <c r="MLE207" s="11"/>
      <c r="MLF207" s="11"/>
      <c r="MLG207" s="11"/>
      <c r="MLH207" s="11"/>
      <c r="MLI207" s="11"/>
      <c r="MLJ207" s="11"/>
      <c r="MLK207" s="11"/>
      <c r="MLL207" s="11"/>
      <c r="MLM207" s="11"/>
      <c r="MLN207" s="11"/>
      <c r="MLO207" s="11"/>
      <c r="MLP207" s="11"/>
      <c r="MLQ207" s="11"/>
      <c r="MLR207" s="11"/>
      <c r="MLS207" s="11"/>
      <c r="MLT207" s="11"/>
      <c r="MLU207" s="11"/>
      <c r="MLV207" s="11"/>
      <c r="MLW207" s="11"/>
      <c r="MLX207" s="11"/>
      <c r="MLY207" s="11"/>
      <c r="MLZ207" s="11"/>
      <c r="MMA207" s="11"/>
      <c r="MMB207" s="11"/>
      <c r="MMC207" s="11"/>
      <c r="MMD207" s="11"/>
      <c r="MME207" s="11"/>
      <c r="MMF207" s="11"/>
      <c r="MMG207" s="11"/>
      <c r="MMH207" s="11"/>
      <c r="MMI207" s="11"/>
      <c r="MMJ207" s="11"/>
      <c r="MMK207" s="11"/>
      <c r="MML207" s="11"/>
      <c r="MMM207" s="11"/>
      <c r="MMN207" s="11"/>
      <c r="MMO207" s="11"/>
      <c r="MMP207" s="11"/>
      <c r="MMQ207" s="11"/>
      <c r="MMR207" s="11"/>
      <c r="MMS207" s="11"/>
      <c r="MMT207" s="11"/>
      <c r="MMU207" s="11"/>
      <c r="MMV207" s="11"/>
      <c r="MMW207" s="11"/>
      <c r="MMX207" s="11"/>
      <c r="MMY207" s="11"/>
      <c r="MMZ207" s="11"/>
      <c r="MNA207" s="11"/>
      <c r="MNB207" s="11"/>
      <c r="MNC207" s="11"/>
      <c r="MND207" s="11"/>
      <c r="MNE207" s="11"/>
      <c r="MNF207" s="11"/>
      <c r="MNG207" s="11"/>
      <c r="MNH207" s="11"/>
      <c r="MNI207" s="11"/>
      <c r="MNJ207" s="11"/>
      <c r="MNK207" s="11"/>
      <c r="MNL207" s="11"/>
      <c r="MNM207" s="11"/>
      <c r="MNN207" s="11"/>
      <c r="MNO207" s="11"/>
      <c r="MNP207" s="11"/>
      <c r="MNQ207" s="11"/>
      <c r="MNR207" s="11"/>
      <c r="MNS207" s="11"/>
      <c r="MNT207" s="11"/>
      <c r="MNU207" s="11"/>
      <c r="MNV207" s="11"/>
      <c r="MNW207" s="11"/>
      <c r="MNX207" s="11"/>
      <c r="MNY207" s="11"/>
      <c r="MNZ207" s="11"/>
      <c r="MOA207" s="11"/>
      <c r="MOB207" s="11"/>
      <c r="MOC207" s="11"/>
      <c r="MOD207" s="11"/>
      <c r="MOE207" s="11"/>
      <c r="MOF207" s="11"/>
      <c r="MOG207" s="11"/>
      <c r="MOH207" s="11"/>
      <c r="MOI207" s="11"/>
      <c r="MOJ207" s="11"/>
      <c r="MOK207" s="11"/>
      <c r="MOL207" s="11"/>
      <c r="MOM207" s="11"/>
      <c r="MON207" s="11"/>
      <c r="MOO207" s="11"/>
      <c r="MOP207" s="11"/>
      <c r="MOQ207" s="11"/>
      <c r="MOR207" s="11"/>
      <c r="MOS207" s="11"/>
      <c r="MOT207" s="11"/>
      <c r="MOU207" s="11"/>
      <c r="MOV207" s="11"/>
      <c r="MOW207" s="11"/>
      <c r="MOX207" s="11"/>
      <c r="MOY207" s="11"/>
      <c r="MOZ207" s="11"/>
      <c r="MPA207" s="11"/>
      <c r="MPB207" s="11"/>
      <c r="MPC207" s="11"/>
      <c r="MPD207" s="11"/>
      <c r="MPE207" s="11"/>
      <c r="MPF207" s="11"/>
      <c r="MPG207" s="11"/>
      <c r="MPH207" s="11"/>
      <c r="MPI207" s="11"/>
      <c r="MPJ207" s="11"/>
      <c r="MPK207" s="11"/>
      <c r="MPL207" s="11"/>
      <c r="MPM207" s="11"/>
      <c r="MPN207" s="11"/>
      <c r="MPO207" s="11"/>
      <c r="MPP207" s="11"/>
      <c r="MPQ207" s="11"/>
      <c r="MPR207" s="11"/>
      <c r="MPS207" s="11"/>
      <c r="MPT207" s="11"/>
      <c r="MPU207" s="11"/>
      <c r="MPV207" s="11"/>
      <c r="MPW207" s="11"/>
      <c r="MPX207" s="11"/>
      <c r="MPY207" s="11"/>
      <c r="MPZ207" s="11"/>
      <c r="MQA207" s="11"/>
      <c r="MQB207" s="11"/>
      <c r="MQC207" s="11"/>
      <c r="MQD207" s="11"/>
      <c r="MQE207" s="11"/>
      <c r="MQF207" s="11"/>
      <c r="MQG207" s="11"/>
      <c r="MQH207" s="11"/>
      <c r="MQI207" s="11"/>
      <c r="MQJ207" s="11"/>
      <c r="MQK207" s="11"/>
      <c r="MQL207" s="11"/>
      <c r="MQM207" s="11"/>
      <c r="MQN207" s="11"/>
      <c r="MQO207" s="11"/>
      <c r="MQP207" s="11"/>
      <c r="MQQ207" s="11"/>
      <c r="MQR207" s="11"/>
      <c r="MQS207" s="11"/>
      <c r="MQT207" s="11"/>
      <c r="MQU207" s="11"/>
      <c r="MQV207" s="11"/>
      <c r="MQW207" s="11"/>
      <c r="MQX207" s="11"/>
      <c r="MQY207" s="11"/>
      <c r="MQZ207" s="11"/>
      <c r="MRA207" s="11"/>
      <c r="MRB207" s="11"/>
      <c r="MRC207" s="11"/>
      <c r="MRD207" s="11"/>
      <c r="MRE207" s="11"/>
      <c r="MRF207" s="11"/>
      <c r="MRG207" s="11"/>
      <c r="MRH207" s="11"/>
      <c r="MRI207" s="11"/>
      <c r="MRJ207" s="11"/>
      <c r="MRK207" s="11"/>
      <c r="MRL207" s="11"/>
      <c r="MRM207" s="11"/>
      <c r="MRN207" s="11"/>
      <c r="MRO207" s="11"/>
      <c r="MRP207" s="11"/>
      <c r="MRQ207" s="11"/>
      <c r="MRR207" s="11"/>
      <c r="MRS207" s="11"/>
      <c r="MRT207" s="11"/>
      <c r="MRU207" s="11"/>
      <c r="MRV207" s="11"/>
      <c r="MRW207" s="11"/>
      <c r="MRX207" s="11"/>
      <c r="MRY207" s="11"/>
      <c r="MRZ207" s="11"/>
      <c r="MSA207" s="11"/>
      <c r="MSB207" s="11"/>
      <c r="MSC207" s="11"/>
      <c r="MSD207" s="11"/>
      <c r="MSE207" s="11"/>
      <c r="MSF207" s="11"/>
      <c r="MSG207" s="11"/>
      <c r="MSH207" s="11"/>
      <c r="MSI207" s="11"/>
      <c r="MSJ207" s="11"/>
      <c r="MSK207" s="11"/>
      <c r="MSL207" s="11"/>
      <c r="MSM207" s="11"/>
      <c r="MSN207" s="11"/>
      <c r="MSO207" s="11"/>
      <c r="MSP207" s="11"/>
      <c r="MSQ207" s="11"/>
      <c r="MSR207" s="11"/>
      <c r="MSS207" s="11"/>
      <c r="MST207" s="11"/>
      <c r="MSU207" s="11"/>
      <c r="MSV207" s="11"/>
      <c r="MSW207" s="11"/>
      <c r="MSX207" s="11"/>
      <c r="MSY207" s="11"/>
      <c r="MSZ207" s="11"/>
      <c r="MTA207" s="11"/>
      <c r="MTB207" s="11"/>
      <c r="MTC207" s="11"/>
      <c r="MTD207" s="11"/>
      <c r="MTE207" s="11"/>
      <c r="MTF207" s="11"/>
      <c r="MTG207" s="11"/>
      <c r="MTH207" s="11"/>
      <c r="MTI207" s="11"/>
      <c r="MTJ207" s="11"/>
      <c r="MTK207" s="11"/>
      <c r="MTL207" s="11"/>
      <c r="MTM207" s="11"/>
      <c r="MTN207" s="11"/>
      <c r="MTO207" s="11"/>
      <c r="MTP207" s="11"/>
      <c r="MTQ207" s="11"/>
      <c r="MTR207" s="11"/>
      <c r="MTS207" s="11"/>
      <c r="MTT207" s="11"/>
      <c r="MTU207" s="11"/>
      <c r="MTV207" s="11"/>
      <c r="MTW207" s="11"/>
      <c r="MTX207" s="11"/>
      <c r="MTY207" s="11"/>
      <c r="MTZ207" s="11"/>
      <c r="MUA207" s="11"/>
      <c r="MUB207" s="11"/>
      <c r="MUC207" s="11"/>
      <c r="MUD207" s="11"/>
      <c r="MUE207" s="11"/>
      <c r="MUF207" s="11"/>
      <c r="MUG207" s="11"/>
      <c r="MUH207" s="11"/>
      <c r="MUI207" s="11"/>
      <c r="MUJ207" s="11"/>
      <c r="MUK207" s="11"/>
      <c r="MUL207" s="11"/>
      <c r="MUM207" s="11"/>
      <c r="MUN207" s="11"/>
      <c r="MUO207" s="11"/>
      <c r="MUP207" s="11"/>
      <c r="MUQ207" s="11"/>
      <c r="MUR207" s="11"/>
      <c r="MUS207" s="11"/>
      <c r="MUT207" s="11"/>
      <c r="MUU207" s="11"/>
      <c r="MUV207" s="11"/>
      <c r="MUW207" s="11"/>
      <c r="MUX207" s="11"/>
      <c r="MUY207" s="11"/>
      <c r="MUZ207" s="11"/>
      <c r="MVA207" s="11"/>
      <c r="MVB207" s="11"/>
      <c r="MVC207" s="11"/>
      <c r="MVD207" s="11"/>
      <c r="MVE207" s="11"/>
      <c r="MVF207" s="11"/>
      <c r="MVG207" s="11"/>
      <c r="MVH207" s="11"/>
      <c r="MVI207" s="11"/>
      <c r="MVJ207" s="11"/>
      <c r="MVK207" s="11"/>
      <c r="MVL207" s="11"/>
      <c r="MVM207" s="11"/>
      <c r="MVN207" s="11"/>
      <c r="MVO207" s="11"/>
      <c r="MVP207" s="11"/>
      <c r="MVQ207" s="11"/>
      <c r="MVR207" s="11"/>
      <c r="MVS207" s="11"/>
      <c r="MVT207" s="11"/>
      <c r="MVU207" s="11"/>
      <c r="MVV207" s="11"/>
      <c r="MVW207" s="11"/>
      <c r="MVX207" s="11"/>
      <c r="MVY207" s="11"/>
      <c r="MVZ207" s="11"/>
      <c r="MWA207" s="11"/>
      <c r="MWB207" s="11"/>
      <c r="MWC207" s="11"/>
      <c r="MWD207" s="11"/>
      <c r="MWE207" s="11"/>
      <c r="MWF207" s="11"/>
      <c r="MWG207" s="11"/>
      <c r="MWH207" s="11"/>
      <c r="MWI207" s="11"/>
      <c r="MWJ207" s="11"/>
      <c r="MWK207" s="11"/>
      <c r="MWL207" s="11"/>
      <c r="MWM207" s="11"/>
      <c r="MWN207" s="11"/>
      <c r="MWO207" s="11"/>
      <c r="MWP207" s="11"/>
      <c r="MWQ207" s="11"/>
      <c r="MWR207" s="11"/>
      <c r="MWS207" s="11"/>
      <c r="MWT207" s="11"/>
      <c r="MWU207" s="11"/>
      <c r="MWV207" s="11"/>
      <c r="MWW207" s="11"/>
      <c r="MWX207" s="11"/>
      <c r="MWY207" s="11"/>
      <c r="MWZ207" s="11"/>
      <c r="MXA207" s="11"/>
      <c r="MXB207" s="11"/>
      <c r="MXC207" s="11"/>
      <c r="MXD207" s="11"/>
      <c r="MXE207" s="11"/>
      <c r="MXF207" s="11"/>
      <c r="MXG207" s="11"/>
      <c r="MXH207" s="11"/>
      <c r="MXI207" s="11"/>
      <c r="MXJ207" s="11"/>
      <c r="MXK207" s="11"/>
      <c r="MXL207" s="11"/>
      <c r="MXM207" s="11"/>
      <c r="MXN207" s="11"/>
      <c r="MXO207" s="11"/>
      <c r="MXP207" s="11"/>
      <c r="MXQ207" s="11"/>
      <c r="MXR207" s="11"/>
      <c r="MXS207" s="11"/>
      <c r="MXT207" s="11"/>
      <c r="MXU207" s="11"/>
      <c r="MXV207" s="11"/>
      <c r="MXW207" s="11"/>
      <c r="MXX207" s="11"/>
      <c r="MXY207" s="11"/>
      <c r="MXZ207" s="11"/>
      <c r="MYA207" s="11"/>
      <c r="MYB207" s="11"/>
      <c r="MYC207" s="11"/>
      <c r="MYD207" s="11"/>
      <c r="MYE207" s="11"/>
      <c r="MYF207" s="11"/>
      <c r="MYG207" s="11"/>
      <c r="MYH207" s="11"/>
      <c r="MYI207" s="11"/>
      <c r="MYJ207" s="11"/>
      <c r="MYK207" s="11"/>
      <c r="MYL207" s="11"/>
      <c r="MYM207" s="11"/>
      <c r="MYN207" s="11"/>
      <c r="MYO207" s="11"/>
      <c r="MYP207" s="11"/>
      <c r="MYQ207" s="11"/>
      <c r="MYR207" s="11"/>
      <c r="MYS207" s="11"/>
      <c r="MYT207" s="11"/>
      <c r="MYU207" s="11"/>
      <c r="MYV207" s="11"/>
      <c r="MYW207" s="11"/>
      <c r="MYX207" s="11"/>
      <c r="MYY207" s="11"/>
      <c r="MYZ207" s="11"/>
      <c r="MZA207" s="11"/>
      <c r="MZB207" s="11"/>
      <c r="MZC207" s="11"/>
      <c r="MZD207" s="11"/>
      <c r="MZE207" s="11"/>
      <c r="MZF207" s="11"/>
      <c r="MZG207" s="11"/>
      <c r="MZH207" s="11"/>
      <c r="MZI207" s="11"/>
      <c r="MZJ207" s="11"/>
      <c r="MZK207" s="11"/>
      <c r="MZL207" s="11"/>
      <c r="MZM207" s="11"/>
      <c r="MZN207" s="11"/>
      <c r="MZO207" s="11"/>
      <c r="MZP207" s="11"/>
      <c r="MZQ207" s="11"/>
      <c r="MZR207" s="11"/>
      <c r="MZS207" s="11"/>
      <c r="MZT207" s="11"/>
      <c r="MZU207" s="11"/>
      <c r="MZV207" s="11"/>
      <c r="MZW207" s="11"/>
      <c r="MZX207" s="11"/>
      <c r="MZY207" s="11"/>
      <c r="MZZ207" s="11"/>
      <c r="NAA207" s="11"/>
      <c r="NAB207" s="11"/>
      <c r="NAC207" s="11"/>
      <c r="NAD207" s="11"/>
      <c r="NAE207" s="11"/>
      <c r="NAF207" s="11"/>
      <c r="NAG207" s="11"/>
      <c r="NAH207" s="11"/>
      <c r="NAI207" s="11"/>
      <c r="NAJ207" s="11"/>
      <c r="NAK207" s="11"/>
      <c r="NAL207" s="11"/>
      <c r="NAM207" s="11"/>
      <c r="NAN207" s="11"/>
      <c r="NAO207" s="11"/>
      <c r="NAP207" s="11"/>
      <c r="NAQ207" s="11"/>
      <c r="NAR207" s="11"/>
      <c r="NAS207" s="11"/>
      <c r="NAT207" s="11"/>
      <c r="NAU207" s="11"/>
      <c r="NAV207" s="11"/>
      <c r="NAW207" s="11"/>
      <c r="NAX207" s="11"/>
      <c r="NAY207" s="11"/>
      <c r="NAZ207" s="11"/>
      <c r="NBA207" s="11"/>
      <c r="NBB207" s="11"/>
      <c r="NBC207" s="11"/>
      <c r="NBD207" s="11"/>
      <c r="NBE207" s="11"/>
      <c r="NBF207" s="11"/>
      <c r="NBG207" s="11"/>
      <c r="NBH207" s="11"/>
      <c r="NBI207" s="11"/>
      <c r="NBJ207" s="11"/>
      <c r="NBK207" s="11"/>
      <c r="NBL207" s="11"/>
      <c r="NBM207" s="11"/>
      <c r="NBN207" s="11"/>
      <c r="NBO207" s="11"/>
      <c r="NBP207" s="11"/>
      <c r="NBQ207" s="11"/>
      <c r="NBR207" s="11"/>
      <c r="NBS207" s="11"/>
      <c r="NBT207" s="11"/>
      <c r="NBU207" s="11"/>
      <c r="NBV207" s="11"/>
      <c r="NBW207" s="11"/>
      <c r="NBX207" s="11"/>
      <c r="NBY207" s="11"/>
      <c r="NBZ207" s="11"/>
      <c r="NCA207" s="11"/>
      <c r="NCB207" s="11"/>
      <c r="NCC207" s="11"/>
      <c r="NCD207" s="11"/>
      <c r="NCE207" s="11"/>
      <c r="NCF207" s="11"/>
      <c r="NCG207" s="11"/>
      <c r="NCH207" s="11"/>
      <c r="NCI207" s="11"/>
      <c r="NCJ207" s="11"/>
      <c r="NCK207" s="11"/>
      <c r="NCL207" s="11"/>
      <c r="NCM207" s="11"/>
      <c r="NCN207" s="11"/>
      <c r="NCO207" s="11"/>
      <c r="NCP207" s="11"/>
      <c r="NCQ207" s="11"/>
      <c r="NCR207" s="11"/>
      <c r="NCS207" s="11"/>
      <c r="NCT207" s="11"/>
      <c r="NCU207" s="11"/>
      <c r="NCV207" s="11"/>
      <c r="NCW207" s="11"/>
      <c r="NCX207" s="11"/>
      <c r="NCY207" s="11"/>
      <c r="NCZ207" s="11"/>
      <c r="NDA207" s="11"/>
      <c r="NDB207" s="11"/>
      <c r="NDC207" s="11"/>
      <c r="NDD207" s="11"/>
      <c r="NDE207" s="11"/>
      <c r="NDF207" s="11"/>
      <c r="NDG207" s="11"/>
      <c r="NDH207" s="11"/>
      <c r="NDI207" s="11"/>
      <c r="NDJ207" s="11"/>
      <c r="NDK207" s="11"/>
      <c r="NDL207" s="11"/>
      <c r="NDM207" s="11"/>
      <c r="NDN207" s="11"/>
      <c r="NDO207" s="11"/>
      <c r="NDP207" s="11"/>
      <c r="NDQ207" s="11"/>
      <c r="NDR207" s="11"/>
      <c r="NDS207" s="11"/>
      <c r="NDT207" s="11"/>
      <c r="NDU207" s="11"/>
      <c r="NDV207" s="11"/>
      <c r="NDW207" s="11"/>
      <c r="NDX207" s="11"/>
      <c r="NDY207" s="11"/>
      <c r="NDZ207" s="11"/>
      <c r="NEA207" s="11"/>
      <c r="NEB207" s="11"/>
      <c r="NEC207" s="11"/>
      <c r="NED207" s="11"/>
      <c r="NEE207" s="11"/>
      <c r="NEF207" s="11"/>
      <c r="NEG207" s="11"/>
      <c r="NEH207" s="11"/>
      <c r="NEI207" s="11"/>
      <c r="NEJ207" s="11"/>
      <c r="NEK207" s="11"/>
      <c r="NEL207" s="11"/>
      <c r="NEM207" s="11"/>
      <c r="NEN207" s="11"/>
      <c r="NEO207" s="11"/>
      <c r="NEP207" s="11"/>
      <c r="NEQ207" s="11"/>
      <c r="NER207" s="11"/>
      <c r="NES207" s="11"/>
      <c r="NET207" s="11"/>
      <c r="NEU207" s="11"/>
      <c r="NEV207" s="11"/>
      <c r="NEW207" s="11"/>
      <c r="NEX207" s="11"/>
      <c r="NEY207" s="11"/>
      <c r="NEZ207" s="11"/>
      <c r="NFA207" s="11"/>
      <c r="NFB207" s="11"/>
      <c r="NFC207" s="11"/>
      <c r="NFD207" s="11"/>
      <c r="NFE207" s="11"/>
      <c r="NFF207" s="11"/>
      <c r="NFG207" s="11"/>
      <c r="NFH207" s="11"/>
      <c r="NFI207" s="11"/>
      <c r="NFJ207" s="11"/>
      <c r="NFK207" s="11"/>
      <c r="NFL207" s="11"/>
      <c r="NFM207" s="11"/>
      <c r="NFN207" s="11"/>
      <c r="NFO207" s="11"/>
      <c r="NFP207" s="11"/>
      <c r="NFQ207" s="11"/>
      <c r="NFR207" s="11"/>
      <c r="NFS207" s="11"/>
      <c r="NFT207" s="11"/>
      <c r="NFU207" s="11"/>
      <c r="NFV207" s="11"/>
      <c r="NFW207" s="11"/>
      <c r="NFX207" s="11"/>
      <c r="NFY207" s="11"/>
      <c r="NFZ207" s="11"/>
      <c r="NGA207" s="11"/>
      <c r="NGB207" s="11"/>
      <c r="NGC207" s="11"/>
      <c r="NGD207" s="11"/>
      <c r="NGE207" s="11"/>
      <c r="NGF207" s="11"/>
      <c r="NGG207" s="11"/>
      <c r="NGH207" s="11"/>
      <c r="NGI207" s="11"/>
      <c r="NGJ207" s="11"/>
      <c r="NGK207" s="11"/>
      <c r="NGL207" s="11"/>
      <c r="NGM207" s="11"/>
      <c r="NGN207" s="11"/>
      <c r="NGO207" s="11"/>
      <c r="NGP207" s="11"/>
      <c r="NGQ207" s="11"/>
      <c r="NGR207" s="11"/>
      <c r="NGS207" s="11"/>
      <c r="NGT207" s="11"/>
      <c r="NGU207" s="11"/>
      <c r="NGV207" s="11"/>
      <c r="NGW207" s="11"/>
      <c r="NGX207" s="11"/>
      <c r="NGY207" s="11"/>
      <c r="NGZ207" s="11"/>
      <c r="NHA207" s="11"/>
      <c r="NHB207" s="11"/>
      <c r="NHC207" s="11"/>
      <c r="NHD207" s="11"/>
      <c r="NHE207" s="11"/>
      <c r="NHF207" s="11"/>
      <c r="NHG207" s="11"/>
      <c r="NHH207" s="11"/>
      <c r="NHI207" s="11"/>
      <c r="NHJ207" s="11"/>
      <c r="NHK207" s="11"/>
      <c r="NHL207" s="11"/>
      <c r="NHM207" s="11"/>
      <c r="NHN207" s="11"/>
      <c r="NHO207" s="11"/>
      <c r="NHP207" s="11"/>
      <c r="NHQ207" s="11"/>
      <c r="NHR207" s="11"/>
      <c r="NHS207" s="11"/>
      <c r="NHT207" s="11"/>
      <c r="NHU207" s="11"/>
      <c r="NHV207" s="11"/>
      <c r="NHW207" s="11"/>
      <c r="NHX207" s="11"/>
      <c r="NHY207" s="11"/>
      <c r="NHZ207" s="11"/>
      <c r="NIA207" s="11"/>
      <c r="NIB207" s="11"/>
      <c r="NIC207" s="11"/>
      <c r="NID207" s="11"/>
      <c r="NIE207" s="11"/>
      <c r="NIF207" s="11"/>
      <c r="NIG207" s="11"/>
      <c r="NIH207" s="11"/>
      <c r="NII207" s="11"/>
      <c r="NIJ207" s="11"/>
      <c r="NIK207" s="11"/>
      <c r="NIL207" s="11"/>
      <c r="NIM207" s="11"/>
      <c r="NIN207" s="11"/>
      <c r="NIO207" s="11"/>
      <c r="NIP207" s="11"/>
      <c r="NIQ207" s="11"/>
      <c r="NIR207" s="11"/>
      <c r="NIS207" s="11"/>
      <c r="NIT207" s="11"/>
      <c r="NIU207" s="11"/>
      <c r="NIV207" s="11"/>
      <c r="NIW207" s="11"/>
      <c r="NIX207" s="11"/>
      <c r="NIY207" s="11"/>
      <c r="NIZ207" s="11"/>
      <c r="NJA207" s="11"/>
      <c r="NJB207" s="11"/>
      <c r="NJC207" s="11"/>
      <c r="NJD207" s="11"/>
      <c r="NJE207" s="11"/>
      <c r="NJF207" s="11"/>
      <c r="NJG207" s="11"/>
      <c r="NJH207" s="11"/>
      <c r="NJI207" s="11"/>
      <c r="NJJ207" s="11"/>
      <c r="NJK207" s="11"/>
      <c r="NJL207" s="11"/>
      <c r="NJM207" s="11"/>
      <c r="NJN207" s="11"/>
      <c r="NJO207" s="11"/>
      <c r="NJP207" s="11"/>
      <c r="NJQ207" s="11"/>
      <c r="NJR207" s="11"/>
      <c r="NJS207" s="11"/>
      <c r="NJT207" s="11"/>
      <c r="NJU207" s="11"/>
      <c r="NJV207" s="11"/>
      <c r="NJW207" s="11"/>
      <c r="NJX207" s="11"/>
      <c r="NJY207" s="11"/>
      <c r="NJZ207" s="11"/>
      <c r="NKA207" s="11"/>
      <c r="NKB207" s="11"/>
      <c r="NKC207" s="11"/>
      <c r="NKD207" s="11"/>
      <c r="NKE207" s="11"/>
      <c r="NKF207" s="11"/>
      <c r="NKG207" s="11"/>
      <c r="NKH207" s="11"/>
      <c r="NKI207" s="11"/>
      <c r="NKJ207" s="11"/>
      <c r="NKK207" s="11"/>
      <c r="NKL207" s="11"/>
      <c r="NKM207" s="11"/>
      <c r="NKN207" s="11"/>
      <c r="NKO207" s="11"/>
      <c r="NKP207" s="11"/>
      <c r="NKQ207" s="11"/>
      <c r="NKR207" s="11"/>
      <c r="NKS207" s="11"/>
      <c r="NKT207" s="11"/>
      <c r="NKU207" s="11"/>
      <c r="NKV207" s="11"/>
      <c r="NKW207" s="11"/>
      <c r="NKX207" s="11"/>
      <c r="NKY207" s="11"/>
      <c r="NKZ207" s="11"/>
      <c r="NLA207" s="11"/>
      <c r="NLB207" s="11"/>
      <c r="NLC207" s="11"/>
      <c r="NLD207" s="11"/>
      <c r="NLE207" s="11"/>
      <c r="NLF207" s="11"/>
      <c r="NLG207" s="11"/>
      <c r="NLH207" s="11"/>
      <c r="NLI207" s="11"/>
      <c r="NLJ207" s="11"/>
      <c r="NLK207" s="11"/>
      <c r="NLL207" s="11"/>
      <c r="NLM207" s="11"/>
      <c r="NLN207" s="11"/>
      <c r="NLO207" s="11"/>
      <c r="NLP207" s="11"/>
      <c r="NLQ207" s="11"/>
      <c r="NLR207" s="11"/>
      <c r="NLS207" s="11"/>
      <c r="NLT207" s="11"/>
      <c r="NLU207" s="11"/>
      <c r="NLV207" s="11"/>
      <c r="NLW207" s="11"/>
      <c r="NLX207" s="11"/>
      <c r="NLY207" s="11"/>
      <c r="NLZ207" s="11"/>
      <c r="NMA207" s="11"/>
      <c r="NMB207" s="11"/>
      <c r="NMC207" s="11"/>
      <c r="NMD207" s="11"/>
      <c r="NME207" s="11"/>
      <c r="NMF207" s="11"/>
      <c r="NMG207" s="11"/>
      <c r="NMH207" s="11"/>
      <c r="NMI207" s="11"/>
      <c r="NMJ207" s="11"/>
      <c r="NMK207" s="11"/>
      <c r="NML207" s="11"/>
      <c r="NMM207" s="11"/>
      <c r="NMN207" s="11"/>
      <c r="NMO207" s="11"/>
      <c r="NMP207" s="11"/>
      <c r="NMQ207" s="11"/>
      <c r="NMR207" s="11"/>
      <c r="NMS207" s="11"/>
      <c r="NMT207" s="11"/>
      <c r="NMU207" s="11"/>
      <c r="NMV207" s="11"/>
      <c r="NMW207" s="11"/>
      <c r="NMX207" s="11"/>
      <c r="NMY207" s="11"/>
      <c r="NMZ207" s="11"/>
      <c r="NNA207" s="11"/>
      <c r="NNB207" s="11"/>
      <c r="NNC207" s="11"/>
      <c r="NND207" s="11"/>
      <c r="NNE207" s="11"/>
      <c r="NNF207" s="11"/>
      <c r="NNG207" s="11"/>
      <c r="NNH207" s="11"/>
      <c r="NNI207" s="11"/>
      <c r="NNJ207" s="11"/>
      <c r="NNK207" s="11"/>
      <c r="NNL207" s="11"/>
      <c r="NNM207" s="11"/>
      <c r="NNN207" s="11"/>
      <c r="NNO207" s="11"/>
      <c r="NNP207" s="11"/>
      <c r="NNQ207" s="11"/>
      <c r="NNR207" s="11"/>
      <c r="NNS207" s="11"/>
      <c r="NNT207" s="11"/>
      <c r="NNU207" s="11"/>
      <c r="NNV207" s="11"/>
      <c r="NNW207" s="11"/>
      <c r="NNX207" s="11"/>
      <c r="NNY207" s="11"/>
      <c r="NNZ207" s="11"/>
      <c r="NOA207" s="11"/>
      <c r="NOB207" s="11"/>
      <c r="NOC207" s="11"/>
      <c r="NOD207" s="11"/>
      <c r="NOE207" s="11"/>
      <c r="NOF207" s="11"/>
      <c r="NOG207" s="11"/>
      <c r="NOH207" s="11"/>
      <c r="NOI207" s="11"/>
      <c r="NOJ207" s="11"/>
      <c r="NOK207" s="11"/>
      <c r="NOL207" s="11"/>
      <c r="NOM207" s="11"/>
      <c r="NON207" s="11"/>
      <c r="NOO207" s="11"/>
      <c r="NOP207" s="11"/>
      <c r="NOQ207" s="11"/>
      <c r="NOR207" s="11"/>
      <c r="NOS207" s="11"/>
      <c r="NOT207" s="11"/>
      <c r="NOU207" s="11"/>
      <c r="NOV207" s="11"/>
      <c r="NOW207" s="11"/>
      <c r="NOX207" s="11"/>
      <c r="NOY207" s="11"/>
      <c r="NOZ207" s="11"/>
      <c r="NPA207" s="11"/>
      <c r="NPB207" s="11"/>
      <c r="NPC207" s="11"/>
      <c r="NPD207" s="11"/>
      <c r="NPE207" s="11"/>
      <c r="NPF207" s="11"/>
      <c r="NPG207" s="11"/>
      <c r="NPH207" s="11"/>
      <c r="NPI207" s="11"/>
      <c r="NPJ207" s="11"/>
      <c r="NPK207" s="11"/>
      <c r="NPL207" s="11"/>
      <c r="NPM207" s="11"/>
      <c r="NPN207" s="11"/>
      <c r="NPO207" s="11"/>
      <c r="NPP207" s="11"/>
      <c r="NPQ207" s="11"/>
      <c r="NPR207" s="11"/>
      <c r="NPS207" s="11"/>
      <c r="NPT207" s="11"/>
      <c r="NPU207" s="11"/>
      <c r="NPV207" s="11"/>
      <c r="NPW207" s="11"/>
      <c r="NPX207" s="11"/>
      <c r="NPY207" s="11"/>
      <c r="NPZ207" s="11"/>
      <c r="NQA207" s="11"/>
      <c r="NQB207" s="11"/>
      <c r="NQC207" s="11"/>
      <c r="NQD207" s="11"/>
      <c r="NQE207" s="11"/>
      <c r="NQF207" s="11"/>
      <c r="NQG207" s="11"/>
      <c r="NQH207" s="11"/>
      <c r="NQI207" s="11"/>
      <c r="NQJ207" s="11"/>
      <c r="NQK207" s="11"/>
      <c r="NQL207" s="11"/>
      <c r="NQM207" s="11"/>
      <c r="NQN207" s="11"/>
      <c r="NQO207" s="11"/>
      <c r="NQP207" s="11"/>
      <c r="NQQ207" s="11"/>
      <c r="NQR207" s="11"/>
      <c r="NQS207" s="11"/>
      <c r="NQT207" s="11"/>
      <c r="NQU207" s="11"/>
      <c r="NQV207" s="11"/>
      <c r="NQW207" s="11"/>
      <c r="NQX207" s="11"/>
      <c r="NQY207" s="11"/>
      <c r="NQZ207" s="11"/>
      <c r="NRA207" s="11"/>
      <c r="NRB207" s="11"/>
      <c r="NRC207" s="11"/>
      <c r="NRD207" s="11"/>
      <c r="NRE207" s="11"/>
      <c r="NRF207" s="11"/>
      <c r="NRG207" s="11"/>
      <c r="NRH207" s="11"/>
      <c r="NRI207" s="11"/>
      <c r="NRJ207" s="11"/>
      <c r="NRK207" s="11"/>
      <c r="NRL207" s="11"/>
      <c r="NRM207" s="11"/>
      <c r="NRN207" s="11"/>
      <c r="NRO207" s="11"/>
      <c r="NRP207" s="11"/>
      <c r="NRQ207" s="11"/>
      <c r="NRR207" s="11"/>
      <c r="NRS207" s="11"/>
      <c r="NRT207" s="11"/>
      <c r="NRU207" s="11"/>
      <c r="NRV207" s="11"/>
      <c r="NRW207" s="11"/>
      <c r="NRX207" s="11"/>
      <c r="NRY207" s="11"/>
      <c r="NRZ207" s="11"/>
      <c r="NSA207" s="11"/>
      <c r="NSB207" s="11"/>
      <c r="NSC207" s="11"/>
      <c r="NSD207" s="11"/>
      <c r="NSE207" s="11"/>
      <c r="NSF207" s="11"/>
      <c r="NSG207" s="11"/>
      <c r="NSH207" s="11"/>
      <c r="NSI207" s="11"/>
      <c r="NSJ207" s="11"/>
      <c r="NSK207" s="11"/>
      <c r="NSL207" s="11"/>
      <c r="NSM207" s="11"/>
      <c r="NSN207" s="11"/>
      <c r="NSO207" s="11"/>
      <c r="NSP207" s="11"/>
      <c r="NSQ207" s="11"/>
      <c r="NSR207" s="11"/>
      <c r="NSS207" s="11"/>
      <c r="NST207" s="11"/>
      <c r="NSU207" s="11"/>
      <c r="NSV207" s="11"/>
      <c r="NSW207" s="11"/>
      <c r="NSX207" s="11"/>
      <c r="NSY207" s="11"/>
      <c r="NSZ207" s="11"/>
      <c r="NTA207" s="11"/>
      <c r="NTB207" s="11"/>
      <c r="NTC207" s="11"/>
      <c r="NTD207" s="11"/>
      <c r="NTE207" s="11"/>
      <c r="NTF207" s="11"/>
      <c r="NTG207" s="11"/>
      <c r="NTH207" s="11"/>
      <c r="NTI207" s="11"/>
      <c r="NTJ207" s="11"/>
      <c r="NTK207" s="11"/>
      <c r="NTL207" s="11"/>
      <c r="NTM207" s="11"/>
      <c r="NTN207" s="11"/>
      <c r="NTO207" s="11"/>
      <c r="NTP207" s="11"/>
      <c r="NTQ207" s="11"/>
      <c r="NTR207" s="11"/>
      <c r="NTS207" s="11"/>
      <c r="NTT207" s="11"/>
      <c r="NTU207" s="11"/>
      <c r="NTV207" s="11"/>
      <c r="NTW207" s="11"/>
      <c r="NTX207" s="11"/>
      <c r="NTY207" s="11"/>
      <c r="NTZ207" s="11"/>
      <c r="NUA207" s="11"/>
      <c r="NUB207" s="11"/>
      <c r="NUC207" s="11"/>
      <c r="NUD207" s="11"/>
      <c r="NUE207" s="11"/>
      <c r="NUF207" s="11"/>
      <c r="NUG207" s="11"/>
      <c r="NUH207" s="11"/>
      <c r="NUI207" s="11"/>
      <c r="NUJ207" s="11"/>
      <c r="NUK207" s="11"/>
      <c r="NUL207" s="11"/>
      <c r="NUM207" s="11"/>
      <c r="NUN207" s="11"/>
      <c r="NUO207" s="11"/>
      <c r="NUP207" s="11"/>
      <c r="NUQ207" s="11"/>
      <c r="NUR207" s="11"/>
      <c r="NUS207" s="11"/>
      <c r="NUT207" s="11"/>
      <c r="NUU207" s="11"/>
      <c r="NUV207" s="11"/>
      <c r="NUW207" s="11"/>
      <c r="NUX207" s="11"/>
      <c r="NUY207" s="11"/>
      <c r="NUZ207" s="11"/>
      <c r="NVA207" s="11"/>
      <c r="NVB207" s="11"/>
      <c r="NVC207" s="11"/>
      <c r="NVD207" s="11"/>
      <c r="NVE207" s="11"/>
      <c r="NVF207" s="11"/>
      <c r="NVG207" s="11"/>
      <c r="NVH207" s="11"/>
      <c r="NVI207" s="11"/>
      <c r="NVJ207" s="11"/>
      <c r="NVK207" s="11"/>
      <c r="NVL207" s="11"/>
      <c r="NVM207" s="11"/>
      <c r="NVN207" s="11"/>
      <c r="NVO207" s="11"/>
      <c r="NVP207" s="11"/>
      <c r="NVQ207" s="11"/>
      <c r="NVR207" s="11"/>
      <c r="NVS207" s="11"/>
      <c r="NVT207" s="11"/>
      <c r="NVU207" s="11"/>
      <c r="NVV207" s="11"/>
      <c r="NVW207" s="11"/>
      <c r="NVX207" s="11"/>
      <c r="NVY207" s="11"/>
      <c r="NVZ207" s="11"/>
      <c r="NWA207" s="11"/>
      <c r="NWB207" s="11"/>
      <c r="NWC207" s="11"/>
      <c r="NWD207" s="11"/>
      <c r="NWE207" s="11"/>
      <c r="NWF207" s="11"/>
      <c r="NWG207" s="11"/>
      <c r="NWH207" s="11"/>
      <c r="NWI207" s="11"/>
      <c r="NWJ207" s="11"/>
      <c r="NWK207" s="11"/>
      <c r="NWL207" s="11"/>
      <c r="NWM207" s="11"/>
      <c r="NWN207" s="11"/>
      <c r="NWO207" s="11"/>
      <c r="NWP207" s="11"/>
      <c r="NWQ207" s="11"/>
      <c r="NWR207" s="11"/>
      <c r="NWS207" s="11"/>
      <c r="NWT207" s="11"/>
      <c r="NWU207" s="11"/>
      <c r="NWV207" s="11"/>
      <c r="NWW207" s="11"/>
      <c r="NWX207" s="11"/>
      <c r="NWY207" s="11"/>
      <c r="NWZ207" s="11"/>
      <c r="NXA207" s="11"/>
      <c r="NXB207" s="11"/>
      <c r="NXC207" s="11"/>
      <c r="NXD207" s="11"/>
      <c r="NXE207" s="11"/>
      <c r="NXF207" s="11"/>
      <c r="NXG207" s="11"/>
      <c r="NXH207" s="11"/>
      <c r="NXI207" s="11"/>
      <c r="NXJ207" s="11"/>
      <c r="NXK207" s="11"/>
      <c r="NXL207" s="11"/>
      <c r="NXM207" s="11"/>
      <c r="NXN207" s="11"/>
      <c r="NXO207" s="11"/>
      <c r="NXP207" s="11"/>
      <c r="NXQ207" s="11"/>
      <c r="NXR207" s="11"/>
      <c r="NXS207" s="11"/>
      <c r="NXT207" s="11"/>
      <c r="NXU207" s="11"/>
      <c r="NXV207" s="11"/>
      <c r="NXW207" s="11"/>
      <c r="NXX207" s="11"/>
      <c r="NXY207" s="11"/>
      <c r="NXZ207" s="11"/>
      <c r="NYA207" s="11"/>
      <c r="NYB207" s="11"/>
      <c r="NYC207" s="11"/>
      <c r="NYD207" s="11"/>
      <c r="NYE207" s="11"/>
      <c r="NYF207" s="11"/>
      <c r="NYG207" s="11"/>
      <c r="NYH207" s="11"/>
      <c r="NYI207" s="11"/>
      <c r="NYJ207" s="11"/>
      <c r="NYK207" s="11"/>
      <c r="NYL207" s="11"/>
      <c r="NYM207" s="11"/>
      <c r="NYN207" s="11"/>
      <c r="NYO207" s="11"/>
      <c r="NYP207" s="11"/>
      <c r="NYQ207" s="11"/>
      <c r="NYR207" s="11"/>
      <c r="NYS207" s="11"/>
      <c r="NYT207" s="11"/>
      <c r="NYU207" s="11"/>
      <c r="NYV207" s="11"/>
      <c r="NYW207" s="11"/>
      <c r="NYX207" s="11"/>
      <c r="NYY207" s="11"/>
      <c r="NYZ207" s="11"/>
      <c r="NZA207" s="11"/>
      <c r="NZB207" s="11"/>
      <c r="NZC207" s="11"/>
      <c r="NZD207" s="11"/>
      <c r="NZE207" s="11"/>
      <c r="NZF207" s="11"/>
      <c r="NZG207" s="11"/>
      <c r="NZH207" s="11"/>
      <c r="NZI207" s="11"/>
      <c r="NZJ207" s="11"/>
      <c r="NZK207" s="11"/>
      <c r="NZL207" s="11"/>
      <c r="NZM207" s="11"/>
      <c r="NZN207" s="11"/>
      <c r="NZO207" s="11"/>
      <c r="NZP207" s="11"/>
      <c r="NZQ207" s="11"/>
      <c r="NZR207" s="11"/>
      <c r="NZS207" s="11"/>
      <c r="NZT207" s="11"/>
      <c r="NZU207" s="11"/>
      <c r="NZV207" s="11"/>
      <c r="NZW207" s="11"/>
      <c r="NZX207" s="11"/>
      <c r="NZY207" s="11"/>
      <c r="NZZ207" s="11"/>
      <c r="OAA207" s="11"/>
      <c r="OAB207" s="11"/>
      <c r="OAC207" s="11"/>
      <c r="OAD207" s="11"/>
      <c r="OAE207" s="11"/>
      <c r="OAF207" s="11"/>
      <c r="OAG207" s="11"/>
      <c r="OAH207" s="11"/>
      <c r="OAI207" s="11"/>
      <c r="OAJ207" s="11"/>
      <c r="OAK207" s="11"/>
      <c r="OAL207" s="11"/>
      <c r="OAM207" s="11"/>
      <c r="OAN207" s="11"/>
      <c r="OAO207" s="11"/>
      <c r="OAP207" s="11"/>
      <c r="OAQ207" s="11"/>
      <c r="OAR207" s="11"/>
      <c r="OAS207" s="11"/>
      <c r="OAT207" s="11"/>
      <c r="OAU207" s="11"/>
      <c r="OAV207" s="11"/>
      <c r="OAW207" s="11"/>
      <c r="OAX207" s="11"/>
      <c r="OAY207" s="11"/>
      <c r="OAZ207" s="11"/>
      <c r="OBA207" s="11"/>
      <c r="OBB207" s="11"/>
      <c r="OBC207" s="11"/>
      <c r="OBD207" s="11"/>
      <c r="OBE207" s="11"/>
      <c r="OBF207" s="11"/>
      <c r="OBG207" s="11"/>
      <c r="OBH207" s="11"/>
      <c r="OBI207" s="11"/>
      <c r="OBJ207" s="11"/>
      <c r="OBK207" s="11"/>
      <c r="OBL207" s="11"/>
      <c r="OBM207" s="11"/>
      <c r="OBN207" s="11"/>
      <c r="OBO207" s="11"/>
      <c r="OBP207" s="11"/>
      <c r="OBQ207" s="11"/>
      <c r="OBR207" s="11"/>
      <c r="OBS207" s="11"/>
      <c r="OBT207" s="11"/>
      <c r="OBU207" s="11"/>
      <c r="OBV207" s="11"/>
      <c r="OBW207" s="11"/>
      <c r="OBX207" s="11"/>
      <c r="OBY207" s="11"/>
      <c r="OBZ207" s="11"/>
      <c r="OCA207" s="11"/>
      <c r="OCB207" s="11"/>
      <c r="OCC207" s="11"/>
      <c r="OCD207" s="11"/>
      <c r="OCE207" s="11"/>
      <c r="OCF207" s="11"/>
      <c r="OCG207" s="11"/>
      <c r="OCH207" s="11"/>
      <c r="OCI207" s="11"/>
      <c r="OCJ207" s="11"/>
      <c r="OCK207" s="11"/>
      <c r="OCL207" s="11"/>
      <c r="OCM207" s="11"/>
      <c r="OCN207" s="11"/>
      <c r="OCO207" s="11"/>
      <c r="OCP207" s="11"/>
      <c r="OCQ207" s="11"/>
      <c r="OCR207" s="11"/>
      <c r="OCS207" s="11"/>
      <c r="OCT207" s="11"/>
      <c r="OCU207" s="11"/>
      <c r="OCV207" s="11"/>
      <c r="OCW207" s="11"/>
      <c r="OCX207" s="11"/>
      <c r="OCY207" s="11"/>
      <c r="OCZ207" s="11"/>
      <c r="ODA207" s="11"/>
      <c r="ODB207" s="11"/>
      <c r="ODC207" s="11"/>
      <c r="ODD207" s="11"/>
      <c r="ODE207" s="11"/>
      <c r="ODF207" s="11"/>
      <c r="ODG207" s="11"/>
      <c r="ODH207" s="11"/>
      <c r="ODI207" s="11"/>
      <c r="ODJ207" s="11"/>
      <c r="ODK207" s="11"/>
      <c r="ODL207" s="11"/>
      <c r="ODM207" s="11"/>
      <c r="ODN207" s="11"/>
      <c r="ODO207" s="11"/>
      <c r="ODP207" s="11"/>
      <c r="ODQ207" s="11"/>
      <c r="ODR207" s="11"/>
      <c r="ODS207" s="11"/>
      <c r="ODT207" s="11"/>
      <c r="ODU207" s="11"/>
      <c r="ODV207" s="11"/>
      <c r="ODW207" s="11"/>
      <c r="ODX207" s="11"/>
      <c r="ODY207" s="11"/>
      <c r="ODZ207" s="11"/>
      <c r="OEA207" s="11"/>
      <c r="OEB207" s="11"/>
      <c r="OEC207" s="11"/>
      <c r="OED207" s="11"/>
      <c r="OEE207" s="11"/>
      <c r="OEF207" s="11"/>
      <c r="OEG207" s="11"/>
      <c r="OEH207" s="11"/>
      <c r="OEI207" s="11"/>
      <c r="OEJ207" s="11"/>
      <c r="OEK207" s="11"/>
      <c r="OEL207" s="11"/>
      <c r="OEM207" s="11"/>
      <c r="OEN207" s="11"/>
      <c r="OEO207" s="11"/>
      <c r="OEP207" s="11"/>
      <c r="OEQ207" s="11"/>
      <c r="OER207" s="11"/>
      <c r="OES207" s="11"/>
      <c r="OET207" s="11"/>
      <c r="OEU207" s="11"/>
      <c r="OEV207" s="11"/>
      <c r="OEW207" s="11"/>
      <c r="OEX207" s="11"/>
      <c r="OEY207" s="11"/>
      <c r="OEZ207" s="11"/>
      <c r="OFA207" s="11"/>
      <c r="OFB207" s="11"/>
      <c r="OFC207" s="11"/>
      <c r="OFD207" s="11"/>
      <c r="OFE207" s="11"/>
      <c r="OFF207" s="11"/>
      <c r="OFG207" s="11"/>
      <c r="OFH207" s="11"/>
      <c r="OFI207" s="11"/>
      <c r="OFJ207" s="11"/>
      <c r="OFK207" s="11"/>
      <c r="OFL207" s="11"/>
      <c r="OFM207" s="11"/>
      <c r="OFN207" s="11"/>
      <c r="OFO207" s="11"/>
      <c r="OFP207" s="11"/>
      <c r="OFQ207" s="11"/>
      <c r="OFR207" s="11"/>
      <c r="OFS207" s="11"/>
      <c r="OFT207" s="11"/>
      <c r="OFU207" s="11"/>
      <c r="OFV207" s="11"/>
      <c r="OFW207" s="11"/>
      <c r="OFX207" s="11"/>
      <c r="OFY207" s="11"/>
      <c r="OFZ207" s="11"/>
      <c r="OGA207" s="11"/>
      <c r="OGB207" s="11"/>
      <c r="OGC207" s="11"/>
      <c r="OGD207" s="11"/>
      <c r="OGE207" s="11"/>
      <c r="OGF207" s="11"/>
      <c r="OGG207" s="11"/>
      <c r="OGH207" s="11"/>
      <c r="OGI207" s="11"/>
      <c r="OGJ207" s="11"/>
      <c r="OGK207" s="11"/>
      <c r="OGL207" s="11"/>
      <c r="OGM207" s="11"/>
      <c r="OGN207" s="11"/>
      <c r="OGO207" s="11"/>
      <c r="OGP207" s="11"/>
      <c r="OGQ207" s="11"/>
      <c r="OGR207" s="11"/>
      <c r="OGS207" s="11"/>
      <c r="OGT207" s="11"/>
      <c r="OGU207" s="11"/>
      <c r="OGV207" s="11"/>
      <c r="OGW207" s="11"/>
      <c r="OGX207" s="11"/>
      <c r="OGY207" s="11"/>
      <c r="OGZ207" s="11"/>
      <c r="OHA207" s="11"/>
      <c r="OHB207" s="11"/>
      <c r="OHC207" s="11"/>
      <c r="OHD207" s="11"/>
      <c r="OHE207" s="11"/>
      <c r="OHF207" s="11"/>
      <c r="OHG207" s="11"/>
      <c r="OHH207" s="11"/>
      <c r="OHI207" s="11"/>
      <c r="OHJ207" s="11"/>
      <c r="OHK207" s="11"/>
      <c r="OHL207" s="11"/>
      <c r="OHM207" s="11"/>
      <c r="OHN207" s="11"/>
      <c r="OHO207" s="11"/>
      <c r="OHP207" s="11"/>
      <c r="OHQ207" s="11"/>
      <c r="OHR207" s="11"/>
      <c r="OHS207" s="11"/>
      <c r="OHT207" s="11"/>
      <c r="OHU207" s="11"/>
      <c r="OHV207" s="11"/>
      <c r="OHW207" s="11"/>
      <c r="OHX207" s="11"/>
      <c r="OHY207" s="11"/>
      <c r="OHZ207" s="11"/>
      <c r="OIA207" s="11"/>
      <c r="OIB207" s="11"/>
      <c r="OIC207" s="11"/>
      <c r="OID207" s="11"/>
      <c r="OIE207" s="11"/>
      <c r="OIF207" s="11"/>
      <c r="OIG207" s="11"/>
      <c r="OIH207" s="11"/>
      <c r="OII207" s="11"/>
      <c r="OIJ207" s="11"/>
      <c r="OIK207" s="11"/>
      <c r="OIL207" s="11"/>
      <c r="OIM207" s="11"/>
      <c r="OIN207" s="11"/>
      <c r="OIO207" s="11"/>
      <c r="OIP207" s="11"/>
      <c r="OIQ207" s="11"/>
      <c r="OIR207" s="11"/>
      <c r="OIS207" s="11"/>
      <c r="OIT207" s="11"/>
      <c r="OIU207" s="11"/>
      <c r="OIV207" s="11"/>
      <c r="OIW207" s="11"/>
      <c r="OIX207" s="11"/>
      <c r="OIY207" s="11"/>
      <c r="OIZ207" s="11"/>
      <c r="OJA207" s="11"/>
      <c r="OJB207" s="11"/>
      <c r="OJC207" s="11"/>
      <c r="OJD207" s="11"/>
      <c r="OJE207" s="11"/>
      <c r="OJF207" s="11"/>
      <c r="OJG207" s="11"/>
      <c r="OJH207" s="11"/>
      <c r="OJI207" s="11"/>
      <c r="OJJ207" s="11"/>
      <c r="OJK207" s="11"/>
      <c r="OJL207" s="11"/>
      <c r="OJM207" s="11"/>
      <c r="OJN207" s="11"/>
      <c r="OJO207" s="11"/>
      <c r="OJP207" s="11"/>
      <c r="OJQ207" s="11"/>
      <c r="OJR207" s="11"/>
      <c r="OJS207" s="11"/>
      <c r="OJT207" s="11"/>
      <c r="OJU207" s="11"/>
      <c r="OJV207" s="11"/>
      <c r="OJW207" s="11"/>
      <c r="OJX207" s="11"/>
      <c r="OJY207" s="11"/>
      <c r="OJZ207" s="11"/>
      <c r="OKA207" s="11"/>
      <c r="OKB207" s="11"/>
      <c r="OKC207" s="11"/>
      <c r="OKD207" s="11"/>
      <c r="OKE207" s="11"/>
      <c r="OKF207" s="11"/>
      <c r="OKG207" s="11"/>
      <c r="OKH207" s="11"/>
      <c r="OKI207" s="11"/>
      <c r="OKJ207" s="11"/>
      <c r="OKK207" s="11"/>
      <c r="OKL207" s="11"/>
      <c r="OKM207" s="11"/>
      <c r="OKN207" s="11"/>
      <c r="OKO207" s="11"/>
      <c r="OKP207" s="11"/>
      <c r="OKQ207" s="11"/>
      <c r="OKR207" s="11"/>
      <c r="OKS207" s="11"/>
      <c r="OKT207" s="11"/>
      <c r="OKU207" s="11"/>
      <c r="OKV207" s="11"/>
      <c r="OKW207" s="11"/>
      <c r="OKX207" s="11"/>
      <c r="OKY207" s="11"/>
      <c r="OKZ207" s="11"/>
      <c r="OLA207" s="11"/>
      <c r="OLB207" s="11"/>
      <c r="OLC207" s="11"/>
      <c r="OLD207" s="11"/>
      <c r="OLE207" s="11"/>
      <c r="OLF207" s="11"/>
      <c r="OLG207" s="11"/>
      <c r="OLH207" s="11"/>
      <c r="OLI207" s="11"/>
      <c r="OLJ207" s="11"/>
      <c r="OLK207" s="11"/>
      <c r="OLL207" s="11"/>
      <c r="OLM207" s="11"/>
      <c r="OLN207" s="11"/>
      <c r="OLO207" s="11"/>
      <c r="OLP207" s="11"/>
      <c r="OLQ207" s="11"/>
      <c r="OLR207" s="11"/>
      <c r="OLS207" s="11"/>
      <c r="OLT207" s="11"/>
      <c r="OLU207" s="11"/>
      <c r="OLV207" s="11"/>
      <c r="OLW207" s="11"/>
      <c r="OLX207" s="11"/>
      <c r="OLY207" s="11"/>
      <c r="OLZ207" s="11"/>
      <c r="OMA207" s="11"/>
      <c r="OMB207" s="11"/>
      <c r="OMC207" s="11"/>
      <c r="OMD207" s="11"/>
      <c r="OME207" s="11"/>
      <c r="OMF207" s="11"/>
      <c r="OMG207" s="11"/>
      <c r="OMH207" s="11"/>
      <c r="OMI207" s="11"/>
      <c r="OMJ207" s="11"/>
      <c r="OMK207" s="11"/>
      <c r="OML207" s="11"/>
      <c r="OMM207" s="11"/>
      <c r="OMN207" s="11"/>
      <c r="OMO207" s="11"/>
      <c r="OMP207" s="11"/>
      <c r="OMQ207" s="11"/>
      <c r="OMR207" s="11"/>
      <c r="OMS207" s="11"/>
      <c r="OMT207" s="11"/>
      <c r="OMU207" s="11"/>
      <c r="OMV207" s="11"/>
      <c r="OMW207" s="11"/>
      <c r="OMX207" s="11"/>
      <c r="OMY207" s="11"/>
      <c r="OMZ207" s="11"/>
      <c r="ONA207" s="11"/>
      <c r="ONB207" s="11"/>
      <c r="ONC207" s="11"/>
      <c r="OND207" s="11"/>
      <c r="ONE207" s="11"/>
      <c r="ONF207" s="11"/>
      <c r="ONG207" s="11"/>
      <c r="ONH207" s="11"/>
      <c r="ONI207" s="11"/>
      <c r="ONJ207" s="11"/>
      <c r="ONK207" s="11"/>
      <c r="ONL207" s="11"/>
      <c r="ONM207" s="11"/>
      <c r="ONN207" s="11"/>
      <c r="ONO207" s="11"/>
      <c r="ONP207" s="11"/>
      <c r="ONQ207" s="11"/>
      <c r="ONR207" s="11"/>
      <c r="ONS207" s="11"/>
      <c r="ONT207" s="11"/>
      <c r="ONU207" s="11"/>
      <c r="ONV207" s="11"/>
      <c r="ONW207" s="11"/>
      <c r="ONX207" s="11"/>
      <c r="ONY207" s="11"/>
      <c r="ONZ207" s="11"/>
      <c r="OOA207" s="11"/>
      <c r="OOB207" s="11"/>
      <c r="OOC207" s="11"/>
      <c r="OOD207" s="11"/>
      <c r="OOE207" s="11"/>
      <c r="OOF207" s="11"/>
      <c r="OOG207" s="11"/>
      <c r="OOH207" s="11"/>
      <c r="OOI207" s="11"/>
      <c r="OOJ207" s="11"/>
      <c r="OOK207" s="11"/>
      <c r="OOL207" s="11"/>
      <c r="OOM207" s="11"/>
      <c r="OON207" s="11"/>
      <c r="OOO207" s="11"/>
      <c r="OOP207" s="11"/>
      <c r="OOQ207" s="11"/>
      <c r="OOR207" s="11"/>
      <c r="OOS207" s="11"/>
      <c r="OOT207" s="11"/>
      <c r="OOU207" s="11"/>
      <c r="OOV207" s="11"/>
      <c r="OOW207" s="11"/>
      <c r="OOX207" s="11"/>
      <c r="OOY207" s="11"/>
      <c r="OOZ207" s="11"/>
      <c r="OPA207" s="11"/>
      <c r="OPB207" s="11"/>
      <c r="OPC207" s="11"/>
      <c r="OPD207" s="11"/>
      <c r="OPE207" s="11"/>
      <c r="OPF207" s="11"/>
      <c r="OPG207" s="11"/>
      <c r="OPH207" s="11"/>
      <c r="OPI207" s="11"/>
      <c r="OPJ207" s="11"/>
      <c r="OPK207" s="11"/>
      <c r="OPL207" s="11"/>
      <c r="OPM207" s="11"/>
      <c r="OPN207" s="11"/>
      <c r="OPO207" s="11"/>
      <c r="OPP207" s="11"/>
      <c r="OPQ207" s="11"/>
      <c r="OPR207" s="11"/>
      <c r="OPS207" s="11"/>
      <c r="OPT207" s="11"/>
      <c r="OPU207" s="11"/>
      <c r="OPV207" s="11"/>
      <c r="OPW207" s="11"/>
      <c r="OPX207" s="11"/>
      <c r="OPY207" s="11"/>
      <c r="OPZ207" s="11"/>
      <c r="OQA207" s="11"/>
      <c r="OQB207" s="11"/>
      <c r="OQC207" s="11"/>
      <c r="OQD207" s="11"/>
      <c r="OQE207" s="11"/>
      <c r="OQF207" s="11"/>
      <c r="OQG207" s="11"/>
      <c r="OQH207" s="11"/>
      <c r="OQI207" s="11"/>
      <c r="OQJ207" s="11"/>
      <c r="OQK207" s="11"/>
      <c r="OQL207" s="11"/>
      <c r="OQM207" s="11"/>
      <c r="OQN207" s="11"/>
      <c r="OQO207" s="11"/>
      <c r="OQP207" s="11"/>
      <c r="OQQ207" s="11"/>
      <c r="OQR207" s="11"/>
      <c r="OQS207" s="11"/>
      <c r="OQT207" s="11"/>
      <c r="OQU207" s="11"/>
      <c r="OQV207" s="11"/>
      <c r="OQW207" s="11"/>
      <c r="OQX207" s="11"/>
      <c r="OQY207" s="11"/>
      <c r="OQZ207" s="11"/>
      <c r="ORA207" s="11"/>
      <c r="ORB207" s="11"/>
      <c r="ORC207" s="11"/>
      <c r="ORD207" s="11"/>
      <c r="ORE207" s="11"/>
      <c r="ORF207" s="11"/>
      <c r="ORG207" s="11"/>
      <c r="ORH207" s="11"/>
      <c r="ORI207" s="11"/>
      <c r="ORJ207" s="11"/>
      <c r="ORK207" s="11"/>
      <c r="ORL207" s="11"/>
      <c r="ORM207" s="11"/>
      <c r="ORN207" s="11"/>
      <c r="ORO207" s="11"/>
      <c r="ORP207" s="11"/>
      <c r="ORQ207" s="11"/>
      <c r="ORR207" s="11"/>
      <c r="ORS207" s="11"/>
      <c r="ORT207" s="11"/>
      <c r="ORU207" s="11"/>
      <c r="ORV207" s="11"/>
      <c r="ORW207" s="11"/>
      <c r="ORX207" s="11"/>
      <c r="ORY207" s="11"/>
      <c r="ORZ207" s="11"/>
      <c r="OSA207" s="11"/>
      <c r="OSB207" s="11"/>
      <c r="OSC207" s="11"/>
      <c r="OSD207" s="11"/>
      <c r="OSE207" s="11"/>
      <c r="OSF207" s="11"/>
      <c r="OSG207" s="11"/>
      <c r="OSH207" s="11"/>
      <c r="OSI207" s="11"/>
      <c r="OSJ207" s="11"/>
      <c r="OSK207" s="11"/>
      <c r="OSL207" s="11"/>
      <c r="OSM207" s="11"/>
      <c r="OSN207" s="11"/>
      <c r="OSO207" s="11"/>
      <c r="OSP207" s="11"/>
      <c r="OSQ207" s="11"/>
      <c r="OSR207" s="11"/>
      <c r="OSS207" s="11"/>
      <c r="OST207" s="11"/>
      <c r="OSU207" s="11"/>
      <c r="OSV207" s="11"/>
      <c r="OSW207" s="11"/>
      <c r="OSX207" s="11"/>
      <c r="OSY207" s="11"/>
      <c r="OSZ207" s="11"/>
      <c r="OTA207" s="11"/>
      <c r="OTB207" s="11"/>
      <c r="OTC207" s="11"/>
      <c r="OTD207" s="11"/>
      <c r="OTE207" s="11"/>
      <c r="OTF207" s="11"/>
      <c r="OTG207" s="11"/>
      <c r="OTH207" s="11"/>
      <c r="OTI207" s="11"/>
      <c r="OTJ207" s="11"/>
      <c r="OTK207" s="11"/>
      <c r="OTL207" s="11"/>
      <c r="OTM207" s="11"/>
      <c r="OTN207" s="11"/>
      <c r="OTO207" s="11"/>
      <c r="OTP207" s="11"/>
      <c r="OTQ207" s="11"/>
      <c r="OTR207" s="11"/>
      <c r="OTS207" s="11"/>
      <c r="OTT207" s="11"/>
      <c r="OTU207" s="11"/>
      <c r="OTV207" s="11"/>
      <c r="OTW207" s="11"/>
      <c r="OTX207" s="11"/>
      <c r="OTY207" s="11"/>
      <c r="OTZ207" s="11"/>
      <c r="OUA207" s="11"/>
      <c r="OUB207" s="11"/>
      <c r="OUC207" s="11"/>
      <c r="OUD207" s="11"/>
      <c r="OUE207" s="11"/>
      <c r="OUF207" s="11"/>
      <c r="OUG207" s="11"/>
      <c r="OUH207" s="11"/>
      <c r="OUI207" s="11"/>
      <c r="OUJ207" s="11"/>
      <c r="OUK207" s="11"/>
      <c r="OUL207" s="11"/>
      <c r="OUM207" s="11"/>
      <c r="OUN207" s="11"/>
      <c r="OUO207" s="11"/>
      <c r="OUP207" s="11"/>
      <c r="OUQ207" s="11"/>
      <c r="OUR207" s="11"/>
      <c r="OUS207" s="11"/>
      <c r="OUT207" s="11"/>
      <c r="OUU207" s="11"/>
      <c r="OUV207" s="11"/>
      <c r="OUW207" s="11"/>
      <c r="OUX207" s="11"/>
      <c r="OUY207" s="11"/>
      <c r="OUZ207" s="11"/>
      <c r="OVA207" s="11"/>
      <c r="OVB207" s="11"/>
      <c r="OVC207" s="11"/>
      <c r="OVD207" s="11"/>
      <c r="OVE207" s="11"/>
      <c r="OVF207" s="11"/>
      <c r="OVG207" s="11"/>
      <c r="OVH207" s="11"/>
      <c r="OVI207" s="11"/>
      <c r="OVJ207" s="11"/>
      <c r="OVK207" s="11"/>
      <c r="OVL207" s="11"/>
      <c r="OVM207" s="11"/>
      <c r="OVN207" s="11"/>
      <c r="OVO207" s="11"/>
      <c r="OVP207" s="11"/>
      <c r="OVQ207" s="11"/>
      <c r="OVR207" s="11"/>
      <c r="OVS207" s="11"/>
      <c r="OVT207" s="11"/>
      <c r="OVU207" s="11"/>
      <c r="OVV207" s="11"/>
      <c r="OVW207" s="11"/>
      <c r="OVX207" s="11"/>
      <c r="OVY207" s="11"/>
      <c r="OVZ207" s="11"/>
      <c r="OWA207" s="11"/>
      <c r="OWB207" s="11"/>
      <c r="OWC207" s="11"/>
      <c r="OWD207" s="11"/>
      <c r="OWE207" s="11"/>
      <c r="OWF207" s="11"/>
      <c r="OWG207" s="11"/>
      <c r="OWH207" s="11"/>
      <c r="OWI207" s="11"/>
      <c r="OWJ207" s="11"/>
      <c r="OWK207" s="11"/>
      <c r="OWL207" s="11"/>
      <c r="OWM207" s="11"/>
      <c r="OWN207" s="11"/>
      <c r="OWO207" s="11"/>
      <c r="OWP207" s="11"/>
      <c r="OWQ207" s="11"/>
      <c r="OWR207" s="11"/>
      <c r="OWS207" s="11"/>
      <c r="OWT207" s="11"/>
      <c r="OWU207" s="11"/>
      <c r="OWV207" s="11"/>
      <c r="OWW207" s="11"/>
      <c r="OWX207" s="11"/>
      <c r="OWY207" s="11"/>
      <c r="OWZ207" s="11"/>
      <c r="OXA207" s="11"/>
      <c r="OXB207" s="11"/>
      <c r="OXC207" s="11"/>
      <c r="OXD207" s="11"/>
      <c r="OXE207" s="11"/>
      <c r="OXF207" s="11"/>
      <c r="OXG207" s="11"/>
      <c r="OXH207" s="11"/>
      <c r="OXI207" s="11"/>
      <c r="OXJ207" s="11"/>
      <c r="OXK207" s="11"/>
      <c r="OXL207" s="11"/>
      <c r="OXM207" s="11"/>
      <c r="OXN207" s="11"/>
      <c r="OXO207" s="11"/>
      <c r="OXP207" s="11"/>
      <c r="OXQ207" s="11"/>
      <c r="OXR207" s="11"/>
      <c r="OXS207" s="11"/>
      <c r="OXT207" s="11"/>
      <c r="OXU207" s="11"/>
      <c r="OXV207" s="11"/>
      <c r="OXW207" s="11"/>
      <c r="OXX207" s="11"/>
      <c r="OXY207" s="11"/>
      <c r="OXZ207" s="11"/>
      <c r="OYA207" s="11"/>
      <c r="OYB207" s="11"/>
      <c r="OYC207" s="11"/>
      <c r="OYD207" s="11"/>
      <c r="OYE207" s="11"/>
      <c r="OYF207" s="11"/>
      <c r="OYG207" s="11"/>
      <c r="OYH207" s="11"/>
      <c r="OYI207" s="11"/>
      <c r="OYJ207" s="11"/>
      <c r="OYK207" s="11"/>
      <c r="OYL207" s="11"/>
      <c r="OYM207" s="11"/>
      <c r="OYN207" s="11"/>
      <c r="OYO207" s="11"/>
      <c r="OYP207" s="11"/>
      <c r="OYQ207" s="11"/>
      <c r="OYR207" s="11"/>
      <c r="OYS207" s="11"/>
      <c r="OYT207" s="11"/>
      <c r="OYU207" s="11"/>
      <c r="OYV207" s="11"/>
      <c r="OYW207" s="11"/>
      <c r="OYX207" s="11"/>
      <c r="OYY207" s="11"/>
      <c r="OYZ207" s="11"/>
      <c r="OZA207" s="11"/>
      <c r="OZB207" s="11"/>
      <c r="OZC207" s="11"/>
      <c r="OZD207" s="11"/>
      <c r="OZE207" s="11"/>
      <c r="OZF207" s="11"/>
      <c r="OZG207" s="11"/>
      <c r="OZH207" s="11"/>
      <c r="OZI207" s="11"/>
      <c r="OZJ207" s="11"/>
      <c r="OZK207" s="11"/>
      <c r="OZL207" s="11"/>
      <c r="OZM207" s="11"/>
      <c r="OZN207" s="11"/>
      <c r="OZO207" s="11"/>
      <c r="OZP207" s="11"/>
      <c r="OZQ207" s="11"/>
      <c r="OZR207" s="11"/>
      <c r="OZS207" s="11"/>
      <c r="OZT207" s="11"/>
      <c r="OZU207" s="11"/>
      <c r="OZV207" s="11"/>
      <c r="OZW207" s="11"/>
      <c r="OZX207" s="11"/>
      <c r="OZY207" s="11"/>
      <c r="OZZ207" s="11"/>
      <c r="PAA207" s="11"/>
      <c r="PAB207" s="11"/>
      <c r="PAC207" s="11"/>
      <c r="PAD207" s="11"/>
      <c r="PAE207" s="11"/>
      <c r="PAF207" s="11"/>
      <c r="PAG207" s="11"/>
      <c r="PAH207" s="11"/>
      <c r="PAI207" s="11"/>
      <c r="PAJ207" s="11"/>
      <c r="PAK207" s="11"/>
      <c r="PAL207" s="11"/>
      <c r="PAM207" s="11"/>
      <c r="PAN207" s="11"/>
      <c r="PAO207" s="11"/>
      <c r="PAP207" s="11"/>
      <c r="PAQ207" s="11"/>
      <c r="PAR207" s="11"/>
      <c r="PAS207" s="11"/>
      <c r="PAT207" s="11"/>
      <c r="PAU207" s="11"/>
      <c r="PAV207" s="11"/>
      <c r="PAW207" s="11"/>
      <c r="PAX207" s="11"/>
      <c r="PAY207" s="11"/>
      <c r="PAZ207" s="11"/>
      <c r="PBA207" s="11"/>
      <c r="PBB207" s="11"/>
      <c r="PBC207" s="11"/>
      <c r="PBD207" s="11"/>
      <c r="PBE207" s="11"/>
      <c r="PBF207" s="11"/>
      <c r="PBG207" s="11"/>
      <c r="PBH207" s="11"/>
      <c r="PBI207" s="11"/>
      <c r="PBJ207" s="11"/>
      <c r="PBK207" s="11"/>
      <c r="PBL207" s="11"/>
      <c r="PBM207" s="11"/>
      <c r="PBN207" s="11"/>
      <c r="PBO207" s="11"/>
      <c r="PBP207" s="11"/>
      <c r="PBQ207" s="11"/>
      <c r="PBR207" s="11"/>
      <c r="PBS207" s="11"/>
      <c r="PBT207" s="11"/>
      <c r="PBU207" s="11"/>
      <c r="PBV207" s="11"/>
      <c r="PBW207" s="11"/>
      <c r="PBX207" s="11"/>
      <c r="PBY207" s="11"/>
      <c r="PBZ207" s="11"/>
      <c r="PCA207" s="11"/>
      <c r="PCB207" s="11"/>
      <c r="PCC207" s="11"/>
      <c r="PCD207" s="11"/>
      <c r="PCE207" s="11"/>
      <c r="PCF207" s="11"/>
      <c r="PCG207" s="11"/>
      <c r="PCH207" s="11"/>
      <c r="PCI207" s="11"/>
      <c r="PCJ207" s="11"/>
      <c r="PCK207" s="11"/>
      <c r="PCL207" s="11"/>
      <c r="PCM207" s="11"/>
      <c r="PCN207" s="11"/>
      <c r="PCO207" s="11"/>
      <c r="PCP207" s="11"/>
      <c r="PCQ207" s="11"/>
      <c r="PCR207" s="11"/>
      <c r="PCS207" s="11"/>
      <c r="PCT207" s="11"/>
      <c r="PCU207" s="11"/>
      <c r="PCV207" s="11"/>
      <c r="PCW207" s="11"/>
      <c r="PCX207" s="11"/>
      <c r="PCY207" s="11"/>
      <c r="PCZ207" s="11"/>
      <c r="PDA207" s="11"/>
      <c r="PDB207" s="11"/>
      <c r="PDC207" s="11"/>
      <c r="PDD207" s="11"/>
      <c r="PDE207" s="11"/>
      <c r="PDF207" s="11"/>
      <c r="PDG207" s="11"/>
      <c r="PDH207" s="11"/>
      <c r="PDI207" s="11"/>
      <c r="PDJ207" s="11"/>
      <c r="PDK207" s="11"/>
      <c r="PDL207" s="11"/>
      <c r="PDM207" s="11"/>
      <c r="PDN207" s="11"/>
      <c r="PDO207" s="11"/>
      <c r="PDP207" s="11"/>
      <c r="PDQ207" s="11"/>
      <c r="PDR207" s="11"/>
      <c r="PDS207" s="11"/>
      <c r="PDT207" s="11"/>
      <c r="PDU207" s="11"/>
      <c r="PDV207" s="11"/>
      <c r="PDW207" s="11"/>
      <c r="PDX207" s="11"/>
      <c r="PDY207" s="11"/>
      <c r="PDZ207" s="11"/>
      <c r="PEA207" s="11"/>
      <c r="PEB207" s="11"/>
      <c r="PEC207" s="11"/>
      <c r="PED207" s="11"/>
      <c r="PEE207" s="11"/>
      <c r="PEF207" s="11"/>
      <c r="PEG207" s="11"/>
      <c r="PEH207" s="11"/>
      <c r="PEI207" s="11"/>
      <c r="PEJ207" s="11"/>
      <c r="PEK207" s="11"/>
      <c r="PEL207" s="11"/>
      <c r="PEM207" s="11"/>
      <c r="PEN207" s="11"/>
      <c r="PEO207" s="11"/>
      <c r="PEP207" s="11"/>
      <c r="PEQ207" s="11"/>
      <c r="PER207" s="11"/>
      <c r="PES207" s="11"/>
      <c r="PET207" s="11"/>
      <c r="PEU207" s="11"/>
      <c r="PEV207" s="11"/>
      <c r="PEW207" s="11"/>
      <c r="PEX207" s="11"/>
      <c r="PEY207" s="11"/>
      <c r="PEZ207" s="11"/>
      <c r="PFA207" s="11"/>
      <c r="PFB207" s="11"/>
      <c r="PFC207" s="11"/>
      <c r="PFD207" s="11"/>
      <c r="PFE207" s="11"/>
      <c r="PFF207" s="11"/>
      <c r="PFG207" s="11"/>
      <c r="PFH207" s="11"/>
      <c r="PFI207" s="11"/>
      <c r="PFJ207" s="11"/>
      <c r="PFK207" s="11"/>
      <c r="PFL207" s="11"/>
      <c r="PFM207" s="11"/>
      <c r="PFN207" s="11"/>
      <c r="PFO207" s="11"/>
      <c r="PFP207" s="11"/>
      <c r="PFQ207" s="11"/>
      <c r="PFR207" s="11"/>
      <c r="PFS207" s="11"/>
      <c r="PFT207" s="11"/>
      <c r="PFU207" s="11"/>
      <c r="PFV207" s="11"/>
      <c r="PFW207" s="11"/>
      <c r="PFX207" s="11"/>
      <c r="PFY207" s="11"/>
      <c r="PFZ207" s="11"/>
      <c r="PGA207" s="11"/>
      <c r="PGB207" s="11"/>
      <c r="PGC207" s="11"/>
      <c r="PGD207" s="11"/>
      <c r="PGE207" s="11"/>
      <c r="PGF207" s="11"/>
      <c r="PGG207" s="11"/>
      <c r="PGH207" s="11"/>
      <c r="PGI207" s="11"/>
      <c r="PGJ207" s="11"/>
      <c r="PGK207" s="11"/>
      <c r="PGL207" s="11"/>
      <c r="PGM207" s="11"/>
      <c r="PGN207" s="11"/>
      <c r="PGO207" s="11"/>
      <c r="PGP207" s="11"/>
      <c r="PGQ207" s="11"/>
      <c r="PGR207" s="11"/>
      <c r="PGS207" s="11"/>
      <c r="PGT207" s="11"/>
      <c r="PGU207" s="11"/>
      <c r="PGV207" s="11"/>
      <c r="PGW207" s="11"/>
      <c r="PGX207" s="11"/>
      <c r="PGY207" s="11"/>
      <c r="PGZ207" s="11"/>
      <c r="PHA207" s="11"/>
      <c r="PHB207" s="11"/>
      <c r="PHC207" s="11"/>
      <c r="PHD207" s="11"/>
      <c r="PHE207" s="11"/>
      <c r="PHF207" s="11"/>
      <c r="PHG207" s="11"/>
      <c r="PHH207" s="11"/>
      <c r="PHI207" s="11"/>
      <c r="PHJ207" s="11"/>
      <c r="PHK207" s="11"/>
      <c r="PHL207" s="11"/>
      <c r="PHM207" s="11"/>
      <c r="PHN207" s="11"/>
      <c r="PHO207" s="11"/>
      <c r="PHP207" s="11"/>
      <c r="PHQ207" s="11"/>
      <c r="PHR207" s="11"/>
      <c r="PHS207" s="11"/>
      <c r="PHT207" s="11"/>
      <c r="PHU207" s="11"/>
      <c r="PHV207" s="11"/>
      <c r="PHW207" s="11"/>
      <c r="PHX207" s="11"/>
      <c r="PHY207" s="11"/>
      <c r="PHZ207" s="11"/>
      <c r="PIA207" s="11"/>
      <c r="PIB207" s="11"/>
      <c r="PIC207" s="11"/>
      <c r="PID207" s="11"/>
      <c r="PIE207" s="11"/>
      <c r="PIF207" s="11"/>
      <c r="PIG207" s="11"/>
      <c r="PIH207" s="11"/>
      <c r="PII207" s="11"/>
      <c r="PIJ207" s="11"/>
      <c r="PIK207" s="11"/>
      <c r="PIL207" s="11"/>
      <c r="PIM207" s="11"/>
      <c r="PIN207" s="11"/>
      <c r="PIO207" s="11"/>
      <c r="PIP207" s="11"/>
      <c r="PIQ207" s="11"/>
      <c r="PIR207" s="11"/>
      <c r="PIS207" s="11"/>
      <c r="PIT207" s="11"/>
      <c r="PIU207" s="11"/>
      <c r="PIV207" s="11"/>
      <c r="PIW207" s="11"/>
      <c r="PIX207" s="11"/>
      <c r="PIY207" s="11"/>
      <c r="PIZ207" s="11"/>
      <c r="PJA207" s="11"/>
      <c r="PJB207" s="11"/>
      <c r="PJC207" s="11"/>
      <c r="PJD207" s="11"/>
      <c r="PJE207" s="11"/>
      <c r="PJF207" s="11"/>
      <c r="PJG207" s="11"/>
      <c r="PJH207" s="11"/>
      <c r="PJI207" s="11"/>
      <c r="PJJ207" s="11"/>
      <c r="PJK207" s="11"/>
      <c r="PJL207" s="11"/>
      <c r="PJM207" s="11"/>
      <c r="PJN207" s="11"/>
      <c r="PJO207" s="11"/>
      <c r="PJP207" s="11"/>
      <c r="PJQ207" s="11"/>
      <c r="PJR207" s="11"/>
      <c r="PJS207" s="11"/>
      <c r="PJT207" s="11"/>
      <c r="PJU207" s="11"/>
      <c r="PJV207" s="11"/>
      <c r="PJW207" s="11"/>
      <c r="PJX207" s="11"/>
      <c r="PJY207" s="11"/>
      <c r="PJZ207" s="11"/>
      <c r="PKA207" s="11"/>
      <c r="PKB207" s="11"/>
      <c r="PKC207" s="11"/>
      <c r="PKD207" s="11"/>
      <c r="PKE207" s="11"/>
      <c r="PKF207" s="11"/>
      <c r="PKG207" s="11"/>
      <c r="PKH207" s="11"/>
      <c r="PKI207" s="11"/>
      <c r="PKJ207" s="11"/>
      <c r="PKK207" s="11"/>
      <c r="PKL207" s="11"/>
      <c r="PKM207" s="11"/>
      <c r="PKN207" s="11"/>
      <c r="PKO207" s="11"/>
      <c r="PKP207" s="11"/>
      <c r="PKQ207" s="11"/>
      <c r="PKR207" s="11"/>
      <c r="PKS207" s="11"/>
      <c r="PKT207" s="11"/>
      <c r="PKU207" s="11"/>
      <c r="PKV207" s="11"/>
      <c r="PKW207" s="11"/>
      <c r="PKX207" s="11"/>
      <c r="PKY207" s="11"/>
      <c r="PKZ207" s="11"/>
      <c r="PLA207" s="11"/>
      <c r="PLB207" s="11"/>
      <c r="PLC207" s="11"/>
      <c r="PLD207" s="11"/>
      <c r="PLE207" s="11"/>
      <c r="PLF207" s="11"/>
      <c r="PLG207" s="11"/>
      <c r="PLH207" s="11"/>
      <c r="PLI207" s="11"/>
      <c r="PLJ207" s="11"/>
      <c r="PLK207" s="11"/>
      <c r="PLL207" s="11"/>
      <c r="PLM207" s="11"/>
      <c r="PLN207" s="11"/>
      <c r="PLO207" s="11"/>
      <c r="PLP207" s="11"/>
      <c r="PLQ207" s="11"/>
      <c r="PLR207" s="11"/>
      <c r="PLS207" s="11"/>
      <c r="PLT207" s="11"/>
      <c r="PLU207" s="11"/>
      <c r="PLV207" s="11"/>
      <c r="PLW207" s="11"/>
      <c r="PLX207" s="11"/>
      <c r="PLY207" s="11"/>
      <c r="PLZ207" s="11"/>
      <c r="PMA207" s="11"/>
      <c r="PMB207" s="11"/>
      <c r="PMC207" s="11"/>
      <c r="PMD207" s="11"/>
      <c r="PME207" s="11"/>
      <c r="PMF207" s="11"/>
      <c r="PMG207" s="11"/>
      <c r="PMH207" s="11"/>
      <c r="PMI207" s="11"/>
      <c r="PMJ207" s="11"/>
      <c r="PMK207" s="11"/>
      <c r="PML207" s="11"/>
      <c r="PMM207" s="11"/>
      <c r="PMN207" s="11"/>
      <c r="PMO207" s="11"/>
      <c r="PMP207" s="11"/>
      <c r="PMQ207" s="11"/>
      <c r="PMR207" s="11"/>
      <c r="PMS207" s="11"/>
      <c r="PMT207" s="11"/>
      <c r="PMU207" s="11"/>
      <c r="PMV207" s="11"/>
      <c r="PMW207" s="11"/>
      <c r="PMX207" s="11"/>
      <c r="PMY207" s="11"/>
      <c r="PMZ207" s="11"/>
      <c r="PNA207" s="11"/>
      <c r="PNB207" s="11"/>
      <c r="PNC207" s="11"/>
      <c r="PND207" s="11"/>
      <c r="PNE207" s="11"/>
      <c r="PNF207" s="11"/>
      <c r="PNG207" s="11"/>
      <c r="PNH207" s="11"/>
      <c r="PNI207" s="11"/>
      <c r="PNJ207" s="11"/>
      <c r="PNK207" s="11"/>
      <c r="PNL207" s="11"/>
      <c r="PNM207" s="11"/>
      <c r="PNN207" s="11"/>
      <c r="PNO207" s="11"/>
      <c r="PNP207" s="11"/>
      <c r="PNQ207" s="11"/>
      <c r="PNR207" s="11"/>
      <c r="PNS207" s="11"/>
      <c r="PNT207" s="11"/>
      <c r="PNU207" s="11"/>
      <c r="PNV207" s="11"/>
      <c r="PNW207" s="11"/>
      <c r="PNX207" s="11"/>
      <c r="PNY207" s="11"/>
      <c r="PNZ207" s="11"/>
      <c r="POA207" s="11"/>
      <c r="POB207" s="11"/>
      <c r="POC207" s="11"/>
      <c r="POD207" s="11"/>
      <c r="POE207" s="11"/>
      <c r="POF207" s="11"/>
      <c r="POG207" s="11"/>
      <c r="POH207" s="11"/>
      <c r="POI207" s="11"/>
      <c r="POJ207" s="11"/>
      <c r="POK207" s="11"/>
      <c r="POL207" s="11"/>
      <c r="POM207" s="11"/>
      <c r="PON207" s="11"/>
      <c r="POO207" s="11"/>
      <c r="POP207" s="11"/>
      <c r="POQ207" s="11"/>
      <c r="POR207" s="11"/>
      <c r="POS207" s="11"/>
      <c r="POT207" s="11"/>
      <c r="POU207" s="11"/>
      <c r="POV207" s="11"/>
      <c r="POW207" s="11"/>
      <c r="POX207" s="11"/>
      <c r="POY207" s="11"/>
      <c r="POZ207" s="11"/>
      <c r="PPA207" s="11"/>
      <c r="PPB207" s="11"/>
      <c r="PPC207" s="11"/>
      <c r="PPD207" s="11"/>
      <c r="PPE207" s="11"/>
      <c r="PPF207" s="11"/>
      <c r="PPG207" s="11"/>
      <c r="PPH207" s="11"/>
      <c r="PPI207" s="11"/>
      <c r="PPJ207" s="11"/>
      <c r="PPK207" s="11"/>
      <c r="PPL207" s="11"/>
      <c r="PPM207" s="11"/>
      <c r="PPN207" s="11"/>
      <c r="PPO207" s="11"/>
      <c r="PPP207" s="11"/>
      <c r="PPQ207" s="11"/>
      <c r="PPR207" s="11"/>
      <c r="PPS207" s="11"/>
      <c r="PPT207" s="11"/>
      <c r="PPU207" s="11"/>
      <c r="PPV207" s="11"/>
      <c r="PPW207" s="11"/>
      <c r="PPX207" s="11"/>
      <c r="PPY207" s="11"/>
      <c r="PPZ207" s="11"/>
      <c r="PQA207" s="11"/>
      <c r="PQB207" s="11"/>
      <c r="PQC207" s="11"/>
      <c r="PQD207" s="11"/>
      <c r="PQE207" s="11"/>
      <c r="PQF207" s="11"/>
      <c r="PQG207" s="11"/>
      <c r="PQH207" s="11"/>
      <c r="PQI207" s="11"/>
      <c r="PQJ207" s="11"/>
      <c r="PQK207" s="11"/>
      <c r="PQL207" s="11"/>
      <c r="PQM207" s="11"/>
      <c r="PQN207" s="11"/>
      <c r="PQO207" s="11"/>
      <c r="PQP207" s="11"/>
      <c r="PQQ207" s="11"/>
      <c r="PQR207" s="11"/>
      <c r="PQS207" s="11"/>
      <c r="PQT207" s="11"/>
      <c r="PQU207" s="11"/>
      <c r="PQV207" s="11"/>
      <c r="PQW207" s="11"/>
      <c r="PQX207" s="11"/>
      <c r="PQY207" s="11"/>
      <c r="PQZ207" s="11"/>
      <c r="PRA207" s="11"/>
      <c r="PRB207" s="11"/>
      <c r="PRC207" s="11"/>
      <c r="PRD207" s="11"/>
      <c r="PRE207" s="11"/>
      <c r="PRF207" s="11"/>
      <c r="PRG207" s="11"/>
      <c r="PRH207" s="11"/>
      <c r="PRI207" s="11"/>
      <c r="PRJ207" s="11"/>
      <c r="PRK207" s="11"/>
      <c r="PRL207" s="11"/>
      <c r="PRM207" s="11"/>
      <c r="PRN207" s="11"/>
      <c r="PRO207" s="11"/>
      <c r="PRP207" s="11"/>
      <c r="PRQ207" s="11"/>
      <c r="PRR207" s="11"/>
      <c r="PRS207" s="11"/>
      <c r="PRT207" s="11"/>
      <c r="PRU207" s="11"/>
      <c r="PRV207" s="11"/>
      <c r="PRW207" s="11"/>
      <c r="PRX207" s="11"/>
      <c r="PRY207" s="11"/>
      <c r="PRZ207" s="11"/>
      <c r="PSA207" s="11"/>
      <c r="PSB207" s="11"/>
      <c r="PSC207" s="11"/>
      <c r="PSD207" s="11"/>
      <c r="PSE207" s="11"/>
      <c r="PSF207" s="11"/>
      <c r="PSG207" s="11"/>
      <c r="PSH207" s="11"/>
      <c r="PSI207" s="11"/>
      <c r="PSJ207" s="11"/>
      <c r="PSK207" s="11"/>
      <c r="PSL207" s="11"/>
      <c r="PSM207" s="11"/>
      <c r="PSN207" s="11"/>
      <c r="PSO207" s="11"/>
      <c r="PSP207" s="11"/>
      <c r="PSQ207" s="11"/>
      <c r="PSR207" s="11"/>
      <c r="PSS207" s="11"/>
      <c r="PST207" s="11"/>
      <c r="PSU207" s="11"/>
      <c r="PSV207" s="11"/>
      <c r="PSW207" s="11"/>
      <c r="PSX207" s="11"/>
      <c r="PSY207" s="11"/>
      <c r="PSZ207" s="11"/>
      <c r="PTA207" s="11"/>
      <c r="PTB207" s="11"/>
      <c r="PTC207" s="11"/>
      <c r="PTD207" s="11"/>
      <c r="PTE207" s="11"/>
      <c r="PTF207" s="11"/>
      <c r="PTG207" s="11"/>
      <c r="PTH207" s="11"/>
      <c r="PTI207" s="11"/>
      <c r="PTJ207" s="11"/>
      <c r="PTK207" s="11"/>
      <c r="PTL207" s="11"/>
      <c r="PTM207" s="11"/>
      <c r="PTN207" s="11"/>
      <c r="PTO207" s="11"/>
      <c r="PTP207" s="11"/>
      <c r="PTQ207" s="11"/>
      <c r="PTR207" s="11"/>
      <c r="PTS207" s="11"/>
      <c r="PTT207" s="11"/>
      <c r="PTU207" s="11"/>
      <c r="PTV207" s="11"/>
      <c r="PTW207" s="11"/>
      <c r="PTX207" s="11"/>
      <c r="PTY207" s="11"/>
      <c r="PTZ207" s="11"/>
      <c r="PUA207" s="11"/>
      <c r="PUB207" s="11"/>
      <c r="PUC207" s="11"/>
      <c r="PUD207" s="11"/>
      <c r="PUE207" s="11"/>
      <c r="PUF207" s="11"/>
      <c r="PUG207" s="11"/>
      <c r="PUH207" s="11"/>
      <c r="PUI207" s="11"/>
      <c r="PUJ207" s="11"/>
      <c r="PUK207" s="11"/>
      <c r="PUL207" s="11"/>
      <c r="PUM207" s="11"/>
      <c r="PUN207" s="11"/>
      <c r="PUO207" s="11"/>
      <c r="PUP207" s="11"/>
      <c r="PUQ207" s="11"/>
      <c r="PUR207" s="11"/>
      <c r="PUS207" s="11"/>
      <c r="PUT207" s="11"/>
      <c r="PUU207" s="11"/>
      <c r="PUV207" s="11"/>
      <c r="PUW207" s="11"/>
      <c r="PUX207" s="11"/>
      <c r="PUY207" s="11"/>
      <c r="PUZ207" s="11"/>
      <c r="PVA207" s="11"/>
      <c r="PVB207" s="11"/>
      <c r="PVC207" s="11"/>
      <c r="PVD207" s="11"/>
      <c r="PVE207" s="11"/>
      <c r="PVF207" s="11"/>
      <c r="PVG207" s="11"/>
      <c r="PVH207" s="11"/>
      <c r="PVI207" s="11"/>
      <c r="PVJ207" s="11"/>
      <c r="PVK207" s="11"/>
      <c r="PVL207" s="11"/>
      <c r="PVM207" s="11"/>
      <c r="PVN207" s="11"/>
      <c r="PVO207" s="11"/>
      <c r="PVP207" s="11"/>
      <c r="PVQ207" s="11"/>
      <c r="PVR207" s="11"/>
      <c r="PVS207" s="11"/>
      <c r="PVT207" s="11"/>
      <c r="PVU207" s="11"/>
      <c r="PVV207" s="11"/>
      <c r="PVW207" s="11"/>
      <c r="PVX207" s="11"/>
      <c r="PVY207" s="11"/>
      <c r="PVZ207" s="11"/>
      <c r="PWA207" s="11"/>
      <c r="PWB207" s="11"/>
      <c r="PWC207" s="11"/>
      <c r="PWD207" s="11"/>
      <c r="PWE207" s="11"/>
      <c r="PWF207" s="11"/>
      <c r="PWG207" s="11"/>
      <c r="PWH207" s="11"/>
      <c r="PWI207" s="11"/>
      <c r="PWJ207" s="11"/>
      <c r="PWK207" s="11"/>
      <c r="PWL207" s="11"/>
      <c r="PWM207" s="11"/>
      <c r="PWN207" s="11"/>
      <c r="PWO207" s="11"/>
      <c r="PWP207" s="11"/>
      <c r="PWQ207" s="11"/>
      <c r="PWR207" s="11"/>
      <c r="PWS207" s="11"/>
      <c r="PWT207" s="11"/>
      <c r="PWU207" s="11"/>
      <c r="PWV207" s="11"/>
      <c r="PWW207" s="11"/>
      <c r="PWX207" s="11"/>
      <c r="PWY207" s="11"/>
      <c r="PWZ207" s="11"/>
      <c r="PXA207" s="11"/>
      <c r="PXB207" s="11"/>
      <c r="PXC207" s="11"/>
      <c r="PXD207" s="11"/>
      <c r="PXE207" s="11"/>
      <c r="PXF207" s="11"/>
      <c r="PXG207" s="11"/>
      <c r="PXH207" s="11"/>
      <c r="PXI207" s="11"/>
      <c r="PXJ207" s="11"/>
      <c r="PXK207" s="11"/>
      <c r="PXL207" s="11"/>
      <c r="PXM207" s="11"/>
      <c r="PXN207" s="11"/>
      <c r="PXO207" s="11"/>
      <c r="PXP207" s="11"/>
      <c r="PXQ207" s="11"/>
      <c r="PXR207" s="11"/>
      <c r="PXS207" s="11"/>
      <c r="PXT207" s="11"/>
      <c r="PXU207" s="11"/>
      <c r="PXV207" s="11"/>
      <c r="PXW207" s="11"/>
      <c r="PXX207" s="11"/>
      <c r="PXY207" s="11"/>
      <c r="PXZ207" s="11"/>
      <c r="PYA207" s="11"/>
      <c r="PYB207" s="11"/>
      <c r="PYC207" s="11"/>
      <c r="PYD207" s="11"/>
      <c r="PYE207" s="11"/>
      <c r="PYF207" s="11"/>
      <c r="PYG207" s="11"/>
      <c r="PYH207" s="11"/>
      <c r="PYI207" s="11"/>
      <c r="PYJ207" s="11"/>
      <c r="PYK207" s="11"/>
      <c r="PYL207" s="11"/>
      <c r="PYM207" s="11"/>
      <c r="PYN207" s="11"/>
      <c r="PYO207" s="11"/>
      <c r="PYP207" s="11"/>
      <c r="PYQ207" s="11"/>
      <c r="PYR207" s="11"/>
      <c r="PYS207" s="11"/>
      <c r="PYT207" s="11"/>
      <c r="PYU207" s="11"/>
      <c r="PYV207" s="11"/>
      <c r="PYW207" s="11"/>
      <c r="PYX207" s="11"/>
      <c r="PYY207" s="11"/>
      <c r="PYZ207" s="11"/>
      <c r="PZA207" s="11"/>
      <c r="PZB207" s="11"/>
      <c r="PZC207" s="11"/>
      <c r="PZD207" s="11"/>
      <c r="PZE207" s="11"/>
      <c r="PZF207" s="11"/>
      <c r="PZG207" s="11"/>
      <c r="PZH207" s="11"/>
      <c r="PZI207" s="11"/>
      <c r="PZJ207" s="11"/>
      <c r="PZK207" s="11"/>
      <c r="PZL207" s="11"/>
      <c r="PZM207" s="11"/>
      <c r="PZN207" s="11"/>
      <c r="PZO207" s="11"/>
      <c r="PZP207" s="11"/>
      <c r="PZQ207" s="11"/>
      <c r="PZR207" s="11"/>
      <c r="PZS207" s="11"/>
      <c r="PZT207" s="11"/>
      <c r="PZU207" s="11"/>
      <c r="PZV207" s="11"/>
      <c r="PZW207" s="11"/>
      <c r="PZX207" s="11"/>
      <c r="PZY207" s="11"/>
      <c r="PZZ207" s="11"/>
      <c r="QAA207" s="11"/>
      <c r="QAB207" s="11"/>
      <c r="QAC207" s="11"/>
      <c r="QAD207" s="11"/>
      <c r="QAE207" s="11"/>
      <c r="QAF207" s="11"/>
      <c r="QAG207" s="11"/>
      <c r="QAH207" s="11"/>
      <c r="QAI207" s="11"/>
      <c r="QAJ207" s="11"/>
      <c r="QAK207" s="11"/>
      <c r="QAL207" s="11"/>
      <c r="QAM207" s="11"/>
      <c r="QAN207" s="11"/>
      <c r="QAO207" s="11"/>
      <c r="QAP207" s="11"/>
      <c r="QAQ207" s="11"/>
      <c r="QAR207" s="11"/>
      <c r="QAS207" s="11"/>
      <c r="QAT207" s="11"/>
      <c r="QAU207" s="11"/>
      <c r="QAV207" s="11"/>
      <c r="QAW207" s="11"/>
      <c r="QAX207" s="11"/>
      <c r="QAY207" s="11"/>
      <c r="QAZ207" s="11"/>
      <c r="QBA207" s="11"/>
      <c r="QBB207" s="11"/>
      <c r="QBC207" s="11"/>
      <c r="QBD207" s="11"/>
      <c r="QBE207" s="11"/>
      <c r="QBF207" s="11"/>
      <c r="QBG207" s="11"/>
      <c r="QBH207" s="11"/>
      <c r="QBI207" s="11"/>
      <c r="QBJ207" s="11"/>
      <c r="QBK207" s="11"/>
      <c r="QBL207" s="11"/>
      <c r="QBM207" s="11"/>
      <c r="QBN207" s="11"/>
      <c r="QBO207" s="11"/>
      <c r="QBP207" s="11"/>
      <c r="QBQ207" s="11"/>
      <c r="QBR207" s="11"/>
      <c r="QBS207" s="11"/>
      <c r="QBT207" s="11"/>
      <c r="QBU207" s="11"/>
      <c r="QBV207" s="11"/>
      <c r="QBW207" s="11"/>
      <c r="QBX207" s="11"/>
      <c r="QBY207" s="11"/>
      <c r="QBZ207" s="11"/>
      <c r="QCA207" s="11"/>
      <c r="QCB207" s="11"/>
      <c r="QCC207" s="11"/>
      <c r="QCD207" s="11"/>
      <c r="QCE207" s="11"/>
      <c r="QCF207" s="11"/>
      <c r="QCG207" s="11"/>
      <c r="QCH207" s="11"/>
      <c r="QCI207" s="11"/>
      <c r="QCJ207" s="11"/>
      <c r="QCK207" s="11"/>
      <c r="QCL207" s="11"/>
      <c r="QCM207" s="11"/>
      <c r="QCN207" s="11"/>
      <c r="QCO207" s="11"/>
      <c r="QCP207" s="11"/>
      <c r="QCQ207" s="11"/>
      <c r="QCR207" s="11"/>
      <c r="QCS207" s="11"/>
      <c r="QCT207" s="11"/>
      <c r="QCU207" s="11"/>
      <c r="QCV207" s="11"/>
      <c r="QCW207" s="11"/>
      <c r="QCX207" s="11"/>
      <c r="QCY207" s="11"/>
      <c r="QCZ207" s="11"/>
      <c r="QDA207" s="11"/>
      <c r="QDB207" s="11"/>
      <c r="QDC207" s="11"/>
      <c r="QDD207" s="11"/>
      <c r="QDE207" s="11"/>
      <c r="QDF207" s="11"/>
      <c r="QDG207" s="11"/>
      <c r="QDH207" s="11"/>
      <c r="QDI207" s="11"/>
      <c r="QDJ207" s="11"/>
      <c r="QDK207" s="11"/>
      <c r="QDL207" s="11"/>
      <c r="QDM207" s="11"/>
      <c r="QDN207" s="11"/>
      <c r="QDO207" s="11"/>
      <c r="QDP207" s="11"/>
      <c r="QDQ207" s="11"/>
      <c r="QDR207" s="11"/>
      <c r="QDS207" s="11"/>
      <c r="QDT207" s="11"/>
      <c r="QDU207" s="11"/>
      <c r="QDV207" s="11"/>
      <c r="QDW207" s="11"/>
      <c r="QDX207" s="11"/>
      <c r="QDY207" s="11"/>
      <c r="QDZ207" s="11"/>
      <c r="QEA207" s="11"/>
      <c r="QEB207" s="11"/>
      <c r="QEC207" s="11"/>
      <c r="QED207" s="11"/>
      <c r="QEE207" s="11"/>
      <c r="QEF207" s="11"/>
      <c r="QEG207" s="11"/>
      <c r="QEH207" s="11"/>
      <c r="QEI207" s="11"/>
      <c r="QEJ207" s="11"/>
      <c r="QEK207" s="11"/>
      <c r="QEL207" s="11"/>
      <c r="QEM207" s="11"/>
      <c r="QEN207" s="11"/>
      <c r="QEO207" s="11"/>
      <c r="QEP207" s="11"/>
      <c r="QEQ207" s="11"/>
      <c r="QER207" s="11"/>
      <c r="QES207" s="11"/>
      <c r="QET207" s="11"/>
      <c r="QEU207" s="11"/>
      <c r="QEV207" s="11"/>
      <c r="QEW207" s="11"/>
      <c r="QEX207" s="11"/>
      <c r="QEY207" s="11"/>
      <c r="QEZ207" s="11"/>
      <c r="QFA207" s="11"/>
      <c r="QFB207" s="11"/>
      <c r="QFC207" s="11"/>
      <c r="QFD207" s="11"/>
      <c r="QFE207" s="11"/>
      <c r="QFF207" s="11"/>
      <c r="QFG207" s="11"/>
      <c r="QFH207" s="11"/>
      <c r="QFI207" s="11"/>
      <c r="QFJ207" s="11"/>
      <c r="QFK207" s="11"/>
      <c r="QFL207" s="11"/>
      <c r="QFM207" s="11"/>
      <c r="QFN207" s="11"/>
      <c r="QFO207" s="11"/>
      <c r="QFP207" s="11"/>
      <c r="QFQ207" s="11"/>
      <c r="QFR207" s="11"/>
      <c r="QFS207" s="11"/>
      <c r="QFT207" s="11"/>
      <c r="QFU207" s="11"/>
      <c r="QFV207" s="11"/>
      <c r="QFW207" s="11"/>
      <c r="QFX207" s="11"/>
      <c r="QFY207" s="11"/>
      <c r="QFZ207" s="11"/>
      <c r="QGA207" s="11"/>
      <c r="QGB207" s="11"/>
      <c r="QGC207" s="11"/>
      <c r="QGD207" s="11"/>
      <c r="QGE207" s="11"/>
      <c r="QGF207" s="11"/>
      <c r="QGG207" s="11"/>
      <c r="QGH207" s="11"/>
      <c r="QGI207" s="11"/>
      <c r="QGJ207" s="11"/>
      <c r="QGK207" s="11"/>
      <c r="QGL207" s="11"/>
      <c r="QGM207" s="11"/>
      <c r="QGN207" s="11"/>
      <c r="QGO207" s="11"/>
      <c r="QGP207" s="11"/>
      <c r="QGQ207" s="11"/>
      <c r="QGR207" s="11"/>
      <c r="QGS207" s="11"/>
      <c r="QGT207" s="11"/>
      <c r="QGU207" s="11"/>
      <c r="QGV207" s="11"/>
      <c r="QGW207" s="11"/>
      <c r="QGX207" s="11"/>
      <c r="QGY207" s="11"/>
      <c r="QGZ207" s="11"/>
      <c r="QHA207" s="11"/>
      <c r="QHB207" s="11"/>
      <c r="QHC207" s="11"/>
      <c r="QHD207" s="11"/>
      <c r="QHE207" s="11"/>
      <c r="QHF207" s="11"/>
      <c r="QHG207" s="11"/>
      <c r="QHH207" s="11"/>
      <c r="QHI207" s="11"/>
      <c r="QHJ207" s="11"/>
      <c r="QHK207" s="11"/>
      <c r="QHL207" s="11"/>
      <c r="QHM207" s="11"/>
      <c r="QHN207" s="11"/>
      <c r="QHO207" s="11"/>
      <c r="QHP207" s="11"/>
      <c r="QHQ207" s="11"/>
      <c r="QHR207" s="11"/>
      <c r="QHS207" s="11"/>
      <c r="QHT207" s="11"/>
      <c r="QHU207" s="11"/>
      <c r="QHV207" s="11"/>
      <c r="QHW207" s="11"/>
      <c r="QHX207" s="11"/>
      <c r="QHY207" s="11"/>
      <c r="QHZ207" s="11"/>
      <c r="QIA207" s="11"/>
      <c r="QIB207" s="11"/>
      <c r="QIC207" s="11"/>
      <c r="QID207" s="11"/>
      <c r="QIE207" s="11"/>
      <c r="QIF207" s="11"/>
      <c r="QIG207" s="11"/>
      <c r="QIH207" s="11"/>
      <c r="QII207" s="11"/>
      <c r="QIJ207" s="11"/>
      <c r="QIK207" s="11"/>
      <c r="QIL207" s="11"/>
      <c r="QIM207" s="11"/>
      <c r="QIN207" s="11"/>
      <c r="QIO207" s="11"/>
      <c r="QIP207" s="11"/>
      <c r="QIQ207" s="11"/>
      <c r="QIR207" s="11"/>
      <c r="QIS207" s="11"/>
      <c r="QIT207" s="11"/>
      <c r="QIU207" s="11"/>
      <c r="QIV207" s="11"/>
      <c r="QIW207" s="11"/>
      <c r="QIX207" s="11"/>
      <c r="QIY207" s="11"/>
      <c r="QIZ207" s="11"/>
      <c r="QJA207" s="11"/>
      <c r="QJB207" s="11"/>
      <c r="QJC207" s="11"/>
      <c r="QJD207" s="11"/>
      <c r="QJE207" s="11"/>
      <c r="QJF207" s="11"/>
      <c r="QJG207" s="11"/>
      <c r="QJH207" s="11"/>
      <c r="QJI207" s="11"/>
      <c r="QJJ207" s="11"/>
      <c r="QJK207" s="11"/>
      <c r="QJL207" s="11"/>
      <c r="QJM207" s="11"/>
      <c r="QJN207" s="11"/>
      <c r="QJO207" s="11"/>
      <c r="QJP207" s="11"/>
      <c r="QJQ207" s="11"/>
      <c r="QJR207" s="11"/>
      <c r="QJS207" s="11"/>
      <c r="QJT207" s="11"/>
      <c r="QJU207" s="11"/>
      <c r="QJV207" s="11"/>
      <c r="QJW207" s="11"/>
      <c r="QJX207" s="11"/>
      <c r="QJY207" s="11"/>
      <c r="QJZ207" s="11"/>
      <c r="QKA207" s="11"/>
      <c r="QKB207" s="11"/>
      <c r="QKC207" s="11"/>
      <c r="QKD207" s="11"/>
      <c r="QKE207" s="11"/>
      <c r="QKF207" s="11"/>
      <c r="QKG207" s="11"/>
      <c r="QKH207" s="11"/>
      <c r="QKI207" s="11"/>
      <c r="QKJ207" s="11"/>
      <c r="QKK207" s="11"/>
      <c r="QKL207" s="11"/>
      <c r="QKM207" s="11"/>
      <c r="QKN207" s="11"/>
      <c r="QKO207" s="11"/>
      <c r="QKP207" s="11"/>
      <c r="QKQ207" s="11"/>
      <c r="QKR207" s="11"/>
      <c r="QKS207" s="11"/>
      <c r="QKT207" s="11"/>
      <c r="QKU207" s="11"/>
      <c r="QKV207" s="11"/>
      <c r="QKW207" s="11"/>
      <c r="QKX207" s="11"/>
      <c r="QKY207" s="11"/>
      <c r="QKZ207" s="11"/>
      <c r="QLA207" s="11"/>
      <c r="QLB207" s="11"/>
      <c r="QLC207" s="11"/>
      <c r="QLD207" s="11"/>
      <c r="QLE207" s="11"/>
      <c r="QLF207" s="11"/>
      <c r="QLG207" s="11"/>
      <c r="QLH207" s="11"/>
      <c r="QLI207" s="11"/>
      <c r="QLJ207" s="11"/>
      <c r="QLK207" s="11"/>
      <c r="QLL207" s="11"/>
      <c r="QLM207" s="11"/>
      <c r="QLN207" s="11"/>
      <c r="QLO207" s="11"/>
      <c r="QLP207" s="11"/>
      <c r="QLQ207" s="11"/>
      <c r="QLR207" s="11"/>
      <c r="QLS207" s="11"/>
      <c r="QLT207" s="11"/>
      <c r="QLU207" s="11"/>
      <c r="QLV207" s="11"/>
      <c r="QLW207" s="11"/>
      <c r="QLX207" s="11"/>
      <c r="QLY207" s="11"/>
      <c r="QLZ207" s="11"/>
      <c r="QMA207" s="11"/>
      <c r="QMB207" s="11"/>
      <c r="QMC207" s="11"/>
      <c r="QMD207" s="11"/>
      <c r="QME207" s="11"/>
      <c r="QMF207" s="11"/>
      <c r="QMG207" s="11"/>
      <c r="QMH207" s="11"/>
      <c r="QMI207" s="11"/>
      <c r="QMJ207" s="11"/>
      <c r="QMK207" s="11"/>
      <c r="QML207" s="11"/>
      <c r="QMM207" s="11"/>
      <c r="QMN207" s="11"/>
      <c r="QMO207" s="11"/>
      <c r="QMP207" s="11"/>
      <c r="QMQ207" s="11"/>
      <c r="QMR207" s="11"/>
      <c r="QMS207" s="11"/>
      <c r="QMT207" s="11"/>
      <c r="QMU207" s="11"/>
      <c r="QMV207" s="11"/>
      <c r="QMW207" s="11"/>
      <c r="QMX207" s="11"/>
      <c r="QMY207" s="11"/>
      <c r="QMZ207" s="11"/>
      <c r="QNA207" s="11"/>
      <c r="QNB207" s="11"/>
      <c r="QNC207" s="11"/>
      <c r="QND207" s="11"/>
      <c r="QNE207" s="11"/>
      <c r="QNF207" s="11"/>
      <c r="QNG207" s="11"/>
      <c r="QNH207" s="11"/>
      <c r="QNI207" s="11"/>
      <c r="QNJ207" s="11"/>
      <c r="QNK207" s="11"/>
      <c r="QNL207" s="11"/>
      <c r="QNM207" s="11"/>
      <c r="QNN207" s="11"/>
      <c r="QNO207" s="11"/>
      <c r="QNP207" s="11"/>
      <c r="QNQ207" s="11"/>
      <c r="QNR207" s="11"/>
      <c r="QNS207" s="11"/>
      <c r="QNT207" s="11"/>
      <c r="QNU207" s="11"/>
      <c r="QNV207" s="11"/>
      <c r="QNW207" s="11"/>
      <c r="QNX207" s="11"/>
      <c r="QNY207" s="11"/>
      <c r="QNZ207" s="11"/>
      <c r="QOA207" s="11"/>
      <c r="QOB207" s="11"/>
      <c r="QOC207" s="11"/>
      <c r="QOD207" s="11"/>
      <c r="QOE207" s="11"/>
      <c r="QOF207" s="11"/>
      <c r="QOG207" s="11"/>
      <c r="QOH207" s="11"/>
      <c r="QOI207" s="11"/>
      <c r="QOJ207" s="11"/>
      <c r="QOK207" s="11"/>
      <c r="QOL207" s="11"/>
      <c r="QOM207" s="11"/>
      <c r="QON207" s="11"/>
      <c r="QOO207" s="11"/>
      <c r="QOP207" s="11"/>
      <c r="QOQ207" s="11"/>
      <c r="QOR207" s="11"/>
      <c r="QOS207" s="11"/>
      <c r="QOT207" s="11"/>
      <c r="QOU207" s="11"/>
      <c r="QOV207" s="11"/>
      <c r="QOW207" s="11"/>
      <c r="QOX207" s="11"/>
      <c r="QOY207" s="11"/>
      <c r="QOZ207" s="11"/>
      <c r="QPA207" s="11"/>
      <c r="QPB207" s="11"/>
      <c r="QPC207" s="11"/>
      <c r="QPD207" s="11"/>
      <c r="QPE207" s="11"/>
      <c r="QPF207" s="11"/>
      <c r="QPG207" s="11"/>
      <c r="QPH207" s="11"/>
      <c r="QPI207" s="11"/>
      <c r="QPJ207" s="11"/>
      <c r="QPK207" s="11"/>
      <c r="QPL207" s="11"/>
      <c r="QPM207" s="11"/>
      <c r="QPN207" s="11"/>
      <c r="QPO207" s="11"/>
      <c r="QPP207" s="11"/>
      <c r="QPQ207" s="11"/>
      <c r="QPR207" s="11"/>
      <c r="QPS207" s="11"/>
      <c r="QPT207" s="11"/>
      <c r="QPU207" s="11"/>
      <c r="QPV207" s="11"/>
      <c r="QPW207" s="11"/>
      <c r="QPX207" s="11"/>
      <c r="QPY207" s="11"/>
      <c r="QPZ207" s="11"/>
      <c r="QQA207" s="11"/>
      <c r="QQB207" s="11"/>
      <c r="QQC207" s="11"/>
      <c r="QQD207" s="11"/>
      <c r="QQE207" s="11"/>
      <c r="QQF207" s="11"/>
      <c r="QQG207" s="11"/>
      <c r="QQH207" s="11"/>
      <c r="QQI207" s="11"/>
      <c r="QQJ207" s="11"/>
      <c r="QQK207" s="11"/>
      <c r="QQL207" s="11"/>
      <c r="QQM207" s="11"/>
      <c r="QQN207" s="11"/>
      <c r="QQO207" s="11"/>
      <c r="QQP207" s="11"/>
      <c r="QQQ207" s="11"/>
      <c r="QQR207" s="11"/>
      <c r="QQS207" s="11"/>
      <c r="QQT207" s="11"/>
      <c r="QQU207" s="11"/>
      <c r="QQV207" s="11"/>
      <c r="QQW207" s="11"/>
      <c r="QQX207" s="11"/>
      <c r="QQY207" s="11"/>
      <c r="QQZ207" s="11"/>
      <c r="QRA207" s="11"/>
      <c r="QRB207" s="11"/>
      <c r="QRC207" s="11"/>
      <c r="QRD207" s="11"/>
      <c r="QRE207" s="11"/>
      <c r="QRF207" s="11"/>
      <c r="QRG207" s="11"/>
      <c r="QRH207" s="11"/>
      <c r="QRI207" s="11"/>
      <c r="QRJ207" s="11"/>
      <c r="QRK207" s="11"/>
      <c r="QRL207" s="11"/>
      <c r="QRM207" s="11"/>
      <c r="QRN207" s="11"/>
      <c r="QRO207" s="11"/>
      <c r="QRP207" s="11"/>
      <c r="QRQ207" s="11"/>
      <c r="QRR207" s="11"/>
      <c r="QRS207" s="11"/>
      <c r="QRT207" s="11"/>
      <c r="QRU207" s="11"/>
      <c r="QRV207" s="11"/>
      <c r="QRW207" s="11"/>
      <c r="QRX207" s="11"/>
      <c r="QRY207" s="11"/>
      <c r="QRZ207" s="11"/>
      <c r="QSA207" s="11"/>
      <c r="QSB207" s="11"/>
      <c r="QSC207" s="11"/>
      <c r="QSD207" s="11"/>
      <c r="QSE207" s="11"/>
      <c r="QSF207" s="11"/>
      <c r="QSG207" s="11"/>
      <c r="QSH207" s="11"/>
      <c r="QSI207" s="11"/>
      <c r="QSJ207" s="11"/>
      <c r="QSK207" s="11"/>
      <c r="QSL207" s="11"/>
      <c r="QSM207" s="11"/>
      <c r="QSN207" s="11"/>
      <c r="QSO207" s="11"/>
      <c r="QSP207" s="11"/>
      <c r="QSQ207" s="11"/>
      <c r="QSR207" s="11"/>
      <c r="QSS207" s="11"/>
      <c r="QST207" s="11"/>
      <c r="QSU207" s="11"/>
      <c r="QSV207" s="11"/>
      <c r="QSW207" s="11"/>
      <c r="QSX207" s="11"/>
      <c r="QSY207" s="11"/>
      <c r="QSZ207" s="11"/>
      <c r="QTA207" s="11"/>
      <c r="QTB207" s="11"/>
      <c r="QTC207" s="11"/>
      <c r="QTD207" s="11"/>
      <c r="QTE207" s="11"/>
      <c r="QTF207" s="11"/>
      <c r="QTG207" s="11"/>
      <c r="QTH207" s="11"/>
      <c r="QTI207" s="11"/>
      <c r="QTJ207" s="11"/>
      <c r="QTK207" s="11"/>
      <c r="QTL207" s="11"/>
      <c r="QTM207" s="11"/>
      <c r="QTN207" s="11"/>
      <c r="QTO207" s="11"/>
      <c r="QTP207" s="11"/>
      <c r="QTQ207" s="11"/>
      <c r="QTR207" s="11"/>
      <c r="QTS207" s="11"/>
      <c r="QTT207" s="11"/>
      <c r="QTU207" s="11"/>
      <c r="QTV207" s="11"/>
      <c r="QTW207" s="11"/>
      <c r="QTX207" s="11"/>
      <c r="QTY207" s="11"/>
      <c r="QTZ207" s="11"/>
      <c r="QUA207" s="11"/>
      <c r="QUB207" s="11"/>
      <c r="QUC207" s="11"/>
      <c r="QUD207" s="11"/>
      <c r="QUE207" s="11"/>
      <c r="QUF207" s="11"/>
      <c r="QUG207" s="11"/>
      <c r="QUH207" s="11"/>
      <c r="QUI207" s="11"/>
      <c r="QUJ207" s="11"/>
      <c r="QUK207" s="11"/>
      <c r="QUL207" s="11"/>
      <c r="QUM207" s="11"/>
      <c r="QUN207" s="11"/>
      <c r="QUO207" s="11"/>
      <c r="QUP207" s="11"/>
      <c r="QUQ207" s="11"/>
      <c r="QUR207" s="11"/>
      <c r="QUS207" s="11"/>
      <c r="QUT207" s="11"/>
      <c r="QUU207" s="11"/>
      <c r="QUV207" s="11"/>
      <c r="QUW207" s="11"/>
      <c r="QUX207" s="11"/>
      <c r="QUY207" s="11"/>
      <c r="QUZ207" s="11"/>
      <c r="QVA207" s="11"/>
      <c r="QVB207" s="11"/>
      <c r="QVC207" s="11"/>
      <c r="QVD207" s="11"/>
      <c r="QVE207" s="11"/>
      <c r="QVF207" s="11"/>
      <c r="QVG207" s="11"/>
      <c r="QVH207" s="11"/>
      <c r="QVI207" s="11"/>
      <c r="QVJ207" s="11"/>
      <c r="QVK207" s="11"/>
      <c r="QVL207" s="11"/>
      <c r="QVM207" s="11"/>
      <c r="QVN207" s="11"/>
      <c r="QVO207" s="11"/>
      <c r="QVP207" s="11"/>
      <c r="QVQ207" s="11"/>
      <c r="QVR207" s="11"/>
      <c r="QVS207" s="11"/>
      <c r="QVT207" s="11"/>
      <c r="QVU207" s="11"/>
      <c r="QVV207" s="11"/>
      <c r="QVW207" s="11"/>
      <c r="QVX207" s="11"/>
      <c r="QVY207" s="11"/>
      <c r="QVZ207" s="11"/>
      <c r="QWA207" s="11"/>
      <c r="QWB207" s="11"/>
      <c r="QWC207" s="11"/>
      <c r="QWD207" s="11"/>
      <c r="QWE207" s="11"/>
      <c r="QWF207" s="11"/>
      <c r="QWG207" s="11"/>
      <c r="QWH207" s="11"/>
      <c r="QWI207" s="11"/>
      <c r="QWJ207" s="11"/>
      <c r="QWK207" s="11"/>
      <c r="QWL207" s="11"/>
      <c r="QWM207" s="11"/>
      <c r="QWN207" s="11"/>
      <c r="QWO207" s="11"/>
      <c r="QWP207" s="11"/>
      <c r="QWQ207" s="11"/>
      <c r="QWR207" s="11"/>
      <c r="QWS207" s="11"/>
      <c r="QWT207" s="11"/>
      <c r="QWU207" s="11"/>
      <c r="QWV207" s="11"/>
      <c r="QWW207" s="11"/>
      <c r="QWX207" s="11"/>
      <c r="QWY207" s="11"/>
      <c r="QWZ207" s="11"/>
      <c r="QXA207" s="11"/>
      <c r="QXB207" s="11"/>
      <c r="QXC207" s="11"/>
      <c r="QXD207" s="11"/>
      <c r="QXE207" s="11"/>
      <c r="QXF207" s="11"/>
      <c r="QXG207" s="11"/>
      <c r="QXH207" s="11"/>
      <c r="QXI207" s="11"/>
      <c r="QXJ207" s="11"/>
      <c r="QXK207" s="11"/>
      <c r="QXL207" s="11"/>
      <c r="QXM207" s="11"/>
      <c r="QXN207" s="11"/>
      <c r="QXO207" s="11"/>
      <c r="QXP207" s="11"/>
      <c r="QXQ207" s="11"/>
      <c r="QXR207" s="11"/>
      <c r="QXS207" s="11"/>
      <c r="QXT207" s="11"/>
      <c r="QXU207" s="11"/>
      <c r="QXV207" s="11"/>
      <c r="QXW207" s="11"/>
      <c r="QXX207" s="11"/>
      <c r="QXY207" s="11"/>
      <c r="QXZ207" s="11"/>
      <c r="QYA207" s="11"/>
      <c r="QYB207" s="11"/>
      <c r="QYC207" s="11"/>
      <c r="QYD207" s="11"/>
      <c r="QYE207" s="11"/>
      <c r="QYF207" s="11"/>
      <c r="QYG207" s="11"/>
      <c r="QYH207" s="11"/>
      <c r="QYI207" s="11"/>
      <c r="QYJ207" s="11"/>
      <c r="QYK207" s="11"/>
      <c r="QYL207" s="11"/>
      <c r="QYM207" s="11"/>
      <c r="QYN207" s="11"/>
      <c r="QYO207" s="11"/>
      <c r="QYP207" s="11"/>
      <c r="QYQ207" s="11"/>
      <c r="QYR207" s="11"/>
      <c r="QYS207" s="11"/>
      <c r="QYT207" s="11"/>
      <c r="QYU207" s="11"/>
      <c r="QYV207" s="11"/>
      <c r="QYW207" s="11"/>
      <c r="QYX207" s="11"/>
      <c r="QYY207" s="11"/>
      <c r="QYZ207" s="11"/>
      <c r="QZA207" s="11"/>
      <c r="QZB207" s="11"/>
      <c r="QZC207" s="11"/>
      <c r="QZD207" s="11"/>
      <c r="QZE207" s="11"/>
      <c r="QZF207" s="11"/>
      <c r="QZG207" s="11"/>
      <c r="QZH207" s="11"/>
      <c r="QZI207" s="11"/>
      <c r="QZJ207" s="11"/>
      <c r="QZK207" s="11"/>
      <c r="QZL207" s="11"/>
      <c r="QZM207" s="11"/>
      <c r="QZN207" s="11"/>
      <c r="QZO207" s="11"/>
      <c r="QZP207" s="11"/>
      <c r="QZQ207" s="11"/>
      <c r="QZR207" s="11"/>
      <c r="QZS207" s="11"/>
      <c r="QZT207" s="11"/>
      <c r="QZU207" s="11"/>
      <c r="QZV207" s="11"/>
      <c r="QZW207" s="11"/>
      <c r="QZX207" s="11"/>
      <c r="QZY207" s="11"/>
      <c r="QZZ207" s="11"/>
      <c r="RAA207" s="11"/>
      <c r="RAB207" s="11"/>
      <c r="RAC207" s="11"/>
      <c r="RAD207" s="11"/>
      <c r="RAE207" s="11"/>
      <c r="RAF207" s="11"/>
      <c r="RAG207" s="11"/>
      <c r="RAH207" s="11"/>
      <c r="RAI207" s="11"/>
      <c r="RAJ207" s="11"/>
      <c r="RAK207" s="11"/>
      <c r="RAL207" s="11"/>
      <c r="RAM207" s="11"/>
      <c r="RAN207" s="11"/>
      <c r="RAO207" s="11"/>
      <c r="RAP207" s="11"/>
      <c r="RAQ207" s="11"/>
      <c r="RAR207" s="11"/>
      <c r="RAS207" s="11"/>
      <c r="RAT207" s="11"/>
      <c r="RAU207" s="11"/>
      <c r="RAV207" s="11"/>
      <c r="RAW207" s="11"/>
      <c r="RAX207" s="11"/>
      <c r="RAY207" s="11"/>
      <c r="RAZ207" s="11"/>
      <c r="RBA207" s="11"/>
      <c r="RBB207" s="11"/>
      <c r="RBC207" s="11"/>
      <c r="RBD207" s="11"/>
      <c r="RBE207" s="11"/>
      <c r="RBF207" s="11"/>
      <c r="RBG207" s="11"/>
      <c r="RBH207" s="11"/>
      <c r="RBI207" s="11"/>
      <c r="RBJ207" s="11"/>
      <c r="RBK207" s="11"/>
      <c r="RBL207" s="11"/>
      <c r="RBM207" s="11"/>
      <c r="RBN207" s="11"/>
      <c r="RBO207" s="11"/>
      <c r="RBP207" s="11"/>
      <c r="RBQ207" s="11"/>
      <c r="RBR207" s="11"/>
      <c r="RBS207" s="11"/>
      <c r="RBT207" s="11"/>
      <c r="RBU207" s="11"/>
      <c r="RBV207" s="11"/>
      <c r="RBW207" s="11"/>
      <c r="RBX207" s="11"/>
      <c r="RBY207" s="11"/>
      <c r="RBZ207" s="11"/>
      <c r="RCA207" s="11"/>
      <c r="RCB207" s="11"/>
      <c r="RCC207" s="11"/>
      <c r="RCD207" s="11"/>
      <c r="RCE207" s="11"/>
      <c r="RCF207" s="11"/>
      <c r="RCG207" s="11"/>
      <c r="RCH207" s="11"/>
      <c r="RCI207" s="11"/>
      <c r="RCJ207" s="11"/>
      <c r="RCK207" s="11"/>
      <c r="RCL207" s="11"/>
      <c r="RCM207" s="11"/>
      <c r="RCN207" s="11"/>
      <c r="RCO207" s="11"/>
      <c r="RCP207" s="11"/>
      <c r="RCQ207" s="11"/>
      <c r="RCR207" s="11"/>
      <c r="RCS207" s="11"/>
      <c r="RCT207" s="11"/>
      <c r="RCU207" s="11"/>
      <c r="RCV207" s="11"/>
      <c r="RCW207" s="11"/>
      <c r="RCX207" s="11"/>
      <c r="RCY207" s="11"/>
      <c r="RCZ207" s="11"/>
      <c r="RDA207" s="11"/>
      <c r="RDB207" s="11"/>
      <c r="RDC207" s="11"/>
      <c r="RDD207" s="11"/>
      <c r="RDE207" s="11"/>
      <c r="RDF207" s="11"/>
      <c r="RDG207" s="11"/>
      <c r="RDH207" s="11"/>
      <c r="RDI207" s="11"/>
      <c r="RDJ207" s="11"/>
      <c r="RDK207" s="11"/>
      <c r="RDL207" s="11"/>
      <c r="RDM207" s="11"/>
      <c r="RDN207" s="11"/>
      <c r="RDO207" s="11"/>
      <c r="RDP207" s="11"/>
      <c r="RDQ207" s="11"/>
      <c r="RDR207" s="11"/>
      <c r="RDS207" s="11"/>
      <c r="RDT207" s="11"/>
      <c r="RDU207" s="11"/>
      <c r="RDV207" s="11"/>
      <c r="RDW207" s="11"/>
      <c r="RDX207" s="11"/>
      <c r="RDY207" s="11"/>
      <c r="RDZ207" s="11"/>
      <c r="REA207" s="11"/>
      <c r="REB207" s="11"/>
      <c r="REC207" s="11"/>
      <c r="RED207" s="11"/>
      <c r="REE207" s="11"/>
      <c r="REF207" s="11"/>
      <c r="REG207" s="11"/>
      <c r="REH207" s="11"/>
      <c r="REI207" s="11"/>
      <c r="REJ207" s="11"/>
      <c r="REK207" s="11"/>
      <c r="REL207" s="11"/>
      <c r="REM207" s="11"/>
      <c r="REN207" s="11"/>
      <c r="REO207" s="11"/>
      <c r="REP207" s="11"/>
      <c r="REQ207" s="11"/>
      <c r="RER207" s="11"/>
      <c r="RES207" s="11"/>
      <c r="RET207" s="11"/>
      <c r="REU207" s="11"/>
      <c r="REV207" s="11"/>
      <c r="REW207" s="11"/>
      <c r="REX207" s="11"/>
      <c r="REY207" s="11"/>
      <c r="REZ207" s="11"/>
      <c r="RFA207" s="11"/>
      <c r="RFB207" s="11"/>
      <c r="RFC207" s="11"/>
      <c r="RFD207" s="11"/>
      <c r="RFE207" s="11"/>
      <c r="RFF207" s="11"/>
      <c r="RFG207" s="11"/>
      <c r="RFH207" s="11"/>
      <c r="RFI207" s="11"/>
      <c r="RFJ207" s="11"/>
      <c r="RFK207" s="11"/>
      <c r="RFL207" s="11"/>
      <c r="RFM207" s="11"/>
      <c r="RFN207" s="11"/>
      <c r="RFO207" s="11"/>
      <c r="RFP207" s="11"/>
      <c r="RFQ207" s="11"/>
      <c r="RFR207" s="11"/>
      <c r="RFS207" s="11"/>
      <c r="RFT207" s="11"/>
      <c r="RFU207" s="11"/>
      <c r="RFV207" s="11"/>
      <c r="RFW207" s="11"/>
      <c r="RFX207" s="11"/>
      <c r="RFY207" s="11"/>
      <c r="RFZ207" s="11"/>
      <c r="RGA207" s="11"/>
      <c r="RGB207" s="11"/>
      <c r="RGC207" s="11"/>
      <c r="RGD207" s="11"/>
      <c r="RGE207" s="11"/>
      <c r="RGF207" s="11"/>
      <c r="RGG207" s="11"/>
      <c r="RGH207" s="11"/>
      <c r="RGI207" s="11"/>
      <c r="RGJ207" s="11"/>
      <c r="RGK207" s="11"/>
      <c r="RGL207" s="11"/>
      <c r="RGM207" s="11"/>
      <c r="RGN207" s="11"/>
      <c r="RGO207" s="11"/>
      <c r="RGP207" s="11"/>
      <c r="RGQ207" s="11"/>
      <c r="RGR207" s="11"/>
      <c r="RGS207" s="11"/>
      <c r="RGT207" s="11"/>
      <c r="RGU207" s="11"/>
      <c r="RGV207" s="11"/>
      <c r="RGW207" s="11"/>
      <c r="RGX207" s="11"/>
      <c r="RGY207" s="11"/>
      <c r="RGZ207" s="11"/>
      <c r="RHA207" s="11"/>
      <c r="RHB207" s="11"/>
      <c r="RHC207" s="11"/>
      <c r="RHD207" s="11"/>
      <c r="RHE207" s="11"/>
      <c r="RHF207" s="11"/>
      <c r="RHG207" s="11"/>
      <c r="RHH207" s="11"/>
      <c r="RHI207" s="11"/>
      <c r="RHJ207" s="11"/>
      <c r="RHK207" s="11"/>
      <c r="RHL207" s="11"/>
      <c r="RHM207" s="11"/>
      <c r="RHN207" s="11"/>
      <c r="RHO207" s="11"/>
      <c r="RHP207" s="11"/>
      <c r="RHQ207" s="11"/>
      <c r="RHR207" s="11"/>
      <c r="RHS207" s="11"/>
      <c r="RHT207" s="11"/>
      <c r="RHU207" s="11"/>
      <c r="RHV207" s="11"/>
      <c r="RHW207" s="11"/>
      <c r="RHX207" s="11"/>
      <c r="RHY207" s="11"/>
      <c r="RHZ207" s="11"/>
      <c r="RIA207" s="11"/>
      <c r="RIB207" s="11"/>
      <c r="RIC207" s="11"/>
      <c r="RID207" s="11"/>
      <c r="RIE207" s="11"/>
      <c r="RIF207" s="11"/>
      <c r="RIG207" s="11"/>
      <c r="RIH207" s="11"/>
      <c r="RII207" s="11"/>
      <c r="RIJ207" s="11"/>
      <c r="RIK207" s="11"/>
      <c r="RIL207" s="11"/>
      <c r="RIM207" s="11"/>
      <c r="RIN207" s="11"/>
      <c r="RIO207" s="11"/>
      <c r="RIP207" s="11"/>
      <c r="RIQ207" s="11"/>
      <c r="RIR207" s="11"/>
      <c r="RIS207" s="11"/>
      <c r="RIT207" s="11"/>
      <c r="RIU207" s="11"/>
      <c r="RIV207" s="11"/>
      <c r="RIW207" s="11"/>
      <c r="RIX207" s="11"/>
      <c r="RIY207" s="11"/>
      <c r="RIZ207" s="11"/>
      <c r="RJA207" s="11"/>
      <c r="RJB207" s="11"/>
      <c r="RJC207" s="11"/>
      <c r="RJD207" s="11"/>
      <c r="RJE207" s="11"/>
      <c r="RJF207" s="11"/>
      <c r="RJG207" s="11"/>
      <c r="RJH207" s="11"/>
      <c r="RJI207" s="11"/>
      <c r="RJJ207" s="11"/>
      <c r="RJK207" s="11"/>
      <c r="RJL207" s="11"/>
      <c r="RJM207" s="11"/>
      <c r="RJN207" s="11"/>
      <c r="RJO207" s="11"/>
      <c r="RJP207" s="11"/>
      <c r="RJQ207" s="11"/>
      <c r="RJR207" s="11"/>
      <c r="RJS207" s="11"/>
      <c r="RJT207" s="11"/>
      <c r="RJU207" s="11"/>
      <c r="RJV207" s="11"/>
      <c r="RJW207" s="11"/>
      <c r="RJX207" s="11"/>
      <c r="RJY207" s="11"/>
      <c r="RJZ207" s="11"/>
      <c r="RKA207" s="11"/>
      <c r="RKB207" s="11"/>
      <c r="RKC207" s="11"/>
      <c r="RKD207" s="11"/>
      <c r="RKE207" s="11"/>
      <c r="RKF207" s="11"/>
      <c r="RKG207" s="11"/>
      <c r="RKH207" s="11"/>
      <c r="RKI207" s="11"/>
      <c r="RKJ207" s="11"/>
      <c r="RKK207" s="11"/>
      <c r="RKL207" s="11"/>
      <c r="RKM207" s="11"/>
      <c r="RKN207" s="11"/>
      <c r="RKO207" s="11"/>
      <c r="RKP207" s="11"/>
      <c r="RKQ207" s="11"/>
      <c r="RKR207" s="11"/>
      <c r="RKS207" s="11"/>
      <c r="RKT207" s="11"/>
      <c r="RKU207" s="11"/>
      <c r="RKV207" s="11"/>
      <c r="RKW207" s="11"/>
      <c r="RKX207" s="11"/>
      <c r="RKY207" s="11"/>
      <c r="RKZ207" s="11"/>
      <c r="RLA207" s="11"/>
      <c r="RLB207" s="11"/>
      <c r="RLC207" s="11"/>
      <c r="RLD207" s="11"/>
      <c r="RLE207" s="11"/>
      <c r="RLF207" s="11"/>
      <c r="RLG207" s="11"/>
      <c r="RLH207" s="11"/>
      <c r="RLI207" s="11"/>
      <c r="RLJ207" s="11"/>
      <c r="RLK207" s="11"/>
      <c r="RLL207" s="11"/>
      <c r="RLM207" s="11"/>
      <c r="RLN207" s="11"/>
      <c r="RLO207" s="11"/>
      <c r="RLP207" s="11"/>
      <c r="RLQ207" s="11"/>
      <c r="RLR207" s="11"/>
      <c r="RLS207" s="11"/>
      <c r="RLT207" s="11"/>
      <c r="RLU207" s="11"/>
      <c r="RLV207" s="11"/>
      <c r="RLW207" s="11"/>
      <c r="RLX207" s="11"/>
      <c r="RLY207" s="11"/>
      <c r="RLZ207" s="11"/>
      <c r="RMA207" s="11"/>
      <c r="RMB207" s="11"/>
      <c r="RMC207" s="11"/>
      <c r="RMD207" s="11"/>
      <c r="RME207" s="11"/>
      <c r="RMF207" s="11"/>
      <c r="RMG207" s="11"/>
      <c r="RMH207" s="11"/>
      <c r="RMI207" s="11"/>
      <c r="RMJ207" s="11"/>
      <c r="RMK207" s="11"/>
      <c r="RML207" s="11"/>
      <c r="RMM207" s="11"/>
      <c r="RMN207" s="11"/>
      <c r="RMO207" s="11"/>
      <c r="RMP207" s="11"/>
      <c r="RMQ207" s="11"/>
      <c r="RMR207" s="11"/>
      <c r="RMS207" s="11"/>
      <c r="RMT207" s="11"/>
      <c r="RMU207" s="11"/>
      <c r="RMV207" s="11"/>
      <c r="RMW207" s="11"/>
      <c r="RMX207" s="11"/>
      <c r="RMY207" s="11"/>
      <c r="RMZ207" s="11"/>
      <c r="RNA207" s="11"/>
      <c r="RNB207" s="11"/>
      <c r="RNC207" s="11"/>
      <c r="RND207" s="11"/>
      <c r="RNE207" s="11"/>
      <c r="RNF207" s="11"/>
      <c r="RNG207" s="11"/>
      <c r="RNH207" s="11"/>
      <c r="RNI207" s="11"/>
      <c r="RNJ207" s="11"/>
      <c r="RNK207" s="11"/>
      <c r="RNL207" s="11"/>
      <c r="RNM207" s="11"/>
      <c r="RNN207" s="11"/>
      <c r="RNO207" s="11"/>
      <c r="RNP207" s="11"/>
      <c r="RNQ207" s="11"/>
      <c r="RNR207" s="11"/>
      <c r="RNS207" s="11"/>
      <c r="RNT207" s="11"/>
      <c r="RNU207" s="11"/>
      <c r="RNV207" s="11"/>
      <c r="RNW207" s="11"/>
      <c r="RNX207" s="11"/>
      <c r="RNY207" s="11"/>
      <c r="RNZ207" s="11"/>
      <c r="ROA207" s="11"/>
      <c r="ROB207" s="11"/>
      <c r="ROC207" s="11"/>
      <c r="ROD207" s="11"/>
      <c r="ROE207" s="11"/>
      <c r="ROF207" s="11"/>
      <c r="ROG207" s="11"/>
      <c r="ROH207" s="11"/>
      <c r="ROI207" s="11"/>
      <c r="ROJ207" s="11"/>
      <c r="ROK207" s="11"/>
      <c r="ROL207" s="11"/>
      <c r="ROM207" s="11"/>
      <c r="RON207" s="11"/>
      <c r="ROO207" s="11"/>
      <c r="ROP207" s="11"/>
      <c r="ROQ207" s="11"/>
      <c r="ROR207" s="11"/>
      <c r="ROS207" s="11"/>
      <c r="ROT207" s="11"/>
      <c r="ROU207" s="11"/>
      <c r="ROV207" s="11"/>
      <c r="ROW207" s="11"/>
      <c r="ROX207" s="11"/>
      <c r="ROY207" s="11"/>
      <c r="ROZ207" s="11"/>
      <c r="RPA207" s="11"/>
      <c r="RPB207" s="11"/>
      <c r="RPC207" s="11"/>
      <c r="RPD207" s="11"/>
      <c r="RPE207" s="11"/>
      <c r="RPF207" s="11"/>
      <c r="RPG207" s="11"/>
      <c r="RPH207" s="11"/>
      <c r="RPI207" s="11"/>
      <c r="RPJ207" s="11"/>
      <c r="RPK207" s="11"/>
      <c r="RPL207" s="11"/>
      <c r="RPM207" s="11"/>
      <c r="RPN207" s="11"/>
      <c r="RPO207" s="11"/>
      <c r="RPP207" s="11"/>
      <c r="RPQ207" s="11"/>
      <c r="RPR207" s="11"/>
      <c r="RPS207" s="11"/>
      <c r="RPT207" s="11"/>
      <c r="RPU207" s="11"/>
      <c r="RPV207" s="11"/>
      <c r="RPW207" s="11"/>
      <c r="RPX207" s="11"/>
      <c r="RPY207" s="11"/>
      <c r="RPZ207" s="11"/>
      <c r="RQA207" s="11"/>
      <c r="RQB207" s="11"/>
      <c r="RQC207" s="11"/>
      <c r="RQD207" s="11"/>
      <c r="RQE207" s="11"/>
      <c r="RQF207" s="11"/>
      <c r="RQG207" s="11"/>
      <c r="RQH207" s="11"/>
      <c r="RQI207" s="11"/>
      <c r="RQJ207" s="11"/>
      <c r="RQK207" s="11"/>
      <c r="RQL207" s="11"/>
      <c r="RQM207" s="11"/>
      <c r="RQN207" s="11"/>
      <c r="RQO207" s="11"/>
      <c r="RQP207" s="11"/>
      <c r="RQQ207" s="11"/>
      <c r="RQR207" s="11"/>
      <c r="RQS207" s="11"/>
      <c r="RQT207" s="11"/>
      <c r="RQU207" s="11"/>
      <c r="RQV207" s="11"/>
      <c r="RQW207" s="11"/>
      <c r="RQX207" s="11"/>
      <c r="RQY207" s="11"/>
      <c r="RQZ207" s="11"/>
      <c r="RRA207" s="11"/>
      <c r="RRB207" s="11"/>
      <c r="RRC207" s="11"/>
      <c r="RRD207" s="11"/>
      <c r="RRE207" s="11"/>
      <c r="RRF207" s="11"/>
      <c r="RRG207" s="11"/>
      <c r="RRH207" s="11"/>
      <c r="RRI207" s="11"/>
      <c r="RRJ207" s="11"/>
      <c r="RRK207" s="11"/>
      <c r="RRL207" s="11"/>
      <c r="RRM207" s="11"/>
      <c r="RRN207" s="11"/>
      <c r="RRO207" s="11"/>
      <c r="RRP207" s="11"/>
      <c r="RRQ207" s="11"/>
      <c r="RRR207" s="11"/>
      <c r="RRS207" s="11"/>
      <c r="RRT207" s="11"/>
      <c r="RRU207" s="11"/>
      <c r="RRV207" s="11"/>
      <c r="RRW207" s="11"/>
      <c r="RRX207" s="11"/>
      <c r="RRY207" s="11"/>
      <c r="RRZ207" s="11"/>
      <c r="RSA207" s="11"/>
      <c r="RSB207" s="11"/>
      <c r="RSC207" s="11"/>
      <c r="RSD207" s="11"/>
      <c r="RSE207" s="11"/>
      <c r="RSF207" s="11"/>
      <c r="RSG207" s="11"/>
      <c r="RSH207" s="11"/>
      <c r="RSI207" s="11"/>
      <c r="RSJ207" s="11"/>
      <c r="RSK207" s="11"/>
      <c r="RSL207" s="11"/>
      <c r="RSM207" s="11"/>
      <c r="RSN207" s="11"/>
      <c r="RSO207" s="11"/>
      <c r="RSP207" s="11"/>
      <c r="RSQ207" s="11"/>
      <c r="RSR207" s="11"/>
      <c r="RSS207" s="11"/>
      <c r="RST207" s="11"/>
      <c r="RSU207" s="11"/>
      <c r="RSV207" s="11"/>
      <c r="RSW207" s="11"/>
      <c r="RSX207" s="11"/>
      <c r="RSY207" s="11"/>
      <c r="RSZ207" s="11"/>
      <c r="RTA207" s="11"/>
      <c r="RTB207" s="11"/>
      <c r="RTC207" s="11"/>
      <c r="RTD207" s="11"/>
      <c r="RTE207" s="11"/>
      <c r="RTF207" s="11"/>
      <c r="RTG207" s="11"/>
      <c r="RTH207" s="11"/>
      <c r="RTI207" s="11"/>
      <c r="RTJ207" s="11"/>
      <c r="RTK207" s="11"/>
      <c r="RTL207" s="11"/>
      <c r="RTM207" s="11"/>
      <c r="RTN207" s="11"/>
      <c r="RTO207" s="11"/>
      <c r="RTP207" s="11"/>
      <c r="RTQ207" s="11"/>
      <c r="RTR207" s="11"/>
      <c r="RTS207" s="11"/>
      <c r="RTT207" s="11"/>
      <c r="RTU207" s="11"/>
      <c r="RTV207" s="11"/>
      <c r="RTW207" s="11"/>
      <c r="RTX207" s="11"/>
      <c r="RTY207" s="11"/>
      <c r="RTZ207" s="11"/>
      <c r="RUA207" s="11"/>
      <c r="RUB207" s="11"/>
      <c r="RUC207" s="11"/>
      <c r="RUD207" s="11"/>
      <c r="RUE207" s="11"/>
      <c r="RUF207" s="11"/>
      <c r="RUG207" s="11"/>
      <c r="RUH207" s="11"/>
      <c r="RUI207" s="11"/>
      <c r="RUJ207" s="11"/>
      <c r="RUK207" s="11"/>
      <c r="RUL207" s="11"/>
      <c r="RUM207" s="11"/>
      <c r="RUN207" s="11"/>
      <c r="RUO207" s="11"/>
      <c r="RUP207" s="11"/>
      <c r="RUQ207" s="11"/>
      <c r="RUR207" s="11"/>
      <c r="RUS207" s="11"/>
      <c r="RUT207" s="11"/>
      <c r="RUU207" s="11"/>
      <c r="RUV207" s="11"/>
      <c r="RUW207" s="11"/>
      <c r="RUX207" s="11"/>
      <c r="RUY207" s="11"/>
      <c r="RUZ207" s="11"/>
      <c r="RVA207" s="11"/>
      <c r="RVB207" s="11"/>
      <c r="RVC207" s="11"/>
      <c r="RVD207" s="11"/>
      <c r="RVE207" s="11"/>
      <c r="RVF207" s="11"/>
      <c r="RVG207" s="11"/>
      <c r="RVH207" s="11"/>
      <c r="RVI207" s="11"/>
      <c r="RVJ207" s="11"/>
      <c r="RVK207" s="11"/>
      <c r="RVL207" s="11"/>
      <c r="RVM207" s="11"/>
      <c r="RVN207" s="11"/>
      <c r="RVO207" s="11"/>
      <c r="RVP207" s="11"/>
      <c r="RVQ207" s="11"/>
      <c r="RVR207" s="11"/>
      <c r="RVS207" s="11"/>
      <c r="RVT207" s="11"/>
      <c r="RVU207" s="11"/>
      <c r="RVV207" s="11"/>
      <c r="RVW207" s="11"/>
      <c r="RVX207" s="11"/>
      <c r="RVY207" s="11"/>
      <c r="RVZ207" s="11"/>
      <c r="RWA207" s="11"/>
      <c r="RWB207" s="11"/>
      <c r="RWC207" s="11"/>
      <c r="RWD207" s="11"/>
      <c r="RWE207" s="11"/>
      <c r="RWF207" s="11"/>
      <c r="RWG207" s="11"/>
      <c r="RWH207" s="11"/>
      <c r="RWI207" s="11"/>
      <c r="RWJ207" s="11"/>
      <c r="RWK207" s="11"/>
      <c r="RWL207" s="11"/>
      <c r="RWM207" s="11"/>
      <c r="RWN207" s="11"/>
      <c r="RWO207" s="11"/>
      <c r="RWP207" s="11"/>
      <c r="RWQ207" s="11"/>
      <c r="RWR207" s="11"/>
      <c r="RWS207" s="11"/>
      <c r="RWT207" s="11"/>
      <c r="RWU207" s="11"/>
      <c r="RWV207" s="11"/>
      <c r="RWW207" s="11"/>
      <c r="RWX207" s="11"/>
      <c r="RWY207" s="11"/>
      <c r="RWZ207" s="11"/>
      <c r="RXA207" s="11"/>
      <c r="RXB207" s="11"/>
      <c r="RXC207" s="11"/>
      <c r="RXD207" s="11"/>
      <c r="RXE207" s="11"/>
      <c r="RXF207" s="11"/>
      <c r="RXG207" s="11"/>
      <c r="RXH207" s="11"/>
      <c r="RXI207" s="11"/>
      <c r="RXJ207" s="11"/>
      <c r="RXK207" s="11"/>
      <c r="RXL207" s="11"/>
      <c r="RXM207" s="11"/>
      <c r="RXN207" s="11"/>
      <c r="RXO207" s="11"/>
      <c r="RXP207" s="11"/>
      <c r="RXQ207" s="11"/>
      <c r="RXR207" s="11"/>
      <c r="RXS207" s="11"/>
      <c r="RXT207" s="11"/>
      <c r="RXU207" s="11"/>
      <c r="RXV207" s="11"/>
      <c r="RXW207" s="11"/>
      <c r="RXX207" s="11"/>
      <c r="RXY207" s="11"/>
      <c r="RXZ207" s="11"/>
      <c r="RYA207" s="11"/>
      <c r="RYB207" s="11"/>
      <c r="RYC207" s="11"/>
      <c r="RYD207" s="11"/>
      <c r="RYE207" s="11"/>
      <c r="RYF207" s="11"/>
      <c r="RYG207" s="11"/>
      <c r="RYH207" s="11"/>
      <c r="RYI207" s="11"/>
      <c r="RYJ207" s="11"/>
      <c r="RYK207" s="11"/>
      <c r="RYL207" s="11"/>
      <c r="RYM207" s="11"/>
      <c r="RYN207" s="11"/>
      <c r="RYO207" s="11"/>
      <c r="RYP207" s="11"/>
      <c r="RYQ207" s="11"/>
      <c r="RYR207" s="11"/>
      <c r="RYS207" s="11"/>
      <c r="RYT207" s="11"/>
      <c r="RYU207" s="11"/>
      <c r="RYV207" s="11"/>
      <c r="RYW207" s="11"/>
      <c r="RYX207" s="11"/>
      <c r="RYY207" s="11"/>
      <c r="RYZ207" s="11"/>
      <c r="RZA207" s="11"/>
      <c r="RZB207" s="11"/>
      <c r="RZC207" s="11"/>
      <c r="RZD207" s="11"/>
      <c r="RZE207" s="11"/>
      <c r="RZF207" s="11"/>
      <c r="RZG207" s="11"/>
      <c r="RZH207" s="11"/>
      <c r="RZI207" s="11"/>
      <c r="RZJ207" s="11"/>
      <c r="RZK207" s="11"/>
      <c r="RZL207" s="11"/>
      <c r="RZM207" s="11"/>
      <c r="RZN207" s="11"/>
      <c r="RZO207" s="11"/>
      <c r="RZP207" s="11"/>
      <c r="RZQ207" s="11"/>
      <c r="RZR207" s="11"/>
      <c r="RZS207" s="11"/>
      <c r="RZT207" s="11"/>
      <c r="RZU207" s="11"/>
      <c r="RZV207" s="11"/>
      <c r="RZW207" s="11"/>
      <c r="RZX207" s="11"/>
      <c r="RZY207" s="11"/>
      <c r="RZZ207" s="11"/>
      <c r="SAA207" s="11"/>
      <c r="SAB207" s="11"/>
      <c r="SAC207" s="11"/>
      <c r="SAD207" s="11"/>
      <c r="SAE207" s="11"/>
      <c r="SAF207" s="11"/>
      <c r="SAG207" s="11"/>
      <c r="SAH207" s="11"/>
      <c r="SAI207" s="11"/>
      <c r="SAJ207" s="11"/>
      <c r="SAK207" s="11"/>
      <c r="SAL207" s="11"/>
      <c r="SAM207" s="11"/>
      <c r="SAN207" s="11"/>
      <c r="SAO207" s="11"/>
      <c r="SAP207" s="11"/>
      <c r="SAQ207" s="11"/>
      <c r="SAR207" s="11"/>
      <c r="SAS207" s="11"/>
      <c r="SAT207" s="11"/>
      <c r="SAU207" s="11"/>
      <c r="SAV207" s="11"/>
      <c r="SAW207" s="11"/>
      <c r="SAX207" s="11"/>
      <c r="SAY207" s="11"/>
      <c r="SAZ207" s="11"/>
      <c r="SBA207" s="11"/>
      <c r="SBB207" s="11"/>
      <c r="SBC207" s="11"/>
      <c r="SBD207" s="11"/>
      <c r="SBE207" s="11"/>
      <c r="SBF207" s="11"/>
      <c r="SBG207" s="11"/>
      <c r="SBH207" s="11"/>
      <c r="SBI207" s="11"/>
      <c r="SBJ207" s="11"/>
      <c r="SBK207" s="11"/>
      <c r="SBL207" s="11"/>
      <c r="SBM207" s="11"/>
      <c r="SBN207" s="11"/>
      <c r="SBO207" s="11"/>
      <c r="SBP207" s="11"/>
      <c r="SBQ207" s="11"/>
      <c r="SBR207" s="11"/>
      <c r="SBS207" s="11"/>
      <c r="SBT207" s="11"/>
      <c r="SBU207" s="11"/>
      <c r="SBV207" s="11"/>
      <c r="SBW207" s="11"/>
      <c r="SBX207" s="11"/>
      <c r="SBY207" s="11"/>
      <c r="SBZ207" s="11"/>
      <c r="SCA207" s="11"/>
      <c r="SCB207" s="11"/>
      <c r="SCC207" s="11"/>
      <c r="SCD207" s="11"/>
      <c r="SCE207" s="11"/>
      <c r="SCF207" s="11"/>
      <c r="SCG207" s="11"/>
      <c r="SCH207" s="11"/>
      <c r="SCI207" s="11"/>
      <c r="SCJ207" s="11"/>
      <c r="SCK207" s="11"/>
      <c r="SCL207" s="11"/>
      <c r="SCM207" s="11"/>
      <c r="SCN207" s="11"/>
      <c r="SCO207" s="11"/>
      <c r="SCP207" s="11"/>
      <c r="SCQ207" s="11"/>
      <c r="SCR207" s="11"/>
      <c r="SCS207" s="11"/>
      <c r="SCT207" s="11"/>
      <c r="SCU207" s="11"/>
      <c r="SCV207" s="11"/>
      <c r="SCW207" s="11"/>
      <c r="SCX207" s="11"/>
      <c r="SCY207" s="11"/>
      <c r="SCZ207" s="11"/>
      <c r="SDA207" s="11"/>
      <c r="SDB207" s="11"/>
      <c r="SDC207" s="11"/>
      <c r="SDD207" s="11"/>
      <c r="SDE207" s="11"/>
      <c r="SDF207" s="11"/>
      <c r="SDG207" s="11"/>
      <c r="SDH207" s="11"/>
      <c r="SDI207" s="11"/>
      <c r="SDJ207" s="11"/>
      <c r="SDK207" s="11"/>
      <c r="SDL207" s="11"/>
      <c r="SDM207" s="11"/>
      <c r="SDN207" s="11"/>
      <c r="SDO207" s="11"/>
      <c r="SDP207" s="11"/>
      <c r="SDQ207" s="11"/>
      <c r="SDR207" s="11"/>
      <c r="SDS207" s="11"/>
      <c r="SDT207" s="11"/>
      <c r="SDU207" s="11"/>
      <c r="SDV207" s="11"/>
      <c r="SDW207" s="11"/>
      <c r="SDX207" s="11"/>
      <c r="SDY207" s="11"/>
      <c r="SDZ207" s="11"/>
      <c r="SEA207" s="11"/>
      <c r="SEB207" s="11"/>
      <c r="SEC207" s="11"/>
      <c r="SED207" s="11"/>
      <c r="SEE207" s="11"/>
      <c r="SEF207" s="11"/>
      <c r="SEG207" s="11"/>
      <c r="SEH207" s="11"/>
      <c r="SEI207" s="11"/>
      <c r="SEJ207" s="11"/>
      <c r="SEK207" s="11"/>
      <c r="SEL207" s="11"/>
      <c r="SEM207" s="11"/>
      <c r="SEN207" s="11"/>
      <c r="SEO207" s="11"/>
      <c r="SEP207" s="11"/>
      <c r="SEQ207" s="11"/>
      <c r="SER207" s="11"/>
      <c r="SES207" s="11"/>
      <c r="SET207" s="11"/>
      <c r="SEU207" s="11"/>
      <c r="SEV207" s="11"/>
      <c r="SEW207" s="11"/>
      <c r="SEX207" s="11"/>
      <c r="SEY207" s="11"/>
      <c r="SEZ207" s="11"/>
      <c r="SFA207" s="11"/>
      <c r="SFB207" s="11"/>
      <c r="SFC207" s="11"/>
      <c r="SFD207" s="11"/>
      <c r="SFE207" s="11"/>
      <c r="SFF207" s="11"/>
      <c r="SFG207" s="11"/>
      <c r="SFH207" s="11"/>
      <c r="SFI207" s="11"/>
      <c r="SFJ207" s="11"/>
      <c r="SFK207" s="11"/>
      <c r="SFL207" s="11"/>
      <c r="SFM207" s="11"/>
      <c r="SFN207" s="11"/>
      <c r="SFO207" s="11"/>
      <c r="SFP207" s="11"/>
      <c r="SFQ207" s="11"/>
      <c r="SFR207" s="11"/>
      <c r="SFS207" s="11"/>
      <c r="SFT207" s="11"/>
      <c r="SFU207" s="11"/>
      <c r="SFV207" s="11"/>
      <c r="SFW207" s="11"/>
      <c r="SFX207" s="11"/>
      <c r="SFY207" s="11"/>
      <c r="SFZ207" s="11"/>
      <c r="SGA207" s="11"/>
      <c r="SGB207" s="11"/>
      <c r="SGC207" s="11"/>
      <c r="SGD207" s="11"/>
      <c r="SGE207" s="11"/>
      <c r="SGF207" s="11"/>
      <c r="SGG207" s="11"/>
      <c r="SGH207" s="11"/>
      <c r="SGI207" s="11"/>
      <c r="SGJ207" s="11"/>
      <c r="SGK207" s="11"/>
      <c r="SGL207" s="11"/>
      <c r="SGM207" s="11"/>
      <c r="SGN207" s="11"/>
      <c r="SGO207" s="11"/>
      <c r="SGP207" s="11"/>
      <c r="SGQ207" s="11"/>
      <c r="SGR207" s="11"/>
      <c r="SGS207" s="11"/>
      <c r="SGT207" s="11"/>
      <c r="SGU207" s="11"/>
      <c r="SGV207" s="11"/>
      <c r="SGW207" s="11"/>
      <c r="SGX207" s="11"/>
      <c r="SGY207" s="11"/>
      <c r="SGZ207" s="11"/>
      <c r="SHA207" s="11"/>
      <c r="SHB207" s="11"/>
      <c r="SHC207" s="11"/>
      <c r="SHD207" s="11"/>
      <c r="SHE207" s="11"/>
      <c r="SHF207" s="11"/>
      <c r="SHG207" s="11"/>
      <c r="SHH207" s="11"/>
      <c r="SHI207" s="11"/>
      <c r="SHJ207" s="11"/>
      <c r="SHK207" s="11"/>
      <c r="SHL207" s="11"/>
      <c r="SHM207" s="11"/>
      <c r="SHN207" s="11"/>
      <c r="SHO207" s="11"/>
      <c r="SHP207" s="11"/>
      <c r="SHQ207" s="11"/>
      <c r="SHR207" s="11"/>
      <c r="SHS207" s="11"/>
      <c r="SHT207" s="11"/>
      <c r="SHU207" s="11"/>
      <c r="SHV207" s="11"/>
      <c r="SHW207" s="11"/>
      <c r="SHX207" s="11"/>
      <c r="SHY207" s="11"/>
      <c r="SHZ207" s="11"/>
      <c r="SIA207" s="11"/>
      <c r="SIB207" s="11"/>
      <c r="SIC207" s="11"/>
      <c r="SID207" s="11"/>
      <c r="SIE207" s="11"/>
      <c r="SIF207" s="11"/>
      <c r="SIG207" s="11"/>
      <c r="SIH207" s="11"/>
      <c r="SII207" s="11"/>
      <c r="SIJ207" s="11"/>
      <c r="SIK207" s="11"/>
      <c r="SIL207" s="11"/>
      <c r="SIM207" s="11"/>
      <c r="SIN207" s="11"/>
      <c r="SIO207" s="11"/>
      <c r="SIP207" s="11"/>
      <c r="SIQ207" s="11"/>
      <c r="SIR207" s="11"/>
      <c r="SIS207" s="11"/>
      <c r="SIT207" s="11"/>
      <c r="SIU207" s="11"/>
      <c r="SIV207" s="11"/>
      <c r="SIW207" s="11"/>
      <c r="SIX207" s="11"/>
      <c r="SIY207" s="11"/>
      <c r="SIZ207" s="11"/>
      <c r="SJA207" s="11"/>
      <c r="SJB207" s="11"/>
      <c r="SJC207" s="11"/>
      <c r="SJD207" s="11"/>
      <c r="SJE207" s="11"/>
      <c r="SJF207" s="11"/>
      <c r="SJG207" s="11"/>
      <c r="SJH207" s="11"/>
      <c r="SJI207" s="11"/>
      <c r="SJJ207" s="11"/>
      <c r="SJK207" s="11"/>
      <c r="SJL207" s="11"/>
      <c r="SJM207" s="11"/>
      <c r="SJN207" s="11"/>
      <c r="SJO207" s="11"/>
      <c r="SJP207" s="11"/>
      <c r="SJQ207" s="11"/>
      <c r="SJR207" s="11"/>
      <c r="SJS207" s="11"/>
      <c r="SJT207" s="11"/>
      <c r="SJU207" s="11"/>
      <c r="SJV207" s="11"/>
      <c r="SJW207" s="11"/>
      <c r="SJX207" s="11"/>
      <c r="SJY207" s="11"/>
      <c r="SJZ207" s="11"/>
      <c r="SKA207" s="11"/>
      <c r="SKB207" s="11"/>
      <c r="SKC207" s="11"/>
      <c r="SKD207" s="11"/>
      <c r="SKE207" s="11"/>
      <c r="SKF207" s="11"/>
      <c r="SKG207" s="11"/>
      <c r="SKH207" s="11"/>
      <c r="SKI207" s="11"/>
      <c r="SKJ207" s="11"/>
      <c r="SKK207" s="11"/>
      <c r="SKL207" s="11"/>
      <c r="SKM207" s="11"/>
      <c r="SKN207" s="11"/>
      <c r="SKO207" s="11"/>
      <c r="SKP207" s="11"/>
      <c r="SKQ207" s="11"/>
      <c r="SKR207" s="11"/>
      <c r="SKS207" s="11"/>
      <c r="SKT207" s="11"/>
      <c r="SKU207" s="11"/>
      <c r="SKV207" s="11"/>
      <c r="SKW207" s="11"/>
      <c r="SKX207" s="11"/>
      <c r="SKY207" s="11"/>
      <c r="SKZ207" s="11"/>
      <c r="SLA207" s="11"/>
      <c r="SLB207" s="11"/>
      <c r="SLC207" s="11"/>
      <c r="SLD207" s="11"/>
      <c r="SLE207" s="11"/>
      <c r="SLF207" s="11"/>
      <c r="SLG207" s="11"/>
      <c r="SLH207" s="11"/>
      <c r="SLI207" s="11"/>
      <c r="SLJ207" s="11"/>
      <c r="SLK207" s="11"/>
      <c r="SLL207" s="11"/>
      <c r="SLM207" s="11"/>
      <c r="SLN207" s="11"/>
      <c r="SLO207" s="11"/>
      <c r="SLP207" s="11"/>
      <c r="SLQ207" s="11"/>
      <c r="SLR207" s="11"/>
      <c r="SLS207" s="11"/>
      <c r="SLT207" s="11"/>
      <c r="SLU207" s="11"/>
      <c r="SLV207" s="11"/>
      <c r="SLW207" s="11"/>
      <c r="SLX207" s="11"/>
      <c r="SLY207" s="11"/>
      <c r="SLZ207" s="11"/>
      <c r="SMA207" s="11"/>
      <c r="SMB207" s="11"/>
      <c r="SMC207" s="11"/>
      <c r="SMD207" s="11"/>
      <c r="SME207" s="11"/>
      <c r="SMF207" s="11"/>
      <c r="SMG207" s="11"/>
      <c r="SMH207" s="11"/>
      <c r="SMI207" s="11"/>
      <c r="SMJ207" s="11"/>
      <c r="SMK207" s="11"/>
      <c r="SML207" s="11"/>
      <c r="SMM207" s="11"/>
      <c r="SMN207" s="11"/>
      <c r="SMO207" s="11"/>
      <c r="SMP207" s="11"/>
      <c r="SMQ207" s="11"/>
      <c r="SMR207" s="11"/>
      <c r="SMS207" s="11"/>
      <c r="SMT207" s="11"/>
      <c r="SMU207" s="11"/>
      <c r="SMV207" s="11"/>
      <c r="SMW207" s="11"/>
      <c r="SMX207" s="11"/>
      <c r="SMY207" s="11"/>
      <c r="SMZ207" s="11"/>
      <c r="SNA207" s="11"/>
      <c r="SNB207" s="11"/>
      <c r="SNC207" s="11"/>
      <c r="SND207" s="11"/>
      <c r="SNE207" s="11"/>
      <c r="SNF207" s="11"/>
      <c r="SNG207" s="11"/>
      <c r="SNH207" s="11"/>
      <c r="SNI207" s="11"/>
      <c r="SNJ207" s="11"/>
      <c r="SNK207" s="11"/>
      <c r="SNL207" s="11"/>
      <c r="SNM207" s="11"/>
      <c r="SNN207" s="11"/>
      <c r="SNO207" s="11"/>
      <c r="SNP207" s="11"/>
      <c r="SNQ207" s="11"/>
      <c r="SNR207" s="11"/>
      <c r="SNS207" s="11"/>
      <c r="SNT207" s="11"/>
      <c r="SNU207" s="11"/>
      <c r="SNV207" s="11"/>
      <c r="SNW207" s="11"/>
      <c r="SNX207" s="11"/>
      <c r="SNY207" s="11"/>
      <c r="SNZ207" s="11"/>
      <c r="SOA207" s="11"/>
      <c r="SOB207" s="11"/>
      <c r="SOC207" s="11"/>
      <c r="SOD207" s="11"/>
      <c r="SOE207" s="11"/>
      <c r="SOF207" s="11"/>
      <c r="SOG207" s="11"/>
      <c r="SOH207" s="11"/>
      <c r="SOI207" s="11"/>
      <c r="SOJ207" s="11"/>
      <c r="SOK207" s="11"/>
      <c r="SOL207" s="11"/>
      <c r="SOM207" s="11"/>
      <c r="SON207" s="11"/>
      <c r="SOO207" s="11"/>
      <c r="SOP207" s="11"/>
      <c r="SOQ207" s="11"/>
      <c r="SOR207" s="11"/>
      <c r="SOS207" s="11"/>
      <c r="SOT207" s="11"/>
      <c r="SOU207" s="11"/>
      <c r="SOV207" s="11"/>
      <c r="SOW207" s="11"/>
      <c r="SOX207" s="11"/>
      <c r="SOY207" s="11"/>
      <c r="SOZ207" s="11"/>
      <c r="SPA207" s="11"/>
      <c r="SPB207" s="11"/>
      <c r="SPC207" s="11"/>
      <c r="SPD207" s="11"/>
      <c r="SPE207" s="11"/>
      <c r="SPF207" s="11"/>
      <c r="SPG207" s="11"/>
      <c r="SPH207" s="11"/>
      <c r="SPI207" s="11"/>
      <c r="SPJ207" s="11"/>
      <c r="SPK207" s="11"/>
      <c r="SPL207" s="11"/>
      <c r="SPM207" s="11"/>
      <c r="SPN207" s="11"/>
      <c r="SPO207" s="11"/>
      <c r="SPP207" s="11"/>
      <c r="SPQ207" s="11"/>
      <c r="SPR207" s="11"/>
      <c r="SPS207" s="11"/>
      <c r="SPT207" s="11"/>
      <c r="SPU207" s="11"/>
      <c r="SPV207" s="11"/>
      <c r="SPW207" s="11"/>
      <c r="SPX207" s="11"/>
      <c r="SPY207" s="11"/>
      <c r="SPZ207" s="11"/>
      <c r="SQA207" s="11"/>
      <c r="SQB207" s="11"/>
      <c r="SQC207" s="11"/>
      <c r="SQD207" s="11"/>
      <c r="SQE207" s="11"/>
      <c r="SQF207" s="11"/>
      <c r="SQG207" s="11"/>
      <c r="SQH207" s="11"/>
      <c r="SQI207" s="11"/>
      <c r="SQJ207" s="11"/>
      <c r="SQK207" s="11"/>
      <c r="SQL207" s="11"/>
      <c r="SQM207" s="11"/>
      <c r="SQN207" s="11"/>
      <c r="SQO207" s="11"/>
      <c r="SQP207" s="11"/>
      <c r="SQQ207" s="11"/>
      <c r="SQR207" s="11"/>
      <c r="SQS207" s="11"/>
      <c r="SQT207" s="11"/>
      <c r="SQU207" s="11"/>
      <c r="SQV207" s="11"/>
      <c r="SQW207" s="11"/>
      <c r="SQX207" s="11"/>
      <c r="SQY207" s="11"/>
      <c r="SQZ207" s="11"/>
      <c r="SRA207" s="11"/>
      <c r="SRB207" s="11"/>
      <c r="SRC207" s="11"/>
      <c r="SRD207" s="11"/>
      <c r="SRE207" s="11"/>
      <c r="SRF207" s="11"/>
      <c r="SRG207" s="11"/>
      <c r="SRH207" s="11"/>
      <c r="SRI207" s="11"/>
      <c r="SRJ207" s="11"/>
      <c r="SRK207" s="11"/>
      <c r="SRL207" s="11"/>
      <c r="SRM207" s="11"/>
      <c r="SRN207" s="11"/>
      <c r="SRO207" s="11"/>
      <c r="SRP207" s="11"/>
      <c r="SRQ207" s="11"/>
      <c r="SRR207" s="11"/>
      <c r="SRS207" s="11"/>
      <c r="SRT207" s="11"/>
      <c r="SRU207" s="11"/>
      <c r="SRV207" s="11"/>
      <c r="SRW207" s="11"/>
      <c r="SRX207" s="11"/>
      <c r="SRY207" s="11"/>
      <c r="SRZ207" s="11"/>
      <c r="SSA207" s="11"/>
      <c r="SSB207" s="11"/>
      <c r="SSC207" s="11"/>
      <c r="SSD207" s="11"/>
      <c r="SSE207" s="11"/>
      <c r="SSF207" s="11"/>
      <c r="SSG207" s="11"/>
      <c r="SSH207" s="11"/>
      <c r="SSI207" s="11"/>
      <c r="SSJ207" s="11"/>
      <c r="SSK207" s="11"/>
      <c r="SSL207" s="11"/>
      <c r="SSM207" s="11"/>
      <c r="SSN207" s="11"/>
      <c r="SSO207" s="11"/>
      <c r="SSP207" s="11"/>
      <c r="SSQ207" s="11"/>
      <c r="SSR207" s="11"/>
      <c r="SSS207" s="11"/>
      <c r="SST207" s="11"/>
      <c r="SSU207" s="11"/>
      <c r="SSV207" s="11"/>
      <c r="SSW207" s="11"/>
      <c r="SSX207" s="11"/>
      <c r="SSY207" s="11"/>
      <c r="SSZ207" s="11"/>
      <c r="STA207" s="11"/>
      <c r="STB207" s="11"/>
      <c r="STC207" s="11"/>
      <c r="STD207" s="11"/>
      <c r="STE207" s="11"/>
      <c r="STF207" s="11"/>
      <c r="STG207" s="11"/>
      <c r="STH207" s="11"/>
      <c r="STI207" s="11"/>
      <c r="STJ207" s="11"/>
      <c r="STK207" s="11"/>
      <c r="STL207" s="11"/>
      <c r="STM207" s="11"/>
      <c r="STN207" s="11"/>
      <c r="STO207" s="11"/>
      <c r="STP207" s="11"/>
      <c r="STQ207" s="11"/>
      <c r="STR207" s="11"/>
      <c r="STS207" s="11"/>
      <c r="STT207" s="11"/>
      <c r="STU207" s="11"/>
      <c r="STV207" s="11"/>
      <c r="STW207" s="11"/>
      <c r="STX207" s="11"/>
      <c r="STY207" s="11"/>
      <c r="STZ207" s="11"/>
      <c r="SUA207" s="11"/>
      <c r="SUB207" s="11"/>
      <c r="SUC207" s="11"/>
      <c r="SUD207" s="11"/>
      <c r="SUE207" s="11"/>
      <c r="SUF207" s="11"/>
      <c r="SUG207" s="11"/>
      <c r="SUH207" s="11"/>
      <c r="SUI207" s="11"/>
      <c r="SUJ207" s="11"/>
      <c r="SUK207" s="11"/>
      <c r="SUL207" s="11"/>
      <c r="SUM207" s="11"/>
      <c r="SUN207" s="11"/>
      <c r="SUO207" s="11"/>
      <c r="SUP207" s="11"/>
      <c r="SUQ207" s="11"/>
      <c r="SUR207" s="11"/>
      <c r="SUS207" s="11"/>
      <c r="SUT207" s="11"/>
      <c r="SUU207" s="11"/>
      <c r="SUV207" s="11"/>
      <c r="SUW207" s="11"/>
      <c r="SUX207" s="11"/>
      <c r="SUY207" s="11"/>
      <c r="SUZ207" s="11"/>
      <c r="SVA207" s="11"/>
      <c r="SVB207" s="11"/>
      <c r="SVC207" s="11"/>
      <c r="SVD207" s="11"/>
      <c r="SVE207" s="11"/>
      <c r="SVF207" s="11"/>
      <c r="SVG207" s="11"/>
      <c r="SVH207" s="11"/>
      <c r="SVI207" s="11"/>
      <c r="SVJ207" s="11"/>
      <c r="SVK207" s="11"/>
      <c r="SVL207" s="11"/>
      <c r="SVM207" s="11"/>
      <c r="SVN207" s="11"/>
      <c r="SVO207" s="11"/>
      <c r="SVP207" s="11"/>
      <c r="SVQ207" s="11"/>
      <c r="SVR207" s="11"/>
      <c r="SVS207" s="11"/>
      <c r="SVT207" s="11"/>
      <c r="SVU207" s="11"/>
      <c r="SVV207" s="11"/>
      <c r="SVW207" s="11"/>
      <c r="SVX207" s="11"/>
      <c r="SVY207" s="11"/>
      <c r="SVZ207" s="11"/>
      <c r="SWA207" s="11"/>
      <c r="SWB207" s="11"/>
      <c r="SWC207" s="11"/>
      <c r="SWD207" s="11"/>
      <c r="SWE207" s="11"/>
      <c r="SWF207" s="11"/>
      <c r="SWG207" s="11"/>
      <c r="SWH207" s="11"/>
      <c r="SWI207" s="11"/>
      <c r="SWJ207" s="11"/>
      <c r="SWK207" s="11"/>
      <c r="SWL207" s="11"/>
      <c r="SWM207" s="11"/>
      <c r="SWN207" s="11"/>
      <c r="SWO207" s="11"/>
      <c r="SWP207" s="11"/>
      <c r="SWQ207" s="11"/>
      <c r="SWR207" s="11"/>
      <c r="SWS207" s="11"/>
      <c r="SWT207" s="11"/>
      <c r="SWU207" s="11"/>
      <c r="SWV207" s="11"/>
      <c r="SWW207" s="11"/>
      <c r="SWX207" s="11"/>
      <c r="SWY207" s="11"/>
      <c r="SWZ207" s="11"/>
      <c r="SXA207" s="11"/>
      <c r="SXB207" s="11"/>
      <c r="SXC207" s="11"/>
      <c r="SXD207" s="11"/>
      <c r="SXE207" s="11"/>
      <c r="SXF207" s="11"/>
      <c r="SXG207" s="11"/>
      <c r="SXH207" s="11"/>
      <c r="SXI207" s="11"/>
      <c r="SXJ207" s="11"/>
      <c r="SXK207" s="11"/>
      <c r="SXL207" s="11"/>
      <c r="SXM207" s="11"/>
      <c r="SXN207" s="11"/>
      <c r="SXO207" s="11"/>
      <c r="SXP207" s="11"/>
      <c r="SXQ207" s="11"/>
      <c r="SXR207" s="11"/>
      <c r="SXS207" s="11"/>
      <c r="SXT207" s="11"/>
      <c r="SXU207" s="11"/>
      <c r="SXV207" s="11"/>
      <c r="SXW207" s="11"/>
      <c r="SXX207" s="11"/>
      <c r="SXY207" s="11"/>
      <c r="SXZ207" s="11"/>
      <c r="SYA207" s="11"/>
      <c r="SYB207" s="11"/>
      <c r="SYC207" s="11"/>
      <c r="SYD207" s="11"/>
      <c r="SYE207" s="11"/>
      <c r="SYF207" s="11"/>
      <c r="SYG207" s="11"/>
      <c r="SYH207" s="11"/>
      <c r="SYI207" s="11"/>
      <c r="SYJ207" s="11"/>
      <c r="SYK207" s="11"/>
      <c r="SYL207" s="11"/>
      <c r="SYM207" s="11"/>
      <c r="SYN207" s="11"/>
      <c r="SYO207" s="11"/>
      <c r="SYP207" s="11"/>
      <c r="SYQ207" s="11"/>
      <c r="SYR207" s="11"/>
      <c r="SYS207" s="11"/>
      <c r="SYT207" s="11"/>
      <c r="SYU207" s="11"/>
      <c r="SYV207" s="11"/>
      <c r="SYW207" s="11"/>
      <c r="SYX207" s="11"/>
      <c r="SYY207" s="11"/>
      <c r="SYZ207" s="11"/>
      <c r="SZA207" s="11"/>
      <c r="SZB207" s="11"/>
      <c r="SZC207" s="11"/>
      <c r="SZD207" s="11"/>
      <c r="SZE207" s="11"/>
      <c r="SZF207" s="11"/>
      <c r="SZG207" s="11"/>
      <c r="SZH207" s="11"/>
      <c r="SZI207" s="11"/>
      <c r="SZJ207" s="11"/>
      <c r="SZK207" s="11"/>
      <c r="SZL207" s="11"/>
      <c r="SZM207" s="11"/>
      <c r="SZN207" s="11"/>
      <c r="SZO207" s="11"/>
      <c r="SZP207" s="11"/>
      <c r="SZQ207" s="11"/>
      <c r="SZR207" s="11"/>
      <c r="SZS207" s="11"/>
      <c r="SZT207" s="11"/>
      <c r="SZU207" s="11"/>
      <c r="SZV207" s="11"/>
      <c r="SZW207" s="11"/>
      <c r="SZX207" s="11"/>
      <c r="SZY207" s="11"/>
      <c r="SZZ207" s="11"/>
      <c r="TAA207" s="11"/>
      <c r="TAB207" s="11"/>
      <c r="TAC207" s="11"/>
      <c r="TAD207" s="11"/>
      <c r="TAE207" s="11"/>
      <c r="TAF207" s="11"/>
      <c r="TAG207" s="11"/>
      <c r="TAH207" s="11"/>
      <c r="TAI207" s="11"/>
      <c r="TAJ207" s="11"/>
      <c r="TAK207" s="11"/>
      <c r="TAL207" s="11"/>
      <c r="TAM207" s="11"/>
      <c r="TAN207" s="11"/>
      <c r="TAO207" s="11"/>
      <c r="TAP207" s="11"/>
      <c r="TAQ207" s="11"/>
      <c r="TAR207" s="11"/>
      <c r="TAS207" s="11"/>
      <c r="TAT207" s="11"/>
      <c r="TAU207" s="11"/>
      <c r="TAV207" s="11"/>
      <c r="TAW207" s="11"/>
      <c r="TAX207" s="11"/>
      <c r="TAY207" s="11"/>
      <c r="TAZ207" s="11"/>
      <c r="TBA207" s="11"/>
      <c r="TBB207" s="11"/>
      <c r="TBC207" s="11"/>
      <c r="TBD207" s="11"/>
      <c r="TBE207" s="11"/>
      <c r="TBF207" s="11"/>
      <c r="TBG207" s="11"/>
      <c r="TBH207" s="11"/>
      <c r="TBI207" s="11"/>
      <c r="TBJ207" s="11"/>
      <c r="TBK207" s="11"/>
      <c r="TBL207" s="11"/>
      <c r="TBM207" s="11"/>
      <c r="TBN207" s="11"/>
      <c r="TBO207" s="11"/>
      <c r="TBP207" s="11"/>
      <c r="TBQ207" s="11"/>
      <c r="TBR207" s="11"/>
      <c r="TBS207" s="11"/>
      <c r="TBT207" s="11"/>
      <c r="TBU207" s="11"/>
      <c r="TBV207" s="11"/>
      <c r="TBW207" s="11"/>
      <c r="TBX207" s="11"/>
      <c r="TBY207" s="11"/>
      <c r="TBZ207" s="11"/>
      <c r="TCA207" s="11"/>
      <c r="TCB207" s="11"/>
      <c r="TCC207" s="11"/>
      <c r="TCD207" s="11"/>
      <c r="TCE207" s="11"/>
      <c r="TCF207" s="11"/>
      <c r="TCG207" s="11"/>
      <c r="TCH207" s="11"/>
      <c r="TCI207" s="11"/>
      <c r="TCJ207" s="11"/>
      <c r="TCK207" s="11"/>
      <c r="TCL207" s="11"/>
      <c r="TCM207" s="11"/>
      <c r="TCN207" s="11"/>
      <c r="TCO207" s="11"/>
      <c r="TCP207" s="11"/>
      <c r="TCQ207" s="11"/>
      <c r="TCR207" s="11"/>
      <c r="TCS207" s="11"/>
      <c r="TCT207" s="11"/>
      <c r="TCU207" s="11"/>
      <c r="TCV207" s="11"/>
      <c r="TCW207" s="11"/>
      <c r="TCX207" s="11"/>
      <c r="TCY207" s="11"/>
      <c r="TCZ207" s="11"/>
      <c r="TDA207" s="11"/>
      <c r="TDB207" s="11"/>
      <c r="TDC207" s="11"/>
      <c r="TDD207" s="11"/>
      <c r="TDE207" s="11"/>
      <c r="TDF207" s="11"/>
      <c r="TDG207" s="11"/>
      <c r="TDH207" s="11"/>
      <c r="TDI207" s="11"/>
      <c r="TDJ207" s="11"/>
      <c r="TDK207" s="11"/>
      <c r="TDL207" s="11"/>
      <c r="TDM207" s="11"/>
      <c r="TDN207" s="11"/>
      <c r="TDO207" s="11"/>
      <c r="TDP207" s="11"/>
      <c r="TDQ207" s="11"/>
      <c r="TDR207" s="11"/>
      <c r="TDS207" s="11"/>
      <c r="TDT207" s="11"/>
      <c r="TDU207" s="11"/>
      <c r="TDV207" s="11"/>
      <c r="TDW207" s="11"/>
      <c r="TDX207" s="11"/>
      <c r="TDY207" s="11"/>
      <c r="TDZ207" s="11"/>
      <c r="TEA207" s="11"/>
      <c r="TEB207" s="11"/>
      <c r="TEC207" s="11"/>
      <c r="TED207" s="11"/>
      <c r="TEE207" s="11"/>
      <c r="TEF207" s="11"/>
      <c r="TEG207" s="11"/>
      <c r="TEH207" s="11"/>
      <c r="TEI207" s="11"/>
      <c r="TEJ207" s="11"/>
      <c r="TEK207" s="11"/>
      <c r="TEL207" s="11"/>
      <c r="TEM207" s="11"/>
      <c r="TEN207" s="11"/>
      <c r="TEO207" s="11"/>
      <c r="TEP207" s="11"/>
      <c r="TEQ207" s="11"/>
      <c r="TER207" s="11"/>
      <c r="TES207" s="11"/>
      <c r="TET207" s="11"/>
      <c r="TEU207" s="11"/>
      <c r="TEV207" s="11"/>
      <c r="TEW207" s="11"/>
      <c r="TEX207" s="11"/>
      <c r="TEY207" s="11"/>
      <c r="TEZ207" s="11"/>
      <c r="TFA207" s="11"/>
      <c r="TFB207" s="11"/>
      <c r="TFC207" s="11"/>
      <c r="TFD207" s="11"/>
      <c r="TFE207" s="11"/>
      <c r="TFF207" s="11"/>
      <c r="TFG207" s="11"/>
      <c r="TFH207" s="11"/>
      <c r="TFI207" s="11"/>
      <c r="TFJ207" s="11"/>
      <c r="TFK207" s="11"/>
      <c r="TFL207" s="11"/>
      <c r="TFM207" s="11"/>
      <c r="TFN207" s="11"/>
      <c r="TFO207" s="11"/>
      <c r="TFP207" s="11"/>
      <c r="TFQ207" s="11"/>
      <c r="TFR207" s="11"/>
      <c r="TFS207" s="11"/>
      <c r="TFT207" s="11"/>
      <c r="TFU207" s="11"/>
      <c r="TFV207" s="11"/>
      <c r="TFW207" s="11"/>
      <c r="TFX207" s="11"/>
      <c r="TFY207" s="11"/>
      <c r="TFZ207" s="11"/>
      <c r="TGA207" s="11"/>
      <c r="TGB207" s="11"/>
      <c r="TGC207" s="11"/>
      <c r="TGD207" s="11"/>
      <c r="TGE207" s="11"/>
      <c r="TGF207" s="11"/>
      <c r="TGG207" s="11"/>
      <c r="TGH207" s="11"/>
      <c r="TGI207" s="11"/>
      <c r="TGJ207" s="11"/>
      <c r="TGK207" s="11"/>
      <c r="TGL207" s="11"/>
      <c r="TGM207" s="11"/>
      <c r="TGN207" s="11"/>
      <c r="TGO207" s="11"/>
      <c r="TGP207" s="11"/>
      <c r="TGQ207" s="11"/>
      <c r="TGR207" s="11"/>
      <c r="TGS207" s="11"/>
      <c r="TGT207" s="11"/>
      <c r="TGU207" s="11"/>
      <c r="TGV207" s="11"/>
      <c r="TGW207" s="11"/>
      <c r="TGX207" s="11"/>
      <c r="TGY207" s="11"/>
      <c r="TGZ207" s="11"/>
      <c r="THA207" s="11"/>
      <c r="THB207" s="11"/>
      <c r="THC207" s="11"/>
      <c r="THD207" s="11"/>
      <c r="THE207" s="11"/>
      <c r="THF207" s="11"/>
      <c r="THG207" s="11"/>
      <c r="THH207" s="11"/>
      <c r="THI207" s="11"/>
      <c r="THJ207" s="11"/>
      <c r="THK207" s="11"/>
      <c r="THL207" s="11"/>
      <c r="THM207" s="11"/>
      <c r="THN207" s="11"/>
      <c r="THO207" s="11"/>
      <c r="THP207" s="11"/>
      <c r="THQ207" s="11"/>
      <c r="THR207" s="11"/>
      <c r="THS207" s="11"/>
      <c r="THT207" s="11"/>
      <c r="THU207" s="11"/>
      <c r="THV207" s="11"/>
      <c r="THW207" s="11"/>
      <c r="THX207" s="11"/>
      <c r="THY207" s="11"/>
      <c r="THZ207" s="11"/>
      <c r="TIA207" s="11"/>
      <c r="TIB207" s="11"/>
      <c r="TIC207" s="11"/>
      <c r="TID207" s="11"/>
      <c r="TIE207" s="11"/>
      <c r="TIF207" s="11"/>
      <c r="TIG207" s="11"/>
      <c r="TIH207" s="11"/>
      <c r="TII207" s="11"/>
      <c r="TIJ207" s="11"/>
      <c r="TIK207" s="11"/>
      <c r="TIL207" s="11"/>
      <c r="TIM207" s="11"/>
      <c r="TIN207" s="11"/>
      <c r="TIO207" s="11"/>
      <c r="TIP207" s="11"/>
      <c r="TIQ207" s="11"/>
      <c r="TIR207" s="11"/>
      <c r="TIS207" s="11"/>
      <c r="TIT207" s="11"/>
      <c r="TIU207" s="11"/>
      <c r="TIV207" s="11"/>
      <c r="TIW207" s="11"/>
      <c r="TIX207" s="11"/>
      <c r="TIY207" s="11"/>
      <c r="TIZ207" s="11"/>
      <c r="TJA207" s="11"/>
      <c r="TJB207" s="11"/>
      <c r="TJC207" s="11"/>
      <c r="TJD207" s="11"/>
      <c r="TJE207" s="11"/>
      <c r="TJF207" s="11"/>
      <c r="TJG207" s="11"/>
      <c r="TJH207" s="11"/>
      <c r="TJI207" s="11"/>
      <c r="TJJ207" s="11"/>
      <c r="TJK207" s="11"/>
      <c r="TJL207" s="11"/>
      <c r="TJM207" s="11"/>
      <c r="TJN207" s="11"/>
      <c r="TJO207" s="11"/>
      <c r="TJP207" s="11"/>
      <c r="TJQ207" s="11"/>
      <c r="TJR207" s="11"/>
      <c r="TJS207" s="11"/>
      <c r="TJT207" s="11"/>
      <c r="TJU207" s="11"/>
      <c r="TJV207" s="11"/>
      <c r="TJW207" s="11"/>
      <c r="TJX207" s="11"/>
      <c r="TJY207" s="11"/>
      <c r="TJZ207" s="11"/>
      <c r="TKA207" s="11"/>
      <c r="TKB207" s="11"/>
      <c r="TKC207" s="11"/>
      <c r="TKD207" s="11"/>
      <c r="TKE207" s="11"/>
      <c r="TKF207" s="11"/>
      <c r="TKG207" s="11"/>
      <c r="TKH207" s="11"/>
      <c r="TKI207" s="11"/>
      <c r="TKJ207" s="11"/>
      <c r="TKK207" s="11"/>
      <c r="TKL207" s="11"/>
      <c r="TKM207" s="11"/>
      <c r="TKN207" s="11"/>
      <c r="TKO207" s="11"/>
      <c r="TKP207" s="11"/>
      <c r="TKQ207" s="11"/>
      <c r="TKR207" s="11"/>
      <c r="TKS207" s="11"/>
      <c r="TKT207" s="11"/>
      <c r="TKU207" s="11"/>
      <c r="TKV207" s="11"/>
      <c r="TKW207" s="11"/>
      <c r="TKX207" s="11"/>
      <c r="TKY207" s="11"/>
      <c r="TKZ207" s="11"/>
      <c r="TLA207" s="11"/>
      <c r="TLB207" s="11"/>
      <c r="TLC207" s="11"/>
      <c r="TLD207" s="11"/>
      <c r="TLE207" s="11"/>
      <c r="TLF207" s="11"/>
      <c r="TLG207" s="11"/>
      <c r="TLH207" s="11"/>
      <c r="TLI207" s="11"/>
      <c r="TLJ207" s="11"/>
      <c r="TLK207" s="11"/>
      <c r="TLL207" s="11"/>
      <c r="TLM207" s="11"/>
      <c r="TLN207" s="11"/>
      <c r="TLO207" s="11"/>
      <c r="TLP207" s="11"/>
      <c r="TLQ207" s="11"/>
      <c r="TLR207" s="11"/>
      <c r="TLS207" s="11"/>
      <c r="TLT207" s="11"/>
      <c r="TLU207" s="11"/>
      <c r="TLV207" s="11"/>
      <c r="TLW207" s="11"/>
      <c r="TLX207" s="11"/>
      <c r="TLY207" s="11"/>
      <c r="TLZ207" s="11"/>
      <c r="TMA207" s="11"/>
      <c r="TMB207" s="11"/>
      <c r="TMC207" s="11"/>
      <c r="TMD207" s="11"/>
      <c r="TME207" s="11"/>
      <c r="TMF207" s="11"/>
      <c r="TMG207" s="11"/>
      <c r="TMH207" s="11"/>
      <c r="TMI207" s="11"/>
      <c r="TMJ207" s="11"/>
      <c r="TMK207" s="11"/>
      <c r="TML207" s="11"/>
      <c r="TMM207" s="11"/>
      <c r="TMN207" s="11"/>
      <c r="TMO207" s="11"/>
      <c r="TMP207" s="11"/>
      <c r="TMQ207" s="11"/>
      <c r="TMR207" s="11"/>
      <c r="TMS207" s="11"/>
      <c r="TMT207" s="11"/>
      <c r="TMU207" s="11"/>
      <c r="TMV207" s="11"/>
      <c r="TMW207" s="11"/>
      <c r="TMX207" s="11"/>
      <c r="TMY207" s="11"/>
      <c r="TMZ207" s="11"/>
      <c r="TNA207" s="11"/>
      <c r="TNB207" s="11"/>
      <c r="TNC207" s="11"/>
      <c r="TND207" s="11"/>
      <c r="TNE207" s="11"/>
      <c r="TNF207" s="11"/>
      <c r="TNG207" s="11"/>
      <c r="TNH207" s="11"/>
      <c r="TNI207" s="11"/>
      <c r="TNJ207" s="11"/>
      <c r="TNK207" s="11"/>
      <c r="TNL207" s="11"/>
      <c r="TNM207" s="11"/>
      <c r="TNN207" s="11"/>
      <c r="TNO207" s="11"/>
      <c r="TNP207" s="11"/>
      <c r="TNQ207" s="11"/>
      <c r="TNR207" s="11"/>
      <c r="TNS207" s="11"/>
      <c r="TNT207" s="11"/>
      <c r="TNU207" s="11"/>
      <c r="TNV207" s="11"/>
      <c r="TNW207" s="11"/>
      <c r="TNX207" s="11"/>
      <c r="TNY207" s="11"/>
      <c r="TNZ207" s="11"/>
      <c r="TOA207" s="11"/>
      <c r="TOB207" s="11"/>
      <c r="TOC207" s="11"/>
      <c r="TOD207" s="11"/>
      <c r="TOE207" s="11"/>
      <c r="TOF207" s="11"/>
      <c r="TOG207" s="11"/>
      <c r="TOH207" s="11"/>
      <c r="TOI207" s="11"/>
      <c r="TOJ207" s="11"/>
      <c r="TOK207" s="11"/>
      <c r="TOL207" s="11"/>
      <c r="TOM207" s="11"/>
      <c r="TON207" s="11"/>
      <c r="TOO207" s="11"/>
      <c r="TOP207" s="11"/>
      <c r="TOQ207" s="11"/>
      <c r="TOR207" s="11"/>
      <c r="TOS207" s="11"/>
      <c r="TOT207" s="11"/>
      <c r="TOU207" s="11"/>
      <c r="TOV207" s="11"/>
      <c r="TOW207" s="11"/>
      <c r="TOX207" s="11"/>
      <c r="TOY207" s="11"/>
      <c r="TOZ207" s="11"/>
      <c r="TPA207" s="11"/>
      <c r="TPB207" s="11"/>
      <c r="TPC207" s="11"/>
      <c r="TPD207" s="11"/>
      <c r="TPE207" s="11"/>
      <c r="TPF207" s="11"/>
      <c r="TPG207" s="11"/>
      <c r="TPH207" s="11"/>
      <c r="TPI207" s="11"/>
      <c r="TPJ207" s="11"/>
      <c r="TPK207" s="11"/>
      <c r="TPL207" s="11"/>
      <c r="TPM207" s="11"/>
      <c r="TPN207" s="11"/>
      <c r="TPO207" s="11"/>
      <c r="TPP207" s="11"/>
      <c r="TPQ207" s="11"/>
      <c r="TPR207" s="11"/>
      <c r="TPS207" s="11"/>
      <c r="TPT207" s="11"/>
      <c r="TPU207" s="11"/>
      <c r="TPV207" s="11"/>
      <c r="TPW207" s="11"/>
      <c r="TPX207" s="11"/>
      <c r="TPY207" s="11"/>
      <c r="TPZ207" s="11"/>
      <c r="TQA207" s="11"/>
      <c r="TQB207" s="11"/>
      <c r="TQC207" s="11"/>
      <c r="TQD207" s="11"/>
      <c r="TQE207" s="11"/>
      <c r="TQF207" s="11"/>
      <c r="TQG207" s="11"/>
      <c r="TQH207" s="11"/>
      <c r="TQI207" s="11"/>
      <c r="TQJ207" s="11"/>
      <c r="TQK207" s="11"/>
      <c r="TQL207" s="11"/>
      <c r="TQM207" s="11"/>
      <c r="TQN207" s="11"/>
      <c r="TQO207" s="11"/>
      <c r="TQP207" s="11"/>
      <c r="TQQ207" s="11"/>
      <c r="TQR207" s="11"/>
      <c r="TQS207" s="11"/>
      <c r="TQT207" s="11"/>
      <c r="TQU207" s="11"/>
      <c r="TQV207" s="11"/>
      <c r="TQW207" s="11"/>
      <c r="TQX207" s="11"/>
      <c r="TQY207" s="11"/>
      <c r="TQZ207" s="11"/>
      <c r="TRA207" s="11"/>
      <c r="TRB207" s="11"/>
      <c r="TRC207" s="11"/>
      <c r="TRD207" s="11"/>
      <c r="TRE207" s="11"/>
      <c r="TRF207" s="11"/>
      <c r="TRG207" s="11"/>
      <c r="TRH207" s="11"/>
      <c r="TRI207" s="11"/>
      <c r="TRJ207" s="11"/>
      <c r="TRK207" s="11"/>
      <c r="TRL207" s="11"/>
      <c r="TRM207" s="11"/>
      <c r="TRN207" s="11"/>
      <c r="TRO207" s="11"/>
      <c r="TRP207" s="11"/>
      <c r="TRQ207" s="11"/>
      <c r="TRR207" s="11"/>
      <c r="TRS207" s="11"/>
      <c r="TRT207" s="11"/>
      <c r="TRU207" s="11"/>
      <c r="TRV207" s="11"/>
      <c r="TRW207" s="11"/>
      <c r="TRX207" s="11"/>
      <c r="TRY207" s="11"/>
      <c r="TRZ207" s="11"/>
      <c r="TSA207" s="11"/>
      <c r="TSB207" s="11"/>
      <c r="TSC207" s="11"/>
      <c r="TSD207" s="11"/>
      <c r="TSE207" s="11"/>
      <c r="TSF207" s="11"/>
      <c r="TSG207" s="11"/>
      <c r="TSH207" s="11"/>
      <c r="TSI207" s="11"/>
      <c r="TSJ207" s="11"/>
      <c r="TSK207" s="11"/>
      <c r="TSL207" s="11"/>
      <c r="TSM207" s="11"/>
      <c r="TSN207" s="11"/>
      <c r="TSO207" s="11"/>
      <c r="TSP207" s="11"/>
      <c r="TSQ207" s="11"/>
      <c r="TSR207" s="11"/>
      <c r="TSS207" s="11"/>
      <c r="TST207" s="11"/>
      <c r="TSU207" s="11"/>
      <c r="TSV207" s="11"/>
      <c r="TSW207" s="11"/>
      <c r="TSX207" s="11"/>
      <c r="TSY207" s="11"/>
      <c r="TSZ207" s="11"/>
      <c r="TTA207" s="11"/>
      <c r="TTB207" s="11"/>
      <c r="TTC207" s="11"/>
      <c r="TTD207" s="11"/>
      <c r="TTE207" s="11"/>
      <c r="TTF207" s="11"/>
      <c r="TTG207" s="11"/>
      <c r="TTH207" s="11"/>
      <c r="TTI207" s="11"/>
      <c r="TTJ207" s="11"/>
      <c r="TTK207" s="11"/>
      <c r="TTL207" s="11"/>
      <c r="TTM207" s="11"/>
      <c r="TTN207" s="11"/>
      <c r="TTO207" s="11"/>
      <c r="TTP207" s="11"/>
      <c r="TTQ207" s="11"/>
      <c r="TTR207" s="11"/>
      <c r="TTS207" s="11"/>
      <c r="TTT207" s="11"/>
      <c r="TTU207" s="11"/>
      <c r="TTV207" s="11"/>
      <c r="TTW207" s="11"/>
      <c r="TTX207" s="11"/>
      <c r="TTY207" s="11"/>
      <c r="TTZ207" s="11"/>
      <c r="TUA207" s="11"/>
      <c r="TUB207" s="11"/>
      <c r="TUC207" s="11"/>
      <c r="TUD207" s="11"/>
      <c r="TUE207" s="11"/>
      <c r="TUF207" s="11"/>
      <c r="TUG207" s="11"/>
      <c r="TUH207" s="11"/>
      <c r="TUI207" s="11"/>
      <c r="TUJ207" s="11"/>
      <c r="TUK207" s="11"/>
      <c r="TUL207" s="11"/>
      <c r="TUM207" s="11"/>
      <c r="TUN207" s="11"/>
      <c r="TUO207" s="11"/>
      <c r="TUP207" s="11"/>
      <c r="TUQ207" s="11"/>
      <c r="TUR207" s="11"/>
      <c r="TUS207" s="11"/>
      <c r="TUT207" s="11"/>
      <c r="TUU207" s="11"/>
      <c r="TUV207" s="11"/>
      <c r="TUW207" s="11"/>
      <c r="TUX207" s="11"/>
      <c r="TUY207" s="11"/>
      <c r="TUZ207" s="11"/>
      <c r="TVA207" s="11"/>
      <c r="TVB207" s="11"/>
      <c r="TVC207" s="11"/>
      <c r="TVD207" s="11"/>
      <c r="TVE207" s="11"/>
      <c r="TVF207" s="11"/>
      <c r="TVG207" s="11"/>
      <c r="TVH207" s="11"/>
      <c r="TVI207" s="11"/>
      <c r="TVJ207" s="11"/>
      <c r="TVK207" s="11"/>
      <c r="TVL207" s="11"/>
      <c r="TVM207" s="11"/>
      <c r="TVN207" s="11"/>
      <c r="TVO207" s="11"/>
      <c r="TVP207" s="11"/>
      <c r="TVQ207" s="11"/>
      <c r="TVR207" s="11"/>
      <c r="TVS207" s="11"/>
      <c r="TVT207" s="11"/>
      <c r="TVU207" s="11"/>
      <c r="TVV207" s="11"/>
      <c r="TVW207" s="11"/>
      <c r="TVX207" s="11"/>
      <c r="TVY207" s="11"/>
      <c r="TVZ207" s="11"/>
      <c r="TWA207" s="11"/>
      <c r="TWB207" s="11"/>
      <c r="TWC207" s="11"/>
      <c r="TWD207" s="11"/>
      <c r="TWE207" s="11"/>
      <c r="TWF207" s="11"/>
      <c r="TWG207" s="11"/>
      <c r="TWH207" s="11"/>
      <c r="TWI207" s="11"/>
      <c r="TWJ207" s="11"/>
      <c r="TWK207" s="11"/>
      <c r="TWL207" s="11"/>
      <c r="TWM207" s="11"/>
      <c r="TWN207" s="11"/>
      <c r="TWO207" s="11"/>
      <c r="TWP207" s="11"/>
      <c r="TWQ207" s="11"/>
      <c r="TWR207" s="11"/>
      <c r="TWS207" s="11"/>
      <c r="TWT207" s="11"/>
      <c r="TWU207" s="11"/>
      <c r="TWV207" s="11"/>
      <c r="TWW207" s="11"/>
      <c r="TWX207" s="11"/>
      <c r="TWY207" s="11"/>
      <c r="TWZ207" s="11"/>
      <c r="TXA207" s="11"/>
      <c r="TXB207" s="11"/>
      <c r="TXC207" s="11"/>
      <c r="TXD207" s="11"/>
      <c r="TXE207" s="11"/>
      <c r="TXF207" s="11"/>
      <c r="TXG207" s="11"/>
      <c r="TXH207" s="11"/>
      <c r="TXI207" s="11"/>
      <c r="TXJ207" s="11"/>
      <c r="TXK207" s="11"/>
      <c r="TXL207" s="11"/>
      <c r="TXM207" s="11"/>
      <c r="TXN207" s="11"/>
      <c r="TXO207" s="11"/>
      <c r="TXP207" s="11"/>
      <c r="TXQ207" s="11"/>
      <c r="TXR207" s="11"/>
      <c r="TXS207" s="11"/>
      <c r="TXT207" s="11"/>
      <c r="TXU207" s="11"/>
      <c r="TXV207" s="11"/>
      <c r="TXW207" s="11"/>
      <c r="TXX207" s="11"/>
      <c r="TXY207" s="11"/>
      <c r="TXZ207" s="11"/>
      <c r="TYA207" s="11"/>
      <c r="TYB207" s="11"/>
      <c r="TYC207" s="11"/>
      <c r="TYD207" s="11"/>
      <c r="TYE207" s="11"/>
      <c r="TYF207" s="11"/>
      <c r="TYG207" s="11"/>
      <c r="TYH207" s="11"/>
      <c r="TYI207" s="11"/>
      <c r="TYJ207" s="11"/>
      <c r="TYK207" s="11"/>
      <c r="TYL207" s="11"/>
      <c r="TYM207" s="11"/>
      <c r="TYN207" s="11"/>
      <c r="TYO207" s="11"/>
      <c r="TYP207" s="11"/>
      <c r="TYQ207" s="11"/>
      <c r="TYR207" s="11"/>
      <c r="TYS207" s="11"/>
      <c r="TYT207" s="11"/>
      <c r="TYU207" s="11"/>
      <c r="TYV207" s="11"/>
      <c r="TYW207" s="11"/>
      <c r="TYX207" s="11"/>
      <c r="TYY207" s="11"/>
      <c r="TYZ207" s="11"/>
      <c r="TZA207" s="11"/>
      <c r="TZB207" s="11"/>
      <c r="TZC207" s="11"/>
      <c r="TZD207" s="11"/>
      <c r="TZE207" s="11"/>
      <c r="TZF207" s="11"/>
      <c r="TZG207" s="11"/>
      <c r="TZH207" s="11"/>
      <c r="TZI207" s="11"/>
      <c r="TZJ207" s="11"/>
      <c r="TZK207" s="11"/>
      <c r="TZL207" s="11"/>
      <c r="TZM207" s="11"/>
      <c r="TZN207" s="11"/>
      <c r="TZO207" s="11"/>
      <c r="TZP207" s="11"/>
      <c r="TZQ207" s="11"/>
      <c r="TZR207" s="11"/>
      <c r="TZS207" s="11"/>
      <c r="TZT207" s="11"/>
      <c r="TZU207" s="11"/>
      <c r="TZV207" s="11"/>
      <c r="TZW207" s="11"/>
      <c r="TZX207" s="11"/>
      <c r="TZY207" s="11"/>
      <c r="TZZ207" s="11"/>
      <c r="UAA207" s="11"/>
      <c r="UAB207" s="11"/>
      <c r="UAC207" s="11"/>
      <c r="UAD207" s="11"/>
      <c r="UAE207" s="11"/>
      <c r="UAF207" s="11"/>
      <c r="UAG207" s="11"/>
      <c r="UAH207" s="11"/>
      <c r="UAI207" s="11"/>
      <c r="UAJ207" s="11"/>
      <c r="UAK207" s="11"/>
      <c r="UAL207" s="11"/>
      <c r="UAM207" s="11"/>
      <c r="UAN207" s="11"/>
      <c r="UAO207" s="11"/>
      <c r="UAP207" s="11"/>
      <c r="UAQ207" s="11"/>
      <c r="UAR207" s="11"/>
      <c r="UAS207" s="11"/>
      <c r="UAT207" s="11"/>
      <c r="UAU207" s="11"/>
      <c r="UAV207" s="11"/>
      <c r="UAW207" s="11"/>
      <c r="UAX207" s="11"/>
      <c r="UAY207" s="11"/>
      <c r="UAZ207" s="11"/>
      <c r="UBA207" s="11"/>
      <c r="UBB207" s="11"/>
      <c r="UBC207" s="11"/>
      <c r="UBD207" s="11"/>
      <c r="UBE207" s="11"/>
      <c r="UBF207" s="11"/>
      <c r="UBG207" s="11"/>
      <c r="UBH207" s="11"/>
      <c r="UBI207" s="11"/>
      <c r="UBJ207" s="11"/>
      <c r="UBK207" s="11"/>
      <c r="UBL207" s="11"/>
      <c r="UBM207" s="11"/>
      <c r="UBN207" s="11"/>
      <c r="UBO207" s="11"/>
      <c r="UBP207" s="11"/>
      <c r="UBQ207" s="11"/>
      <c r="UBR207" s="11"/>
      <c r="UBS207" s="11"/>
      <c r="UBT207" s="11"/>
      <c r="UBU207" s="11"/>
      <c r="UBV207" s="11"/>
      <c r="UBW207" s="11"/>
      <c r="UBX207" s="11"/>
      <c r="UBY207" s="11"/>
      <c r="UBZ207" s="11"/>
      <c r="UCA207" s="11"/>
      <c r="UCB207" s="11"/>
      <c r="UCC207" s="11"/>
      <c r="UCD207" s="11"/>
      <c r="UCE207" s="11"/>
      <c r="UCF207" s="11"/>
      <c r="UCG207" s="11"/>
      <c r="UCH207" s="11"/>
      <c r="UCI207" s="11"/>
      <c r="UCJ207" s="11"/>
      <c r="UCK207" s="11"/>
      <c r="UCL207" s="11"/>
      <c r="UCM207" s="11"/>
      <c r="UCN207" s="11"/>
      <c r="UCO207" s="11"/>
      <c r="UCP207" s="11"/>
      <c r="UCQ207" s="11"/>
      <c r="UCR207" s="11"/>
      <c r="UCS207" s="11"/>
      <c r="UCT207" s="11"/>
      <c r="UCU207" s="11"/>
      <c r="UCV207" s="11"/>
      <c r="UCW207" s="11"/>
      <c r="UCX207" s="11"/>
      <c r="UCY207" s="11"/>
      <c r="UCZ207" s="11"/>
      <c r="UDA207" s="11"/>
      <c r="UDB207" s="11"/>
      <c r="UDC207" s="11"/>
      <c r="UDD207" s="11"/>
      <c r="UDE207" s="11"/>
      <c r="UDF207" s="11"/>
      <c r="UDG207" s="11"/>
      <c r="UDH207" s="11"/>
      <c r="UDI207" s="11"/>
      <c r="UDJ207" s="11"/>
      <c r="UDK207" s="11"/>
      <c r="UDL207" s="11"/>
      <c r="UDM207" s="11"/>
      <c r="UDN207" s="11"/>
      <c r="UDO207" s="11"/>
      <c r="UDP207" s="11"/>
      <c r="UDQ207" s="11"/>
      <c r="UDR207" s="11"/>
      <c r="UDS207" s="11"/>
      <c r="UDT207" s="11"/>
      <c r="UDU207" s="11"/>
      <c r="UDV207" s="11"/>
      <c r="UDW207" s="11"/>
      <c r="UDX207" s="11"/>
      <c r="UDY207" s="11"/>
      <c r="UDZ207" s="11"/>
      <c r="UEA207" s="11"/>
      <c r="UEB207" s="11"/>
      <c r="UEC207" s="11"/>
      <c r="UED207" s="11"/>
      <c r="UEE207" s="11"/>
      <c r="UEF207" s="11"/>
      <c r="UEG207" s="11"/>
      <c r="UEH207" s="11"/>
      <c r="UEI207" s="11"/>
      <c r="UEJ207" s="11"/>
      <c r="UEK207" s="11"/>
      <c r="UEL207" s="11"/>
      <c r="UEM207" s="11"/>
      <c r="UEN207" s="11"/>
      <c r="UEO207" s="11"/>
      <c r="UEP207" s="11"/>
      <c r="UEQ207" s="11"/>
      <c r="UER207" s="11"/>
      <c r="UES207" s="11"/>
      <c r="UET207" s="11"/>
      <c r="UEU207" s="11"/>
      <c r="UEV207" s="11"/>
      <c r="UEW207" s="11"/>
      <c r="UEX207" s="11"/>
      <c r="UEY207" s="11"/>
      <c r="UEZ207" s="11"/>
      <c r="UFA207" s="11"/>
      <c r="UFB207" s="11"/>
      <c r="UFC207" s="11"/>
      <c r="UFD207" s="11"/>
      <c r="UFE207" s="11"/>
      <c r="UFF207" s="11"/>
      <c r="UFG207" s="11"/>
      <c r="UFH207" s="11"/>
      <c r="UFI207" s="11"/>
      <c r="UFJ207" s="11"/>
      <c r="UFK207" s="11"/>
      <c r="UFL207" s="11"/>
      <c r="UFM207" s="11"/>
      <c r="UFN207" s="11"/>
      <c r="UFO207" s="11"/>
      <c r="UFP207" s="11"/>
      <c r="UFQ207" s="11"/>
      <c r="UFR207" s="11"/>
      <c r="UFS207" s="11"/>
      <c r="UFT207" s="11"/>
      <c r="UFU207" s="11"/>
      <c r="UFV207" s="11"/>
      <c r="UFW207" s="11"/>
      <c r="UFX207" s="11"/>
      <c r="UFY207" s="11"/>
      <c r="UFZ207" s="11"/>
      <c r="UGA207" s="11"/>
      <c r="UGB207" s="11"/>
      <c r="UGC207" s="11"/>
      <c r="UGD207" s="11"/>
      <c r="UGE207" s="11"/>
      <c r="UGF207" s="11"/>
      <c r="UGG207" s="11"/>
      <c r="UGH207" s="11"/>
      <c r="UGI207" s="11"/>
      <c r="UGJ207" s="11"/>
      <c r="UGK207" s="11"/>
      <c r="UGL207" s="11"/>
      <c r="UGM207" s="11"/>
      <c r="UGN207" s="11"/>
      <c r="UGO207" s="11"/>
      <c r="UGP207" s="11"/>
      <c r="UGQ207" s="11"/>
      <c r="UGR207" s="11"/>
      <c r="UGS207" s="11"/>
      <c r="UGT207" s="11"/>
      <c r="UGU207" s="11"/>
      <c r="UGV207" s="11"/>
      <c r="UGW207" s="11"/>
      <c r="UGX207" s="11"/>
      <c r="UGY207" s="11"/>
      <c r="UGZ207" s="11"/>
      <c r="UHA207" s="11"/>
      <c r="UHB207" s="11"/>
      <c r="UHC207" s="11"/>
      <c r="UHD207" s="11"/>
      <c r="UHE207" s="11"/>
      <c r="UHF207" s="11"/>
      <c r="UHG207" s="11"/>
      <c r="UHH207" s="11"/>
      <c r="UHI207" s="11"/>
      <c r="UHJ207" s="11"/>
      <c r="UHK207" s="11"/>
      <c r="UHL207" s="11"/>
      <c r="UHM207" s="11"/>
      <c r="UHN207" s="11"/>
      <c r="UHO207" s="11"/>
      <c r="UHP207" s="11"/>
      <c r="UHQ207" s="11"/>
      <c r="UHR207" s="11"/>
      <c r="UHS207" s="11"/>
      <c r="UHT207" s="11"/>
      <c r="UHU207" s="11"/>
      <c r="UHV207" s="11"/>
      <c r="UHW207" s="11"/>
      <c r="UHX207" s="11"/>
      <c r="UHY207" s="11"/>
      <c r="UHZ207" s="11"/>
      <c r="UIA207" s="11"/>
      <c r="UIB207" s="11"/>
      <c r="UIC207" s="11"/>
      <c r="UID207" s="11"/>
      <c r="UIE207" s="11"/>
      <c r="UIF207" s="11"/>
      <c r="UIG207" s="11"/>
      <c r="UIH207" s="11"/>
      <c r="UII207" s="11"/>
      <c r="UIJ207" s="11"/>
      <c r="UIK207" s="11"/>
      <c r="UIL207" s="11"/>
      <c r="UIM207" s="11"/>
      <c r="UIN207" s="11"/>
      <c r="UIO207" s="11"/>
      <c r="UIP207" s="11"/>
      <c r="UIQ207" s="11"/>
      <c r="UIR207" s="11"/>
      <c r="UIS207" s="11"/>
      <c r="UIT207" s="11"/>
      <c r="UIU207" s="11"/>
      <c r="UIV207" s="11"/>
      <c r="UIW207" s="11"/>
      <c r="UIX207" s="11"/>
      <c r="UIY207" s="11"/>
      <c r="UIZ207" s="11"/>
      <c r="UJA207" s="11"/>
      <c r="UJB207" s="11"/>
      <c r="UJC207" s="11"/>
      <c r="UJD207" s="11"/>
      <c r="UJE207" s="11"/>
      <c r="UJF207" s="11"/>
      <c r="UJG207" s="11"/>
      <c r="UJH207" s="11"/>
      <c r="UJI207" s="11"/>
      <c r="UJJ207" s="11"/>
      <c r="UJK207" s="11"/>
      <c r="UJL207" s="11"/>
      <c r="UJM207" s="11"/>
      <c r="UJN207" s="11"/>
      <c r="UJO207" s="11"/>
      <c r="UJP207" s="11"/>
      <c r="UJQ207" s="11"/>
      <c r="UJR207" s="11"/>
      <c r="UJS207" s="11"/>
      <c r="UJT207" s="11"/>
      <c r="UJU207" s="11"/>
      <c r="UJV207" s="11"/>
      <c r="UJW207" s="11"/>
      <c r="UJX207" s="11"/>
      <c r="UJY207" s="11"/>
      <c r="UJZ207" s="11"/>
      <c r="UKA207" s="11"/>
      <c r="UKB207" s="11"/>
      <c r="UKC207" s="11"/>
      <c r="UKD207" s="11"/>
      <c r="UKE207" s="11"/>
      <c r="UKF207" s="11"/>
      <c r="UKG207" s="11"/>
      <c r="UKH207" s="11"/>
      <c r="UKI207" s="11"/>
      <c r="UKJ207" s="11"/>
      <c r="UKK207" s="11"/>
      <c r="UKL207" s="11"/>
      <c r="UKM207" s="11"/>
      <c r="UKN207" s="11"/>
      <c r="UKO207" s="11"/>
      <c r="UKP207" s="11"/>
      <c r="UKQ207" s="11"/>
      <c r="UKR207" s="11"/>
      <c r="UKS207" s="11"/>
      <c r="UKT207" s="11"/>
      <c r="UKU207" s="11"/>
      <c r="UKV207" s="11"/>
      <c r="UKW207" s="11"/>
      <c r="UKX207" s="11"/>
      <c r="UKY207" s="11"/>
      <c r="UKZ207" s="11"/>
      <c r="ULA207" s="11"/>
      <c r="ULB207" s="11"/>
      <c r="ULC207" s="11"/>
      <c r="ULD207" s="11"/>
      <c r="ULE207" s="11"/>
      <c r="ULF207" s="11"/>
      <c r="ULG207" s="11"/>
      <c r="ULH207" s="11"/>
      <c r="ULI207" s="11"/>
      <c r="ULJ207" s="11"/>
      <c r="ULK207" s="11"/>
      <c r="ULL207" s="11"/>
      <c r="ULM207" s="11"/>
      <c r="ULN207" s="11"/>
      <c r="ULO207" s="11"/>
      <c r="ULP207" s="11"/>
      <c r="ULQ207" s="11"/>
      <c r="ULR207" s="11"/>
      <c r="ULS207" s="11"/>
      <c r="ULT207" s="11"/>
      <c r="ULU207" s="11"/>
      <c r="ULV207" s="11"/>
      <c r="ULW207" s="11"/>
      <c r="ULX207" s="11"/>
      <c r="ULY207" s="11"/>
      <c r="ULZ207" s="11"/>
      <c r="UMA207" s="11"/>
      <c r="UMB207" s="11"/>
      <c r="UMC207" s="11"/>
      <c r="UMD207" s="11"/>
      <c r="UME207" s="11"/>
      <c r="UMF207" s="11"/>
      <c r="UMG207" s="11"/>
      <c r="UMH207" s="11"/>
      <c r="UMI207" s="11"/>
      <c r="UMJ207" s="11"/>
      <c r="UMK207" s="11"/>
      <c r="UML207" s="11"/>
      <c r="UMM207" s="11"/>
      <c r="UMN207" s="11"/>
      <c r="UMO207" s="11"/>
      <c r="UMP207" s="11"/>
      <c r="UMQ207" s="11"/>
      <c r="UMR207" s="11"/>
      <c r="UMS207" s="11"/>
      <c r="UMT207" s="11"/>
      <c r="UMU207" s="11"/>
      <c r="UMV207" s="11"/>
      <c r="UMW207" s="11"/>
      <c r="UMX207" s="11"/>
      <c r="UMY207" s="11"/>
      <c r="UMZ207" s="11"/>
      <c r="UNA207" s="11"/>
      <c r="UNB207" s="11"/>
      <c r="UNC207" s="11"/>
      <c r="UND207" s="11"/>
      <c r="UNE207" s="11"/>
      <c r="UNF207" s="11"/>
      <c r="UNG207" s="11"/>
      <c r="UNH207" s="11"/>
      <c r="UNI207" s="11"/>
      <c r="UNJ207" s="11"/>
      <c r="UNK207" s="11"/>
      <c r="UNL207" s="11"/>
      <c r="UNM207" s="11"/>
      <c r="UNN207" s="11"/>
      <c r="UNO207" s="11"/>
      <c r="UNP207" s="11"/>
      <c r="UNQ207" s="11"/>
      <c r="UNR207" s="11"/>
      <c r="UNS207" s="11"/>
      <c r="UNT207" s="11"/>
      <c r="UNU207" s="11"/>
      <c r="UNV207" s="11"/>
      <c r="UNW207" s="11"/>
      <c r="UNX207" s="11"/>
      <c r="UNY207" s="11"/>
      <c r="UNZ207" s="11"/>
      <c r="UOA207" s="11"/>
      <c r="UOB207" s="11"/>
      <c r="UOC207" s="11"/>
      <c r="UOD207" s="11"/>
      <c r="UOE207" s="11"/>
      <c r="UOF207" s="11"/>
      <c r="UOG207" s="11"/>
      <c r="UOH207" s="11"/>
      <c r="UOI207" s="11"/>
      <c r="UOJ207" s="11"/>
      <c r="UOK207" s="11"/>
      <c r="UOL207" s="11"/>
      <c r="UOM207" s="11"/>
      <c r="UON207" s="11"/>
      <c r="UOO207" s="11"/>
      <c r="UOP207" s="11"/>
      <c r="UOQ207" s="11"/>
      <c r="UOR207" s="11"/>
      <c r="UOS207" s="11"/>
      <c r="UOT207" s="11"/>
      <c r="UOU207" s="11"/>
      <c r="UOV207" s="11"/>
      <c r="UOW207" s="11"/>
      <c r="UOX207" s="11"/>
      <c r="UOY207" s="11"/>
      <c r="UOZ207" s="11"/>
      <c r="UPA207" s="11"/>
      <c r="UPB207" s="11"/>
      <c r="UPC207" s="11"/>
      <c r="UPD207" s="11"/>
      <c r="UPE207" s="11"/>
      <c r="UPF207" s="11"/>
      <c r="UPG207" s="11"/>
      <c r="UPH207" s="11"/>
      <c r="UPI207" s="11"/>
      <c r="UPJ207" s="11"/>
      <c r="UPK207" s="11"/>
      <c r="UPL207" s="11"/>
      <c r="UPM207" s="11"/>
      <c r="UPN207" s="11"/>
      <c r="UPO207" s="11"/>
      <c r="UPP207" s="11"/>
      <c r="UPQ207" s="11"/>
      <c r="UPR207" s="11"/>
      <c r="UPS207" s="11"/>
      <c r="UPT207" s="11"/>
      <c r="UPU207" s="11"/>
      <c r="UPV207" s="11"/>
      <c r="UPW207" s="11"/>
      <c r="UPX207" s="11"/>
      <c r="UPY207" s="11"/>
      <c r="UPZ207" s="11"/>
      <c r="UQA207" s="11"/>
      <c r="UQB207" s="11"/>
      <c r="UQC207" s="11"/>
      <c r="UQD207" s="11"/>
      <c r="UQE207" s="11"/>
      <c r="UQF207" s="11"/>
      <c r="UQG207" s="11"/>
      <c r="UQH207" s="11"/>
      <c r="UQI207" s="11"/>
      <c r="UQJ207" s="11"/>
      <c r="UQK207" s="11"/>
      <c r="UQL207" s="11"/>
      <c r="UQM207" s="11"/>
      <c r="UQN207" s="11"/>
      <c r="UQO207" s="11"/>
      <c r="UQP207" s="11"/>
      <c r="UQQ207" s="11"/>
      <c r="UQR207" s="11"/>
      <c r="UQS207" s="11"/>
      <c r="UQT207" s="11"/>
      <c r="UQU207" s="11"/>
      <c r="UQV207" s="11"/>
      <c r="UQW207" s="11"/>
      <c r="UQX207" s="11"/>
      <c r="UQY207" s="11"/>
      <c r="UQZ207" s="11"/>
      <c r="URA207" s="11"/>
      <c r="URB207" s="11"/>
      <c r="URC207" s="11"/>
      <c r="URD207" s="11"/>
      <c r="URE207" s="11"/>
      <c r="URF207" s="11"/>
      <c r="URG207" s="11"/>
      <c r="URH207" s="11"/>
      <c r="URI207" s="11"/>
      <c r="URJ207" s="11"/>
      <c r="URK207" s="11"/>
      <c r="URL207" s="11"/>
      <c r="URM207" s="11"/>
      <c r="URN207" s="11"/>
      <c r="URO207" s="11"/>
      <c r="URP207" s="11"/>
      <c r="URQ207" s="11"/>
      <c r="URR207" s="11"/>
      <c r="URS207" s="11"/>
      <c r="URT207" s="11"/>
      <c r="URU207" s="11"/>
      <c r="URV207" s="11"/>
      <c r="URW207" s="11"/>
      <c r="URX207" s="11"/>
      <c r="URY207" s="11"/>
      <c r="URZ207" s="11"/>
      <c r="USA207" s="11"/>
      <c r="USB207" s="11"/>
      <c r="USC207" s="11"/>
      <c r="USD207" s="11"/>
      <c r="USE207" s="11"/>
      <c r="USF207" s="11"/>
      <c r="USG207" s="11"/>
      <c r="USH207" s="11"/>
      <c r="USI207" s="11"/>
      <c r="USJ207" s="11"/>
      <c r="USK207" s="11"/>
      <c r="USL207" s="11"/>
      <c r="USM207" s="11"/>
      <c r="USN207" s="11"/>
      <c r="USO207" s="11"/>
      <c r="USP207" s="11"/>
      <c r="USQ207" s="11"/>
      <c r="USR207" s="11"/>
      <c r="USS207" s="11"/>
      <c r="UST207" s="11"/>
      <c r="USU207" s="11"/>
      <c r="USV207" s="11"/>
      <c r="USW207" s="11"/>
      <c r="USX207" s="11"/>
      <c r="USY207" s="11"/>
      <c r="USZ207" s="11"/>
      <c r="UTA207" s="11"/>
      <c r="UTB207" s="11"/>
      <c r="UTC207" s="11"/>
      <c r="UTD207" s="11"/>
      <c r="UTE207" s="11"/>
      <c r="UTF207" s="11"/>
      <c r="UTG207" s="11"/>
      <c r="UTH207" s="11"/>
      <c r="UTI207" s="11"/>
      <c r="UTJ207" s="11"/>
      <c r="UTK207" s="11"/>
      <c r="UTL207" s="11"/>
      <c r="UTM207" s="11"/>
      <c r="UTN207" s="11"/>
      <c r="UTO207" s="11"/>
      <c r="UTP207" s="11"/>
      <c r="UTQ207" s="11"/>
      <c r="UTR207" s="11"/>
      <c r="UTS207" s="11"/>
      <c r="UTT207" s="11"/>
      <c r="UTU207" s="11"/>
      <c r="UTV207" s="11"/>
      <c r="UTW207" s="11"/>
      <c r="UTX207" s="11"/>
      <c r="UTY207" s="11"/>
      <c r="UTZ207" s="11"/>
      <c r="UUA207" s="11"/>
      <c r="UUB207" s="11"/>
      <c r="UUC207" s="11"/>
      <c r="UUD207" s="11"/>
      <c r="UUE207" s="11"/>
      <c r="UUF207" s="11"/>
      <c r="UUG207" s="11"/>
      <c r="UUH207" s="11"/>
      <c r="UUI207" s="11"/>
      <c r="UUJ207" s="11"/>
      <c r="UUK207" s="11"/>
      <c r="UUL207" s="11"/>
      <c r="UUM207" s="11"/>
      <c r="UUN207" s="11"/>
      <c r="UUO207" s="11"/>
      <c r="UUP207" s="11"/>
      <c r="UUQ207" s="11"/>
      <c r="UUR207" s="11"/>
      <c r="UUS207" s="11"/>
      <c r="UUT207" s="11"/>
      <c r="UUU207" s="11"/>
      <c r="UUV207" s="11"/>
      <c r="UUW207" s="11"/>
      <c r="UUX207" s="11"/>
      <c r="UUY207" s="11"/>
      <c r="UUZ207" s="11"/>
      <c r="UVA207" s="11"/>
      <c r="UVB207" s="11"/>
      <c r="UVC207" s="11"/>
      <c r="UVD207" s="11"/>
      <c r="UVE207" s="11"/>
      <c r="UVF207" s="11"/>
      <c r="UVG207" s="11"/>
      <c r="UVH207" s="11"/>
      <c r="UVI207" s="11"/>
      <c r="UVJ207" s="11"/>
      <c r="UVK207" s="11"/>
      <c r="UVL207" s="11"/>
      <c r="UVM207" s="11"/>
      <c r="UVN207" s="11"/>
      <c r="UVO207" s="11"/>
      <c r="UVP207" s="11"/>
      <c r="UVQ207" s="11"/>
      <c r="UVR207" s="11"/>
      <c r="UVS207" s="11"/>
      <c r="UVT207" s="11"/>
      <c r="UVU207" s="11"/>
      <c r="UVV207" s="11"/>
      <c r="UVW207" s="11"/>
      <c r="UVX207" s="11"/>
      <c r="UVY207" s="11"/>
      <c r="UVZ207" s="11"/>
      <c r="UWA207" s="11"/>
      <c r="UWB207" s="11"/>
      <c r="UWC207" s="11"/>
      <c r="UWD207" s="11"/>
      <c r="UWE207" s="11"/>
      <c r="UWF207" s="11"/>
      <c r="UWG207" s="11"/>
      <c r="UWH207" s="11"/>
      <c r="UWI207" s="11"/>
      <c r="UWJ207" s="11"/>
      <c r="UWK207" s="11"/>
      <c r="UWL207" s="11"/>
      <c r="UWM207" s="11"/>
      <c r="UWN207" s="11"/>
      <c r="UWO207" s="11"/>
      <c r="UWP207" s="11"/>
      <c r="UWQ207" s="11"/>
      <c r="UWR207" s="11"/>
      <c r="UWS207" s="11"/>
      <c r="UWT207" s="11"/>
      <c r="UWU207" s="11"/>
      <c r="UWV207" s="11"/>
      <c r="UWW207" s="11"/>
      <c r="UWX207" s="11"/>
      <c r="UWY207" s="11"/>
      <c r="UWZ207" s="11"/>
      <c r="UXA207" s="11"/>
      <c r="UXB207" s="11"/>
      <c r="UXC207" s="11"/>
      <c r="UXD207" s="11"/>
      <c r="UXE207" s="11"/>
      <c r="UXF207" s="11"/>
      <c r="UXG207" s="11"/>
      <c r="UXH207" s="11"/>
      <c r="UXI207" s="11"/>
      <c r="UXJ207" s="11"/>
      <c r="UXK207" s="11"/>
      <c r="UXL207" s="11"/>
      <c r="UXM207" s="11"/>
      <c r="UXN207" s="11"/>
      <c r="UXO207" s="11"/>
      <c r="UXP207" s="11"/>
      <c r="UXQ207" s="11"/>
      <c r="UXR207" s="11"/>
      <c r="UXS207" s="11"/>
      <c r="UXT207" s="11"/>
      <c r="UXU207" s="11"/>
      <c r="UXV207" s="11"/>
      <c r="UXW207" s="11"/>
      <c r="UXX207" s="11"/>
      <c r="UXY207" s="11"/>
      <c r="UXZ207" s="11"/>
      <c r="UYA207" s="11"/>
      <c r="UYB207" s="11"/>
      <c r="UYC207" s="11"/>
      <c r="UYD207" s="11"/>
      <c r="UYE207" s="11"/>
      <c r="UYF207" s="11"/>
      <c r="UYG207" s="11"/>
      <c r="UYH207" s="11"/>
      <c r="UYI207" s="11"/>
      <c r="UYJ207" s="11"/>
      <c r="UYK207" s="11"/>
      <c r="UYL207" s="11"/>
      <c r="UYM207" s="11"/>
      <c r="UYN207" s="11"/>
      <c r="UYO207" s="11"/>
      <c r="UYP207" s="11"/>
      <c r="UYQ207" s="11"/>
      <c r="UYR207" s="11"/>
      <c r="UYS207" s="11"/>
      <c r="UYT207" s="11"/>
      <c r="UYU207" s="11"/>
      <c r="UYV207" s="11"/>
      <c r="UYW207" s="11"/>
      <c r="UYX207" s="11"/>
      <c r="UYY207" s="11"/>
      <c r="UYZ207" s="11"/>
      <c r="UZA207" s="11"/>
      <c r="UZB207" s="11"/>
      <c r="UZC207" s="11"/>
      <c r="UZD207" s="11"/>
      <c r="UZE207" s="11"/>
      <c r="UZF207" s="11"/>
      <c r="UZG207" s="11"/>
      <c r="UZH207" s="11"/>
      <c r="UZI207" s="11"/>
      <c r="UZJ207" s="11"/>
      <c r="UZK207" s="11"/>
      <c r="UZL207" s="11"/>
      <c r="UZM207" s="11"/>
      <c r="UZN207" s="11"/>
      <c r="UZO207" s="11"/>
      <c r="UZP207" s="11"/>
      <c r="UZQ207" s="11"/>
      <c r="UZR207" s="11"/>
      <c r="UZS207" s="11"/>
      <c r="UZT207" s="11"/>
      <c r="UZU207" s="11"/>
      <c r="UZV207" s="11"/>
      <c r="UZW207" s="11"/>
      <c r="UZX207" s="11"/>
      <c r="UZY207" s="11"/>
      <c r="UZZ207" s="11"/>
      <c r="VAA207" s="11"/>
      <c r="VAB207" s="11"/>
      <c r="VAC207" s="11"/>
      <c r="VAD207" s="11"/>
      <c r="VAE207" s="11"/>
      <c r="VAF207" s="11"/>
      <c r="VAG207" s="11"/>
      <c r="VAH207" s="11"/>
      <c r="VAI207" s="11"/>
      <c r="VAJ207" s="11"/>
      <c r="VAK207" s="11"/>
      <c r="VAL207" s="11"/>
      <c r="VAM207" s="11"/>
      <c r="VAN207" s="11"/>
      <c r="VAO207" s="11"/>
      <c r="VAP207" s="11"/>
      <c r="VAQ207" s="11"/>
      <c r="VAR207" s="11"/>
      <c r="VAS207" s="11"/>
      <c r="VAT207" s="11"/>
      <c r="VAU207" s="11"/>
      <c r="VAV207" s="11"/>
      <c r="VAW207" s="11"/>
      <c r="VAX207" s="11"/>
      <c r="VAY207" s="11"/>
      <c r="VAZ207" s="11"/>
      <c r="VBA207" s="11"/>
      <c r="VBB207" s="11"/>
      <c r="VBC207" s="11"/>
      <c r="VBD207" s="11"/>
      <c r="VBE207" s="11"/>
      <c r="VBF207" s="11"/>
      <c r="VBG207" s="11"/>
      <c r="VBH207" s="11"/>
      <c r="VBI207" s="11"/>
      <c r="VBJ207" s="11"/>
      <c r="VBK207" s="11"/>
      <c r="VBL207" s="11"/>
      <c r="VBM207" s="11"/>
      <c r="VBN207" s="11"/>
      <c r="VBO207" s="11"/>
      <c r="VBP207" s="11"/>
      <c r="VBQ207" s="11"/>
      <c r="VBR207" s="11"/>
      <c r="VBS207" s="11"/>
      <c r="VBT207" s="11"/>
      <c r="VBU207" s="11"/>
      <c r="VBV207" s="11"/>
      <c r="VBW207" s="11"/>
      <c r="VBX207" s="11"/>
      <c r="VBY207" s="11"/>
      <c r="VBZ207" s="11"/>
      <c r="VCA207" s="11"/>
      <c r="VCB207" s="11"/>
      <c r="VCC207" s="11"/>
      <c r="VCD207" s="11"/>
      <c r="VCE207" s="11"/>
      <c r="VCF207" s="11"/>
      <c r="VCG207" s="11"/>
      <c r="VCH207" s="11"/>
      <c r="VCI207" s="11"/>
      <c r="VCJ207" s="11"/>
      <c r="VCK207" s="11"/>
      <c r="VCL207" s="11"/>
      <c r="VCM207" s="11"/>
      <c r="VCN207" s="11"/>
      <c r="VCO207" s="11"/>
      <c r="VCP207" s="11"/>
      <c r="VCQ207" s="11"/>
      <c r="VCR207" s="11"/>
      <c r="VCS207" s="11"/>
      <c r="VCT207" s="11"/>
      <c r="VCU207" s="11"/>
      <c r="VCV207" s="11"/>
      <c r="VCW207" s="11"/>
      <c r="VCX207" s="11"/>
      <c r="VCY207" s="11"/>
      <c r="VCZ207" s="11"/>
      <c r="VDA207" s="11"/>
      <c r="VDB207" s="11"/>
      <c r="VDC207" s="11"/>
      <c r="VDD207" s="11"/>
      <c r="VDE207" s="11"/>
      <c r="VDF207" s="11"/>
      <c r="VDG207" s="11"/>
      <c r="VDH207" s="11"/>
      <c r="VDI207" s="11"/>
      <c r="VDJ207" s="11"/>
      <c r="VDK207" s="11"/>
      <c r="VDL207" s="11"/>
      <c r="VDM207" s="11"/>
      <c r="VDN207" s="11"/>
      <c r="VDO207" s="11"/>
      <c r="VDP207" s="11"/>
      <c r="VDQ207" s="11"/>
      <c r="VDR207" s="11"/>
      <c r="VDS207" s="11"/>
      <c r="VDT207" s="11"/>
      <c r="VDU207" s="11"/>
      <c r="VDV207" s="11"/>
      <c r="VDW207" s="11"/>
      <c r="VDX207" s="11"/>
      <c r="VDY207" s="11"/>
      <c r="VDZ207" s="11"/>
      <c r="VEA207" s="11"/>
      <c r="VEB207" s="11"/>
      <c r="VEC207" s="11"/>
      <c r="VED207" s="11"/>
      <c r="VEE207" s="11"/>
      <c r="VEF207" s="11"/>
      <c r="VEG207" s="11"/>
      <c r="VEH207" s="11"/>
      <c r="VEI207" s="11"/>
      <c r="VEJ207" s="11"/>
      <c r="VEK207" s="11"/>
      <c r="VEL207" s="11"/>
      <c r="VEM207" s="11"/>
      <c r="VEN207" s="11"/>
      <c r="VEO207" s="11"/>
      <c r="VEP207" s="11"/>
      <c r="VEQ207" s="11"/>
      <c r="VER207" s="11"/>
      <c r="VES207" s="11"/>
      <c r="VET207" s="11"/>
      <c r="VEU207" s="11"/>
      <c r="VEV207" s="11"/>
      <c r="VEW207" s="11"/>
      <c r="VEX207" s="11"/>
      <c r="VEY207" s="11"/>
      <c r="VEZ207" s="11"/>
      <c r="VFA207" s="11"/>
      <c r="VFB207" s="11"/>
      <c r="VFC207" s="11"/>
      <c r="VFD207" s="11"/>
      <c r="VFE207" s="11"/>
      <c r="VFF207" s="11"/>
      <c r="VFG207" s="11"/>
      <c r="VFH207" s="11"/>
      <c r="VFI207" s="11"/>
      <c r="VFJ207" s="11"/>
      <c r="VFK207" s="11"/>
      <c r="VFL207" s="11"/>
      <c r="VFM207" s="11"/>
      <c r="VFN207" s="11"/>
      <c r="VFO207" s="11"/>
      <c r="VFP207" s="11"/>
      <c r="VFQ207" s="11"/>
      <c r="VFR207" s="11"/>
      <c r="VFS207" s="11"/>
      <c r="VFT207" s="11"/>
      <c r="VFU207" s="11"/>
      <c r="VFV207" s="11"/>
      <c r="VFW207" s="11"/>
      <c r="VFX207" s="11"/>
      <c r="VFY207" s="11"/>
      <c r="VFZ207" s="11"/>
      <c r="VGA207" s="11"/>
      <c r="VGB207" s="11"/>
      <c r="VGC207" s="11"/>
      <c r="VGD207" s="11"/>
      <c r="VGE207" s="11"/>
      <c r="VGF207" s="11"/>
      <c r="VGG207" s="11"/>
      <c r="VGH207" s="11"/>
      <c r="VGI207" s="11"/>
      <c r="VGJ207" s="11"/>
      <c r="VGK207" s="11"/>
      <c r="VGL207" s="11"/>
      <c r="VGM207" s="11"/>
      <c r="VGN207" s="11"/>
      <c r="VGO207" s="11"/>
      <c r="VGP207" s="11"/>
      <c r="VGQ207" s="11"/>
      <c r="VGR207" s="11"/>
      <c r="VGS207" s="11"/>
      <c r="VGT207" s="11"/>
      <c r="VGU207" s="11"/>
      <c r="VGV207" s="11"/>
      <c r="VGW207" s="11"/>
      <c r="VGX207" s="11"/>
      <c r="VGY207" s="11"/>
      <c r="VGZ207" s="11"/>
      <c r="VHA207" s="11"/>
      <c r="VHB207" s="11"/>
      <c r="VHC207" s="11"/>
      <c r="VHD207" s="11"/>
      <c r="VHE207" s="11"/>
      <c r="VHF207" s="11"/>
      <c r="VHG207" s="11"/>
      <c r="VHH207" s="11"/>
      <c r="VHI207" s="11"/>
      <c r="VHJ207" s="11"/>
      <c r="VHK207" s="11"/>
      <c r="VHL207" s="11"/>
      <c r="VHM207" s="11"/>
      <c r="VHN207" s="11"/>
      <c r="VHO207" s="11"/>
      <c r="VHP207" s="11"/>
      <c r="VHQ207" s="11"/>
      <c r="VHR207" s="11"/>
      <c r="VHS207" s="11"/>
      <c r="VHT207" s="11"/>
      <c r="VHU207" s="11"/>
      <c r="VHV207" s="11"/>
      <c r="VHW207" s="11"/>
      <c r="VHX207" s="11"/>
      <c r="VHY207" s="11"/>
      <c r="VHZ207" s="11"/>
      <c r="VIA207" s="11"/>
      <c r="VIB207" s="11"/>
      <c r="VIC207" s="11"/>
      <c r="VID207" s="11"/>
      <c r="VIE207" s="11"/>
      <c r="VIF207" s="11"/>
      <c r="VIG207" s="11"/>
      <c r="VIH207" s="11"/>
      <c r="VII207" s="11"/>
      <c r="VIJ207" s="11"/>
      <c r="VIK207" s="11"/>
      <c r="VIL207" s="11"/>
      <c r="VIM207" s="11"/>
      <c r="VIN207" s="11"/>
      <c r="VIO207" s="11"/>
      <c r="VIP207" s="11"/>
      <c r="VIQ207" s="11"/>
      <c r="VIR207" s="11"/>
      <c r="VIS207" s="11"/>
      <c r="VIT207" s="11"/>
      <c r="VIU207" s="11"/>
      <c r="VIV207" s="11"/>
      <c r="VIW207" s="11"/>
      <c r="VIX207" s="11"/>
      <c r="VIY207" s="11"/>
      <c r="VIZ207" s="11"/>
      <c r="VJA207" s="11"/>
      <c r="VJB207" s="11"/>
      <c r="VJC207" s="11"/>
      <c r="VJD207" s="11"/>
      <c r="VJE207" s="11"/>
      <c r="VJF207" s="11"/>
      <c r="VJG207" s="11"/>
      <c r="VJH207" s="11"/>
      <c r="VJI207" s="11"/>
      <c r="VJJ207" s="11"/>
      <c r="VJK207" s="11"/>
      <c r="VJL207" s="11"/>
      <c r="VJM207" s="11"/>
      <c r="VJN207" s="11"/>
      <c r="VJO207" s="11"/>
      <c r="VJP207" s="11"/>
      <c r="VJQ207" s="11"/>
      <c r="VJR207" s="11"/>
      <c r="VJS207" s="11"/>
      <c r="VJT207" s="11"/>
      <c r="VJU207" s="11"/>
      <c r="VJV207" s="11"/>
      <c r="VJW207" s="11"/>
      <c r="VJX207" s="11"/>
      <c r="VJY207" s="11"/>
      <c r="VJZ207" s="11"/>
      <c r="VKA207" s="11"/>
      <c r="VKB207" s="11"/>
      <c r="VKC207" s="11"/>
      <c r="VKD207" s="11"/>
      <c r="VKE207" s="11"/>
      <c r="VKF207" s="11"/>
      <c r="VKG207" s="11"/>
      <c r="VKH207" s="11"/>
      <c r="VKI207" s="11"/>
      <c r="VKJ207" s="11"/>
      <c r="VKK207" s="11"/>
      <c r="VKL207" s="11"/>
      <c r="VKM207" s="11"/>
      <c r="VKN207" s="11"/>
      <c r="VKO207" s="11"/>
      <c r="VKP207" s="11"/>
      <c r="VKQ207" s="11"/>
      <c r="VKR207" s="11"/>
      <c r="VKS207" s="11"/>
      <c r="VKT207" s="11"/>
      <c r="VKU207" s="11"/>
      <c r="VKV207" s="11"/>
      <c r="VKW207" s="11"/>
      <c r="VKX207" s="11"/>
      <c r="VKY207" s="11"/>
      <c r="VKZ207" s="11"/>
      <c r="VLA207" s="11"/>
      <c r="VLB207" s="11"/>
      <c r="VLC207" s="11"/>
      <c r="VLD207" s="11"/>
      <c r="VLE207" s="11"/>
      <c r="VLF207" s="11"/>
      <c r="VLG207" s="11"/>
      <c r="VLH207" s="11"/>
      <c r="VLI207" s="11"/>
      <c r="VLJ207" s="11"/>
      <c r="VLK207" s="11"/>
      <c r="VLL207" s="11"/>
      <c r="VLM207" s="11"/>
      <c r="VLN207" s="11"/>
      <c r="VLO207" s="11"/>
      <c r="VLP207" s="11"/>
      <c r="VLQ207" s="11"/>
      <c r="VLR207" s="11"/>
      <c r="VLS207" s="11"/>
      <c r="VLT207" s="11"/>
      <c r="VLU207" s="11"/>
      <c r="VLV207" s="11"/>
      <c r="VLW207" s="11"/>
      <c r="VLX207" s="11"/>
      <c r="VLY207" s="11"/>
      <c r="VLZ207" s="11"/>
      <c r="VMA207" s="11"/>
      <c r="VMB207" s="11"/>
      <c r="VMC207" s="11"/>
      <c r="VMD207" s="11"/>
      <c r="VME207" s="11"/>
      <c r="VMF207" s="11"/>
      <c r="VMG207" s="11"/>
      <c r="VMH207" s="11"/>
      <c r="VMI207" s="11"/>
      <c r="VMJ207" s="11"/>
      <c r="VMK207" s="11"/>
      <c r="VML207" s="11"/>
      <c r="VMM207" s="11"/>
      <c r="VMN207" s="11"/>
      <c r="VMO207" s="11"/>
      <c r="VMP207" s="11"/>
      <c r="VMQ207" s="11"/>
      <c r="VMR207" s="11"/>
      <c r="VMS207" s="11"/>
      <c r="VMT207" s="11"/>
      <c r="VMU207" s="11"/>
      <c r="VMV207" s="11"/>
      <c r="VMW207" s="11"/>
      <c r="VMX207" s="11"/>
      <c r="VMY207" s="11"/>
      <c r="VMZ207" s="11"/>
      <c r="VNA207" s="11"/>
      <c r="VNB207" s="11"/>
      <c r="VNC207" s="11"/>
      <c r="VND207" s="11"/>
      <c r="VNE207" s="11"/>
      <c r="VNF207" s="11"/>
      <c r="VNG207" s="11"/>
      <c r="VNH207" s="11"/>
      <c r="VNI207" s="11"/>
      <c r="VNJ207" s="11"/>
      <c r="VNK207" s="11"/>
      <c r="VNL207" s="11"/>
      <c r="VNM207" s="11"/>
      <c r="VNN207" s="11"/>
      <c r="VNO207" s="11"/>
      <c r="VNP207" s="11"/>
      <c r="VNQ207" s="11"/>
      <c r="VNR207" s="11"/>
      <c r="VNS207" s="11"/>
      <c r="VNT207" s="11"/>
      <c r="VNU207" s="11"/>
      <c r="VNV207" s="11"/>
      <c r="VNW207" s="11"/>
      <c r="VNX207" s="11"/>
      <c r="VNY207" s="11"/>
      <c r="VNZ207" s="11"/>
      <c r="VOA207" s="11"/>
      <c r="VOB207" s="11"/>
      <c r="VOC207" s="11"/>
      <c r="VOD207" s="11"/>
      <c r="VOE207" s="11"/>
      <c r="VOF207" s="11"/>
      <c r="VOG207" s="11"/>
      <c r="VOH207" s="11"/>
      <c r="VOI207" s="11"/>
      <c r="VOJ207" s="11"/>
      <c r="VOK207" s="11"/>
      <c r="VOL207" s="11"/>
      <c r="VOM207" s="11"/>
      <c r="VON207" s="11"/>
      <c r="VOO207" s="11"/>
      <c r="VOP207" s="11"/>
      <c r="VOQ207" s="11"/>
      <c r="VOR207" s="11"/>
      <c r="VOS207" s="11"/>
      <c r="VOT207" s="11"/>
      <c r="VOU207" s="11"/>
      <c r="VOV207" s="11"/>
      <c r="VOW207" s="11"/>
      <c r="VOX207" s="11"/>
      <c r="VOY207" s="11"/>
      <c r="VOZ207" s="11"/>
      <c r="VPA207" s="11"/>
      <c r="VPB207" s="11"/>
      <c r="VPC207" s="11"/>
      <c r="VPD207" s="11"/>
      <c r="VPE207" s="11"/>
      <c r="VPF207" s="11"/>
      <c r="VPG207" s="11"/>
      <c r="VPH207" s="11"/>
      <c r="VPI207" s="11"/>
      <c r="VPJ207" s="11"/>
      <c r="VPK207" s="11"/>
      <c r="VPL207" s="11"/>
      <c r="VPM207" s="11"/>
      <c r="VPN207" s="11"/>
      <c r="VPO207" s="11"/>
      <c r="VPP207" s="11"/>
      <c r="VPQ207" s="11"/>
      <c r="VPR207" s="11"/>
      <c r="VPS207" s="11"/>
      <c r="VPT207" s="11"/>
      <c r="VPU207" s="11"/>
      <c r="VPV207" s="11"/>
      <c r="VPW207" s="11"/>
      <c r="VPX207" s="11"/>
      <c r="VPY207" s="11"/>
      <c r="VPZ207" s="11"/>
      <c r="VQA207" s="11"/>
      <c r="VQB207" s="11"/>
      <c r="VQC207" s="11"/>
      <c r="VQD207" s="11"/>
      <c r="VQE207" s="11"/>
      <c r="VQF207" s="11"/>
      <c r="VQG207" s="11"/>
      <c r="VQH207" s="11"/>
      <c r="VQI207" s="11"/>
      <c r="VQJ207" s="11"/>
      <c r="VQK207" s="11"/>
      <c r="VQL207" s="11"/>
      <c r="VQM207" s="11"/>
      <c r="VQN207" s="11"/>
      <c r="VQO207" s="11"/>
      <c r="VQP207" s="11"/>
      <c r="VQQ207" s="11"/>
      <c r="VQR207" s="11"/>
      <c r="VQS207" s="11"/>
      <c r="VQT207" s="11"/>
      <c r="VQU207" s="11"/>
      <c r="VQV207" s="11"/>
      <c r="VQW207" s="11"/>
      <c r="VQX207" s="11"/>
      <c r="VQY207" s="11"/>
      <c r="VQZ207" s="11"/>
      <c r="VRA207" s="11"/>
      <c r="VRB207" s="11"/>
      <c r="VRC207" s="11"/>
      <c r="VRD207" s="11"/>
      <c r="VRE207" s="11"/>
      <c r="VRF207" s="11"/>
      <c r="VRG207" s="11"/>
      <c r="VRH207" s="11"/>
      <c r="VRI207" s="11"/>
      <c r="VRJ207" s="11"/>
      <c r="VRK207" s="11"/>
      <c r="VRL207" s="11"/>
      <c r="VRM207" s="11"/>
      <c r="VRN207" s="11"/>
      <c r="VRO207" s="11"/>
      <c r="VRP207" s="11"/>
      <c r="VRQ207" s="11"/>
      <c r="VRR207" s="11"/>
      <c r="VRS207" s="11"/>
      <c r="VRT207" s="11"/>
      <c r="VRU207" s="11"/>
      <c r="VRV207" s="11"/>
      <c r="VRW207" s="11"/>
      <c r="VRX207" s="11"/>
      <c r="VRY207" s="11"/>
      <c r="VRZ207" s="11"/>
      <c r="VSA207" s="11"/>
      <c r="VSB207" s="11"/>
      <c r="VSC207" s="11"/>
      <c r="VSD207" s="11"/>
      <c r="VSE207" s="11"/>
      <c r="VSF207" s="11"/>
      <c r="VSG207" s="11"/>
      <c r="VSH207" s="11"/>
      <c r="VSI207" s="11"/>
      <c r="VSJ207" s="11"/>
      <c r="VSK207" s="11"/>
      <c r="VSL207" s="11"/>
      <c r="VSM207" s="11"/>
      <c r="VSN207" s="11"/>
      <c r="VSO207" s="11"/>
      <c r="VSP207" s="11"/>
      <c r="VSQ207" s="11"/>
      <c r="VSR207" s="11"/>
      <c r="VSS207" s="11"/>
      <c r="VST207" s="11"/>
      <c r="VSU207" s="11"/>
      <c r="VSV207" s="11"/>
      <c r="VSW207" s="11"/>
      <c r="VSX207" s="11"/>
      <c r="VSY207" s="11"/>
      <c r="VSZ207" s="11"/>
      <c r="VTA207" s="11"/>
      <c r="VTB207" s="11"/>
      <c r="VTC207" s="11"/>
      <c r="VTD207" s="11"/>
      <c r="VTE207" s="11"/>
      <c r="VTF207" s="11"/>
      <c r="VTG207" s="11"/>
      <c r="VTH207" s="11"/>
      <c r="VTI207" s="11"/>
      <c r="VTJ207" s="11"/>
      <c r="VTK207" s="11"/>
      <c r="VTL207" s="11"/>
      <c r="VTM207" s="11"/>
      <c r="VTN207" s="11"/>
      <c r="VTO207" s="11"/>
      <c r="VTP207" s="11"/>
      <c r="VTQ207" s="11"/>
      <c r="VTR207" s="11"/>
      <c r="VTS207" s="11"/>
      <c r="VTT207" s="11"/>
      <c r="VTU207" s="11"/>
      <c r="VTV207" s="11"/>
      <c r="VTW207" s="11"/>
      <c r="VTX207" s="11"/>
      <c r="VTY207" s="11"/>
      <c r="VTZ207" s="11"/>
      <c r="VUA207" s="11"/>
      <c r="VUB207" s="11"/>
      <c r="VUC207" s="11"/>
      <c r="VUD207" s="11"/>
      <c r="VUE207" s="11"/>
      <c r="VUF207" s="11"/>
      <c r="VUG207" s="11"/>
      <c r="VUH207" s="11"/>
      <c r="VUI207" s="11"/>
      <c r="VUJ207" s="11"/>
      <c r="VUK207" s="11"/>
      <c r="VUL207" s="11"/>
      <c r="VUM207" s="11"/>
      <c r="VUN207" s="11"/>
      <c r="VUO207" s="11"/>
      <c r="VUP207" s="11"/>
      <c r="VUQ207" s="11"/>
      <c r="VUR207" s="11"/>
      <c r="VUS207" s="11"/>
      <c r="VUT207" s="11"/>
      <c r="VUU207" s="11"/>
      <c r="VUV207" s="11"/>
      <c r="VUW207" s="11"/>
      <c r="VUX207" s="11"/>
      <c r="VUY207" s="11"/>
      <c r="VUZ207" s="11"/>
      <c r="VVA207" s="11"/>
      <c r="VVB207" s="11"/>
      <c r="VVC207" s="11"/>
      <c r="VVD207" s="11"/>
      <c r="VVE207" s="11"/>
      <c r="VVF207" s="11"/>
      <c r="VVG207" s="11"/>
      <c r="VVH207" s="11"/>
      <c r="VVI207" s="11"/>
      <c r="VVJ207" s="11"/>
      <c r="VVK207" s="11"/>
      <c r="VVL207" s="11"/>
      <c r="VVM207" s="11"/>
      <c r="VVN207" s="11"/>
      <c r="VVO207" s="11"/>
      <c r="VVP207" s="11"/>
      <c r="VVQ207" s="11"/>
      <c r="VVR207" s="11"/>
      <c r="VVS207" s="11"/>
      <c r="VVT207" s="11"/>
      <c r="VVU207" s="11"/>
      <c r="VVV207" s="11"/>
      <c r="VVW207" s="11"/>
      <c r="VVX207" s="11"/>
      <c r="VVY207" s="11"/>
      <c r="VVZ207" s="11"/>
      <c r="VWA207" s="11"/>
      <c r="VWB207" s="11"/>
      <c r="VWC207" s="11"/>
      <c r="VWD207" s="11"/>
      <c r="VWE207" s="11"/>
      <c r="VWF207" s="11"/>
      <c r="VWG207" s="11"/>
      <c r="VWH207" s="11"/>
      <c r="VWI207" s="11"/>
      <c r="VWJ207" s="11"/>
      <c r="VWK207" s="11"/>
      <c r="VWL207" s="11"/>
      <c r="VWM207" s="11"/>
      <c r="VWN207" s="11"/>
      <c r="VWO207" s="11"/>
      <c r="VWP207" s="11"/>
      <c r="VWQ207" s="11"/>
      <c r="VWR207" s="11"/>
      <c r="VWS207" s="11"/>
      <c r="VWT207" s="11"/>
      <c r="VWU207" s="11"/>
      <c r="VWV207" s="11"/>
      <c r="VWW207" s="11"/>
      <c r="VWX207" s="11"/>
      <c r="VWY207" s="11"/>
      <c r="VWZ207" s="11"/>
      <c r="VXA207" s="11"/>
      <c r="VXB207" s="11"/>
      <c r="VXC207" s="11"/>
      <c r="VXD207" s="11"/>
      <c r="VXE207" s="11"/>
      <c r="VXF207" s="11"/>
      <c r="VXG207" s="11"/>
      <c r="VXH207" s="11"/>
      <c r="VXI207" s="11"/>
      <c r="VXJ207" s="11"/>
      <c r="VXK207" s="11"/>
      <c r="VXL207" s="11"/>
      <c r="VXM207" s="11"/>
      <c r="VXN207" s="11"/>
      <c r="VXO207" s="11"/>
      <c r="VXP207" s="11"/>
      <c r="VXQ207" s="11"/>
      <c r="VXR207" s="11"/>
      <c r="VXS207" s="11"/>
      <c r="VXT207" s="11"/>
      <c r="VXU207" s="11"/>
      <c r="VXV207" s="11"/>
      <c r="VXW207" s="11"/>
      <c r="VXX207" s="11"/>
      <c r="VXY207" s="11"/>
      <c r="VXZ207" s="11"/>
      <c r="VYA207" s="11"/>
      <c r="VYB207" s="11"/>
      <c r="VYC207" s="11"/>
      <c r="VYD207" s="11"/>
      <c r="VYE207" s="11"/>
      <c r="VYF207" s="11"/>
      <c r="VYG207" s="11"/>
      <c r="VYH207" s="11"/>
      <c r="VYI207" s="11"/>
      <c r="VYJ207" s="11"/>
      <c r="VYK207" s="11"/>
      <c r="VYL207" s="11"/>
      <c r="VYM207" s="11"/>
      <c r="VYN207" s="11"/>
      <c r="VYO207" s="11"/>
      <c r="VYP207" s="11"/>
      <c r="VYQ207" s="11"/>
      <c r="VYR207" s="11"/>
      <c r="VYS207" s="11"/>
      <c r="VYT207" s="11"/>
      <c r="VYU207" s="11"/>
      <c r="VYV207" s="11"/>
      <c r="VYW207" s="11"/>
      <c r="VYX207" s="11"/>
      <c r="VYY207" s="11"/>
      <c r="VYZ207" s="11"/>
      <c r="VZA207" s="11"/>
      <c r="VZB207" s="11"/>
      <c r="VZC207" s="11"/>
      <c r="VZD207" s="11"/>
      <c r="VZE207" s="11"/>
      <c r="VZF207" s="11"/>
      <c r="VZG207" s="11"/>
      <c r="VZH207" s="11"/>
      <c r="VZI207" s="11"/>
      <c r="VZJ207" s="11"/>
      <c r="VZK207" s="11"/>
      <c r="VZL207" s="11"/>
      <c r="VZM207" s="11"/>
      <c r="VZN207" s="11"/>
      <c r="VZO207" s="11"/>
      <c r="VZP207" s="11"/>
      <c r="VZQ207" s="11"/>
      <c r="VZR207" s="11"/>
      <c r="VZS207" s="11"/>
      <c r="VZT207" s="11"/>
      <c r="VZU207" s="11"/>
      <c r="VZV207" s="11"/>
      <c r="VZW207" s="11"/>
      <c r="VZX207" s="11"/>
      <c r="VZY207" s="11"/>
      <c r="VZZ207" s="11"/>
      <c r="WAA207" s="11"/>
      <c r="WAB207" s="11"/>
      <c r="WAC207" s="11"/>
      <c r="WAD207" s="11"/>
      <c r="WAE207" s="11"/>
      <c r="WAF207" s="11"/>
      <c r="WAG207" s="11"/>
      <c r="WAH207" s="11"/>
      <c r="WAI207" s="11"/>
      <c r="WAJ207" s="11"/>
      <c r="WAK207" s="11"/>
      <c r="WAL207" s="11"/>
      <c r="WAM207" s="11"/>
      <c r="WAN207" s="11"/>
      <c r="WAO207" s="11"/>
      <c r="WAP207" s="11"/>
      <c r="WAQ207" s="11"/>
      <c r="WAR207" s="11"/>
      <c r="WAS207" s="11"/>
      <c r="WAT207" s="11"/>
      <c r="WAU207" s="11"/>
      <c r="WAV207" s="11"/>
      <c r="WAW207" s="11"/>
      <c r="WAX207" s="11"/>
      <c r="WAY207" s="11"/>
      <c r="WAZ207" s="11"/>
      <c r="WBA207" s="11"/>
      <c r="WBB207" s="11"/>
      <c r="WBC207" s="11"/>
      <c r="WBD207" s="11"/>
      <c r="WBE207" s="11"/>
      <c r="WBF207" s="11"/>
      <c r="WBG207" s="11"/>
      <c r="WBH207" s="11"/>
      <c r="WBI207" s="11"/>
      <c r="WBJ207" s="11"/>
      <c r="WBK207" s="11"/>
      <c r="WBL207" s="11"/>
      <c r="WBM207" s="11"/>
      <c r="WBN207" s="11"/>
      <c r="WBO207" s="11"/>
      <c r="WBP207" s="11"/>
      <c r="WBQ207" s="11"/>
      <c r="WBR207" s="11"/>
      <c r="WBS207" s="11"/>
      <c r="WBT207" s="11"/>
      <c r="WBU207" s="11"/>
      <c r="WBV207" s="11"/>
      <c r="WBW207" s="11"/>
      <c r="WBX207" s="11"/>
      <c r="WBY207" s="11"/>
      <c r="WBZ207" s="11"/>
      <c r="WCA207" s="11"/>
      <c r="WCB207" s="11"/>
      <c r="WCC207" s="11"/>
      <c r="WCD207" s="11"/>
      <c r="WCE207" s="11"/>
      <c r="WCF207" s="11"/>
      <c r="WCG207" s="11"/>
      <c r="WCH207" s="11"/>
      <c r="WCI207" s="11"/>
      <c r="WCJ207" s="11"/>
      <c r="WCK207" s="11"/>
      <c r="WCL207" s="11"/>
      <c r="WCM207" s="11"/>
      <c r="WCN207" s="11"/>
      <c r="WCO207" s="11"/>
      <c r="WCP207" s="11"/>
      <c r="WCQ207" s="11"/>
      <c r="WCR207" s="11"/>
      <c r="WCS207" s="11"/>
      <c r="WCT207" s="11"/>
      <c r="WCU207" s="11"/>
      <c r="WCV207" s="11"/>
      <c r="WCW207" s="11"/>
      <c r="WCX207" s="11"/>
      <c r="WCY207" s="11"/>
      <c r="WCZ207" s="11"/>
      <c r="WDA207" s="11"/>
      <c r="WDB207" s="11"/>
      <c r="WDC207" s="11"/>
      <c r="WDD207" s="11"/>
      <c r="WDE207" s="11"/>
      <c r="WDF207" s="11"/>
      <c r="WDG207" s="11"/>
      <c r="WDH207" s="11"/>
      <c r="WDI207" s="11"/>
      <c r="WDJ207" s="11"/>
      <c r="WDK207" s="11"/>
      <c r="WDL207" s="11"/>
      <c r="WDM207" s="11"/>
      <c r="WDN207" s="11"/>
      <c r="WDO207" s="11"/>
      <c r="WDP207" s="11"/>
      <c r="WDQ207" s="11"/>
      <c r="WDR207" s="11"/>
      <c r="WDS207" s="11"/>
      <c r="WDT207" s="11"/>
      <c r="WDU207" s="11"/>
      <c r="WDV207" s="11"/>
      <c r="WDW207" s="11"/>
      <c r="WDX207" s="11"/>
      <c r="WDY207" s="11"/>
      <c r="WDZ207" s="11"/>
      <c r="WEA207" s="11"/>
      <c r="WEB207" s="11"/>
      <c r="WEC207" s="11"/>
      <c r="WED207" s="11"/>
      <c r="WEE207" s="11"/>
      <c r="WEF207" s="11"/>
      <c r="WEG207" s="11"/>
      <c r="WEH207" s="11"/>
      <c r="WEI207" s="11"/>
      <c r="WEJ207" s="11"/>
      <c r="WEK207" s="11"/>
      <c r="WEL207" s="11"/>
      <c r="WEM207" s="11"/>
      <c r="WEN207" s="11"/>
      <c r="WEO207" s="11"/>
      <c r="WEP207" s="11"/>
      <c r="WEQ207" s="11"/>
      <c r="WER207" s="11"/>
      <c r="WES207" s="11"/>
      <c r="WET207" s="11"/>
      <c r="WEU207" s="11"/>
      <c r="WEV207" s="11"/>
      <c r="WEW207" s="11"/>
      <c r="WEX207" s="11"/>
      <c r="WEY207" s="11"/>
      <c r="WEZ207" s="11"/>
      <c r="WFA207" s="11"/>
      <c r="WFB207" s="11"/>
      <c r="WFC207" s="11"/>
      <c r="WFD207" s="11"/>
      <c r="WFE207" s="11"/>
      <c r="WFF207" s="11"/>
      <c r="WFG207" s="11"/>
      <c r="WFH207" s="11"/>
      <c r="WFI207" s="11"/>
      <c r="WFJ207" s="11"/>
      <c r="WFK207" s="11"/>
      <c r="WFL207" s="11"/>
      <c r="WFM207" s="11"/>
      <c r="WFN207" s="11"/>
      <c r="WFO207" s="11"/>
      <c r="WFP207" s="11"/>
      <c r="WFQ207" s="11"/>
      <c r="WFR207" s="11"/>
      <c r="WFS207" s="11"/>
      <c r="WFT207" s="11"/>
      <c r="WFU207" s="11"/>
      <c r="WFV207" s="11"/>
      <c r="WFW207" s="11"/>
      <c r="WFX207" s="11"/>
      <c r="WFY207" s="11"/>
      <c r="WFZ207" s="11"/>
      <c r="WGA207" s="11"/>
      <c r="WGB207" s="11"/>
      <c r="WGC207" s="11"/>
      <c r="WGD207" s="11"/>
      <c r="WGE207" s="11"/>
      <c r="WGF207" s="11"/>
      <c r="WGG207" s="11"/>
      <c r="WGH207" s="11"/>
      <c r="WGI207" s="11"/>
      <c r="WGJ207" s="11"/>
      <c r="WGK207" s="11"/>
      <c r="WGL207" s="11"/>
      <c r="WGM207" s="11"/>
      <c r="WGN207" s="11"/>
      <c r="WGO207" s="11"/>
      <c r="WGP207" s="11"/>
      <c r="WGQ207" s="11"/>
      <c r="WGR207" s="11"/>
      <c r="WGS207" s="11"/>
      <c r="WGT207" s="11"/>
      <c r="WGU207" s="11"/>
      <c r="WGV207" s="11"/>
      <c r="WGW207" s="11"/>
      <c r="WGX207" s="11"/>
      <c r="WGY207" s="11"/>
      <c r="WGZ207" s="11"/>
      <c r="WHA207" s="11"/>
      <c r="WHB207" s="11"/>
      <c r="WHC207" s="11"/>
      <c r="WHD207" s="11"/>
      <c r="WHE207" s="11"/>
      <c r="WHF207" s="11"/>
      <c r="WHG207" s="11"/>
      <c r="WHH207" s="11"/>
      <c r="WHI207" s="11"/>
      <c r="WHJ207" s="11"/>
      <c r="WHK207" s="11"/>
      <c r="WHL207" s="11"/>
      <c r="WHM207" s="11"/>
      <c r="WHN207" s="11"/>
      <c r="WHO207" s="11"/>
      <c r="WHP207" s="11"/>
      <c r="WHQ207" s="11"/>
      <c r="WHR207" s="11"/>
      <c r="WHS207" s="11"/>
      <c r="WHT207" s="11"/>
      <c r="WHU207" s="11"/>
      <c r="WHV207" s="11"/>
      <c r="WHW207" s="11"/>
      <c r="WHX207" s="11"/>
      <c r="WHY207" s="11"/>
      <c r="WHZ207" s="11"/>
      <c r="WIA207" s="11"/>
      <c r="WIB207" s="11"/>
      <c r="WIC207" s="11"/>
      <c r="WID207" s="11"/>
      <c r="WIE207" s="11"/>
      <c r="WIF207" s="11"/>
      <c r="WIG207" s="11"/>
      <c r="WIH207" s="11"/>
      <c r="WII207" s="11"/>
      <c r="WIJ207" s="11"/>
      <c r="WIK207" s="11"/>
      <c r="WIL207" s="11"/>
      <c r="WIM207" s="11"/>
      <c r="WIN207" s="11"/>
      <c r="WIO207" s="11"/>
      <c r="WIP207" s="11"/>
      <c r="WIQ207" s="11"/>
      <c r="WIR207" s="11"/>
      <c r="WIS207" s="11"/>
      <c r="WIT207" s="11"/>
      <c r="WIU207" s="11"/>
      <c r="WIV207" s="11"/>
      <c r="WIW207" s="11"/>
      <c r="WIX207" s="11"/>
      <c r="WIY207" s="11"/>
      <c r="WIZ207" s="11"/>
      <c r="WJA207" s="11"/>
      <c r="WJB207" s="11"/>
      <c r="WJC207" s="11"/>
      <c r="WJD207" s="11"/>
      <c r="WJE207" s="11"/>
      <c r="WJF207" s="11"/>
      <c r="WJG207" s="11"/>
      <c r="WJH207" s="11"/>
      <c r="WJI207" s="11"/>
      <c r="WJJ207" s="11"/>
      <c r="WJK207" s="11"/>
      <c r="WJL207" s="11"/>
      <c r="WJM207" s="11"/>
      <c r="WJN207" s="11"/>
      <c r="WJO207" s="11"/>
      <c r="WJP207" s="11"/>
      <c r="WJQ207" s="11"/>
      <c r="WJR207" s="11"/>
      <c r="WJS207" s="11"/>
      <c r="WJT207" s="11"/>
      <c r="WJU207" s="11"/>
      <c r="WJV207" s="11"/>
      <c r="WJW207" s="11"/>
      <c r="WJX207" s="11"/>
      <c r="WJY207" s="11"/>
      <c r="WJZ207" s="11"/>
      <c r="WKA207" s="11"/>
      <c r="WKB207" s="11"/>
      <c r="WKC207" s="11"/>
      <c r="WKD207" s="11"/>
      <c r="WKE207" s="11"/>
      <c r="WKF207" s="11"/>
      <c r="WKG207" s="11"/>
      <c r="WKH207" s="11"/>
      <c r="WKI207" s="11"/>
      <c r="WKJ207" s="11"/>
      <c r="WKK207" s="11"/>
      <c r="WKL207" s="11"/>
      <c r="WKM207" s="11"/>
      <c r="WKN207" s="11"/>
      <c r="WKO207" s="11"/>
      <c r="WKP207" s="11"/>
      <c r="WKQ207" s="11"/>
      <c r="WKR207" s="11"/>
      <c r="WKS207" s="11"/>
      <c r="WKT207" s="11"/>
      <c r="WKU207" s="11"/>
      <c r="WKV207" s="11"/>
      <c r="WKW207" s="11"/>
      <c r="WKX207" s="11"/>
      <c r="WKY207" s="11"/>
      <c r="WKZ207" s="11"/>
      <c r="WLA207" s="11"/>
      <c r="WLB207" s="11"/>
      <c r="WLC207" s="11"/>
      <c r="WLD207" s="11"/>
      <c r="WLE207" s="11"/>
      <c r="WLF207" s="11"/>
      <c r="WLG207" s="11"/>
      <c r="WLH207" s="11"/>
      <c r="WLI207" s="11"/>
      <c r="WLJ207" s="11"/>
      <c r="WLK207" s="11"/>
      <c r="WLL207" s="11"/>
      <c r="WLM207" s="11"/>
      <c r="WLN207" s="11"/>
      <c r="WLO207" s="11"/>
      <c r="WLP207" s="11"/>
      <c r="WLQ207" s="11"/>
      <c r="WLR207" s="11"/>
      <c r="WLS207" s="11"/>
      <c r="WLT207" s="11"/>
      <c r="WLU207" s="11"/>
      <c r="WLV207" s="11"/>
      <c r="WLW207" s="11"/>
      <c r="WLX207" s="11"/>
      <c r="WLY207" s="11"/>
      <c r="WLZ207" s="11"/>
      <c r="WMA207" s="11"/>
      <c r="WMB207" s="11"/>
      <c r="WMC207" s="11"/>
      <c r="WMD207" s="11"/>
      <c r="WME207" s="11"/>
      <c r="WMF207" s="11"/>
      <c r="WMG207" s="11"/>
      <c r="WMH207" s="11"/>
      <c r="WMI207" s="11"/>
      <c r="WMJ207" s="11"/>
      <c r="WMK207" s="11"/>
      <c r="WML207" s="11"/>
      <c r="WMM207" s="11"/>
      <c r="WMN207" s="11"/>
      <c r="WMO207" s="11"/>
      <c r="WMP207" s="11"/>
      <c r="WMQ207" s="11"/>
      <c r="WMR207" s="11"/>
      <c r="WMS207" s="11"/>
      <c r="WMT207" s="11"/>
      <c r="WMU207" s="11"/>
      <c r="WMV207" s="11"/>
      <c r="WMW207" s="11"/>
      <c r="WMX207" s="11"/>
      <c r="WMY207" s="11"/>
      <c r="WMZ207" s="11"/>
      <c r="WNA207" s="11"/>
      <c r="WNB207" s="11"/>
      <c r="WNC207" s="11"/>
      <c r="WND207" s="11"/>
      <c r="WNE207" s="11"/>
      <c r="WNF207" s="11"/>
      <c r="WNG207" s="11"/>
      <c r="WNH207" s="11"/>
      <c r="WNI207" s="11"/>
      <c r="WNJ207" s="11"/>
      <c r="WNK207" s="11"/>
      <c r="WNL207" s="11"/>
      <c r="WNM207" s="11"/>
      <c r="WNN207" s="11"/>
      <c r="WNO207" s="11"/>
      <c r="WNP207" s="11"/>
      <c r="WNQ207" s="11"/>
      <c r="WNR207" s="11"/>
      <c r="WNS207" s="11"/>
      <c r="WNT207" s="11"/>
      <c r="WNU207" s="11"/>
      <c r="WNV207" s="11"/>
      <c r="WNW207" s="11"/>
      <c r="WNX207" s="11"/>
      <c r="WNY207" s="11"/>
      <c r="WNZ207" s="11"/>
      <c r="WOA207" s="11"/>
      <c r="WOB207" s="11"/>
      <c r="WOC207" s="11"/>
      <c r="WOD207" s="11"/>
      <c r="WOE207" s="11"/>
      <c r="WOF207" s="11"/>
      <c r="WOG207" s="11"/>
      <c r="WOH207" s="11"/>
      <c r="WOI207" s="11"/>
      <c r="WOJ207" s="11"/>
      <c r="WOK207" s="11"/>
      <c r="WOL207" s="11"/>
      <c r="WOM207" s="11"/>
      <c r="WON207" s="11"/>
      <c r="WOO207" s="11"/>
      <c r="WOP207" s="11"/>
      <c r="WOQ207" s="11"/>
      <c r="WOR207" s="11"/>
      <c r="WOS207" s="11"/>
      <c r="WOT207" s="11"/>
      <c r="WOU207" s="11"/>
      <c r="WOV207" s="11"/>
      <c r="WOW207" s="11"/>
      <c r="WOX207" s="11"/>
      <c r="WOY207" s="11"/>
      <c r="WOZ207" s="11"/>
      <c r="WPA207" s="11"/>
      <c r="WPB207" s="11"/>
      <c r="WPC207" s="11"/>
      <c r="WPD207" s="11"/>
      <c r="WPE207" s="11"/>
      <c r="WPF207" s="11"/>
      <c r="WPG207" s="11"/>
      <c r="WPH207" s="11"/>
      <c r="WPI207" s="11"/>
      <c r="WPJ207" s="11"/>
      <c r="WPK207" s="11"/>
      <c r="WPL207" s="11"/>
      <c r="WPM207" s="11"/>
      <c r="WPN207" s="11"/>
      <c r="WPO207" s="11"/>
      <c r="WPP207" s="11"/>
      <c r="WPQ207" s="11"/>
      <c r="WPR207" s="11"/>
      <c r="WPS207" s="11"/>
      <c r="WPT207" s="11"/>
      <c r="WPU207" s="11"/>
      <c r="WPV207" s="11"/>
      <c r="WPW207" s="11"/>
      <c r="WPX207" s="11"/>
      <c r="WPY207" s="11"/>
      <c r="WPZ207" s="11"/>
      <c r="WQA207" s="11"/>
      <c r="WQB207" s="11"/>
      <c r="WQC207" s="11"/>
      <c r="WQD207" s="11"/>
      <c r="WQE207" s="11"/>
      <c r="WQF207" s="11"/>
      <c r="WQG207" s="11"/>
      <c r="WQH207" s="11"/>
      <c r="WQI207" s="11"/>
      <c r="WQJ207" s="11"/>
      <c r="WQK207" s="11"/>
      <c r="WQL207" s="11"/>
      <c r="WQM207" s="11"/>
      <c r="WQN207" s="11"/>
      <c r="WQO207" s="11"/>
      <c r="WQP207" s="11"/>
      <c r="WQQ207" s="11"/>
      <c r="WQR207" s="11"/>
      <c r="WQS207" s="11"/>
      <c r="WQT207" s="11"/>
      <c r="WQU207" s="11"/>
      <c r="WQV207" s="11"/>
      <c r="WQW207" s="11"/>
      <c r="WQX207" s="11"/>
      <c r="WQY207" s="11"/>
      <c r="WQZ207" s="11"/>
      <c r="WRA207" s="11"/>
      <c r="WRB207" s="11"/>
      <c r="WRC207" s="11"/>
      <c r="WRD207" s="11"/>
      <c r="WRE207" s="11"/>
      <c r="WRF207" s="11"/>
      <c r="WRG207" s="11"/>
      <c r="WRH207" s="11"/>
      <c r="WRI207" s="11"/>
      <c r="WRJ207" s="11"/>
      <c r="WRK207" s="11"/>
      <c r="WRL207" s="11"/>
      <c r="WRM207" s="11"/>
      <c r="WRN207" s="11"/>
      <c r="WRO207" s="11"/>
      <c r="WRP207" s="11"/>
      <c r="WRQ207" s="11"/>
      <c r="WRR207" s="11"/>
      <c r="WRS207" s="11"/>
      <c r="WRT207" s="11"/>
      <c r="WRU207" s="11"/>
      <c r="WRV207" s="11"/>
      <c r="WRW207" s="11"/>
      <c r="WRX207" s="11"/>
      <c r="WRY207" s="11"/>
      <c r="WRZ207" s="11"/>
      <c r="WSA207" s="11"/>
      <c r="WSB207" s="11"/>
      <c r="WSC207" s="11"/>
      <c r="WSD207" s="11"/>
      <c r="WSE207" s="11"/>
      <c r="WSF207" s="11"/>
      <c r="WSG207" s="11"/>
      <c r="WSH207" s="11"/>
      <c r="WSI207" s="11"/>
      <c r="WSJ207" s="11"/>
      <c r="WSK207" s="11"/>
      <c r="WSL207" s="11"/>
      <c r="WSM207" s="11"/>
      <c r="WSN207" s="11"/>
      <c r="WSO207" s="11"/>
      <c r="WSP207" s="11"/>
      <c r="WSQ207" s="11"/>
      <c r="WSR207" s="11"/>
      <c r="WSS207" s="11"/>
      <c r="WST207" s="11"/>
      <c r="WSU207" s="11"/>
      <c r="WSV207" s="11"/>
      <c r="WSW207" s="11"/>
      <c r="WSX207" s="11"/>
      <c r="WSY207" s="11"/>
      <c r="WSZ207" s="11"/>
      <c r="WTA207" s="11"/>
      <c r="WTB207" s="11"/>
      <c r="WTC207" s="11"/>
      <c r="WTD207" s="11"/>
      <c r="WTE207" s="11"/>
      <c r="WTF207" s="11"/>
      <c r="WTG207" s="11"/>
      <c r="WTH207" s="11"/>
      <c r="WTI207" s="11"/>
      <c r="WTJ207" s="11"/>
      <c r="WTK207" s="11"/>
      <c r="WTL207" s="11"/>
      <c r="WTM207" s="11"/>
      <c r="WTN207" s="11"/>
      <c r="WTO207" s="11"/>
      <c r="WTP207" s="11"/>
      <c r="WTQ207" s="11"/>
      <c r="WTR207" s="11"/>
      <c r="WTS207" s="11"/>
      <c r="WTT207" s="11"/>
      <c r="WTU207" s="11"/>
      <c r="WTV207" s="11"/>
      <c r="WTW207" s="11"/>
      <c r="WTX207" s="11"/>
      <c r="WTY207" s="11"/>
      <c r="WTZ207" s="11"/>
      <c r="WUA207" s="11"/>
      <c r="WUB207" s="11"/>
      <c r="WUC207" s="11"/>
      <c r="WUD207" s="11"/>
      <c r="WUE207" s="11"/>
      <c r="WUF207" s="11"/>
      <c r="WUG207" s="11"/>
      <c r="WUH207" s="11"/>
      <c r="WUI207" s="11"/>
      <c r="WUJ207" s="11"/>
      <c r="WUK207" s="11"/>
      <c r="WUL207" s="11"/>
      <c r="WUM207" s="11"/>
      <c r="WUN207" s="11"/>
      <c r="WUO207" s="11"/>
      <c r="WUP207" s="11"/>
      <c r="WUQ207" s="11"/>
      <c r="WUR207" s="11"/>
      <c r="WUS207" s="11"/>
      <c r="WUT207" s="11"/>
      <c r="WUU207" s="11"/>
      <c r="WUV207" s="11"/>
      <c r="WUW207" s="11"/>
      <c r="WUX207" s="11"/>
      <c r="WUY207" s="11"/>
      <c r="WUZ207" s="11"/>
      <c r="WVA207" s="11"/>
      <c r="WVB207" s="11"/>
      <c r="WVC207" s="11"/>
      <c r="WVD207" s="11"/>
      <c r="WVE207" s="11"/>
      <c r="WVF207" s="11"/>
      <c r="WVG207" s="11"/>
      <c r="WVH207" s="11"/>
      <c r="WVI207" s="11"/>
      <c r="WVJ207" s="11"/>
      <c r="WVK207" s="11"/>
      <c r="WVL207" s="11"/>
      <c r="WVM207" s="11"/>
      <c r="WVN207" s="11"/>
      <c r="WVO207" s="11"/>
      <c r="WVP207" s="11"/>
      <c r="WVQ207" s="11"/>
      <c r="WVR207" s="11"/>
      <c r="WVS207" s="11"/>
      <c r="WVT207" s="11"/>
      <c r="WVU207" s="11"/>
      <c r="WVV207" s="11"/>
      <c r="WVW207" s="11"/>
      <c r="WVX207" s="11"/>
      <c r="WVY207" s="11"/>
      <c r="WVZ207" s="11"/>
      <c r="WWA207" s="11"/>
      <c r="WWB207" s="11"/>
      <c r="WWC207" s="11"/>
      <c r="WWD207" s="11"/>
      <c r="WWE207" s="11"/>
      <c r="WWF207" s="11"/>
      <c r="WWG207" s="11"/>
      <c r="WWH207" s="11"/>
      <c r="WWI207" s="11"/>
      <c r="WWJ207" s="11"/>
      <c r="WWK207" s="11"/>
      <c r="WWL207" s="11"/>
      <c r="WWM207" s="11"/>
      <c r="WWN207" s="11"/>
      <c r="WWO207" s="11"/>
      <c r="WWP207" s="11"/>
      <c r="WWQ207" s="11"/>
      <c r="WWR207" s="11"/>
      <c r="WWS207" s="11"/>
      <c r="WWT207" s="11"/>
      <c r="WWU207" s="11"/>
      <c r="WWV207" s="11"/>
      <c r="WWW207" s="11"/>
      <c r="WWX207" s="11"/>
      <c r="WWY207" s="11"/>
      <c r="WWZ207" s="11"/>
      <c r="WXA207" s="11"/>
      <c r="WXB207" s="11"/>
      <c r="WXC207" s="11"/>
      <c r="WXD207" s="11"/>
      <c r="WXE207" s="11"/>
      <c r="WXF207" s="11"/>
      <c r="WXG207" s="11"/>
      <c r="WXH207" s="11"/>
      <c r="WXI207" s="11"/>
      <c r="WXJ207" s="11"/>
      <c r="WXK207" s="11"/>
      <c r="WXL207" s="11"/>
      <c r="WXM207" s="11"/>
      <c r="WXN207" s="11"/>
      <c r="WXO207" s="11"/>
      <c r="WXP207" s="11"/>
      <c r="WXQ207" s="11"/>
      <c r="WXR207" s="11"/>
      <c r="WXS207" s="11"/>
      <c r="WXT207" s="11"/>
      <c r="WXU207" s="11"/>
      <c r="WXV207" s="11"/>
      <c r="WXW207" s="11"/>
      <c r="WXX207" s="11"/>
      <c r="WXY207" s="11"/>
      <c r="WXZ207" s="11"/>
      <c r="WYA207" s="11"/>
      <c r="WYB207" s="11"/>
      <c r="WYC207" s="11"/>
      <c r="WYD207" s="11"/>
      <c r="WYE207" s="11"/>
      <c r="WYF207" s="11"/>
      <c r="WYG207" s="11"/>
      <c r="WYH207" s="11"/>
      <c r="WYI207" s="11"/>
      <c r="WYJ207" s="11"/>
      <c r="WYK207" s="11"/>
      <c r="WYL207" s="11"/>
      <c r="WYM207" s="11"/>
      <c r="WYN207" s="11"/>
      <c r="WYO207" s="11"/>
      <c r="WYP207" s="11"/>
      <c r="WYQ207" s="11"/>
      <c r="WYR207" s="11"/>
      <c r="WYS207" s="11"/>
      <c r="WYT207" s="11"/>
      <c r="WYU207" s="11"/>
      <c r="WYV207" s="11"/>
      <c r="WYW207" s="11"/>
      <c r="WYX207" s="11"/>
      <c r="WYY207" s="11"/>
      <c r="WYZ207" s="11"/>
      <c r="WZA207" s="11"/>
      <c r="WZB207" s="11"/>
      <c r="WZC207" s="11"/>
      <c r="WZD207" s="11"/>
      <c r="WZE207" s="11"/>
      <c r="WZF207" s="11"/>
      <c r="WZG207" s="11"/>
      <c r="WZH207" s="11"/>
      <c r="WZI207" s="11"/>
      <c r="WZJ207" s="11"/>
      <c r="WZK207" s="11"/>
      <c r="WZL207" s="11"/>
      <c r="WZM207" s="11"/>
      <c r="WZN207" s="11"/>
      <c r="WZO207" s="11"/>
      <c r="WZP207" s="11"/>
      <c r="WZQ207" s="11"/>
      <c r="WZR207" s="11"/>
      <c r="WZS207" s="11"/>
      <c r="WZT207" s="11"/>
      <c r="WZU207" s="11"/>
      <c r="WZV207" s="11"/>
      <c r="WZW207" s="11"/>
      <c r="WZX207" s="11"/>
      <c r="WZY207" s="11"/>
      <c r="WZZ207" s="11"/>
      <c r="XAA207" s="11"/>
      <c r="XAB207" s="11"/>
      <c r="XAC207" s="11"/>
      <c r="XAD207" s="11"/>
      <c r="XAE207" s="11"/>
      <c r="XAF207" s="11"/>
      <c r="XAG207" s="11"/>
      <c r="XAH207" s="11"/>
      <c r="XAI207" s="11"/>
      <c r="XAJ207" s="11"/>
      <c r="XAK207" s="11"/>
      <c r="XAL207" s="11"/>
      <c r="XAM207" s="11"/>
      <c r="XAN207" s="11"/>
      <c r="XAO207" s="11"/>
      <c r="XAP207" s="11"/>
      <c r="XAQ207" s="11"/>
      <c r="XAR207" s="11"/>
      <c r="XAS207" s="11"/>
      <c r="XAT207" s="11"/>
      <c r="XAU207" s="11"/>
      <c r="XAV207" s="11"/>
      <c r="XAW207" s="11"/>
      <c r="XAX207" s="11"/>
      <c r="XAY207" s="11"/>
      <c r="XAZ207" s="11"/>
      <c r="XBA207" s="11"/>
      <c r="XBB207" s="11"/>
      <c r="XBC207" s="11"/>
      <c r="XBD207" s="11"/>
      <c r="XBE207" s="11"/>
      <c r="XBF207" s="11"/>
      <c r="XBG207" s="11"/>
      <c r="XBH207" s="11"/>
      <c r="XBI207" s="11"/>
      <c r="XBJ207" s="11"/>
      <c r="XBK207" s="11"/>
      <c r="XBL207" s="11"/>
      <c r="XBM207" s="11"/>
      <c r="XBN207" s="11"/>
      <c r="XBO207" s="11"/>
      <c r="XBP207" s="11"/>
      <c r="XBQ207" s="11"/>
      <c r="XBR207" s="11"/>
      <c r="XBS207" s="11"/>
      <c r="XBT207" s="11"/>
      <c r="XBU207" s="11"/>
      <c r="XBV207" s="11"/>
      <c r="XBW207" s="11"/>
      <c r="XBX207" s="11"/>
      <c r="XBY207" s="11"/>
      <c r="XBZ207" s="11"/>
      <c r="XCA207" s="11"/>
      <c r="XCB207" s="11"/>
      <c r="XCC207" s="11"/>
      <c r="XCD207" s="11"/>
      <c r="XCE207" s="11"/>
      <c r="XCF207" s="11"/>
      <c r="XCG207" s="11"/>
      <c r="XCH207" s="11"/>
      <c r="XCI207" s="11"/>
      <c r="XCJ207" s="11"/>
      <c r="XCK207" s="11"/>
      <c r="XCL207" s="11"/>
      <c r="XCM207" s="11"/>
      <c r="XCN207" s="11"/>
      <c r="XCO207" s="11"/>
      <c r="XCP207" s="11"/>
      <c r="XCQ207" s="11"/>
      <c r="XCR207" s="11"/>
      <c r="XCS207" s="11"/>
      <c r="XCT207" s="11"/>
      <c r="XCU207" s="11"/>
      <c r="XCV207" s="11"/>
      <c r="XCW207" s="11"/>
      <c r="XCX207" s="11"/>
      <c r="XCY207" s="11"/>
      <c r="XCZ207" s="11"/>
      <c r="XDA207" s="11"/>
      <c r="XDB207" s="11"/>
      <c r="XDC207" s="11"/>
      <c r="XDD207" s="11"/>
      <c r="XDE207" s="11"/>
      <c r="XDF207" s="11"/>
      <c r="XDG207" s="11"/>
      <c r="XDH207" s="11"/>
      <c r="XDI207" s="11"/>
      <c r="XDJ207" s="11"/>
      <c r="XDK207" s="11"/>
      <c r="XDL207" s="11"/>
      <c r="XDM207" s="11"/>
      <c r="XDN207" s="11"/>
      <c r="XDO207" s="11"/>
      <c r="XDP207" s="11"/>
      <c r="XDQ207" s="11"/>
      <c r="XDR207" s="11"/>
      <c r="XDS207" s="11"/>
      <c r="XDT207" s="11"/>
      <c r="XDU207" s="11"/>
      <c r="XDV207" s="11"/>
      <c r="XDW207" s="11"/>
      <c r="XDX207" s="11"/>
      <c r="XDY207" s="11"/>
      <c r="XDZ207" s="11"/>
      <c r="XEA207" s="11"/>
      <c r="XEB207" s="11"/>
      <c r="XEC207" s="11"/>
      <c r="XED207" s="11"/>
      <c r="XEE207" s="11"/>
      <c r="XEF207" s="11"/>
      <c r="XEG207" s="11"/>
      <c r="XEH207" s="11"/>
      <c r="XEI207" s="11"/>
      <c r="XEJ207" s="11"/>
      <c r="XEK207" s="11"/>
      <c r="XEL207" s="11"/>
      <c r="XEM207" s="11"/>
      <c r="XEN207" s="11"/>
      <c r="XEO207" s="11"/>
      <c r="XEP207" s="11"/>
      <c r="XEQ207" s="11"/>
      <c r="XER207" s="11"/>
      <c r="XES207" s="11"/>
      <c r="XET207" s="11"/>
      <c r="XEU207" s="11"/>
      <c r="XEV207" s="11"/>
      <c r="XEW207" s="11"/>
      <c r="XEX207" s="11"/>
      <c r="XEY207" s="11"/>
      <c r="XEZ207" s="11"/>
    </row>
    <row r="208" spans="1:16380" s="13" customFormat="1" x14ac:dyDescent="0.2">
      <c r="A208" s="11" t="str">
        <f t="shared" si="14"/>
        <v>DRUGE ZDRAVSTVENE DEJAVNOSTI</v>
      </c>
      <c r="B208" s="13" t="str">
        <f t="shared" si="13"/>
        <v>delovna terapija</v>
      </c>
      <c r="C208" s="13" t="str">
        <f t="shared" si="13"/>
        <v xml:space="preserve">funkcionalna delovna terapija in izdelava opornic </v>
      </c>
      <c r="D208" s="13">
        <v>180</v>
      </c>
      <c r="E208" s="176"/>
      <c r="F208" s="158" t="s">
        <v>258</v>
      </c>
      <c r="G208" s="195">
        <v>506</v>
      </c>
      <c r="H208" s="203" t="s">
        <v>238</v>
      </c>
      <c r="I208" s="198"/>
      <c r="J208" s="186" t="e">
        <f>IF(F208="","",VLOOKUP(P208,#REF!,7,FALSE))</f>
        <v>#REF!</v>
      </c>
      <c r="K208" s="32" t="e">
        <f>VLOOKUP($P208,#REF!,3,FALSE)</f>
        <v>#REF!</v>
      </c>
      <c r="L208" s="32" t="e">
        <f>VLOOKUP($P208,#REF!,4,FALSE)</f>
        <v>#REF!</v>
      </c>
      <c r="M208" s="32" t="e">
        <f>VLOOKUP($P208,#REF!,5,FALSE)</f>
        <v>#REF!</v>
      </c>
      <c r="N208" s="33" t="e">
        <f>VLOOKUP($P208,#REF!,6,FALSE)</f>
        <v>#REF!</v>
      </c>
      <c r="O208" s="34"/>
      <c r="P208" s="62">
        <v>149</v>
      </c>
      <c r="Q208" s="61" t="str">
        <f>IFERROR(VLOOKUP(P208,#REF!,8,FALSE),"")</f>
        <v/>
      </c>
      <c r="R208" s="24"/>
      <c r="S208" s="61" t="str">
        <f>IFERROR(VLOOKUP(P208,#REF!,2,FALSE),"")</f>
        <v/>
      </c>
    </row>
    <row r="209" spans="1:19" s="13" customFormat="1" x14ac:dyDescent="0.2">
      <c r="A209" s="11" t="str">
        <f t="shared" si="14"/>
        <v>DRUGE ZDRAVSTVENE DEJAVNOSTI</v>
      </c>
      <c r="B209" s="13" t="str">
        <f t="shared" si="13"/>
        <v>fizioterapija</v>
      </c>
      <c r="C209" s="13" t="str">
        <f t="shared" si="13"/>
        <v xml:space="preserve">fizioterapija </v>
      </c>
      <c r="D209" s="13">
        <v>181</v>
      </c>
      <c r="E209" s="177" t="s">
        <v>184</v>
      </c>
      <c r="F209" s="158" t="s">
        <v>257</v>
      </c>
      <c r="G209" s="195">
        <v>507</v>
      </c>
      <c r="H209" s="199" t="s">
        <v>239</v>
      </c>
      <c r="I209" s="198"/>
      <c r="J209" s="186" t="e">
        <f>IF(F209="","",VLOOKUP(P209,#REF!,7,FALSE))</f>
        <v>#REF!</v>
      </c>
      <c r="K209" s="32" t="e">
        <f>VLOOKUP($P209,#REF!,3,FALSE)</f>
        <v>#REF!</v>
      </c>
      <c r="L209" s="32" t="e">
        <f>VLOOKUP($P209,#REF!,4,FALSE)</f>
        <v>#REF!</v>
      </c>
      <c r="M209" s="32" t="e">
        <f>VLOOKUP($P209,#REF!,5,FALSE)</f>
        <v>#REF!</v>
      </c>
      <c r="N209" s="33" t="e">
        <f>VLOOKUP($P209,#REF!,6,FALSE)</f>
        <v>#REF!</v>
      </c>
      <c r="O209" s="34"/>
      <c r="P209" s="62">
        <v>151</v>
      </c>
      <c r="Q209" s="61" t="str">
        <f>IFERROR(VLOOKUP(P209,#REF!,8,FALSE),"")</f>
        <v/>
      </c>
      <c r="R209" s="24"/>
      <c r="S209" s="61" t="str">
        <f>IFERROR(VLOOKUP(P209,#REF!,2,FALSE),"")</f>
        <v/>
      </c>
    </row>
    <row r="210" spans="1:19" s="13" customFormat="1" x14ac:dyDescent="0.2">
      <c r="A210" s="11" t="str">
        <f t="shared" si="14"/>
        <v>DRUGE ZDRAVSTVENE DEJAVNOSTI</v>
      </c>
      <c r="B210" s="13" t="str">
        <f t="shared" si="13"/>
        <v>DORA</v>
      </c>
      <c r="C210" s="13" t="str">
        <f t="shared" si="13"/>
        <v>centralna upravljalska enota DORA</v>
      </c>
      <c r="D210" s="13">
        <v>182</v>
      </c>
      <c r="E210" s="166" t="s">
        <v>185</v>
      </c>
      <c r="F210" s="158" t="s">
        <v>384</v>
      </c>
      <c r="G210" s="195">
        <v>511</v>
      </c>
      <c r="H210" s="199" t="s">
        <v>240</v>
      </c>
      <c r="I210" s="198" t="s">
        <v>167</v>
      </c>
      <c r="J210" s="186" t="e">
        <f>IF(F210="","",VLOOKUP(P210,#REF!,7,FALSE))</f>
        <v>#REF!</v>
      </c>
      <c r="K210" s="32" t="e">
        <f>VLOOKUP($P210,#REF!,3,FALSE)</f>
        <v>#REF!</v>
      </c>
      <c r="L210" s="32" t="e">
        <f>VLOOKUP($P210,#REF!,4,FALSE)</f>
        <v>#REF!</v>
      </c>
      <c r="M210" s="32" t="e">
        <f>VLOOKUP($P210,#REF!,5,FALSE)</f>
        <v>#REF!</v>
      </c>
      <c r="N210" s="33" t="e">
        <f>VLOOKUP($P210,#REF!,6,FALSE)</f>
        <v>#REF!</v>
      </c>
      <c r="O210" s="34"/>
      <c r="P210" s="62">
        <v>192</v>
      </c>
      <c r="Q210" s="61" t="str">
        <f>IFERROR(VLOOKUP(P210,#REF!,8,FALSE),"")</f>
        <v/>
      </c>
      <c r="R210" s="24"/>
      <c r="S210" s="61" t="str">
        <f>IFERROR(VLOOKUP(P210,#REF!,2,FALSE),"")</f>
        <v/>
      </c>
    </row>
    <row r="211" spans="1:19" s="13" customFormat="1" x14ac:dyDescent="0.2">
      <c r="A211" s="11"/>
      <c r="E211" s="176"/>
      <c r="F211" s="158" t="s">
        <v>256</v>
      </c>
      <c r="G211" s="195">
        <v>511</v>
      </c>
      <c r="H211" s="199" t="s">
        <v>240</v>
      </c>
      <c r="I211" s="198" t="s">
        <v>243</v>
      </c>
      <c r="J211" s="186" t="e">
        <f>IF(F211="","",VLOOKUP(P211,#REF!,7,FALSE))</f>
        <v>#REF!</v>
      </c>
      <c r="K211" s="32" t="e">
        <f>VLOOKUP($P211,#REF!,3,FALSE)</f>
        <v>#REF!</v>
      </c>
      <c r="L211" s="32" t="e">
        <f>VLOOKUP($P211,#REF!,4,FALSE)</f>
        <v>#REF!</v>
      </c>
      <c r="M211" s="32" t="e">
        <f>VLOOKUP($P211,#REF!,5,FALSE)</f>
        <v>#REF!</v>
      </c>
      <c r="N211" s="33" t="e">
        <f>VLOOKUP($P211,#REF!,6,FALSE)</f>
        <v>#REF!</v>
      </c>
      <c r="O211" s="34"/>
      <c r="P211" s="62">
        <v>152</v>
      </c>
      <c r="Q211" s="61" t="str">
        <f>IFERROR(VLOOKUP(P211,#REF!,8,FALSE),"")</f>
        <v/>
      </c>
      <c r="R211" s="24"/>
      <c r="S211" s="61" t="str">
        <f>IFERROR(VLOOKUP(P211,#REF!,2,FALSE),"")</f>
        <v/>
      </c>
    </row>
    <row r="212" spans="1:19" s="13" customFormat="1" x14ac:dyDescent="0.2">
      <c r="A212" s="11" t="str">
        <f t="shared" si="14"/>
        <v>DRUGE ZDRAVSTVENE DEJAVNOSTI</v>
      </c>
      <c r="B212" s="13" t="str">
        <f>IF(E212="",B210,E212)</f>
        <v>DORA</v>
      </c>
      <c r="C212" s="13" t="str">
        <f>IF(F212="",C210,F212)</f>
        <v xml:space="preserve">diagnostika DORA </v>
      </c>
      <c r="D212" s="13">
        <v>183</v>
      </c>
      <c r="E212" s="178"/>
      <c r="F212" s="158" t="s">
        <v>255</v>
      </c>
      <c r="G212" s="195">
        <v>511</v>
      </c>
      <c r="H212" s="199" t="s">
        <v>240</v>
      </c>
      <c r="I212" s="198" t="s">
        <v>244</v>
      </c>
      <c r="J212" s="186" t="e">
        <f>IF(F212="","",VLOOKUP(P212,#REF!,7,FALSE))</f>
        <v>#REF!</v>
      </c>
      <c r="K212" s="32" t="e">
        <f>VLOOKUP($P212,#REF!,3,FALSE)</f>
        <v>#REF!</v>
      </c>
      <c r="L212" s="32" t="e">
        <f>VLOOKUP($P212,#REF!,4,FALSE)</f>
        <v>#REF!</v>
      </c>
      <c r="M212" s="32" t="e">
        <f>VLOOKUP($P212,#REF!,5,FALSE)</f>
        <v>#REF!</v>
      </c>
      <c r="N212" s="33" t="e">
        <f>VLOOKUP($P212,#REF!,6,FALSE)</f>
        <v>#REF!</v>
      </c>
      <c r="O212" s="34"/>
      <c r="P212" s="62">
        <v>153</v>
      </c>
      <c r="Q212" s="61" t="str">
        <f>IFERROR(VLOOKUP(P212,#REF!,8,FALSE),"")</f>
        <v/>
      </c>
      <c r="R212" s="24"/>
      <c r="S212" s="61" t="str">
        <f>IFERROR(VLOOKUP(P212,#REF!,2,FALSE),"")</f>
        <v/>
      </c>
    </row>
    <row r="213" spans="1:19" s="13" customFormat="1" x14ac:dyDescent="0.2">
      <c r="A213" s="11" t="str">
        <f t="shared" si="14"/>
        <v>DRUGE ZDRAVSTVENE DEJAVNOSTI</v>
      </c>
      <c r="B213" s="13" t="str">
        <f t="shared" si="13"/>
        <v>ZORA</v>
      </c>
      <c r="C213" s="13" t="str">
        <f t="shared" si="13"/>
        <v>centralna upravljalska enota ZORA</v>
      </c>
      <c r="D213" s="13">
        <v>184</v>
      </c>
      <c r="E213" s="177" t="s">
        <v>385</v>
      </c>
      <c r="F213" s="158" t="s">
        <v>386</v>
      </c>
      <c r="G213" s="195">
        <v>511</v>
      </c>
      <c r="H213" s="204" t="s">
        <v>387</v>
      </c>
      <c r="I213" s="198" t="s">
        <v>167</v>
      </c>
      <c r="J213" s="186" t="e">
        <f>IF(F213="","",VLOOKUP(P213,#REF!,7,FALSE))</f>
        <v>#REF!</v>
      </c>
      <c r="K213" s="32" t="e">
        <f>VLOOKUP($P213,#REF!,3,FALSE)</f>
        <v>#REF!</v>
      </c>
      <c r="L213" s="32" t="e">
        <f>VLOOKUP($P213,#REF!,4,FALSE)</f>
        <v>#REF!</v>
      </c>
      <c r="M213" s="32" t="e">
        <f>VLOOKUP($P213,#REF!,5,FALSE)</f>
        <v>#REF!</v>
      </c>
      <c r="N213" s="33" t="e">
        <f>VLOOKUP($P213,#REF!,6,FALSE)</f>
        <v>#REF!</v>
      </c>
      <c r="O213" s="34"/>
      <c r="P213" s="62">
        <v>214</v>
      </c>
      <c r="Q213" s="61" t="str">
        <f>IFERROR(VLOOKUP(P213,#REF!,8,FALSE),"")</f>
        <v/>
      </c>
      <c r="R213" s="24"/>
      <c r="S213" s="61" t="str">
        <f>IFERROR(VLOOKUP(P213,#REF!,2,FALSE),"")</f>
        <v/>
      </c>
    </row>
    <row r="214" spans="1:19" s="13" customFormat="1" x14ac:dyDescent="0.2">
      <c r="A214" s="11"/>
      <c r="E214" s="166" t="s">
        <v>455</v>
      </c>
      <c r="F214" s="158" t="s">
        <v>254</v>
      </c>
      <c r="G214" s="195">
        <v>512</v>
      </c>
      <c r="H214" s="199" t="s">
        <v>241</v>
      </c>
      <c r="I214" s="198"/>
      <c r="J214" s="186" t="e">
        <f>IF(F214="","",VLOOKUP(P214,#REF!,7,FALSE))</f>
        <v>#REF!</v>
      </c>
      <c r="K214" s="32" t="e">
        <f>VLOOKUP($P214,#REF!,3,FALSE)</f>
        <v>#REF!</v>
      </c>
      <c r="L214" s="32" t="e">
        <f>VLOOKUP($P214,#REF!,4,FALSE)</f>
        <v>#REF!</v>
      </c>
      <c r="M214" s="32" t="e">
        <f>VLOOKUP($P214,#REF!,5,FALSE)</f>
        <v>#REF!</v>
      </c>
      <c r="N214" s="33" t="e">
        <f>VLOOKUP($P214,#REF!,6,FALSE)</f>
        <v>#REF!</v>
      </c>
      <c r="O214" s="34">
        <v>75</v>
      </c>
      <c r="P214" s="62">
        <v>154</v>
      </c>
      <c r="Q214" s="61" t="str">
        <f>IFERROR(VLOOKUP(P214,#REF!,8,FALSE),"")</f>
        <v/>
      </c>
      <c r="R214" s="24"/>
      <c r="S214" s="61" t="str">
        <f>IFERROR(VLOOKUP(P214,#REF!,2,FALSE),"")</f>
        <v/>
      </c>
    </row>
    <row r="215" spans="1:19" s="13" customFormat="1" x14ac:dyDescent="0.2">
      <c r="A215" s="11" t="str">
        <f t="shared" si="14"/>
        <v>DRUGE ZDRAVSTVENE DEJAVNOSTI</v>
      </c>
      <c r="B215" s="13" t="str">
        <f>IF(E215="",B213,E215)</f>
        <v>ZORA</v>
      </c>
      <c r="C215" s="13" t="str">
        <f>IF(F215="",C213,F215)</f>
        <v xml:space="preserve">klinična psihologija </v>
      </c>
      <c r="D215" s="13">
        <v>185</v>
      </c>
      <c r="E215" s="176"/>
      <c r="F215" s="158" t="s">
        <v>253</v>
      </c>
      <c r="G215" s="195">
        <v>512</v>
      </c>
      <c r="H215" s="199" t="s">
        <v>242</v>
      </c>
      <c r="I215" s="198"/>
      <c r="J215" s="186" t="e">
        <f>IF(F215="","",VLOOKUP(P215,#REF!,7,FALSE))</f>
        <v>#REF!</v>
      </c>
      <c r="K215" s="32" t="e">
        <f>VLOOKUP($P215,#REF!,3,FALSE)</f>
        <v>#REF!</v>
      </c>
      <c r="L215" s="32" t="e">
        <f>VLOOKUP($P215,#REF!,4,FALSE)</f>
        <v>#REF!</v>
      </c>
      <c r="M215" s="32" t="e">
        <f>VLOOKUP($P215,#REF!,5,FALSE)</f>
        <v>#REF!</v>
      </c>
      <c r="N215" s="33" t="e">
        <f>VLOOKUP($P215,#REF!,6,FALSE)</f>
        <v>#REF!</v>
      </c>
      <c r="O215" s="34"/>
      <c r="P215" s="62">
        <v>155</v>
      </c>
      <c r="Q215" s="61" t="str">
        <f>IFERROR(VLOOKUP(P215,#REF!,8,FALSE),"")</f>
        <v/>
      </c>
      <c r="R215" s="24"/>
      <c r="S215" s="61" t="str">
        <f>IFERROR(VLOOKUP(P215,#REF!,2,FALSE),"")</f>
        <v/>
      </c>
    </row>
    <row r="216" spans="1:19" s="13" customFormat="1" x14ac:dyDescent="0.2">
      <c r="A216" s="11" t="str">
        <f t="shared" si="14"/>
        <v>DRUGE ZDRAVSTVENE DEJAVNOSTI</v>
      </c>
      <c r="B216" s="13" t="str">
        <f t="shared" si="13"/>
        <v>ZORA</v>
      </c>
      <c r="C216" s="13" t="str">
        <f t="shared" si="13"/>
        <v>Center za duševno zdravje otrok in mladostnikov</v>
      </c>
      <c r="D216" s="13">
        <v>186</v>
      </c>
      <c r="E216" s="166"/>
      <c r="F216" s="158" t="s">
        <v>456</v>
      </c>
      <c r="G216" s="195">
        <v>512</v>
      </c>
      <c r="H216" s="204" t="s">
        <v>457</v>
      </c>
      <c r="I216" s="198"/>
      <c r="J216" s="186" t="e">
        <f>IF(F216="","",VLOOKUP(P216,#REF!,7,FALSE))</f>
        <v>#REF!</v>
      </c>
      <c r="K216" s="32" t="e">
        <f>VLOOKUP($P216,#REF!,3,FALSE)</f>
        <v>#REF!</v>
      </c>
      <c r="L216" s="32" t="e">
        <f>VLOOKUP($P216,#REF!,4,FALSE)</f>
        <v>#REF!</v>
      </c>
      <c r="M216" s="32" t="e">
        <f>VLOOKUP($P216,#REF!,5,FALSE)</f>
        <v>#REF!</v>
      </c>
      <c r="N216" s="33" t="e">
        <f>VLOOKUP($P216,#REF!,6,FALSE)</f>
        <v>#REF!</v>
      </c>
      <c r="O216" s="34"/>
      <c r="P216" s="62">
        <v>225</v>
      </c>
      <c r="Q216" s="61" t="str">
        <f>IFERROR(VLOOKUP(P216,#REF!,8,FALSE),"")</f>
        <v/>
      </c>
      <c r="R216" s="24"/>
      <c r="S216" s="61" t="str">
        <f>IFERROR(VLOOKUP(P216,#REF!,2,FALSE),"")</f>
        <v/>
      </c>
    </row>
    <row r="217" spans="1:19" s="13" customFormat="1" x14ac:dyDescent="0.2">
      <c r="A217" s="11" t="str">
        <f t="shared" si="14"/>
        <v>DRUGE ZDRAVSTVENE DEJAVNOSTI</v>
      </c>
      <c r="B217" s="13" t="str">
        <f t="shared" si="13"/>
        <v>ZORA</v>
      </c>
      <c r="C217" s="13" t="str">
        <f t="shared" si="13"/>
        <v>amb. obravnava v centru za duševno zdravje odraslih</v>
      </c>
      <c r="D217" s="13">
        <v>188</v>
      </c>
      <c r="E217" s="166"/>
      <c r="F217" s="158" t="s">
        <v>458</v>
      </c>
      <c r="G217" s="195">
        <v>512</v>
      </c>
      <c r="H217" s="204" t="s">
        <v>459</v>
      </c>
      <c r="I217" s="198"/>
      <c r="J217" s="186" t="e">
        <f>IF(F217="","",VLOOKUP(P217,#REF!,7,FALSE))</f>
        <v>#REF!</v>
      </c>
      <c r="K217" s="32" t="e">
        <f>VLOOKUP($P217,#REF!,3,FALSE)</f>
        <v>#REF!</v>
      </c>
      <c r="L217" s="32" t="e">
        <f>VLOOKUP($P217,#REF!,4,FALSE)</f>
        <v>#REF!</v>
      </c>
      <c r="M217" s="32" t="e">
        <f>VLOOKUP($P217,#REF!,5,FALSE)</f>
        <v>#REF!</v>
      </c>
      <c r="N217" s="33" t="e">
        <f>VLOOKUP($P217,#REF!,6,FALSE)</f>
        <v>#REF!</v>
      </c>
      <c r="O217" s="34"/>
      <c r="P217" s="62">
        <v>226</v>
      </c>
      <c r="Q217" s="61" t="str">
        <f>IFERROR(VLOOKUP(P217,#REF!,8,FALSE),"")</f>
        <v/>
      </c>
      <c r="R217" s="24"/>
      <c r="S217" s="61" t="str">
        <f>IFERROR(VLOOKUP(P217,#REF!,2,FALSE),"")</f>
        <v/>
      </c>
    </row>
    <row r="218" spans="1:19" s="13" customFormat="1" x14ac:dyDescent="0.2">
      <c r="A218" s="11" t="str">
        <f t="shared" si="14"/>
        <v>DRUGE ZDRAVSTVENE DEJAVNOSTI</v>
      </c>
      <c r="B218" s="13" t="str">
        <f t="shared" si="13"/>
        <v>ZORA</v>
      </c>
      <c r="C218" s="13" t="str">
        <f t="shared" si="13"/>
        <v>skup. psih. obrav. v centru za duševno zdravje odraslih</v>
      </c>
      <c r="D218" s="13">
        <v>189</v>
      </c>
      <c r="E218" s="178"/>
      <c r="F218" s="158" t="s">
        <v>460</v>
      </c>
      <c r="G218" s="195">
        <v>512</v>
      </c>
      <c r="H218" s="204" t="s">
        <v>461</v>
      </c>
      <c r="I218" s="198"/>
      <c r="J218" s="186" t="e">
        <f>IF(F218="","",VLOOKUP(P218,#REF!,7,FALSE))</f>
        <v>#REF!</v>
      </c>
      <c r="K218" s="32" t="e">
        <f>VLOOKUP($P218,#REF!,3,FALSE)</f>
        <v>#REF!</v>
      </c>
      <c r="L218" s="32" t="e">
        <f>VLOOKUP($P218,#REF!,4,FALSE)</f>
        <v>#REF!</v>
      </c>
      <c r="M218" s="32" t="e">
        <f>VLOOKUP($P218,#REF!,5,FALSE)</f>
        <v>#REF!</v>
      </c>
      <c r="N218" s="33" t="e">
        <f>VLOOKUP($P218,#REF!,6,FALSE)</f>
        <v>#REF!</v>
      </c>
      <c r="O218" s="34"/>
      <c r="P218" s="62">
        <v>227</v>
      </c>
      <c r="Q218" s="61" t="str">
        <f>IFERROR(VLOOKUP(P218,#REF!,8,FALSE),"")</f>
        <v/>
      </c>
      <c r="R218" s="24"/>
      <c r="S218" s="61" t="str">
        <f>IFERROR(VLOOKUP(P218,#REF!,2,FALSE),"")</f>
        <v/>
      </c>
    </row>
    <row r="219" spans="1:19" s="13" customFormat="1" ht="22.5" customHeight="1" x14ac:dyDescent="0.2">
      <c r="A219" s="11" t="str">
        <f t="shared" si="14"/>
        <v>DRUGE ZDRAVSTVENE DEJAVNOSTI</v>
      </c>
      <c r="B219" s="13" t="str">
        <f t="shared" si="13"/>
        <v>prevozi</v>
      </c>
      <c r="C219" s="13" t="str">
        <f t="shared" si="13"/>
        <v xml:space="preserve">nenujni reševalni prevozi s spremljevalcem </v>
      </c>
      <c r="D219" s="13">
        <v>190</v>
      </c>
      <c r="E219" s="166" t="s">
        <v>186</v>
      </c>
      <c r="F219" s="158" t="s">
        <v>252</v>
      </c>
      <c r="G219" s="195">
        <v>513</v>
      </c>
      <c r="H219" s="199">
        <v>150</v>
      </c>
      <c r="I219" s="198"/>
      <c r="J219" s="186" t="e">
        <f>IF(F219="","",VLOOKUP(P219,#REF!,7,FALSE))</f>
        <v>#REF!</v>
      </c>
      <c r="K219" s="32" t="e">
        <f>VLOOKUP($P219,#REF!,3,FALSE)</f>
        <v>#REF!</v>
      </c>
      <c r="L219" s="32" t="e">
        <f>VLOOKUP($P219,#REF!,4,FALSE)</f>
        <v>#REF!</v>
      </c>
      <c r="M219" s="32" t="e">
        <f>VLOOKUP($P219,#REF!,5,FALSE)</f>
        <v>#REF!</v>
      </c>
      <c r="N219" s="33" t="e">
        <f>VLOOKUP($P219,#REF!,6,FALSE)</f>
        <v>#REF!</v>
      </c>
      <c r="O219" s="34"/>
      <c r="P219" s="62">
        <v>156</v>
      </c>
      <c r="Q219" s="61" t="str">
        <f>IFERROR(VLOOKUP(P219,#REF!,8,FALSE),"")</f>
        <v/>
      </c>
      <c r="R219" s="24"/>
      <c r="S219" s="61" t="str">
        <f>IFERROR(VLOOKUP(P219,#REF!,2,FALSE),"")</f>
        <v/>
      </c>
    </row>
    <row r="220" spans="1:19" s="13" customFormat="1" x14ac:dyDescent="0.2">
      <c r="A220" s="11"/>
      <c r="E220" s="176"/>
      <c r="F220" s="158" t="s">
        <v>251</v>
      </c>
      <c r="G220" s="195">
        <v>513</v>
      </c>
      <c r="H220" s="199">
        <v>151</v>
      </c>
      <c r="I220" s="198"/>
      <c r="J220" s="186" t="e">
        <f>IF(F220="","",VLOOKUP(P220,#REF!,7,FALSE))</f>
        <v>#REF!</v>
      </c>
      <c r="K220" s="32" t="e">
        <f>VLOOKUP($P220,#REF!,3,FALSE)</f>
        <v>#REF!</v>
      </c>
      <c r="L220" s="32" t="e">
        <f>VLOOKUP($P220,#REF!,4,FALSE)</f>
        <v>#REF!</v>
      </c>
      <c r="M220" s="32" t="e">
        <f>VLOOKUP($P220,#REF!,5,FALSE)</f>
        <v>#REF!</v>
      </c>
      <c r="N220" s="33" t="e">
        <f>VLOOKUP($P220,#REF!,6,FALSE)</f>
        <v>#REF!</v>
      </c>
      <c r="O220" s="34"/>
      <c r="P220" s="62">
        <v>157</v>
      </c>
      <c r="Q220" s="61" t="str">
        <f>IFERROR(VLOOKUP(P220,#REF!,8,FALSE),"")</f>
        <v/>
      </c>
      <c r="R220" s="24"/>
      <c r="S220" s="61" t="str">
        <f>IFERROR(VLOOKUP(P220,#REF!,2,FALSE),"")</f>
        <v/>
      </c>
    </row>
    <row r="221" spans="1:19" s="13" customFormat="1" x14ac:dyDescent="0.2">
      <c r="A221" s="11"/>
      <c r="E221" s="169"/>
      <c r="F221" s="158" t="s">
        <v>250</v>
      </c>
      <c r="G221" s="195">
        <v>513</v>
      </c>
      <c r="H221" s="199">
        <v>153</v>
      </c>
      <c r="I221" s="198"/>
      <c r="J221" s="186" t="e">
        <f>IF(F221="","",VLOOKUP(P221,#REF!,7,FALSE))</f>
        <v>#REF!</v>
      </c>
      <c r="K221" s="32" t="e">
        <f>VLOOKUP($P221,#REF!,3,FALSE)</f>
        <v>#REF!</v>
      </c>
      <c r="L221" s="32" t="e">
        <f>VLOOKUP($P221,#REF!,4,FALSE)</f>
        <v>#REF!</v>
      </c>
      <c r="M221" s="32" t="e">
        <f>VLOOKUP($P221,#REF!,5,FALSE)</f>
        <v>#REF!</v>
      </c>
      <c r="N221" s="33" t="e">
        <f>VLOOKUP($P221,#REF!,6,FALSE)</f>
        <v>#REF!</v>
      </c>
      <c r="O221" s="34"/>
      <c r="P221" s="62">
        <v>158</v>
      </c>
      <c r="Q221" s="61" t="str">
        <f>IFERROR(VLOOKUP(P221,#REF!,8,FALSE),"")</f>
        <v/>
      </c>
      <c r="R221" s="24"/>
      <c r="S221" s="61" t="str">
        <f>IFERROR(VLOOKUP(P221,#REF!,2,FALSE),"")</f>
        <v/>
      </c>
    </row>
    <row r="222" spans="1:19" s="13" customFormat="1" ht="22.5" x14ac:dyDescent="0.2">
      <c r="A222" s="11"/>
      <c r="E222" s="176" t="s">
        <v>462</v>
      </c>
      <c r="F222" s="158" t="s">
        <v>463</v>
      </c>
      <c r="G222" s="195">
        <v>644</v>
      </c>
      <c r="H222" s="199">
        <v>405</v>
      </c>
      <c r="I222" s="198"/>
      <c r="J222" s="186" t="e">
        <f>IF(F222="","",VLOOKUP(P222,#REF!,7,FALSE))</f>
        <v>#REF!</v>
      </c>
      <c r="K222" s="32" t="e">
        <f>VLOOKUP($P222,#REF!,3,FALSE)</f>
        <v>#REF!</v>
      </c>
      <c r="L222" s="32" t="e">
        <f>VLOOKUP($P222,#REF!,4,FALSE)</f>
        <v>#REF!</v>
      </c>
      <c r="M222" s="32" t="e">
        <f>VLOOKUP($P222,#REF!,5,FALSE)</f>
        <v>#REF!</v>
      </c>
      <c r="N222" s="33" t="e">
        <f>VLOOKUP($P222,#REF!,6,FALSE)</f>
        <v>#REF!</v>
      </c>
      <c r="O222" s="34"/>
      <c r="P222" s="62">
        <v>177</v>
      </c>
      <c r="Q222" s="61" t="str">
        <f>IFERROR(VLOOKUP(P222,#REF!,8,FALSE),"")</f>
        <v/>
      </c>
      <c r="R222" s="24"/>
      <c r="S222" s="61" t="str">
        <f>IFERROR(VLOOKUP(P222,#REF!,2,FALSE),"")</f>
        <v/>
      </c>
    </row>
    <row r="223" spans="1:19" s="13" customFormat="1" ht="22.5" x14ac:dyDescent="0.2">
      <c r="A223" s="11"/>
      <c r="E223" s="176" t="s">
        <v>372</v>
      </c>
      <c r="F223" s="158" t="s">
        <v>464</v>
      </c>
      <c r="G223" s="195">
        <v>644</v>
      </c>
      <c r="H223" s="199">
        <v>405</v>
      </c>
      <c r="I223" s="198"/>
      <c r="J223" s="186" t="e">
        <f>IF(F223="","",VLOOKUP(P223,#REF!,7,FALSE))</f>
        <v>#REF!</v>
      </c>
      <c r="K223" s="32" t="e">
        <f>VLOOKUP($P223,#REF!,3,FALSE)</f>
        <v>#REF!</v>
      </c>
      <c r="L223" s="32" t="e">
        <f>VLOOKUP($P223,#REF!,4,FALSE)</f>
        <v>#REF!</v>
      </c>
      <c r="M223" s="32" t="e">
        <f>VLOOKUP($P223,#REF!,5,FALSE)</f>
        <v>#REF!</v>
      </c>
      <c r="N223" s="33" t="e">
        <f>VLOOKUP($P223,#REF!,6,FALSE)</f>
        <v>#REF!</v>
      </c>
      <c r="O223" s="34"/>
      <c r="P223" s="62">
        <v>178</v>
      </c>
      <c r="Q223" s="61" t="str">
        <f>IFERROR(VLOOKUP(P223,#REF!,8,FALSE),"")</f>
        <v/>
      </c>
      <c r="R223" s="24"/>
      <c r="S223" s="61" t="str">
        <f>IFERROR(VLOOKUP(P223,#REF!,2,FALSE),"")</f>
        <v/>
      </c>
    </row>
    <row r="224" spans="1:19" s="13" customFormat="1" x14ac:dyDescent="0.2">
      <c r="A224" s="11"/>
      <c r="E224" s="172"/>
      <c r="F224" s="158" t="s">
        <v>465</v>
      </c>
      <c r="G224" s="195">
        <v>644</v>
      </c>
      <c r="H224" s="199">
        <v>405</v>
      </c>
      <c r="I224" s="198"/>
      <c r="J224" s="186" t="e">
        <f>IF(F224="","",VLOOKUP(P224,#REF!,7,FALSE))</f>
        <v>#REF!</v>
      </c>
      <c r="K224" s="32" t="e">
        <f>VLOOKUP($P224,#REF!,3,FALSE)</f>
        <v>#REF!</v>
      </c>
      <c r="L224" s="32" t="e">
        <f>VLOOKUP($P224,#REF!,4,FALSE)</f>
        <v>#REF!</v>
      </c>
      <c r="M224" s="32" t="e">
        <f>VLOOKUP($P224,#REF!,5,FALSE)</f>
        <v>#REF!</v>
      </c>
      <c r="N224" s="33" t="e">
        <f>VLOOKUP($P224,#REF!,6,FALSE)</f>
        <v>#REF!</v>
      </c>
      <c r="O224" s="34"/>
      <c r="P224" s="62">
        <v>179</v>
      </c>
      <c r="Q224" s="61" t="str">
        <f>IFERROR(VLOOKUP(P224,#REF!,8,FALSE),"")</f>
        <v/>
      </c>
      <c r="R224" s="24"/>
      <c r="S224" s="61" t="str">
        <f>IFERROR(VLOOKUP(P224,#REF!,2,FALSE),"")</f>
        <v/>
      </c>
    </row>
    <row r="225" spans="1:16380" s="13" customFormat="1" x14ac:dyDescent="0.2">
      <c r="A225" s="11"/>
      <c r="E225" s="163"/>
      <c r="F225" s="158" t="s">
        <v>466</v>
      </c>
      <c r="G225" s="195">
        <v>644</v>
      </c>
      <c r="H225" s="199">
        <v>405</v>
      </c>
      <c r="I225" s="198"/>
      <c r="J225" s="186" t="e">
        <f>IF(F225="","",VLOOKUP(P225,#REF!,7,FALSE))</f>
        <v>#REF!</v>
      </c>
      <c r="K225" s="32" t="e">
        <f>VLOOKUP($P225,#REF!,3,FALSE)</f>
        <v>#REF!</v>
      </c>
      <c r="L225" s="32" t="e">
        <f>VLOOKUP($P225,#REF!,4,FALSE)</f>
        <v>#REF!</v>
      </c>
      <c r="M225" s="32" t="e">
        <f>VLOOKUP($P225,#REF!,5,FALSE)</f>
        <v>#REF!</v>
      </c>
      <c r="N225" s="33" t="e">
        <f>VLOOKUP($P225,#REF!,6,FALSE)</f>
        <v>#REF!</v>
      </c>
      <c r="O225" s="34"/>
      <c r="P225" s="62">
        <v>180</v>
      </c>
      <c r="Q225" s="61" t="str">
        <f>IFERROR(VLOOKUP(P225,#REF!,8,FALSE),"")</f>
        <v/>
      </c>
      <c r="R225" s="24"/>
      <c r="S225" s="61" t="str">
        <f>IFERROR(VLOOKUP(P225,#REF!,2,FALSE),"")</f>
        <v/>
      </c>
    </row>
    <row r="226" spans="1:16380" s="13" customFormat="1" x14ac:dyDescent="0.2">
      <c r="A226" s="11"/>
      <c r="E226" s="155" t="s">
        <v>467</v>
      </c>
      <c r="F226" s="158" t="s">
        <v>468</v>
      </c>
      <c r="G226" s="195">
        <v>644</v>
      </c>
      <c r="H226" s="199" t="s">
        <v>369</v>
      </c>
      <c r="I226" s="198"/>
      <c r="J226" s="186" t="e">
        <f>IF(F226="","",VLOOKUP(P226,#REF!,7,FALSE))</f>
        <v>#REF!</v>
      </c>
      <c r="K226" s="32" t="e">
        <f>VLOOKUP($P226,#REF!,3,FALSE)</f>
        <v>#REF!</v>
      </c>
      <c r="L226" s="32" t="e">
        <f>VLOOKUP($P226,#REF!,4,FALSE)</f>
        <v>#REF!</v>
      </c>
      <c r="M226" s="32" t="e">
        <f>VLOOKUP($P226,#REF!,5,FALSE)</f>
        <v>#REF!</v>
      </c>
      <c r="N226" s="33" t="e">
        <f>VLOOKUP($P226,#REF!,6,FALSE)</f>
        <v>#REF!</v>
      </c>
      <c r="O226" s="34"/>
      <c r="P226" s="62">
        <v>181</v>
      </c>
      <c r="Q226" s="61" t="str">
        <f>IFERROR(VLOOKUP(P226,#REF!,8,FALSE),"")</f>
        <v/>
      </c>
      <c r="R226" s="24"/>
      <c r="S226" s="61" t="str">
        <f>IFERROR(VLOOKUP(P226,#REF!,2,FALSE),"")</f>
        <v/>
      </c>
    </row>
    <row r="227" spans="1:16380" s="13" customFormat="1" x14ac:dyDescent="0.2">
      <c r="A227" s="11"/>
      <c r="E227" s="172" t="s">
        <v>373</v>
      </c>
      <c r="F227" s="158" t="s">
        <v>469</v>
      </c>
      <c r="G227" s="195">
        <v>644</v>
      </c>
      <c r="H227" s="199" t="s">
        <v>370</v>
      </c>
      <c r="I227" s="198"/>
      <c r="J227" s="186" t="e">
        <f>IF(F227="","",VLOOKUP(P227,#REF!,7,FALSE))</f>
        <v>#REF!</v>
      </c>
      <c r="K227" s="32" t="e">
        <f>VLOOKUP($P227,#REF!,3,FALSE)</f>
        <v>#REF!</v>
      </c>
      <c r="L227" s="32" t="e">
        <f>VLOOKUP($P227,#REF!,4,FALSE)</f>
        <v>#REF!</v>
      </c>
      <c r="M227" s="32" t="e">
        <f>VLOOKUP($P227,#REF!,5,FALSE)</f>
        <v>#REF!</v>
      </c>
      <c r="N227" s="33" t="e">
        <f>VLOOKUP($P227,#REF!,6,FALSE)</f>
        <v>#REF!</v>
      </c>
      <c r="O227" s="34"/>
      <c r="P227" s="62">
        <v>182</v>
      </c>
      <c r="Q227" s="61" t="str">
        <f>IFERROR(VLOOKUP(P227,#REF!,8,FALSE),"")</f>
        <v/>
      </c>
      <c r="R227" s="24"/>
      <c r="S227" s="61" t="str">
        <f>IFERROR(VLOOKUP(P227,#REF!,2,FALSE),"")</f>
        <v/>
      </c>
    </row>
    <row r="228" spans="1:16380" s="13" customFormat="1" x14ac:dyDescent="0.2">
      <c r="A228" s="11" t="str">
        <f>$E$206</f>
        <v>DRUGE ZDRAVSTVENE DEJAVNOSTI</v>
      </c>
      <c r="B228" s="13" t="e">
        <f>IF(E228="",#REF!,E228)</f>
        <v>#REF!</v>
      </c>
      <c r="C228" s="13" t="str">
        <f>IF(F228="",#REF!,F228)</f>
        <v>splošni socialni zavodi - tip C</v>
      </c>
      <c r="D228" s="13">
        <v>191</v>
      </c>
      <c r="E228" s="172"/>
      <c r="F228" s="165" t="s">
        <v>470</v>
      </c>
      <c r="G228" s="205">
        <v>644</v>
      </c>
      <c r="H228" s="206" t="s">
        <v>370</v>
      </c>
      <c r="I228" s="207"/>
      <c r="J228" s="186" t="e">
        <f>IF(F228="","",VLOOKUP(P228,#REF!,7,FALSE))</f>
        <v>#REF!</v>
      </c>
      <c r="K228" s="32" t="e">
        <f>VLOOKUP($P228,#REF!,3,FALSE)</f>
        <v>#REF!</v>
      </c>
      <c r="L228" s="32" t="e">
        <f>VLOOKUP($P228,#REF!,4,FALSE)</f>
        <v>#REF!</v>
      </c>
      <c r="M228" s="32" t="e">
        <f>VLOOKUP($P228,#REF!,5,FALSE)</f>
        <v>#REF!</v>
      </c>
      <c r="N228" s="33" t="e">
        <f>VLOOKUP($P228,#REF!,6,FALSE)</f>
        <v>#REF!</v>
      </c>
      <c r="O228" s="34"/>
      <c r="P228" s="62">
        <v>183</v>
      </c>
      <c r="Q228" s="61" t="str">
        <f>IFERROR(VLOOKUP(P228,#REF!,8,FALSE),"")</f>
        <v/>
      </c>
      <c r="R228" s="24"/>
      <c r="S228" s="61" t="str">
        <f>IFERROR(VLOOKUP(P228,#REF!,2,FALSE),"")</f>
        <v/>
      </c>
    </row>
    <row r="229" spans="1:16380" s="13" customFormat="1" x14ac:dyDescent="0.2">
      <c r="A229" s="11" t="str">
        <f>$E$206</f>
        <v>DRUGE ZDRAVSTVENE DEJAVNOSTI</v>
      </c>
      <c r="B229" s="13" t="e">
        <f t="shared" ref="B229:C232" si="15">IF(E229="",B228,E229)</f>
        <v>#REF!</v>
      </c>
      <c r="C229" s="13" t="str">
        <f t="shared" si="15"/>
        <v>Najzahtevnejša zdravstvena nega</v>
      </c>
      <c r="D229" s="13">
        <v>192</v>
      </c>
      <c r="E229" s="157"/>
      <c r="F229" s="158" t="s">
        <v>371</v>
      </c>
      <c r="G229" s="205">
        <v>644</v>
      </c>
      <c r="H229" s="206">
        <v>415</v>
      </c>
      <c r="I229" s="207"/>
      <c r="J229" s="186" t="e">
        <f>IF(F229="","",VLOOKUP(P229,#REF!,7,FALSE))</f>
        <v>#REF!</v>
      </c>
      <c r="K229" s="32" t="e">
        <f>VLOOKUP($P229,#REF!,3,FALSE)</f>
        <v>#REF!</v>
      </c>
      <c r="L229" s="32" t="e">
        <f>VLOOKUP($P229,#REF!,4,FALSE)</f>
        <v>#REF!</v>
      </c>
      <c r="M229" s="32" t="e">
        <f>VLOOKUP($P229,#REF!,5,FALSE)</f>
        <v>#REF!</v>
      </c>
      <c r="N229" s="33" t="e">
        <f>VLOOKUP($P229,#REF!,6,FALSE)</f>
        <v>#REF!</v>
      </c>
      <c r="O229" s="34"/>
      <c r="P229" s="62">
        <v>184</v>
      </c>
      <c r="Q229" s="61" t="str">
        <f>IFERROR(VLOOKUP(P229,#REF!,8,FALSE),"")</f>
        <v/>
      </c>
      <c r="R229" s="24"/>
      <c r="S229" s="61" t="str">
        <f>IFERROR(VLOOKUP(P229,#REF!,2,FALSE),"")</f>
        <v/>
      </c>
    </row>
    <row r="230" spans="1:16380" s="13" customFormat="1" x14ac:dyDescent="0.2">
      <c r="A230" s="11" t="str">
        <f>$E$206</f>
        <v>DRUGE ZDRAVSTVENE DEJAVNOSTI</v>
      </c>
      <c r="B230" s="13" t="str">
        <f t="shared" si="15"/>
        <v xml:space="preserve">spremljanje </v>
      </c>
      <c r="C230" s="13" t="str">
        <f t="shared" si="15"/>
        <v xml:space="preserve">bol - doječe matere </v>
      </c>
      <c r="D230" s="13">
        <v>195</v>
      </c>
      <c r="E230" s="155" t="s">
        <v>471</v>
      </c>
      <c r="F230" s="158" t="s">
        <v>249</v>
      </c>
      <c r="G230" s="195">
        <v>701</v>
      </c>
      <c r="H230" s="199">
        <v>308</v>
      </c>
      <c r="I230" s="198" t="s">
        <v>245</v>
      </c>
      <c r="J230" s="186" t="e">
        <f>IF(F230="","",VLOOKUP(P230,#REF!,7,FALSE))</f>
        <v>#REF!</v>
      </c>
      <c r="K230" s="32" t="e">
        <f>VLOOKUP($P230,#REF!,3,FALSE)</f>
        <v>#REF!</v>
      </c>
      <c r="L230" s="32" t="e">
        <f>VLOOKUP($P230,#REF!,4,FALSE)</f>
        <v>#REF!</v>
      </c>
      <c r="M230" s="32" t="e">
        <f>VLOOKUP($P230,#REF!,5,FALSE)</f>
        <v>#REF!</v>
      </c>
      <c r="N230" s="33" t="e">
        <f>VLOOKUP($P230,#REF!,6,FALSE)</f>
        <v>#REF!</v>
      </c>
      <c r="O230" s="34">
        <v>76</v>
      </c>
      <c r="P230" s="62">
        <v>159</v>
      </c>
      <c r="Q230" s="61" t="str">
        <f>IFERROR(VLOOKUP(P230,#REF!,8,FALSE),"")</f>
        <v/>
      </c>
      <c r="R230" s="24"/>
      <c r="S230" s="61" t="str">
        <f>IFERROR(VLOOKUP(P230,#REF!,2,FALSE),"")</f>
        <v/>
      </c>
    </row>
    <row r="231" spans="1:16380" s="13" customFormat="1" x14ac:dyDescent="0.2">
      <c r="A231" s="11" t="str">
        <f>$E$206</f>
        <v>DRUGE ZDRAVSTVENE DEJAVNOSTI</v>
      </c>
      <c r="B231" s="13" t="str">
        <f t="shared" si="15"/>
        <v>otroka</v>
      </c>
      <c r="C231" s="13" t="str">
        <f t="shared" si="15"/>
        <v>bol - spremljanje</v>
      </c>
      <c r="D231" s="13">
        <v>195</v>
      </c>
      <c r="E231" s="172" t="s">
        <v>472</v>
      </c>
      <c r="F231" s="158" t="s">
        <v>248</v>
      </c>
      <c r="G231" s="195">
        <v>701</v>
      </c>
      <c r="H231" s="199">
        <v>309</v>
      </c>
      <c r="I231" s="198" t="s">
        <v>39</v>
      </c>
      <c r="J231" s="186" t="e">
        <f>IF(F231="","",VLOOKUP(P231,#REF!,7,FALSE))</f>
        <v>#REF!</v>
      </c>
      <c r="K231" s="32" t="e">
        <f>VLOOKUP($P231,#REF!,3,FALSE)</f>
        <v>#REF!</v>
      </c>
      <c r="L231" s="32" t="e">
        <f>VLOOKUP($P231,#REF!,4,FALSE)</f>
        <v>#REF!</v>
      </c>
      <c r="M231" s="32" t="e">
        <f>VLOOKUP($P231,#REF!,5,FALSE)</f>
        <v>#REF!</v>
      </c>
      <c r="N231" s="33" t="e">
        <f>VLOOKUP($P231,#REF!,6,FALSE)</f>
        <v>#REF!</v>
      </c>
      <c r="O231" s="34">
        <v>77</v>
      </c>
      <c r="P231" s="62">
        <v>160</v>
      </c>
      <c r="Q231" s="61" t="str">
        <f>IFERROR(VLOOKUP(P231,#REF!,8,FALSE),"")</f>
        <v/>
      </c>
      <c r="R231" s="24"/>
      <c r="S231" s="61" t="str">
        <f>IFERROR(VLOOKUP(P231,#REF!,2,FALSE),"")</f>
        <v/>
      </c>
    </row>
    <row r="232" spans="1:16380" s="13" customFormat="1" x14ac:dyDescent="0.2">
      <c r="A232" s="11" t="str">
        <f>$E$206</f>
        <v>DRUGE ZDRAVSTVENE DEJAVNOSTI</v>
      </c>
      <c r="B232" s="13" t="str">
        <f t="shared" si="15"/>
        <v>otroka</v>
      </c>
      <c r="C232" s="13" t="str">
        <f t="shared" si="15"/>
        <v xml:space="preserve">bol - sobivanje starša ob hospitaliziranem otroku </v>
      </c>
      <c r="D232" s="13">
        <v>195</v>
      </c>
      <c r="E232" s="172"/>
      <c r="F232" s="158" t="s">
        <v>247</v>
      </c>
      <c r="G232" s="195">
        <v>701</v>
      </c>
      <c r="H232" s="199">
        <v>310</v>
      </c>
      <c r="I232" s="198" t="s">
        <v>245</v>
      </c>
      <c r="J232" s="186" t="e">
        <f>IF(F232="","",VLOOKUP(P232,#REF!,7,FALSE))</f>
        <v>#REF!</v>
      </c>
      <c r="K232" s="32" t="e">
        <f>VLOOKUP($P232,#REF!,3,FALSE)</f>
        <v>#REF!</v>
      </c>
      <c r="L232" s="32" t="e">
        <f>VLOOKUP($P232,#REF!,4,FALSE)</f>
        <v>#REF!</v>
      </c>
      <c r="M232" s="32" t="e">
        <f>VLOOKUP($P232,#REF!,5,FALSE)</f>
        <v>#REF!</v>
      </c>
      <c r="N232" s="33" t="e">
        <f>VLOOKUP($P232,#REF!,6,FALSE)</f>
        <v>#REF!</v>
      </c>
      <c r="O232" s="34">
        <v>78</v>
      </c>
      <c r="P232" s="62">
        <v>161</v>
      </c>
      <c r="Q232" s="61" t="str">
        <f>IFERROR(VLOOKUP(P232,#REF!,8,FALSE),"")</f>
        <v/>
      </c>
      <c r="R232" s="24"/>
      <c r="S232" s="61" t="str">
        <f>IFERROR(VLOOKUP(P232,#REF!,2,FALSE),"")</f>
        <v/>
      </c>
    </row>
    <row r="233" spans="1:16380" s="13" customFormat="1" x14ac:dyDescent="0.2">
      <c r="A233" s="11"/>
      <c r="E233" s="155" t="s">
        <v>293</v>
      </c>
      <c r="F233" s="158" t="s">
        <v>187</v>
      </c>
      <c r="G233" s="195">
        <v>705</v>
      </c>
      <c r="H233" s="199">
        <v>822</v>
      </c>
      <c r="I233" s="198" t="s">
        <v>167</v>
      </c>
      <c r="J233" s="186" t="e">
        <f>IF(F233="","",VLOOKUP(P233,#REF!,7,FALSE))</f>
        <v>#REF!</v>
      </c>
      <c r="K233" s="32" t="e">
        <f>VLOOKUP($P233,#REF!,3,FALSE)</f>
        <v>#REF!</v>
      </c>
      <c r="L233" s="32" t="e">
        <f>VLOOKUP($P233,#REF!,4,FALSE)</f>
        <v>#REF!</v>
      </c>
      <c r="M233" s="32" t="e">
        <f>VLOOKUP($P233,#REF!,5,FALSE)</f>
        <v>#REF!</v>
      </c>
      <c r="N233" s="33" t="e">
        <f>VLOOKUP($P233,#REF!,6,FALSE)</f>
        <v>#REF!</v>
      </c>
      <c r="O233" s="34"/>
      <c r="P233" s="62">
        <v>162</v>
      </c>
      <c r="Q233" s="61" t="str">
        <f>IFERROR(VLOOKUP(P233,#REF!,8,FALSE),"")</f>
        <v/>
      </c>
      <c r="R233" s="24"/>
      <c r="S233" s="61" t="str">
        <f>IFERROR(VLOOKUP(P233,#REF!,2,FALSE),"")</f>
        <v/>
      </c>
    </row>
    <row r="234" spans="1:16380" s="13" customFormat="1" x14ac:dyDescent="0.2">
      <c r="A234" s="11" t="str">
        <f>$E$206</f>
        <v>DRUGE ZDRAVSTVENE DEJAVNOSTI</v>
      </c>
      <c r="B234" s="13">
        <f>IF(E234="",B233,E234)</f>
        <v>0</v>
      </c>
      <c r="C234" s="13" t="str">
        <f>IF(F234="",C233,F234)</f>
        <v>cepilna mesta</v>
      </c>
      <c r="D234" s="13">
        <v>195</v>
      </c>
      <c r="E234" s="163"/>
      <c r="F234" s="165" t="s">
        <v>342</v>
      </c>
      <c r="G234" s="205">
        <v>705</v>
      </c>
      <c r="H234" s="206">
        <v>822</v>
      </c>
      <c r="I234" s="207" t="s">
        <v>343</v>
      </c>
      <c r="J234" s="186" t="e">
        <f>IF(F234="","",VLOOKUP(P234,#REF!,7,FALSE))</f>
        <v>#REF!</v>
      </c>
      <c r="K234" s="32" t="e">
        <f>VLOOKUP($P234,#REF!,3,FALSE)</f>
        <v>#REF!</v>
      </c>
      <c r="L234" s="32" t="e">
        <f>VLOOKUP($P234,#REF!,4,FALSE)</f>
        <v>#REF!</v>
      </c>
      <c r="M234" s="32" t="e">
        <f>VLOOKUP($P234,#REF!,5,FALSE)</f>
        <v>#REF!</v>
      </c>
      <c r="N234" s="33" t="e">
        <f>VLOOKUP($P234,#REF!,6,FALSE)</f>
        <v>#REF!</v>
      </c>
      <c r="O234" s="34"/>
      <c r="P234" s="63">
        <v>163</v>
      </c>
      <c r="Q234" s="61" t="str">
        <f>IFERROR(VLOOKUP(P234,#REF!,8,FALSE),"")</f>
        <v/>
      </c>
      <c r="R234" s="24"/>
      <c r="S234" s="61" t="str">
        <f>IFERROR(VLOOKUP(P234,#REF!,2,FALSE),"")</f>
        <v/>
      </c>
    </row>
    <row r="235" spans="1:16380" s="13" customFormat="1" ht="12.75" customHeight="1" x14ac:dyDescent="0.2">
      <c r="A235" s="11"/>
      <c r="E235" s="179" t="s">
        <v>318</v>
      </c>
      <c r="F235" s="158" t="s">
        <v>318</v>
      </c>
      <c r="G235" s="205">
        <v>743</v>
      </c>
      <c r="H235" s="206">
        <v>601</v>
      </c>
      <c r="I235" s="207"/>
      <c r="J235" s="186" t="e">
        <f>IF(F235="","",VLOOKUP(P235,#REF!,7,FALSE))</f>
        <v>#REF!</v>
      </c>
      <c r="K235" s="32" t="e">
        <f>VLOOKUP($P235,#REF!,3,FALSE)</f>
        <v>#REF!</v>
      </c>
      <c r="L235" s="32" t="e">
        <f>VLOOKUP($P235,#REF!,4,FALSE)</f>
        <v>#REF!</v>
      </c>
      <c r="M235" s="32" t="e">
        <f>VLOOKUP($P235,#REF!,5,FALSE)</f>
        <v>#REF!</v>
      </c>
      <c r="N235" s="33" t="e">
        <f>VLOOKUP($P235,#REF!,6,FALSE)</f>
        <v>#REF!</v>
      </c>
      <c r="O235" s="34">
        <v>79</v>
      </c>
      <c r="P235" s="63">
        <v>176</v>
      </c>
      <c r="Q235" s="61" t="str">
        <f>IFERROR(VLOOKUP(P235,#REF!,8,FALSE),"")</f>
        <v/>
      </c>
      <c r="R235" s="24"/>
      <c r="S235" s="61" t="str">
        <f>IFERROR(VLOOKUP(P235,#REF!,2,FALSE),"")</f>
        <v/>
      </c>
    </row>
    <row r="236" spans="1:16380" s="13" customFormat="1" ht="12.75" customHeight="1" x14ac:dyDescent="0.2">
      <c r="A236" s="11"/>
      <c r="E236" s="171" t="s">
        <v>344</v>
      </c>
      <c r="F236" s="158" t="s">
        <v>345</v>
      </c>
      <c r="G236" s="195">
        <v>743</v>
      </c>
      <c r="H236" s="199">
        <v>606</v>
      </c>
      <c r="I236" s="198" t="s">
        <v>246</v>
      </c>
      <c r="J236" s="186" t="e">
        <f>IF(F236="","",VLOOKUP(P236,#REF!,7,FALSE))</f>
        <v>#REF!</v>
      </c>
      <c r="K236" s="32" t="e">
        <f>VLOOKUP($P236,#REF!,3,FALSE)</f>
        <v>#REF!</v>
      </c>
      <c r="L236" s="32" t="e">
        <f>VLOOKUP($P236,#REF!,4,FALSE)</f>
        <v>#REF!</v>
      </c>
      <c r="M236" s="32" t="e">
        <f>VLOOKUP($P236,#REF!,5,FALSE)</f>
        <v>#REF!</v>
      </c>
      <c r="N236" s="33" t="e">
        <f>VLOOKUP($P236,#REF!,6,FALSE)</f>
        <v>#REF!</v>
      </c>
      <c r="O236" s="34"/>
      <c r="P236" s="64">
        <v>164</v>
      </c>
      <c r="Q236" s="61" t="str">
        <f>IFERROR(VLOOKUP(P236,#REF!,8,FALSE),"")</f>
        <v/>
      </c>
      <c r="R236" s="24"/>
      <c r="S236" s="61" t="str">
        <f>IFERROR(VLOOKUP(P236,#REF!,2,FALSE),"")</f>
        <v/>
      </c>
    </row>
    <row r="237" spans="1:16380" s="13" customFormat="1" ht="12.75" customHeight="1" x14ac:dyDescent="0.2">
      <c r="A237" s="11"/>
      <c r="E237" s="171" t="s">
        <v>330</v>
      </c>
      <c r="F237" s="158" t="s">
        <v>331</v>
      </c>
      <c r="G237" s="180"/>
      <c r="H237" s="181"/>
      <c r="I237" s="104"/>
      <c r="J237" s="99"/>
      <c r="K237" s="32"/>
      <c r="L237" s="32"/>
      <c r="M237" s="32"/>
      <c r="N237" s="33">
        <v>1.7312996013422648</v>
      </c>
      <c r="O237" s="34"/>
      <c r="P237" s="65"/>
      <c r="Q237" s="65"/>
      <c r="R237" s="24" t="s">
        <v>361</v>
      </c>
      <c r="S237" s="12"/>
    </row>
    <row r="238" spans="1:16380" ht="12.75" customHeight="1" x14ac:dyDescent="0.2">
      <c r="A238" s="11"/>
      <c r="B238" s="13"/>
      <c r="C238" s="13"/>
      <c r="D238" s="13"/>
      <c r="E238" s="182"/>
      <c r="F238" s="158" t="s">
        <v>332</v>
      </c>
      <c r="G238" s="183"/>
      <c r="H238" s="184"/>
      <c r="I238" s="105"/>
      <c r="J238" s="100"/>
      <c r="K238" s="38"/>
      <c r="L238" s="38"/>
      <c r="M238" s="38"/>
      <c r="N238" s="39">
        <v>4.1349671252030111</v>
      </c>
      <c r="O238" s="40"/>
      <c r="P238" s="65"/>
      <c r="Q238" s="65"/>
      <c r="R238" s="24" t="s">
        <v>361</v>
      </c>
      <c r="S238" s="12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3"/>
      <c r="ALT238" s="13"/>
      <c r="ALU238" s="13"/>
      <c r="ALV238" s="13"/>
      <c r="ALW238" s="13"/>
      <c r="ALX238" s="13"/>
      <c r="ALY238" s="13"/>
      <c r="ALZ238" s="13"/>
      <c r="AMA238" s="13"/>
      <c r="AMB238" s="13"/>
      <c r="AMC238" s="13"/>
      <c r="AMD238" s="13"/>
      <c r="AME238" s="13"/>
      <c r="AMF238" s="13"/>
      <c r="AMG238" s="13"/>
      <c r="AMH238" s="13"/>
      <c r="AMI238" s="13"/>
      <c r="AMJ238" s="13"/>
      <c r="AMK238" s="13"/>
      <c r="AML238" s="13"/>
      <c r="AMM238" s="13"/>
      <c r="AMN238" s="13"/>
      <c r="AMO238" s="13"/>
      <c r="AMP238" s="13"/>
      <c r="AMQ238" s="13"/>
      <c r="AMR238" s="13"/>
      <c r="AMS238" s="13"/>
      <c r="AMT238" s="13"/>
      <c r="AMU238" s="13"/>
      <c r="AMV238" s="13"/>
      <c r="AMW238" s="13"/>
      <c r="AMX238" s="13"/>
      <c r="AMY238" s="13"/>
      <c r="AMZ238" s="13"/>
      <c r="ANA238" s="13"/>
      <c r="ANB238" s="13"/>
      <c r="ANC238" s="13"/>
      <c r="AND238" s="13"/>
      <c r="ANE238" s="13"/>
      <c r="ANF238" s="13"/>
      <c r="ANG238" s="13"/>
      <c r="ANH238" s="13"/>
      <c r="ANI238" s="13"/>
      <c r="ANJ238" s="13"/>
      <c r="ANK238" s="13"/>
      <c r="ANL238" s="13"/>
      <c r="ANM238" s="13"/>
      <c r="ANN238" s="13"/>
      <c r="ANO238" s="13"/>
      <c r="ANP238" s="13"/>
      <c r="ANQ238" s="13"/>
      <c r="ANR238" s="13"/>
      <c r="ANS238" s="13"/>
      <c r="ANT238" s="13"/>
      <c r="ANU238" s="13"/>
      <c r="ANV238" s="13"/>
      <c r="ANW238" s="13"/>
      <c r="ANX238" s="13"/>
      <c r="ANY238" s="13"/>
      <c r="ANZ238" s="13"/>
      <c r="AOA238" s="13"/>
      <c r="AOB238" s="13"/>
      <c r="AOC238" s="13"/>
      <c r="AOD238" s="13"/>
      <c r="AOE238" s="13"/>
      <c r="AOF238" s="13"/>
      <c r="AOG238" s="13"/>
      <c r="AOH238" s="13"/>
      <c r="AOI238" s="13"/>
      <c r="AOJ238" s="13"/>
      <c r="AOK238" s="13"/>
      <c r="AOL238" s="13"/>
      <c r="AOM238" s="13"/>
      <c r="AON238" s="13"/>
      <c r="AOO238" s="13"/>
      <c r="AOP238" s="13"/>
      <c r="AOQ238" s="13"/>
      <c r="AOR238" s="13"/>
      <c r="AOS238" s="13"/>
      <c r="AOT238" s="13"/>
      <c r="AOU238" s="13"/>
      <c r="AOV238" s="13"/>
      <c r="AOW238" s="13"/>
      <c r="AOX238" s="13"/>
      <c r="AOY238" s="13"/>
      <c r="AOZ238" s="13"/>
      <c r="APA238" s="13"/>
      <c r="APB238" s="13"/>
      <c r="APC238" s="13"/>
      <c r="APD238" s="13"/>
      <c r="APE238" s="13"/>
      <c r="APF238" s="13"/>
      <c r="APG238" s="13"/>
      <c r="APH238" s="13"/>
      <c r="API238" s="13"/>
      <c r="APJ238" s="13"/>
      <c r="APK238" s="13"/>
      <c r="APL238" s="13"/>
      <c r="APM238" s="13"/>
      <c r="APN238" s="13"/>
      <c r="APO238" s="13"/>
      <c r="APP238" s="13"/>
      <c r="APQ238" s="13"/>
      <c r="APR238" s="13"/>
      <c r="APS238" s="13"/>
      <c r="APT238" s="13"/>
      <c r="APU238" s="13"/>
      <c r="APV238" s="13"/>
      <c r="APW238" s="13"/>
      <c r="APX238" s="13"/>
      <c r="APY238" s="13"/>
      <c r="APZ238" s="13"/>
      <c r="AQA238" s="13"/>
      <c r="AQB238" s="13"/>
      <c r="AQC238" s="13"/>
      <c r="AQD238" s="13"/>
      <c r="AQE238" s="13"/>
      <c r="AQF238" s="13"/>
      <c r="AQG238" s="13"/>
      <c r="AQH238" s="13"/>
      <c r="AQI238" s="13"/>
      <c r="AQJ238" s="13"/>
      <c r="AQK238" s="13"/>
      <c r="AQL238" s="13"/>
      <c r="AQM238" s="13"/>
      <c r="AQN238" s="13"/>
      <c r="AQO238" s="13"/>
      <c r="AQP238" s="13"/>
      <c r="AQQ238" s="13"/>
      <c r="AQR238" s="13"/>
      <c r="AQS238" s="13"/>
      <c r="AQT238" s="13"/>
      <c r="AQU238" s="13"/>
      <c r="AQV238" s="13"/>
      <c r="AQW238" s="13"/>
      <c r="AQX238" s="13"/>
      <c r="AQY238" s="13"/>
      <c r="AQZ238" s="13"/>
      <c r="ARA238" s="13"/>
      <c r="ARB238" s="13"/>
      <c r="ARC238" s="13"/>
      <c r="ARD238" s="13"/>
      <c r="ARE238" s="13"/>
      <c r="ARF238" s="13"/>
      <c r="ARG238" s="13"/>
      <c r="ARH238" s="13"/>
      <c r="ARI238" s="13"/>
      <c r="ARJ238" s="13"/>
      <c r="ARK238" s="13"/>
      <c r="ARL238" s="13"/>
      <c r="ARM238" s="13"/>
      <c r="ARN238" s="13"/>
      <c r="ARO238" s="13"/>
      <c r="ARP238" s="13"/>
      <c r="ARQ238" s="13"/>
      <c r="ARR238" s="13"/>
      <c r="ARS238" s="13"/>
      <c r="ART238" s="13"/>
      <c r="ARU238" s="13"/>
      <c r="ARV238" s="13"/>
      <c r="ARW238" s="13"/>
      <c r="ARX238" s="13"/>
      <c r="ARY238" s="13"/>
      <c r="ARZ238" s="13"/>
      <c r="ASA238" s="13"/>
      <c r="ASB238" s="13"/>
      <c r="ASC238" s="13"/>
      <c r="ASD238" s="13"/>
      <c r="ASE238" s="13"/>
      <c r="ASF238" s="13"/>
      <c r="ASG238" s="13"/>
      <c r="ASH238" s="13"/>
      <c r="ASI238" s="13"/>
      <c r="ASJ238" s="13"/>
      <c r="ASK238" s="13"/>
      <c r="ASL238" s="13"/>
      <c r="ASM238" s="13"/>
      <c r="ASN238" s="13"/>
      <c r="ASO238" s="13"/>
      <c r="ASP238" s="13"/>
      <c r="ASQ238" s="13"/>
      <c r="ASR238" s="13"/>
      <c r="ASS238" s="13"/>
      <c r="AST238" s="13"/>
      <c r="ASU238" s="13"/>
      <c r="ASV238" s="13"/>
      <c r="ASW238" s="13"/>
      <c r="ASX238" s="13"/>
      <c r="ASY238" s="13"/>
      <c r="ASZ238" s="13"/>
      <c r="ATA238" s="13"/>
      <c r="ATB238" s="13"/>
      <c r="ATC238" s="13"/>
      <c r="ATD238" s="13"/>
      <c r="ATE238" s="13"/>
      <c r="ATF238" s="13"/>
      <c r="ATG238" s="13"/>
      <c r="ATH238" s="13"/>
      <c r="ATI238" s="13"/>
      <c r="ATJ238" s="13"/>
      <c r="ATK238" s="13"/>
      <c r="ATL238" s="13"/>
      <c r="ATM238" s="13"/>
      <c r="ATN238" s="13"/>
      <c r="ATO238" s="13"/>
      <c r="ATP238" s="13"/>
      <c r="ATQ238" s="13"/>
      <c r="ATR238" s="13"/>
      <c r="ATS238" s="13"/>
      <c r="ATT238" s="13"/>
      <c r="ATU238" s="13"/>
      <c r="ATV238" s="13"/>
      <c r="ATW238" s="13"/>
      <c r="ATX238" s="13"/>
      <c r="ATY238" s="13"/>
      <c r="ATZ238" s="13"/>
      <c r="AUA238" s="13"/>
      <c r="AUB238" s="13"/>
      <c r="AUC238" s="13"/>
      <c r="AUD238" s="13"/>
      <c r="AUE238" s="13"/>
      <c r="AUF238" s="13"/>
      <c r="AUG238" s="13"/>
      <c r="AUH238" s="13"/>
      <c r="AUI238" s="13"/>
      <c r="AUJ238" s="13"/>
      <c r="AUK238" s="13"/>
      <c r="AUL238" s="13"/>
      <c r="AUM238" s="13"/>
      <c r="AUN238" s="13"/>
      <c r="AUO238" s="13"/>
      <c r="AUP238" s="13"/>
      <c r="AUQ238" s="13"/>
      <c r="AUR238" s="13"/>
      <c r="AUS238" s="13"/>
      <c r="AUT238" s="13"/>
      <c r="AUU238" s="13"/>
      <c r="AUV238" s="13"/>
      <c r="AUW238" s="13"/>
      <c r="AUX238" s="13"/>
      <c r="AUY238" s="13"/>
      <c r="AUZ238" s="13"/>
      <c r="AVA238" s="13"/>
      <c r="AVB238" s="13"/>
      <c r="AVC238" s="13"/>
      <c r="AVD238" s="13"/>
      <c r="AVE238" s="13"/>
      <c r="AVF238" s="13"/>
      <c r="AVG238" s="13"/>
      <c r="AVH238" s="13"/>
      <c r="AVI238" s="13"/>
      <c r="AVJ238" s="13"/>
      <c r="AVK238" s="13"/>
      <c r="AVL238" s="13"/>
      <c r="AVM238" s="13"/>
      <c r="AVN238" s="13"/>
      <c r="AVO238" s="13"/>
      <c r="AVP238" s="13"/>
      <c r="AVQ238" s="13"/>
      <c r="AVR238" s="13"/>
      <c r="AVS238" s="13"/>
      <c r="AVT238" s="13"/>
      <c r="AVU238" s="13"/>
      <c r="AVV238" s="13"/>
      <c r="AVW238" s="13"/>
      <c r="AVX238" s="13"/>
      <c r="AVY238" s="13"/>
      <c r="AVZ238" s="13"/>
      <c r="AWA238" s="13"/>
      <c r="AWB238" s="13"/>
      <c r="AWC238" s="13"/>
      <c r="AWD238" s="13"/>
      <c r="AWE238" s="13"/>
      <c r="AWF238" s="13"/>
      <c r="AWG238" s="13"/>
      <c r="AWH238" s="13"/>
      <c r="AWI238" s="13"/>
      <c r="AWJ238" s="13"/>
      <c r="AWK238" s="13"/>
      <c r="AWL238" s="13"/>
      <c r="AWM238" s="13"/>
      <c r="AWN238" s="13"/>
      <c r="AWO238" s="13"/>
      <c r="AWP238" s="13"/>
      <c r="AWQ238" s="13"/>
      <c r="AWR238" s="13"/>
      <c r="AWS238" s="13"/>
      <c r="AWT238" s="13"/>
      <c r="AWU238" s="13"/>
      <c r="AWV238" s="13"/>
      <c r="AWW238" s="13"/>
      <c r="AWX238" s="13"/>
      <c r="AWY238" s="13"/>
      <c r="AWZ238" s="13"/>
      <c r="AXA238" s="13"/>
      <c r="AXB238" s="13"/>
      <c r="AXC238" s="13"/>
      <c r="AXD238" s="13"/>
      <c r="AXE238" s="13"/>
      <c r="AXF238" s="13"/>
      <c r="AXG238" s="13"/>
      <c r="AXH238" s="13"/>
      <c r="AXI238" s="13"/>
      <c r="AXJ238" s="13"/>
      <c r="AXK238" s="13"/>
      <c r="AXL238" s="13"/>
      <c r="AXM238" s="13"/>
      <c r="AXN238" s="13"/>
      <c r="AXO238" s="13"/>
      <c r="AXP238" s="13"/>
      <c r="AXQ238" s="13"/>
      <c r="AXR238" s="13"/>
      <c r="AXS238" s="13"/>
      <c r="AXT238" s="13"/>
      <c r="AXU238" s="13"/>
      <c r="AXV238" s="13"/>
      <c r="AXW238" s="13"/>
      <c r="AXX238" s="13"/>
      <c r="AXY238" s="13"/>
      <c r="AXZ238" s="13"/>
      <c r="AYA238" s="13"/>
      <c r="AYB238" s="13"/>
      <c r="AYC238" s="13"/>
      <c r="AYD238" s="13"/>
      <c r="AYE238" s="13"/>
      <c r="AYF238" s="13"/>
      <c r="AYG238" s="13"/>
      <c r="AYH238" s="13"/>
      <c r="AYI238" s="13"/>
      <c r="AYJ238" s="13"/>
      <c r="AYK238" s="13"/>
      <c r="AYL238" s="13"/>
      <c r="AYM238" s="13"/>
      <c r="AYN238" s="13"/>
      <c r="AYO238" s="13"/>
      <c r="AYP238" s="13"/>
      <c r="AYQ238" s="13"/>
      <c r="AYR238" s="13"/>
      <c r="AYS238" s="13"/>
      <c r="AYT238" s="13"/>
      <c r="AYU238" s="13"/>
      <c r="AYV238" s="13"/>
      <c r="AYW238" s="13"/>
      <c r="AYX238" s="13"/>
      <c r="AYY238" s="13"/>
      <c r="AYZ238" s="13"/>
      <c r="AZA238" s="13"/>
      <c r="AZB238" s="13"/>
      <c r="AZC238" s="13"/>
      <c r="AZD238" s="13"/>
      <c r="AZE238" s="13"/>
      <c r="AZF238" s="13"/>
      <c r="AZG238" s="13"/>
      <c r="AZH238" s="13"/>
      <c r="AZI238" s="13"/>
      <c r="AZJ238" s="13"/>
      <c r="AZK238" s="13"/>
      <c r="AZL238" s="13"/>
      <c r="AZM238" s="13"/>
      <c r="AZN238" s="13"/>
      <c r="AZO238" s="13"/>
      <c r="AZP238" s="13"/>
      <c r="AZQ238" s="13"/>
      <c r="AZR238" s="13"/>
      <c r="AZS238" s="13"/>
      <c r="AZT238" s="13"/>
      <c r="AZU238" s="13"/>
      <c r="AZV238" s="13"/>
      <c r="AZW238" s="13"/>
      <c r="AZX238" s="13"/>
      <c r="AZY238" s="13"/>
      <c r="AZZ238" s="13"/>
      <c r="BAA238" s="13"/>
      <c r="BAB238" s="13"/>
      <c r="BAC238" s="13"/>
      <c r="BAD238" s="13"/>
      <c r="BAE238" s="13"/>
      <c r="BAF238" s="13"/>
      <c r="BAG238" s="13"/>
      <c r="BAH238" s="13"/>
      <c r="BAI238" s="13"/>
      <c r="BAJ238" s="13"/>
      <c r="BAK238" s="13"/>
      <c r="BAL238" s="13"/>
      <c r="BAM238" s="13"/>
      <c r="BAN238" s="13"/>
      <c r="BAO238" s="13"/>
      <c r="BAP238" s="13"/>
      <c r="BAQ238" s="13"/>
      <c r="BAR238" s="13"/>
      <c r="BAS238" s="13"/>
      <c r="BAT238" s="13"/>
      <c r="BAU238" s="13"/>
      <c r="BAV238" s="13"/>
      <c r="BAW238" s="13"/>
      <c r="BAX238" s="13"/>
      <c r="BAY238" s="13"/>
      <c r="BAZ238" s="13"/>
      <c r="BBA238" s="13"/>
      <c r="BBB238" s="13"/>
      <c r="BBC238" s="13"/>
      <c r="BBD238" s="13"/>
      <c r="BBE238" s="13"/>
      <c r="BBF238" s="13"/>
      <c r="BBG238" s="13"/>
      <c r="BBH238" s="13"/>
      <c r="BBI238" s="13"/>
      <c r="BBJ238" s="13"/>
      <c r="BBK238" s="13"/>
      <c r="BBL238" s="13"/>
      <c r="BBM238" s="13"/>
      <c r="BBN238" s="13"/>
      <c r="BBO238" s="13"/>
      <c r="BBP238" s="13"/>
      <c r="BBQ238" s="13"/>
      <c r="BBR238" s="13"/>
      <c r="BBS238" s="13"/>
      <c r="BBT238" s="13"/>
      <c r="BBU238" s="13"/>
      <c r="BBV238" s="13"/>
      <c r="BBW238" s="13"/>
      <c r="BBX238" s="13"/>
      <c r="BBY238" s="13"/>
      <c r="BBZ238" s="13"/>
      <c r="BCA238" s="13"/>
      <c r="BCB238" s="13"/>
      <c r="BCC238" s="13"/>
      <c r="BCD238" s="13"/>
      <c r="BCE238" s="13"/>
      <c r="BCF238" s="13"/>
      <c r="BCG238" s="13"/>
      <c r="BCH238" s="13"/>
      <c r="BCI238" s="13"/>
      <c r="BCJ238" s="13"/>
      <c r="BCK238" s="13"/>
      <c r="BCL238" s="13"/>
      <c r="BCM238" s="13"/>
      <c r="BCN238" s="13"/>
      <c r="BCO238" s="13"/>
      <c r="BCP238" s="13"/>
      <c r="BCQ238" s="13"/>
      <c r="BCR238" s="13"/>
      <c r="BCS238" s="13"/>
      <c r="BCT238" s="13"/>
      <c r="BCU238" s="13"/>
      <c r="BCV238" s="13"/>
      <c r="BCW238" s="13"/>
      <c r="BCX238" s="13"/>
      <c r="BCY238" s="13"/>
      <c r="BCZ238" s="13"/>
      <c r="BDA238" s="13"/>
      <c r="BDB238" s="13"/>
      <c r="BDC238" s="13"/>
      <c r="BDD238" s="13"/>
      <c r="BDE238" s="13"/>
      <c r="BDF238" s="13"/>
      <c r="BDG238" s="13"/>
      <c r="BDH238" s="13"/>
      <c r="BDI238" s="13"/>
      <c r="BDJ238" s="13"/>
      <c r="BDK238" s="13"/>
      <c r="BDL238" s="13"/>
      <c r="BDM238" s="13"/>
      <c r="BDN238" s="13"/>
      <c r="BDO238" s="13"/>
      <c r="BDP238" s="13"/>
      <c r="BDQ238" s="13"/>
      <c r="BDR238" s="13"/>
      <c r="BDS238" s="13"/>
      <c r="BDT238" s="13"/>
      <c r="BDU238" s="13"/>
      <c r="BDV238" s="13"/>
      <c r="BDW238" s="13"/>
      <c r="BDX238" s="13"/>
      <c r="BDY238" s="13"/>
      <c r="BDZ238" s="13"/>
      <c r="BEA238" s="13"/>
      <c r="BEB238" s="13"/>
      <c r="BEC238" s="13"/>
      <c r="BED238" s="13"/>
      <c r="BEE238" s="13"/>
      <c r="BEF238" s="13"/>
      <c r="BEG238" s="13"/>
      <c r="BEH238" s="13"/>
      <c r="BEI238" s="13"/>
      <c r="BEJ238" s="13"/>
      <c r="BEK238" s="13"/>
      <c r="BEL238" s="13"/>
      <c r="BEM238" s="13"/>
      <c r="BEN238" s="13"/>
      <c r="BEO238" s="13"/>
      <c r="BEP238" s="13"/>
      <c r="BEQ238" s="13"/>
      <c r="BER238" s="13"/>
      <c r="BES238" s="13"/>
      <c r="BET238" s="13"/>
      <c r="BEU238" s="13"/>
      <c r="BEV238" s="13"/>
      <c r="BEW238" s="13"/>
      <c r="BEX238" s="13"/>
      <c r="BEY238" s="13"/>
      <c r="BEZ238" s="13"/>
      <c r="BFA238" s="13"/>
      <c r="BFB238" s="13"/>
      <c r="BFC238" s="13"/>
      <c r="BFD238" s="13"/>
      <c r="BFE238" s="13"/>
      <c r="BFF238" s="13"/>
      <c r="BFG238" s="13"/>
      <c r="BFH238" s="13"/>
      <c r="BFI238" s="13"/>
      <c r="BFJ238" s="13"/>
      <c r="BFK238" s="13"/>
      <c r="BFL238" s="13"/>
      <c r="BFM238" s="13"/>
      <c r="BFN238" s="13"/>
      <c r="BFO238" s="13"/>
      <c r="BFP238" s="13"/>
      <c r="BFQ238" s="13"/>
      <c r="BFR238" s="13"/>
      <c r="BFS238" s="13"/>
      <c r="BFT238" s="13"/>
      <c r="BFU238" s="13"/>
      <c r="BFV238" s="13"/>
      <c r="BFW238" s="13"/>
      <c r="BFX238" s="13"/>
      <c r="BFY238" s="13"/>
      <c r="BFZ238" s="13"/>
      <c r="BGA238" s="13"/>
      <c r="BGB238" s="13"/>
      <c r="BGC238" s="13"/>
      <c r="BGD238" s="13"/>
      <c r="BGE238" s="13"/>
      <c r="BGF238" s="13"/>
      <c r="BGG238" s="13"/>
      <c r="BGH238" s="13"/>
      <c r="BGI238" s="13"/>
      <c r="BGJ238" s="13"/>
      <c r="BGK238" s="13"/>
      <c r="BGL238" s="13"/>
      <c r="BGM238" s="13"/>
      <c r="BGN238" s="13"/>
      <c r="BGO238" s="13"/>
      <c r="BGP238" s="13"/>
      <c r="BGQ238" s="13"/>
      <c r="BGR238" s="13"/>
      <c r="BGS238" s="13"/>
      <c r="BGT238" s="13"/>
      <c r="BGU238" s="13"/>
      <c r="BGV238" s="13"/>
      <c r="BGW238" s="13"/>
      <c r="BGX238" s="13"/>
      <c r="BGY238" s="13"/>
      <c r="BGZ238" s="13"/>
      <c r="BHA238" s="13"/>
      <c r="BHB238" s="13"/>
      <c r="BHC238" s="13"/>
      <c r="BHD238" s="13"/>
      <c r="BHE238" s="13"/>
      <c r="BHF238" s="13"/>
      <c r="BHG238" s="13"/>
      <c r="BHH238" s="13"/>
      <c r="BHI238" s="13"/>
      <c r="BHJ238" s="13"/>
      <c r="BHK238" s="13"/>
      <c r="BHL238" s="13"/>
      <c r="BHM238" s="13"/>
      <c r="BHN238" s="13"/>
      <c r="BHO238" s="13"/>
      <c r="BHP238" s="13"/>
      <c r="BHQ238" s="13"/>
      <c r="BHR238" s="13"/>
      <c r="BHS238" s="13"/>
      <c r="BHT238" s="13"/>
      <c r="BHU238" s="13"/>
      <c r="BHV238" s="13"/>
      <c r="BHW238" s="13"/>
      <c r="BHX238" s="13"/>
      <c r="BHY238" s="13"/>
      <c r="BHZ238" s="13"/>
      <c r="BIA238" s="13"/>
      <c r="BIB238" s="13"/>
      <c r="BIC238" s="13"/>
      <c r="BID238" s="13"/>
      <c r="BIE238" s="13"/>
      <c r="BIF238" s="13"/>
      <c r="BIG238" s="13"/>
      <c r="BIH238" s="13"/>
      <c r="BII238" s="13"/>
      <c r="BIJ238" s="13"/>
      <c r="BIK238" s="13"/>
      <c r="BIL238" s="13"/>
      <c r="BIM238" s="13"/>
      <c r="BIN238" s="13"/>
      <c r="BIO238" s="13"/>
      <c r="BIP238" s="13"/>
      <c r="BIQ238" s="13"/>
      <c r="BIR238" s="13"/>
      <c r="BIS238" s="13"/>
      <c r="BIT238" s="13"/>
      <c r="BIU238" s="13"/>
      <c r="BIV238" s="13"/>
      <c r="BIW238" s="13"/>
      <c r="BIX238" s="13"/>
      <c r="BIY238" s="13"/>
      <c r="BIZ238" s="13"/>
      <c r="BJA238" s="13"/>
      <c r="BJB238" s="13"/>
      <c r="BJC238" s="13"/>
      <c r="BJD238" s="13"/>
      <c r="BJE238" s="13"/>
      <c r="BJF238" s="13"/>
      <c r="BJG238" s="13"/>
      <c r="BJH238" s="13"/>
      <c r="BJI238" s="13"/>
      <c r="BJJ238" s="13"/>
      <c r="BJK238" s="13"/>
      <c r="BJL238" s="13"/>
      <c r="BJM238" s="13"/>
      <c r="BJN238" s="13"/>
      <c r="BJO238" s="13"/>
      <c r="BJP238" s="13"/>
      <c r="BJQ238" s="13"/>
      <c r="BJR238" s="13"/>
      <c r="BJS238" s="13"/>
      <c r="BJT238" s="13"/>
      <c r="BJU238" s="13"/>
      <c r="BJV238" s="13"/>
      <c r="BJW238" s="13"/>
      <c r="BJX238" s="13"/>
      <c r="BJY238" s="13"/>
      <c r="BJZ238" s="13"/>
      <c r="BKA238" s="13"/>
      <c r="BKB238" s="13"/>
      <c r="BKC238" s="13"/>
      <c r="BKD238" s="13"/>
      <c r="BKE238" s="13"/>
      <c r="BKF238" s="13"/>
      <c r="BKG238" s="13"/>
      <c r="BKH238" s="13"/>
      <c r="BKI238" s="13"/>
      <c r="BKJ238" s="13"/>
      <c r="BKK238" s="13"/>
      <c r="BKL238" s="13"/>
      <c r="BKM238" s="13"/>
      <c r="BKN238" s="13"/>
      <c r="BKO238" s="13"/>
      <c r="BKP238" s="13"/>
      <c r="BKQ238" s="13"/>
      <c r="BKR238" s="13"/>
      <c r="BKS238" s="13"/>
      <c r="BKT238" s="13"/>
      <c r="BKU238" s="13"/>
      <c r="BKV238" s="13"/>
      <c r="BKW238" s="13"/>
      <c r="BKX238" s="13"/>
      <c r="BKY238" s="13"/>
      <c r="BKZ238" s="13"/>
      <c r="BLA238" s="13"/>
      <c r="BLB238" s="13"/>
      <c r="BLC238" s="13"/>
      <c r="BLD238" s="13"/>
      <c r="BLE238" s="13"/>
      <c r="BLF238" s="13"/>
      <c r="BLG238" s="13"/>
      <c r="BLH238" s="13"/>
      <c r="BLI238" s="13"/>
      <c r="BLJ238" s="13"/>
      <c r="BLK238" s="13"/>
      <c r="BLL238" s="13"/>
      <c r="BLM238" s="13"/>
      <c r="BLN238" s="13"/>
      <c r="BLO238" s="13"/>
      <c r="BLP238" s="13"/>
      <c r="BLQ238" s="13"/>
      <c r="BLR238" s="13"/>
      <c r="BLS238" s="13"/>
      <c r="BLT238" s="13"/>
      <c r="BLU238" s="13"/>
      <c r="BLV238" s="13"/>
      <c r="BLW238" s="13"/>
      <c r="BLX238" s="13"/>
      <c r="BLY238" s="13"/>
      <c r="BLZ238" s="13"/>
      <c r="BMA238" s="13"/>
      <c r="BMB238" s="13"/>
      <c r="BMC238" s="13"/>
      <c r="BMD238" s="13"/>
      <c r="BME238" s="13"/>
      <c r="BMF238" s="13"/>
      <c r="BMG238" s="13"/>
      <c r="BMH238" s="13"/>
      <c r="BMI238" s="13"/>
      <c r="BMJ238" s="13"/>
      <c r="BMK238" s="13"/>
      <c r="BML238" s="13"/>
      <c r="BMM238" s="13"/>
      <c r="BMN238" s="13"/>
      <c r="BMO238" s="13"/>
      <c r="BMP238" s="13"/>
      <c r="BMQ238" s="13"/>
      <c r="BMR238" s="13"/>
      <c r="BMS238" s="13"/>
      <c r="BMT238" s="13"/>
      <c r="BMU238" s="13"/>
      <c r="BMV238" s="13"/>
      <c r="BMW238" s="13"/>
      <c r="BMX238" s="13"/>
      <c r="BMY238" s="13"/>
      <c r="BMZ238" s="13"/>
      <c r="BNA238" s="13"/>
      <c r="BNB238" s="13"/>
      <c r="BNC238" s="13"/>
      <c r="BND238" s="13"/>
      <c r="BNE238" s="13"/>
      <c r="BNF238" s="13"/>
      <c r="BNG238" s="13"/>
      <c r="BNH238" s="13"/>
      <c r="BNI238" s="13"/>
      <c r="BNJ238" s="13"/>
      <c r="BNK238" s="13"/>
      <c r="BNL238" s="13"/>
      <c r="BNM238" s="13"/>
      <c r="BNN238" s="13"/>
      <c r="BNO238" s="13"/>
      <c r="BNP238" s="13"/>
      <c r="BNQ238" s="13"/>
      <c r="BNR238" s="13"/>
      <c r="BNS238" s="13"/>
      <c r="BNT238" s="13"/>
      <c r="BNU238" s="13"/>
      <c r="BNV238" s="13"/>
      <c r="BNW238" s="13"/>
      <c r="BNX238" s="13"/>
      <c r="BNY238" s="13"/>
      <c r="BNZ238" s="13"/>
      <c r="BOA238" s="13"/>
      <c r="BOB238" s="13"/>
      <c r="BOC238" s="13"/>
      <c r="BOD238" s="13"/>
      <c r="BOE238" s="13"/>
      <c r="BOF238" s="13"/>
      <c r="BOG238" s="13"/>
      <c r="BOH238" s="13"/>
      <c r="BOI238" s="13"/>
      <c r="BOJ238" s="13"/>
      <c r="BOK238" s="13"/>
      <c r="BOL238" s="13"/>
      <c r="BOM238" s="13"/>
      <c r="BON238" s="13"/>
      <c r="BOO238" s="13"/>
      <c r="BOP238" s="13"/>
      <c r="BOQ238" s="13"/>
      <c r="BOR238" s="13"/>
      <c r="BOS238" s="13"/>
      <c r="BOT238" s="13"/>
      <c r="BOU238" s="13"/>
      <c r="BOV238" s="13"/>
      <c r="BOW238" s="13"/>
      <c r="BOX238" s="13"/>
      <c r="BOY238" s="13"/>
      <c r="BOZ238" s="13"/>
      <c r="BPA238" s="13"/>
      <c r="BPB238" s="13"/>
      <c r="BPC238" s="13"/>
      <c r="BPD238" s="13"/>
      <c r="BPE238" s="13"/>
      <c r="BPF238" s="13"/>
      <c r="BPG238" s="13"/>
      <c r="BPH238" s="13"/>
      <c r="BPI238" s="13"/>
      <c r="BPJ238" s="13"/>
      <c r="BPK238" s="13"/>
      <c r="BPL238" s="13"/>
      <c r="BPM238" s="13"/>
      <c r="BPN238" s="13"/>
      <c r="BPO238" s="13"/>
      <c r="BPP238" s="13"/>
      <c r="BPQ238" s="13"/>
      <c r="BPR238" s="13"/>
      <c r="BPS238" s="13"/>
      <c r="BPT238" s="13"/>
      <c r="BPU238" s="13"/>
      <c r="BPV238" s="13"/>
      <c r="BPW238" s="13"/>
      <c r="BPX238" s="13"/>
      <c r="BPY238" s="13"/>
      <c r="BPZ238" s="13"/>
      <c r="BQA238" s="13"/>
      <c r="BQB238" s="13"/>
      <c r="BQC238" s="13"/>
      <c r="BQD238" s="13"/>
      <c r="BQE238" s="13"/>
      <c r="BQF238" s="13"/>
      <c r="BQG238" s="13"/>
      <c r="BQH238" s="13"/>
      <c r="BQI238" s="13"/>
      <c r="BQJ238" s="13"/>
      <c r="BQK238" s="13"/>
      <c r="BQL238" s="13"/>
      <c r="BQM238" s="13"/>
      <c r="BQN238" s="13"/>
      <c r="BQO238" s="13"/>
      <c r="BQP238" s="13"/>
      <c r="BQQ238" s="13"/>
      <c r="BQR238" s="13"/>
      <c r="BQS238" s="13"/>
      <c r="BQT238" s="13"/>
      <c r="BQU238" s="13"/>
      <c r="BQV238" s="13"/>
      <c r="BQW238" s="13"/>
      <c r="BQX238" s="13"/>
      <c r="BQY238" s="13"/>
      <c r="BQZ238" s="13"/>
      <c r="BRA238" s="13"/>
      <c r="BRB238" s="13"/>
      <c r="BRC238" s="13"/>
      <c r="BRD238" s="13"/>
      <c r="BRE238" s="13"/>
      <c r="BRF238" s="13"/>
      <c r="BRG238" s="13"/>
      <c r="BRH238" s="13"/>
      <c r="BRI238" s="13"/>
      <c r="BRJ238" s="13"/>
      <c r="BRK238" s="13"/>
      <c r="BRL238" s="13"/>
      <c r="BRM238" s="13"/>
      <c r="BRN238" s="13"/>
      <c r="BRO238" s="13"/>
      <c r="BRP238" s="13"/>
      <c r="BRQ238" s="13"/>
      <c r="BRR238" s="13"/>
      <c r="BRS238" s="13"/>
      <c r="BRT238" s="13"/>
      <c r="BRU238" s="13"/>
      <c r="BRV238" s="13"/>
      <c r="BRW238" s="13"/>
      <c r="BRX238" s="13"/>
      <c r="BRY238" s="13"/>
      <c r="BRZ238" s="13"/>
      <c r="BSA238" s="13"/>
      <c r="BSB238" s="13"/>
      <c r="BSC238" s="13"/>
      <c r="BSD238" s="13"/>
      <c r="BSE238" s="13"/>
      <c r="BSF238" s="13"/>
      <c r="BSG238" s="13"/>
      <c r="BSH238" s="13"/>
      <c r="BSI238" s="13"/>
      <c r="BSJ238" s="13"/>
      <c r="BSK238" s="13"/>
      <c r="BSL238" s="13"/>
      <c r="BSM238" s="13"/>
      <c r="BSN238" s="13"/>
      <c r="BSO238" s="13"/>
      <c r="BSP238" s="13"/>
      <c r="BSQ238" s="13"/>
      <c r="BSR238" s="13"/>
      <c r="BSS238" s="13"/>
      <c r="BST238" s="13"/>
      <c r="BSU238" s="13"/>
      <c r="BSV238" s="13"/>
      <c r="BSW238" s="13"/>
      <c r="BSX238" s="13"/>
      <c r="BSY238" s="13"/>
      <c r="BSZ238" s="13"/>
      <c r="BTA238" s="13"/>
      <c r="BTB238" s="13"/>
      <c r="BTC238" s="13"/>
      <c r="BTD238" s="13"/>
      <c r="BTE238" s="13"/>
      <c r="BTF238" s="13"/>
      <c r="BTG238" s="13"/>
      <c r="BTH238" s="13"/>
      <c r="BTI238" s="13"/>
      <c r="BTJ238" s="13"/>
      <c r="BTK238" s="13"/>
      <c r="BTL238" s="13"/>
      <c r="BTM238" s="13"/>
      <c r="BTN238" s="13"/>
      <c r="BTO238" s="13"/>
      <c r="BTP238" s="13"/>
      <c r="BTQ238" s="13"/>
      <c r="BTR238" s="13"/>
      <c r="BTS238" s="13"/>
      <c r="BTT238" s="13"/>
      <c r="BTU238" s="13"/>
      <c r="BTV238" s="13"/>
      <c r="BTW238" s="13"/>
      <c r="BTX238" s="13"/>
      <c r="BTY238" s="13"/>
      <c r="BTZ238" s="13"/>
      <c r="BUA238" s="13"/>
      <c r="BUB238" s="13"/>
      <c r="BUC238" s="13"/>
      <c r="BUD238" s="13"/>
      <c r="BUE238" s="13"/>
      <c r="BUF238" s="13"/>
      <c r="BUG238" s="13"/>
      <c r="BUH238" s="13"/>
      <c r="BUI238" s="13"/>
      <c r="BUJ238" s="13"/>
      <c r="BUK238" s="13"/>
      <c r="BUL238" s="13"/>
      <c r="BUM238" s="13"/>
      <c r="BUN238" s="13"/>
      <c r="BUO238" s="13"/>
      <c r="BUP238" s="13"/>
      <c r="BUQ238" s="13"/>
      <c r="BUR238" s="13"/>
      <c r="BUS238" s="13"/>
      <c r="BUT238" s="13"/>
      <c r="BUU238" s="13"/>
      <c r="BUV238" s="13"/>
      <c r="BUW238" s="13"/>
      <c r="BUX238" s="13"/>
      <c r="BUY238" s="13"/>
      <c r="BUZ238" s="13"/>
      <c r="BVA238" s="13"/>
      <c r="BVB238" s="13"/>
      <c r="BVC238" s="13"/>
      <c r="BVD238" s="13"/>
      <c r="BVE238" s="13"/>
      <c r="BVF238" s="13"/>
      <c r="BVG238" s="13"/>
      <c r="BVH238" s="13"/>
      <c r="BVI238" s="13"/>
      <c r="BVJ238" s="13"/>
      <c r="BVK238" s="13"/>
      <c r="BVL238" s="13"/>
      <c r="BVM238" s="13"/>
      <c r="BVN238" s="13"/>
      <c r="BVO238" s="13"/>
      <c r="BVP238" s="13"/>
      <c r="BVQ238" s="13"/>
      <c r="BVR238" s="13"/>
      <c r="BVS238" s="13"/>
      <c r="BVT238" s="13"/>
      <c r="BVU238" s="13"/>
      <c r="BVV238" s="13"/>
      <c r="BVW238" s="13"/>
      <c r="BVX238" s="13"/>
      <c r="BVY238" s="13"/>
      <c r="BVZ238" s="13"/>
      <c r="BWA238" s="13"/>
      <c r="BWB238" s="13"/>
      <c r="BWC238" s="13"/>
      <c r="BWD238" s="13"/>
      <c r="BWE238" s="13"/>
      <c r="BWF238" s="13"/>
      <c r="BWG238" s="13"/>
      <c r="BWH238" s="13"/>
      <c r="BWI238" s="13"/>
      <c r="BWJ238" s="13"/>
      <c r="BWK238" s="13"/>
      <c r="BWL238" s="13"/>
      <c r="BWM238" s="13"/>
      <c r="BWN238" s="13"/>
      <c r="BWO238" s="13"/>
      <c r="BWP238" s="13"/>
      <c r="BWQ238" s="13"/>
      <c r="BWR238" s="13"/>
      <c r="BWS238" s="13"/>
      <c r="BWT238" s="13"/>
      <c r="BWU238" s="13"/>
      <c r="BWV238" s="13"/>
      <c r="BWW238" s="13"/>
      <c r="BWX238" s="13"/>
      <c r="BWY238" s="13"/>
      <c r="BWZ238" s="13"/>
      <c r="BXA238" s="13"/>
      <c r="BXB238" s="13"/>
      <c r="BXC238" s="13"/>
      <c r="BXD238" s="13"/>
      <c r="BXE238" s="13"/>
      <c r="BXF238" s="13"/>
      <c r="BXG238" s="13"/>
      <c r="BXH238" s="13"/>
      <c r="BXI238" s="13"/>
      <c r="BXJ238" s="13"/>
      <c r="BXK238" s="13"/>
      <c r="BXL238" s="13"/>
      <c r="BXM238" s="13"/>
      <c r="BXN238" s="13"/>
      <c r="BXO238" s="13"/>
      <c r="BXP238" s="13"/>
      <c r="BXQ238" s="13"/>
      <c r="BXR238" s="13"/>
      <c r="BXS238" s="13"/>
      <c r="BXT238" s="13"/>
      <c r="BXU238" s="13"/>
      <c r="BXV238" s="13"/>
      <c r="BXW238" s="13"/>
      <c r="BXX238" s="13"/>
      <c r="BXY238" s="13"/>
      <c r="BXZ238" s="13"/>
      <c r="BYA238" s="13"/>
      <c r="BYB238" s="13"/>
      <c r="BYC238" s="13"/>
      <c r="BYD238" s="13"/>
      <c r="BYE238" s="13"/>
      <c r="BYF238" s="13"/>
      <c r="BYG238" s="13"/>
      <c r="BYH238" s="13"/>
      <c r="BYI238" s="13"/>
      <c r="BYJ238" s="13"/>
      <c r="BYK238" s="13"/>
      <c r="BYL238" s="13"/>
      <c r="BYM238" s="13"/>
      <c r="BYN238" s="13"/>
      <c r="BYO238" s="13"/>
      <c r="BYP238" s="13"/>
      <c r="BYQ238" s="13"/>
      <c r="BYR238" s="13"/>
      <c r="BYS238" s="13"/>
      <c r="BYT238" s="13"/>
      <c r="BYU238" s="13"/>
      <c r="BYV238" s="13"/>
      <c r="BYW238" s="13"/>
      <c r="BYX238" s="13"/>
      <c r="BYY238" s="13"/>
      <c r="BYZ238" s="13"/>
      <c r="BZA238" s="13"/>
      <c r="BZB238" s="13"/>
      <c r="BZC238" s="13"/>
      <c r="BZD238" s="13"/>
      <c r="BZE238" s="13"/>
      <c r="BZF238" s="13"/>
      <c r="BZG238" s="13"/>
      <c r="BZH238" s="13"/>
      <c r="BZI238" s="13"/>
      <c r="BZJ238" s="13"/>
      <c r="BZK238" s="13"/>
      <c r="BZL238" s="13"/>
      <c r="BZM238" s="13"/>
      <c r="BZN238" s="13"/>
      <c r="BZO238" s="13"/>
      <c r="BZP238" s="13"/>
      <c r="BZQ238" s="13"/>
      <c r="BZR238" s="13"/>
      <c r="BZS238" s="13"/>
      <c r="BZT238" s="13"/>
      <c r="BZU238" s="13"/>
      <c r="BZV238" s="13"/>
      <c r="BZW238" s="13"/>
      <c r="BZX238" s="13"/>
      <c r="BZY238" s="13"/>
      <c r="BZZ238" s="13"/>
      <c r="CAA238" s="13"/>
      <c r="CAB238" s="13"/>
      <c r="CAC238" s="13"/>
      <c r="CAD238" s="13"/>
      <c r="CAE238" s="13"/>
      <c r="CAF238" s="13"/>
      <c r="CAG238" s="13"/>
      <c r="CAH238" s="13"/>
      <c r="CAI238" s="13"/>
      <c r="CAJ238" s="13"/>
      <c r="CAK238" s="13"/>
      <c r="CAL238" s="13"/>
      <c r="CAM238" s="13"/>
      <c r="CAN238" s="13"/>
      <c r="CAO238" s="13"/>
      <c r="CAP238" s="13"/>
      <c r="CAQ238" s="13"/>
      <c r="CAR238" s="13"/>
      <c r="CAS238" s="13"/>
      <c r="CAT238" s="13"/>
      <c r="CAU238" s="13"/>
      <c r="CAV238" s="13"/>
      <c r="CAW238" s="13"/>
      <c r="CAX238" s="13"/>
      <c r="CAY238" s="13"/>
      <c r="CAZ238" s="13"/>
      <c r="CBA238" s="13"/>
      <c r="CBB238" s="13"/>
      <c r="CBC238" s="13"/>
      <c r="CBD238" s="13"/>
      <c r="CBE238" s="13"/>
      <c r="CBF238" s="13"/>
      <c r="CBG238" s="13"/>
      <c r="CBH238" s="13"/>
      <c r="CBI238" s="13"/>
      <c r="CBJ238" s="13"/>
      <c r="CBK238" s="13"/>
      <c r="CBL238" s="13"/>
      <c r="CBM238" s="13"/>
      <c r="CBN238" s="13"/>
      <c r="CBO238" s="13"/>
      <c r="CBP238" s="13"/>
      <c r="CBQ238" s="13"/>
      <c r="CBR238" s="13"/>
      <c r="CBS238" s="13"/>
      <c r="CBT238" s="13"/>
      <c r="CBU238" s="13"/>
      <c r="CBV238" s="13"/>
      <c r="CBW238" s="13"/>
      <c r="CBX238" s="13"/>
      <c r="CBY238" s="13"/>
      <c r="CBZ238" s="13"/>
      <c r="CCA238" s="13"/>
      <c r="CCB238" s="13"/>
      <c r="CCC238" s="13"/>
      <c r="CCD238" s="13"/>
      <c r="CCE238" s="13"/>
      <c r="CCF238" s="13"/>
      <c r="CCG238" s="13"/>
      <c r="CCH238" s="13"/>
      <c r="CCI238" s="13"/>
      <c r="CCJ238" s="13"/>
      <c r="CCK238" s="13"/>
      <c r="CCL238" s="13"/>
      <c r="CCM238" s="13"/>
      <c r="CCN238" s="13"/>
      <c r="CCO238" s="13"/>
      <c r="CCP238" s="13"/>
      <c r="CCQ238" s="13"/>
      <c r="CCR238" s="13"/>
      <c r="CCS238" s="13"/>
      <c r="CCT238" s="13"/>
      <c r="CCU238" s="13"/>
      <c r="CCV238" s="13"/>
      <c r="CCW238" s="13"/>
      <c r="CCX238" s="13"/>
      <c r="CCY238" s="13"/>
      <c r="CCZ238" s="13"/>
      <c r="CDA238" s="13"/>
      <c r="CDB238" s="13"/>
      <c r="CDC238" s="13"/>
      <c r="CDD238" s="13"/>
      <c r="CDE238" s="13"/>
      <c r="CDF238" s="13"/>
      <c r="CDG238" s="13"/>
      <c r="CDH238" s="13"/>
      <c r="CDI238" s="13"/>
      <c r="CDJ238" s="13"/>
      <c r="CDK238" s="13"/>
      <c r="CDL238" s="13"/>
      <c r="CDM238" s="13"/>
      <c r="CDN238" s="13"/>
      <c r="CDO238" s="13"/>
      <c r="CDP238" s="13"/>
      <c r="CDQ238" s="13"/>
      <c r="CDR238" s="13"/>
      <c r="CDS238" s="13"/>
      <c r="CDT238" s="13"/>
      <c r="CDU238" s="13"/>
      <c r="CDV238" s="13"/>
      <c r="CDW238" s="13"/>
      <c r="CDX238" s="13"/>
      <c r="CDY238" s="13"/>
      <c r="CDZ238" s="13"/>
      <c r="CEA238" s="13"/>
      <c r="CEB238" s="13"/>
      <c r="CEC238" s="13"/>
      <c r="CED238" s="13"/>
      <c r="CEE238" s="13"/>
      <c r="CEF238" s="13"/>
      <c r="CEG238" s="13"/>
      <c r="CEH238" s="13"/>
      <c r="CEI238" s="13"/>
      <c r="CEJ238" s="13"/>
      <c r="CEK238" s="13"/>
      <c r="CEL238" s="13"/>
      <c r="CEM238" s="13"/>
      <c r="CEN238" s="13"/>
      <c r="CEO238" s="13"/>
      <c r="CEP238" s="13"/>
      <c r="CEQ238" s="13"/>
      <c r="CER238" s="13"/>
      <c r="CES238" s="13"/>
      <c r="CET238" s="13"/>
      <c r="CEU238" s="13"/>
      <c r="CEV238" s="13"/>
      <c r="CEW238" s="13"/>
      <c r="CEX238" s="13"/>
      <c r="CEY238" s="13"/>
      <c r="CEZ238" s="13"/>
      <c r="CFA238" s="13"/>
      <c r="CFB238" s="13"/>
      <c r="CFC238" s="13"/>
      <c r="CFD238" s="13"/>
      <c r="CFE238" s="13"/>
      <c r="CFF238" s="13"/>
      <c r="CFG238" s="13"/>
      <c r="CFH238" s="13"/>
      <c r="CFI238" s="13"/>
      <c r="CFJ238" s="13"/>
      <c r="CFK238" s="13"/>
      <c r="CFL238" s="13"/>
      <c r="CFM238" s="13"/>
      <c r="CFN238" s="13"/>
      <c r="CFO238" s="13"/>
      <c r="CFP238" s="13"/>
      <c r="CFQ238" s="13"/>
      <c r="CFR238" s="13"/>
      <c r="CFS238" s="13"/>
      <c r="CFT238" s="13"/>
      <c r="CFU238" s="13"/>
      <c r="CFV238" s="13"/>
      <c r="CFW238" s="13"/>
      <c r="CFX238" s="13"/>
      <c r="CFY238" s="13"/>
      <c r="CFZ238" s="13"/>
      <c r="CGA238" s="13"/>
      <c r="CGB238" s="13"/>
      <c r="CGC238" s="13"/>
      <c r="CGD238" s="13"/>
      <c r="CGE238" s="13"/>
      <c r="CGF238" s="13"/>
      <c r="CGG238" s="13"/>
      <c r="CGH238" s="13"/>
      <c r="CGI238" s="13"/>
      <c r="CGJ238" s="13"/>
      <c r="CGK238" s="13"/>
      <c r="CGL238" s="13"/>
      <c r="CGM238" s="13"/>
      <c r="CGN238" s="13"/>
      <c r="CGO238" s="13"/>
      <c r="CGP238" s="13"/>
      <c r="CGQ238" s="13"/>
      <c r="CGR238" s="13"/>
      <c r="CGS238" s="13"/>
      <c r="CGT238" s="13"/>
      <c r="CGU238" s="13"/>
      <c r="CGV238" s="13"/>
      <c r="CGW238" s="13"/>
      <c r="CGX238" s="13"/>
      <c r="CGY238" s="13"/>
      <c r="CGZ238" s="13"/>
      <c r="CHA238" s="13"/>
      <c r="CHB238" s="13"/>
      <c r="CHC238" s="13"/>
      <c r="CHD238" s="13"/>
      <c r="CHE238" s="13"/>
      <c r="CHF238" s="13"/>
      <c r="CHG238" s="13"/>
      <c r="CHH238" s="13"/>
      <c r="CHI238" s="13"/>
      <c r="CHJ238" s="13"/>
      <c r="CHK238" s="13"/>
      <c r="CHL238" s="13"/>
      <c r="CHM238" s="13"/>
      <c r="CHN238" s="13"/>
      <c r="CHO238" s="13"/>
      <c r="CHP238" s="13"/>
      <c r="CHQ238" s="13"/>
      <c r="CHR238" s="13"/>
      <c r="CHS238" s="13"/>
      <c r="CHT238" s="13"/>
      <c r="CHU238" s="13"/>
      <c r="CHV238" s="13"/>
      <c r="CHW238" s="13"/>
      <c r="CHX238" s="13"/>
      <c r="CHY238" s="13"/>
      <c r="CHZ238" s="13"/>
      <c r="CIA238" s="13"/>
      <c r="CIB238" s="13"/>
      <c r="CIC238" s="13"/>
      <c r="CID238" s="13"/>
      <c r="CIE238" s="13"/>
      <c r="CIF238" s="13"/>
      <c r="CIG238" s="13"/>
      <c r="CIH238" s="13"/>
      <c r="CII238" s="13"/>
      <c r="CIJ238" s="13"/>
      <c r="CIK238" s="13"/>
      <c r="CIL238" s="13"/>
      <c r="CIM238" s="13"/>
      <c r="CIN238" s="13"/>
      <c r="CIO238" s="13"/>
      <c r="CIP238" s="13"/>
      <c r="CIQ238" s="13"/>
      <c r="CIR238" s="13"/>
      <c r="CIS238" s="13"/>
      <c r="CIT238" s="13"/>
      <c r="CIU238" s="13"/>
      <c r="CIV238" s="13"/>
      <c r="CIW238" s="13"/>
      <c r="CIX238" s="13"/>
      <c r="CIY238" s="13"/>
      <c r="CIZ238" s="13"/>
      <c r="CJA238" s="13"/>
      <c r="CJB238" s="13"/>
      <c r="CJC238" s="13"/>
      <c r="CJD238" s="13"/>
      <c r="CJE238" s="13"/>
      <c r="CJF238" s="13"/>
      <c r="CJG238" s="13"/>
      <c r="CJH238" s="13"/>
      <c r="CJI238" s="13"/>
      <c r="CJJ238" s="13"/>
      <c r="CJK238" s="13"/>
      <c r="CJL238" s="13"/>
      <c r="CJM238" s="13"/>
      <c r="CJN238" s="13"/>
      <c r="CJO238" s="13"/>
      <c r="CJP238" s="13"/>
      <c r="CJQ238" s="13"/>
      <c r="CJR238" s="13"/>
      <c r="CJS238" s="13"/>
      <c r="CJT238" s="13"/>
      <c r="CJU238" s="13"/>
      <c r="CJV238" s="13"/>
      <c r="CJW238" s="13"/>
      <c r="CJX238" s="13"/>
      <c r="CJY238" s="13"/>
      <c r="CJZ238" s="13"/>
      <c r="CKA238" s="13"/>
      <c r="CKB238" s="13"/>
      <c r="CKC238" s="13"/>
      <c r="CKD238" s="13"/>
      <c r="CKE238" s="13"/>
      <c r="CKF238" s="13"/>
      <c r="CKG238" s="13"/>
      <c r="CKH238" s="13"/>
      <c r="CKI238" s="13"/>
      <c r="CKJ238" s="13"/>
      <c r="CKK238" s="13"/>
      <c r="CKL238" s="13"/>
      <c r="CKM238" s="13"/>
      <c r="CKN238" s="13"/>
      <c r="CKO238" s="13"/>
      <c r="CKP238" s="13"/>
      <c r="CKQ238" s="13"/>
      <c r="CKR238" s="13"/>
      <c r="CKS238" s="13"/>
      <c r="CKT238" s="13"/>
      <c r="CKU238" s="13"/>
      <c r="CKV238" s="13"/>
      <c r="CKW238" s="13"/>
      <c r="CKX238" s="13"/>
      <c r="CKY238" s="13"/>
      <c r="CKZ238" s="13"/>
      <c r="CLA238" s="13"/>
      <c r="CLB238" s="13"/>
      <c r="CLC238" s="13"/>
      <c r="CLD238" s="13"/>
      <c r="CLE238" s="13"/>
      <c r="CLF238" s="13"/>
      <c r="CLG238" s="13"/>
      <c r="CLH238" s="13"/>
      <c r="CLI238" s="13"/>
      <c r="CLJ238" s="13"/>
      <c r="CLK238" s="13"/>
      <c r="CLL238" s="13"/>
      <c r="CLM238" s="13"/>
      <c r="CLN238" s="13"/>
      <c r="CLO238" s="13"/>
      <c r="CLP238" s="13"/>
      <c r="CLQ238" s="13"/>
      <c r="CLR238" s="13"/>
      <c r="CLS238" s="13"/>
      <c r="CLT238" s="13"/>
      <c r="CLU238" s="13"/>
      <c r="CLV238" s="13"/>
      <c r="CLW238" s="13"/>
      <c r="CLX238" s="13"/>
      <c r="CLY238" s="13"/>
      <c r="CLZ238" s="13"/>
      <c r="CMA238" s="13"/>
      <c r="CMB238" s="13"/>
      <c r="CMC238" s="13"/>
      <c r="CMD238" s="13"/>
      <c r="CME238" s="13"/>
      <c r="CMF238" s="13"/>
      <c r="CMG238" s="13"/>
      <c r="CMH238" s="13"/>
      <c r="CMI238" s="13"/>
      <c r="CMJ238" s="13"/>
      <c r="CMK238" s="13"/>
      <c r="CML238" s="13"/>
      <c r="CMM238" s="13"/>
      <c r="CMN238" s="13"/>
      <c r="CMO238" s="13"/>
      <c r="CMP238" s="13"/>
      <c r="CMQ238" s="13"/>
      <c r="CMR238" s="13"/>
      <c r="CMS238" s="13"/>
      <c r="CMT238" s="13"/>
      <c r="CMU238" s="13"/>
      <c r="CMV238" s="13"/>
      <c r="CMW238" s="13"/>
      <c r="CMX238" s="13"/>
      <c r="CMY238" s="13"/>
      <c r="CMZ238" s="13"/>
      <c r="CNA238" s="13"/>
      <c r="CNB238" s="13"/>
      <c r="CNC238" s="13"/>
      <c r="CND238" s="13"/>
      <c r="CNE238" s="13"/>
      <c r="CNF238" s="13"/>
      <c r="CNG238" s="13"/>
      <c r="CNH238" s="13"/>
      <c r="CNI238" s="13"/>
      <c r="CNJ238" s="13"/>
      <c r="CNK238" s="13"/>
      <c r="CNL238" s="13"/>
      <c r="CNM238" s="13"/>
      <c r="CNN238" s="13"/>
      <c r="CNO238" s="13"/>
      <c r="CNP238" s="13"/>
      <c r="CNQ238" s="13"/>
      <c r="CNR238" s="13"/>
      <c r="CNS238" s="13"/>
      <c r="CNT238" s="13"/>
      <c r="CNU238" s="13"/>
      <c r="CNV238" s="13"/>
      <c r="CNW238" s="13"/>
      <c r="CNX238" s="13"/>
      <c r="CNY238" s="13"/>
      <c r="CNZ238" s="13"/>
      <c r="COA238" s="13"/>
      <c r="COB238" s="13"/>
      <c r="COC238" s="13"/>
      <c r="COD238" s="13"/>
      <c r="COE238" s="13"/>
      <c r="COF238" s="13"/>
      <c r="COG238" s="13"/>
      <c r="COH238" s="13"/>
      <c r="COI238" s="13"/>
      <c r="COJ238" s="13"/>
      <c r="COK238" s="13"/>
      <c r="COL238" s="13"/>
      <c r="COM238" s="13"/>
      <c r="CON238" s="13"/>
      <c r="COO238" s="13"/>
      <c r="COP238" s="13"/>
      <c r="COQ238" s="13"/>
      <c r="COR238" s="13"/>
      <c r="COS238" s="13"/>
      <c r="COT238" s="13"/>
      <c r="COU238" s="13"/>
      <c r="COV238" s="13"/>
      <c r="COW238" s="13"/>
      <c r="COX238" s="13"/>
      <c r="COY238" s="13"/>
      <c r="COZ238" s="13"/>
      <c r="CPA238" s="13"/>
      <c r="CPB238" s="13"/>
      <c r="CPC238" s="13"/>
      <c r="CPD238" s="13"/>
      <c r="CPE238" s="13"/>
      <c r="CPF238" s="13"/>
      <c r="CPG238" s="13"/>
      <c r="CPH238" s="13"/>
      <c r="CPI238" s="13"/>
      <c r="CPJ238" s="13"/>
      <c r="CPK238" s="13"/>
      <c r="CPL238" s="13"/>
      <c r="CPM238" s="13"/>
      <c r="CPN238" s="13"/>
      <c r="CPO238" s="13"/>
      <c r="CPP238" s="13"/>
      <c r="CPQ238" s="13"/>
      <c r="CPR238" s="13"/>
      <c r="CPS238" s="13"/>
      <c r="CPT238" s="13"/>
      <c r="CPU238" s="13"/>
      <c r="CPV238" s="13"/>
      <c r="CPW238" s="13"/>
      <c r="CPX238" s="13"/>
      <c r="CPY238" s="13"/>
      <c r="CPZ238" s="13"/>
      <c r="CQA238" s="13"/>
      <c r="CQB238" s="13"/>
      <c r="CQC238" s="13"/>
      <c r="CQD238" s="13"/>
      <c r="CQE238" s="13"/>
      <c r="CQF238" s="13"/>
      <c r="CQG238" s="13"/>
      <c r="CQH238" s="13"/>
      <c r="CQI238" s="13"/>
      <c r="CQJ238" s="13"/>
      <c r="CQK238" s="13"/>
      <c r="CQL238" s="13"/>
      <c r="CQM238" s="13"/>
      <c r="CQN238" s="13"/>
      <c r="CQO238" s="13"/>
      <c r="CQP238" s="13"/>
      <c r="CQQ238" s="13"/>
      <c r="CQR238" s="13"/>
      <c r="CQS238" s="13"/>
      <c r="CQT238" s="13"/>
      <c r="CQU238" s="13"/>
      <c r="CQV238" s="13"/>
      <c r="CQW238" s="13"/>
      <c r="CQX238" s="13"/>
      <c r="CQY238" s="13"/>
      <c r="CQZ238" s="13"/>
      <c r="CRA238" s="13"/>
      <c r="CRB238" s="13"/>
      <c r="CRC238" s="13"/>
      <c r="CRD238" s="13"/>
      <c r="CRE238" s="13"/>
      <c r="CRF238" s="13"/>
      <c r="CRG238" s="13"/>
      <c r="CRH238" s="13"/>
      <c r="CRI238" s="13"/>
      <c r="CRJ238" s="13"/>
      <c r="CRK238" s="13"/>
      <c r="CRL238" s="13"/>
      <c r="CRM238" s="13"/>
      <c r="CRN238" s="13"/>
      <c r="CRO238" s="13"/>
      <c r="CRP238" s="13"/>
      <c r="CRQ238" s="13"/>
      <c r="CRR238" s="13"/>
      <c r="CRS238" s="13"/>
      <c r="CRT238" s="13"/>
      <c r="CRU238" s="13"/>
      <c r="CRV238" s="13"/>
      <c r="CRW238" s="13"/>
      <c r="CRX238" s="13"/>
      <c r="CRY238" s="13"/>
      <c r="CRZ238" s="13"/>
      <c r="CSA238" s="13"/>
      <c r="CSB238" s="13"/>
      <c r="CSC238" s="13"/>
      <c r="CSD238" s="13"/>
      <c r="CSE238" s="13"/>
      <c r="CSF238" s="13"/>
      <c r="CSG238" s="13"/>
      <c r="CSH238" s="13"/>
      <c r="CSI238" s="13"/>
      <c r="CSJ238" s="13"/>
      <c r="CSK238" s="13"/>
      <c r="CSL238" s="13"/>
      <c r="CSM238" s="13"/>
      <c r="CSN238" s="13"/>
      <c r="CSO238" s="13"/>
      <c r="CSP238" s="13"/>
      <c r="CSQ238" s="13"/>
      <c r="CSR238" s="13"/>
      <c r="CSS238" s="13"/>
      <c r="CST238" s="13"/>
      <c r="CSU238" s="13"/>
      <c r="CSV238" s="13"/>
      <c r="CSW238" s="13"/>
      <c r="CSX238" s="13"/>
      <c r="CSY238" s="13"/>
      <c r="CSZ238" s="13"/>
      <c r="CTA238" s="13"/>
      <c r="CTB238" s="13"/>
      <c r="CTC238" s="13"/>
      <c r="CTD238" s="13"/>
      <c r="CTE238" s="13"/>
      <c r="CTF238" s="13"/>
      <c r="CTG238" s="13"/>
      <c r="CTH238" s="13"/>
      <c r="CTI238" s="13"/>
      <c r="CTJ238" s="13"/>
      <c r="CTK238" s="13"/>
      <c r="CTL238" s="13"/>
      <c r="CTM238" s="13"/>
      <c r="CTN238" s="13"/>
      <c r="CTO238" s="13"/>
      <c r="CTP238" s="13"/>
      <c r="CTQ238" s="13"/>
      <c r="CTR238" s="13"/>
      <c r="CTS238" s="13"/>
      <c r="CTT238" s="13"/>
      <c r="CTU238" s="13"/>
      <c r="CTV238" s="13"/>
      <c r="CTW238" s="13"/>
      <c r="CTX238" s="13"/>
      <c r="CTY238" s="13"/>
      <c r="CTZ238" s="13"/>
      <c r="CUA238" s="13"/>
      <c r="CUB238" s="13"/>
      <c r="CUC238" s="13"/>
      <c r="CUD238" s="13"/>
      <c r="CUE238" s="13"/>
      <c r="CUF238" s="13"/>
      <c r="CUG238" s="13"/>
      <c r="CUH238" s="13"/>
      <c r="CUI238" s="13"/>
      <c r="CUJ238" s="13"/>
      <c r="CUK238" s="13"/>
      <c r="CUL238" s="13"/>
      <c r="CUM238" s="13"/>
      <c r="CUN238" s="13"/>
      <c r="CUO238" s="13"/>
      <c r="CUP238" s="13"/>
      <c r="CUQ238" s="13"/>
      <c r="CUR238" s="13"/>
      <c r="CUS238" s="13"/>
      <c r="CUT238" s="13"/>
      <c r="CUU238" s="13"/>
      <c r="CUV238" s="13"/>
      <c r="CUW238" s="13"/>
      <c r="CUX238" s="13"/>
      <c r="CUY238" s="13"/>
      <c r="CUZ238" s="13"/>
      <c r="CVA238" s="13"/>
      <c r="CVB238" s="13"/>
      <c r="CVC238" s="13"/>
      <c r="CVD238" s="13"/>
      <c r="CVE238" s="13"/>
      <c r="CVF238" s="13"/>
      <c r="CVG238" s="13"/>
      <c r="CVH238" s="13"/>
      <c r="CVI238" s="13"/>
      <c r="CVJ238" s="13"/>
      <c r="CVK238" s="13"/>
      <c r="CVL238" s="13"/>
      <c r="CVM238" s="13"/>
      <c r="CVN238" s="13"/>
      <c r="CVO238" s="13"/>
      <c r="CVP238" s="13"/>
      <c r="CVQ238" s="13"/>
      <c r="CVR238" s="13"/>
      <c r="CVS238" s="13"/>
      <c r="CVT238" s="13"/>
      <c r="CVU238" s="13"/>
      <c r="CVV238" s="13"/>
      <c r="CVW238" s="13"/>
      <c r="CVX238" s="13"/>
      <c r="CVY238" s="13"/>
      <c r="CVZ238" s="13"/>
      <c r="CWA238" s="13"/>
      <c r="CWB238" s="13"/>
      <c r="CWC238" s="13"/>
      <c r="CWD238" s="13"/>
      <c r="CWE238" s="13"/>
      <c r="CWF238" s="13"/>
      <c r="CWG238" s="13"/>
      <c r="CWH238" s="13"/>
      <c r="CWI238" s="13"/>
      <c r="CWJ238" s="13"/>
      <c r="CWK238" s="13"/>
      <c r="CWL238" s="13"/>
      <c r="CWM238" s="13"/>
      <c r="CWN238" s="13"/>
      <c r="CWO238" s="13"/>
      <c r="CWP238" s="13"/>
      <c r="CWQ238" s="13"/>
      <c r="CWR238" s="13"/>
      <c r="CWS238" s="13"/>
      <c r="CWT238" s="13"/>
      <c r="CWU238" s="13"/>
      <c r="CWV238" s="13"/>
      <c r="CWW238" s="13"/>
      <c r="CWX238" s="13"/>
      <c r="CWY238" s="13"/>
      <c r="CWZ238" s="13"/>
      <c r="CXA238" s="13"/>
      <c r="CXB238" s="13"/>
      <c r="CXC238" s="13"/>
      <c r="CXD238" s="13"/>
      <c r="CXE238" s="13"/>
      <c r="CXF238" s="13"/>
      <c r="CXG238" s="13"/>
      <c r="CXH238" s="13"/>
      <c r="CXI238" s="13"/>
      <c r="CXJ238" s="13"/>
      <c r="CXK238" s="13"/>
      <c r="CXL238" s="13"/>
      <c r="CXM238" s="13"/>
      <c r="CXN238" s="13"/>
      <c r="CXO238" s="13"/>
      <c r="CXP238" s="13"/>
      <c r="CXQ238" s="13"/>
      <c r="CXR238" s="13"/>
      <c r="CXS238" s="13"/>
      <c r="CXT238" s="13"/>
      <c r="CXU238" s="13"/>
      <c r="CXV238" s="13"/>
      <c r="CXW238" s="13"/>
      <c r="CXX238" s="13"/>
      <c r="CXY238" s="13"/>
      <c r="CXZ238" s="13"/>
      <c r="CYA238" s="13"/>
      <c r="CYB238" s="13"/>
      <c r="CYC238" s="13"/>
      <c r="CYD238" s="13"/>
      <c r="CYE238" s="13"/>
      <c r="CYF238" s="13"/>
      <c r="CYG238" s="13"/>
      <c r="CYH238" s="13"/>
      <c r="CYI238" s="13"/>
      <c r="CYJ238" s="13"/>
      <c r="CYK238" s="13"/>
      <c r="CYL238" s="13"/>
      <c r="CYM238" s="13"/>
      <c r="CYN238" s="13"/>
      <c r="CYO238" s="13"/>
      <c r="CYP238" s="13"/>
      <c r="CYQ238" s="13"/>
      <c r="CYR238" s="13"/>
      <c r="CYS238" s="13"/>
      <c r="CYT238" s="13"/>
      <c r="CYU238" s="13"/>
      <c r="CYV238" s="13"/>
      <c r="CYW238" s="13"/>
      <c r="CYX238" s="13"/>
      <c r="CYY238" s="13"/>
      <c r="CYZ238" s="13"/>
      <c r="CZA238" s="13"/>
      <c r="CZB238" s="13"/>
      <c r="CZC238" s="13"/>
      <c r="CZD238" s="13"/>
      <c r="CZE238" s="13"/>
      <c r="CZF238" s="13"/>
      <c r="CZG238" s="13"/>
      <c r="CZH238" s="13"/>
      <c r="CZI238" s="13"/>
      <c r="CZJ238" s="13"/>
      <c r="CZK238" s="13"/>
      <c r="CZL238" s="13"/>
      <c r="CZM238" s="13"/>
      <c r="CZN238" s="13"/>
      <c r="CZO238" s="13"/>
      <c r="CZP238" s="13"/>
      <c r="CZQ238" s="13"/>
      <c r="CZR238" s="13"/>
      <c r="CZS238" s="13"/>
      <c r="CZT238" s="13"/>
      <c r="CZU238" s="13"/>
      <c r="CZV238" s="13"/>
      <c r="CZW238" s="13"/>
      <c r="CZX238" s="13"/>
      <c r="CZY238" s="13"/>
      <c r="CZZ238" s="13"/>
      <c r="DAA238" s="13"/>
      <c r="DAB238" s="13"/>
      <c r="DAC238" s="13"/>
      <c r="DAD238" s="13"/>
      <c r="DAE238" s="13"/>
      <c r="DAF238" s="13"/>
      <c r="DAG238" s="13"/>
      <c r="DAH238" s="13"/>
      <c r="DAI238" s="13"/>
      <c r="DAJ238" s="13"/>
      <c r="DAK238" s="13"/>
      <c r="DAL238" s="13"/>
      <c r="DAM238" s="13"/>
      <c r="DAN238" s="13"/>
      <c r="DAO238" s="13"/>
      <c r="DAP238" s="13"/>
      <c r="DAQ238" s="13"/>
      <c r="DAR238" s="13"/>
      <c r="DAS238" s="13"/>
      <c r="DAT238" s="13"/>
      <c r="DAU238" s="13"/>
      <c r="DAV238" s="13"/>
      <c r="DAW238" s="13"/>
      <c r="DAX238" s="13"/>
      <c r="DAY238" s="13"/>
      <c r="DAZ238" s="13"/>
      <c r="DBA238" s="13"/>
      <c r="DBB238" s="13"/>
      <c r="DBC238" s="13"/>
      <c r="DBD238" s="13"/>
      <c r="DBE238" s="13"/>
      <c r="DBF238" s="13"/>
      <c r="DBG238" s="13"/>
      <c r="DBH238" s="13"/>
      <c r="DBI238" s="13"/>
      <c r="DBJ238" s="13"/>
      <c r="DBK238" s="13"/>
      <c r="DBL238" s="13"/>
      <c r="DBM238" s="13"/>
      <c r="DBN238" s="13"/>
      <c r="DBO238" s="13"/>
      <c r="DBP238" s="13"/>
      <c r="DBQ238" s="13"/>
      <c r="DBR238" s="13"/>
      <c r="DBS238" s="13"/>
      <c r="DBT238" s="13"/>
      <c r="DBU238" s="13"/>
      <c r="DBV238" s="13"/>
      <c r="DBW238" s="13"/>
      <c r="DBX238" s="13"/>
      <c r="DBY238" s="13"/>
      <c r="DBZ238" s="13"/>
      <c r="DCA238" s="13"/>
      <c r="DCB238" s="13"/>
      <c r="DCC238" s="13"/>
      <c r="DCD238" s="13"/>
      <c r="DCE238" s="13"/>
      <c r="DCF238" s="13"/>
      <c r="DCG238" s="13"/>
      <c r="DCH238" s="13"/>
      <c r="DCI238" s="13"/>
      <c r="DCJ238" s="13"/>
      <c r="DCK238" s="13"/>
      <c r="DCL238" s="13"/>
      <c r="DCM238" s="13"/>
      <c r="DCN238" s="13"/>
      <c r="DCO238" s="13"/>
      <c r="DCP238" s="13"/>
      <c r="DCQ238" s="13"/>
      <c r="DCR238" s="13"/>
      <c r="DCS238" s="13"/>
      <c r="DCT238" s="13"/>
      <c r="DCU238" s="13"/>
      <c r="DCV238" s="13"/>
      <c r="DCW238" s="13"/>
      <c r="DCX238" s="13"/>
      <c r="DCY238" s="13"/>
      <c r="DCZ238" s="13"/>
      <c r="DDA238" s="13"/>
      <c r="DDB238" s="13"/>
      <c r="DDC238" s="13"/>
      <c r="DDD238" s="13"/>
      <c r="DDE238" s="13"/>
      <c r="DDF238" s="13"/>
      <c r="DDG238" s="13"/>
      <c r="DDH238" s="13"/>
      <c r="DDI238" s="13"/>
      <c r="DDJ238" s="13"/>
      <c r="DDK238" s="13"/>
      <c r="DDL238" s="13"/>
      <c r="DDM238" s="13"/>
      <c r="DDN238" s="13"/>
      <c r="DDO238" s="13"/>
      <c r="DDP238" s="13"/>
      <c r="DDQ238" s="13"/>
      <c r="DDR238" s="13"/>
      <c r="DDS238" s="13"/>
      <c r="DDT238" s="13"/>
      <c r="DDU238" s="13"/>
      <c r="DDV238" s="13"/>
      <c r="DDW238" s="13"/>
      <c r="DDX238" s="13"/>
      <c r="DDY238" s="13"/>
      <c r="DDZ238" s="13"/>
      <c r="DEA238" s="13"/>
      <c r="DEB238" s="13"/>
      <c r="DEC238" s="13"/>
      <c r="DED238" s="13"/>
      <c r="DEE238" s="13"/>
      <c r="DEF238" s="13"/>
      <c r="DEG238" s="13"/>
      <c r="DEH238" s="13"/>
      <c r="DEI238" s="13"/>
      <c r="DEJ238" s="13"/>
      <c r="DEK238" s="13"/>
      <c r="DEL238" s="13"/>
      <c r="DEM238" s="13"/>
      <c r="DEN238" s="13"/>
      <c r="DEO238" s="13"/>
      <c r="DEP238" s="13"/>
      <c r="DEQ238" s="13"/>
      <c r="DER238" s="13"/>
      <c r="DES238" s="13"/>
      <c r="DET238" s="13"/>
      <c r="DEU238" s="13"/>
      <c r="DEV238" s="13"/>
      <c r="DEW238" s="13"/>
      <c r="DEX238" s="13"/>
      <c r="DEY238" s="13"/>
      <c r="DEZ238" s="13"/>
      <c r="DFA238" s="13"/>
      <c r="DFB238" s="13"/>
      <c r="DFC238" s="13"/>
      <c r="DFD238" s="13"/>
      <c r="DFE238" s="13"/>
      <c r="DFF238" s="13"/>
      <c r="DFG238" s="13"/>
      <c r="DFH238" s="13"/>
      <c r="DFI238" s="13"/>
      <c r="DFJ238" s="13"/>
      <c r="DFK238" s="13"/>
      <c r="DFL238" s="13"/>
      <c r="DFM238" s="13"/>
      <c r="DFN238" s="13"/>
      <c r="DFO238" s="13"/>
      <c r="DFP238" s="13"/>
      <c r="DFQ238" s="13"/>
      <c r="DFR238" s="13"/>
      <c r="DFS238" s="13"/>
      <c r="DFT238" s="13"/>
      <c r="DFU238" s="13"/>
      <c r="DFV238" s="13"/>
      <c r="DFW238" s="13"/>
      <c r="DFX238" s="13"/>
      <c r="DFY238" s="13"/>
      <c r="DFZ238" s="13"/>
      <c r="DGA238" s="13"/>
      <c r="DGB238" s="13"/>
      <c r="DGC238" s="13"/>
      <c r="DGD238" s="13"/>
      <c r="DGE238" s="13"/>
      <c r="DGF238" s="13"/>
      <c r="DGG238" s="13"/>
      <c r="DGH238" s="13"/>
      <c r="DGI238" s="13"/>
      <c r="DGJ238" s="13"/>
      <c r="DGK238" s="13"/>
      <c r="DGL238" s="13"/>
      <c r="DGM238" s="13"/>
      <c r="DGN238" s="13"/>
      <c r="DGO238" s="13"/>
      <c r="DGP238" s="13"/>
      <c r="DGQ238" s="13"/>
      <c r="DGR238" s="13"/>
      <c r="DGS238" s="13"/>
      <c r="DGT238" s="13"/>
      <c r="DGU238" s="13"/>
      <c r="DGV238" s="13"/>
      <c r="DGW238" s="13"/>
      <c r="DGX238" s="13"/>
      <c r="DGY238" s="13"/>
      <c r="DGZ238" s="13"/>
      <c r="DHA238" s="13"/>
      <c r="DHB238" s="13"/>
      <c r="DHC238" s="13"/>
      <c r="DHD238" s="13"/>
      <c r="DHE238" s="13"/>
      <c r="DHF238" s="13"/>
      <c r="DHG238" s="13"/>
      <c r="DHH238" s="13"/>
      <c r="DHI238" s="13"/>
      <c r="DHJ238" s="13"/>
      <c r="DHK238" s="13"/>
      <c r="DHL238" s="13"/>
      <c r="DHM238" s="13"/>
      <c r="DHN238" s="13"/>
      <c r="DHO238" s="13"/>
      <c r="DHP238" s="13"/>
      <c r="DHQ238" s="13"/>
      <c r="DHR238" s="13"/>
      <c r="DHS238" s="13"/>
      <c r="DHT238" s="13"/>
      <c r="DHU238" s="13"/>
      <c r="DHV238" s="13"/>
      <c r="DHW238" s="13"/>
      <c r="DHX238" s="13"/>
      <c r="DHY238" s="13"/>
      <c r="DHZ238" s="13"/>
      <c r="DIA238" s="13"/>
      <c r="DIB238" s="13"/>
      <c r="DIC238" s="13"/>
      <c r="DID238" s="13"/>
      <c r="DIE238" s="13"/>
      <c r="DIF238" s="13"/>
      <c r="DIG238" s="13"/>
      <c r="DIH238" s="13"/>
      <c r="DII238" s="13"/>
      <c r="DIJ238" s="13"/>
      <c r="DIK238" s="13"/>
      <c r="DIL238" s="13"/>
      <c r="DIM238" s="13"/>
      <c r="DIN238" s="13"/>
      <c r="DIO238" s="13"/>
      <c r="DIP238" s="13"/>
      <c r="DIQ238" s="13"/>
      <c r="DIR238" s="13"/>
      <c r="DIS238" s="13"/>
      <c r="DIT238" s="13"/>
      <c r="DIU238" s="13"/>
      <c r="DIV238" s="13"/>
      <c r="DIW238" s="13"/>
      <c r="DIX238" s="13"/>
      <c r="DIY238" s="13"/>
      <c r="DIZ238" s="13"/>
      <c r="DJA238" s="13"/>
      <c r="DJB238" s="13"/>
      <c r="DJC238" s="13"/>
      <c r="DJD238" s="13"/>
      <c r="DJE238" s="13"/>
      <c r="DJF238" s="13"/>
      <c r="DJG238" s="13"/>
      <c r="DJH238" s="13"/>
      <c r="DJI238" s="13"/>
      <c r="DJJ238" s="13"/>
      <c r="DJK238" s="13"/>
      <c r="DJL238" s="13"/>
      <c r="DJM238" s="13"/>
      <c r="DJN238" s="13"/>
      <c r="DJO238" s="13"/>
      <c r="DJP238" s="13"/>
      <c r="DJQ238" s="13"/>
      <c r="DJR238" s="13"/>
      <c r="DJS238" s="13"/>
      <c r="DJT238" s="13"/>
      <c r="DJU238" s="13"/>
      <c r="DJV238" s="13"/>
      <c r="DJW238" s="13"/>
      <c r="DJX238" s="13"/>
      <c r="DJY238" s="13"/>
      <c r="DJZ238" s="13"/>
      <c r="DKA238" s="13"/>
      <c r="DKB238" s="13"/>
      <c r="DKC238" s="13"/>
      <c r="DKD238" s="13"/>
      <c r="DKE238" s="13"/>
      <c r="DKF238" s="13"/>
      <c r="DKG238" s="13"/>
      <c r="DKH238" s="13"/>
      <c r="DKI238" s="13"/>
      <c r="DKJ238" s="13"/>
      <c r="DKK238" s="13"/>
      <c r="DKL238" s="13"/>
      <c r="DKM238" s="13"/>
      <c r="DKN238" s="13"/>
      <c r="DKO238" s="13"/>
      <c r="DKP238" s="13"/>
      <c r="DKQ238" s="13"/>
      <c r="DKR238" s="13"/>
      <c r="DKS238" s="13"/>
      <c r="DKT238" s="13"/>
      <c r="DKU238" s="13"/>
      <c r="DKV238" s="13"/>
      <c r="DKW238" s="13"/>
      <c r="DKX238" s="13"/>
      <c r="DKY238" s="13"/>
      <c r="DKZ238" s="13"/>
      <c r="DLA238" s="13"/>
      <c r="DLB238" s="13"/>
      <c r="DLC238" s="13"/>
      <c r="DLD238" s="13"/>
      <c r="DLE238" s="13"/>
      <c r="DLF238" s="13"/>
      <c r="DLG238" s="13"/>
      <c r="DLH238" s="13"/>
      <c r="DLI238" s="13"/>
      <c r="DLJ238" s="13"/>
      <c r="DLK238" s="13"/>
      <c r="DLL238" s="13"/>
      <c r="DLM238" s="13"/>
      <c r="DLN238" s="13"/>
      <c r="DLO238" s="13"/>
      <c r="DLP238" s="13"/>
      <c r="DLQ238" s="13"/>
      <c r="DLR238" s="13"/>
      <c r="DLS238" s="13"/>
      <c r="DLT238" s="13"/>
      <c r="DLU238" s="13"/>
      <c r="DLV238" s="13"/>
      <c r="DLW238" s="13"/>
      <c r="DLX238" s="13"/>
      <c r="DLY238" s="13"/>
      <c r="DLZ238" s="13"/>
      <c r="DMA238" s="13"/>
      <c r="DMB238" s="13"/>
      <c r="DMC238" s="13"/>
      <c r="DMD238" s="13"/>
      <c r="DME238" s="13"/>
      <c r="DMF238" s="13"/>
      <c r="DMG238" s="13"/>
      <c r="DMH238" s="13"/>
      <c r="DMI238" s="13"/>
      <c r="DMJ238" s="13"/>
      <c r="DMK238" s="13"/>
      <c r="DML238" s="13"/>
      <c r="DMM238" s="13"/>
      <c r="DMN238" s="13"/>
      <c r="DMO238" s="13"/>
      <c r="DMP238" s="13"/>
      <c r="DMQ238" s="13"/>
      <c r="DMR238" s="13"/>
      <c r="DMS238" s="13"/>
      <c r="DMT238" s="13"/>
      <c r="DMU238" s="13"/>
      <c r="DMV238" s="13"/>
      <c r="DMW238" s="13"/>
      <c r="DMX238" s="13"/>
      <c r="DMY238" s="13"/>
      <c r="DMZ238" s="13"/>
      <c r="DNA238" s="13"/>
      <c r="DNB238" s="13"/>
      <c r="DNC238" s="13"/>
      <c r="DND238" s="13"/>
      <c r="DNE238" s="13"/>
      <c r="DNF238" s="13"/>
      <c r="DNG238" s="13"/>
      <c r="DNH238" s="13"/>
      <c r="DNI238" s="13"/>
      <c r="DNJ238" s="13"/>
      <c r="DNK238" s="13"/>
      <c r="DNL238" s="13"/>
      <c r="DNM238" s="13"/>
      <c r="DNN238" s="13"/>
      <c r="DNO238" s="13"/>
      <c r="DNP238" s="13"/>
      <c r="DNQ238" s="13"/>
      <c r="DNR238" s="13"/>
      <c r="DNS238" s="13"/>
      <c r="DNT238" s="13"/>
      <c r="DNU238" s="13"/>
      <c r="DNV238" s="13"/>
      <c r="DNW238" s="13"/>
      <c r="DNX238" s="13"/>
      <c r="DNY238" s="13"/>
      <c r="DNZ238" s="13"/>
      <c r="DOA238" s="13"/>
      <c r="DOB238" s="13"/>
      <c r="DOC238" s="13"/>
      <c r="DOD238" s="13"/>
      <c r="DOE238" s="13"/>
      <c r="DOF238" s="13"/>
      <c r="DOG238" s="13"/>
      <c r="DOH238" s="13"/>
      <c r="DOI238" s="13"/>
      <c r="DOJ238" s="13"/>
      <c r="DOK238" s="13"/>
      <c r="DOL238" s="13"/>
      <c r="DOM238" s="13"/>
      <c r="DON238" s="13"/>
      <c r="DOO238" s="13"/>
      <c r="DOP238" s="13"/>
      <c r="DOQ238" s="13"/>
      <c r="DOR238" s="13"/>
      <c r="DOS238" s="13"/>
      <c r="DOT238" s="13"/>
      <c r="DOU238" s="13"/>
      <c r="DOV238" s="13"/>
      <c r="DOW238" s="13"/>
      <c r="DOX238" s="13"/>
      <c r="DOY238" s="13"/>
      <c r="DOZ238" s="13"/>
      <c r="DPA238" s="13"/>
      <c r="DPB238" s="13"/>
      <c r="DPC238" s="13"/>
      <c r="DPD238" s="13"/>
      <c r="DPE238" s="13"/>
      <c r="DPF238" s="13"/>
      <c r="DPG238" s="13"/>
      <c r="DPH238" s="13"/>
      <c r="DPI238" s="13"/>
      <c r="DPJ238" s="13"/>
      <c r="DPK238" s="13"/>
      <c r="DPL238" s="13"/>
      <c r="DPM238" s="13"/>
      <c r="DPN238" s="13"/>
      <c r="DPO238" s="13"/>
      <c r="DPP238" s="13"/>
      <c r="DPQ238" s="13"/>
      <c r="DPR238" s="13"/>
      <c r="DPS238" s="13"/>
      <c r="DPT238" s="13"/>
      <c r="DPU238" s="13"/>
      <c r="DPV238" s="13"/>
      <c r="DPW238" s="13"/>
      <c r="DPX238" s="13"/>
      <c r="DPY238" s="13"/>
      <c r="DPZ238" s="13"/>
      <c r="DQA238" s="13"/>
      <c r="DQB238" s="13"/>
      <c r="DQC238" s="13"/>
      <c r="DQD238" s="13"/>
      <c r="DQE238" s="13"/>
      <c r="DQF238" s="13"/>
      <c r="DQG238" s="13"/>
      <c r="DQH238" s="13"/>
      <c r="DQI238" s="13"/>
      <c r="DQJ238" s="13"/>
      <c r="DQK238" s="13"/>
      <c r="DQL238" s="13"/>
      <c r="DQM238" s="13"/>
      <c r="DQN238" s="13"/>
      <c r="DQO238" s="13"/>
      <c r="DQP238" s="13"/>
      <c r="DQQ238" s="13"/>
      <c r="DQR238" s="13"/>
      <c r="DQS238" s="13"/>
      <c r="DQT238" s="13"/>
      <c r="DQU238" s="13"/>
      <c r="DQV238" s="13"/>
      <c r="DQW238" s="13"/>
      <c r="DQX238" s="13"/>
      <c r="DQY238" s="13"/>
      <c r="DQZ238" s="13"/>
      <c r="DRA238" s="13"/>
      <c r="DRB238" s="13"/>
      <c r="DRC238" s="13"/>
      <c r="DRD238" s="13"/>
      <c r="DRE238" s="13"/>
      <c r="DRF238" s="13"/>
      <c r="DRG238" s="13"/>
      <c r="DRH238" s="13"/>
      <c r="DRI238" s="13"/>
      <c r="DRJ238" s="13"/>
      <c r="DRK238" s="13"/>
      <c r="DRL238" s="13"/>
      <c r="DRM238" s="13"/>
      <c r="DRN238" s="13"/>
      <c r="DRO238" s="13"/>
      <c r="DRP238" s="13"/>
      <c r="DRQ238" s="13"/>
      <c r="DRR238" s="13"/>
      <c r="DRS238" s="13"/>
      <c r="DRT238" s="13"/>
      <c r="DRU238" s="13"/>
      <c r="DRV238" s="13"/>
      <c r="DRW238" s="13"/>
      <c r="DRX238" s="13"/>
      <c r="DRY238" s="13"/>
      <c r="DRZ238" s="13"/>
      <c r="DSA238" s="13"/>
      <c r="DSB238" s="13"/>
      <c r="DSC238" s="13"/>
      <c r="DSD238" s="13"/>
      <c r="DSE238" s="13"/>
      <c r="DSF238" s="13"/>
      <c r="DSG238" s="13"/>
      <c r="DSH238" s="13"/>
      <c r="DSI238" s="13"/>
      <c r="DSJ238" s="13"/>
      <c r="DSK238" s="13"/>
      <c r="DSL238" s="13"/>
      <c r="DSM238" s="13"/>
      <c r="DSN238" s="13"/>
      <c r="DSO238" s="13"/>
      <c r="DSP238" s="13"/>
      <c r="DSQ238" s="13"/>
      <c r="DSR238" s="13"/>
      <c r="DSS238" s="13"/>
      <c r="DST238" s="13"/>
      <c r="DSU238" s="13"/>
      <c r="DSV238" s="13"/>
      <c r="DSW238" s="13"/>
      <c r="DSX238" s="13"/>
      <c r="DSY238" s="13"/>
      <c r="DSZ238" s="13"/>
      <c r="DTA238" s="13"/>
      <c r="DTB238" s="13"/>
      <c r="DTC238" s="13"/>
      <c r="DTD238" s="13"/>
      <c r="DTE238" s="13"/>
      <c r="DTF238" s="13"/>
      <c r="DTG238" s="13"/>
      <c r="DTH238" s="13"/>
      <c r="DTI238" s="13"/>
      <c r="DTJ238" s="13"/>
      <c r="DTK238" s="13"/>
      <c r="DTL238" s="13"/>
      <c r="DTM238" s="13"/>
      <c r="DTN238" s="13"/>
      <c r="DTO238" s="13"/>
      <c r="DTP238" s="13"/>
      <c r="DTQ238" s="13"/>
      <c r="DTR238" s="13"/>
      <c r="DTS238" s="13"/>
      <c r="DTT238" s="13"/>
      <c r="DTU238" s="13"/>
      <c r="DTV238" s="13"/>
      <c r="DTW238" s="13"/>
      <c r="DTX238" s="13"/>
      <c r="DTY238" s="13"/>
      <c r="DTZ238" s="13"/>
      <c r="DUA238" s="13"/>
      <c r="DUB238" s="13"/>
      <c r="DUC238" s="13"/>
      <c r="DUD238" s="13"/>
      <c r="DUE238" s="13"/>
      <c r="DUF238" s="13"/>
      <c r="DUG238" s="13"/>
      <c r="DUH238" s="13"/>
      <c r="DUI238" s="13"/>
      <c r="DUJ238" s="13"/>
      <c r="DUK238" s="13"/>
      <c r="DUL238" s="13"/>
      <c r="DUM238" s="13"/>
      <c r="DUN238" s="13"/>
      <c r="DUO238" s="13"/>
      <c r="DUP238" s="13"/>
      <c r="DUQ238" s="13"/>
      <c r="DUR238" s="13"/>
      <c r="DUS238" s="13"/>
      <c r="DUT238" s="13"/>
      <c r="DUU238" s="13"/>
      <c r="DUV238" s="13"/>
      <c r="DUW238" s="13"/>
      <c r="DUX238" s="13"/>
      <c r="DUY238" s="13"/>
      <c r="DUZ238" s="13"/>
      <c r="DVA238" s="13"/>
      <c r="DVB238" s="13"/>
      <c r="DVC238" s="13"/>
      <c r="DVD238" s="13"/>
      <c r="DVE238" s="13"/>
      <c r="DVF238" s="13"/>
      <c r="DVG238" s="13"/>
      <c r="DVH238" s="13"/>
      <c r="DVI238" s="13"/>
      <c r="DVJ238" s="13"/>
      <c r="DVK238" s="13"/>
      <c r="DVL238" s="13"/>
      <c r="DVM238" s="13"/>
      <c r="DVN238" s="13"/>
      <c r="DVO238" s="13"/>
      <c r="DVP238" s="13"/>
      <c r="DVQ238" s="13"/>
      <c r="DVR238" s="13"/>
      <c r="DVS238" s="13"/>
      <c r="DVT238" s="13"/>
      <c r="DVU238" s="13"/>
      <c r="DVV238" s="13"/>
      <c r="DVW238" s="13"/>
      <c r="DVX238" s="13"/>
      <c r="DVY238" s="13"/>
      <c r="DVZ238" s="13"/>
      <c r="DWA238" s="13"/>
      <c r="DWB238" s="13"/>
      <c r="DWC238" s="13"/>
      <c r="DWD238" s="13"/>
      <c r="DWE238" s="13"/>
      <c r="DWF238" s="13"/>
      <c r="DWG238" s="13"/>
      <c r="DWH238" s="13"/>
      <c r="DWI238" s="13"/>
      <c r="DWJ238" s="13"/>
      <c r="DWK238" s="13"/>
      <c r="DWL238" s="13"/>
      <c r="DWM238" s="13"/>
      <c r="DWN238" s="13"/>
      <c r="DWO238" s="13"/>
      <c r="DWP238" s="13"/>
      <c r="DWQ238" s="13"/>
      <c r="DWR238" s="13"/>
      <c r="DWS238" s="13"/>
      <c r="DWT238" s="13"/>
      <c r="DWU238" s="13"/>
      <c r="DWV238" s="13"/>
      <c r="DWW238" s="13"/>
      <c r="DWX238" s="13"/>
      <c r="DWY238" s="13"/>
      <c r="DWZ238" s="13"/>
      <c r="DXA238" s="13"/>
      <c r="DXB238" s="13"/>
      <c r="DXC238" s="13"/>
      <c r="DXD238" s="13"/>
      <c r="DXE238" s="13"/>
      <c r="DXF238" s="13"/>
      <c r="DXG238" s="13"/>
      <c r="DXH238" s="13"/>
      <c r="DXI238" s="13"/>
      <c r="DXJ238" s="13"/>
      <c r="DXK238" s="13"/>
      <c r="DXL238" s="13"/>
      <c r="DXM238" s="13"/>
      <c r="DXN238" s="13"/>
      <c r="DXO238" s="13"/>
      <c r="DXP238" s="13"/>
      <c r="DXQ238" s="13"/>
      <c r="DXR238" s="13"/>
      <c r="DXS238" s="13"/>
      <c r="DXT238" s="13"/>
      <c r="DXU238" s="13"/>
      <c r="DXV238" s="13"/>
      <c r="DXW238" s="13"/>
      <c r="DXX238" s="13"/>
      <c r="DXY238" s="13"/>
      <c r="DXZ238" s="13"/>
      <c r="DYA238" s="13"/>
      <c r="DYB238" s="13"/>
      <c r="DYC238" s="13"/>
      <c r="DYD238" s="13"/>
      <c r="DYE238" s="13"/>
      <c r="DYF238" s="13"/>
      <c r="DYG238" s="13"/>
      <c r="DYH238" s="13"/>
      <c r="DYI238" s="13"/>
      <c r="DYJ238" s="13"/>
      <c r="DYK238" s="13"/>
      <c r="DYL238" s="13"/>
      <c r="DYM238" s="13"/>
      <c r="DYN238" s="13"/>
      <c r="DYO238" s="13"/>
      <c r="DYP238" s="13"/>
      <c r="DYQ238" s="13"/>
      <c r="DYR238" s="13"/>
      <c r="DYS238" s="13"/>
      <c r="DYT238" s="13"/>
      <c r="DYU238" s="13"/>
      <c r="DYV238" s="13"/>
      <c r="DYW238" s="13"/>
      <c r="DYX238" s="13"/>
      <c r="DYY238" s="13"/>
      <c r="DYZ238" s="13"/>
      <c r="DZA238" s="13"/>
      <c r="DZB238" s="13"/>
      <c r="DZC238" s="13"/>
      <c r="DZD238" s="13"/>
      <c r="DZE238" s="13"/>
      <c r="DZF238" s="13"/>
      <c r="DZG238" s="13"/>
      <c r="DZH238" s="13"/>
      <c r="DZI238" s="13"/>
      <c r="DZJ238" s="13"/>
      <c r="DZK238" s="13"/>
      <c r="DZL238" s="13"/>
      <c r="DZM238" s="13"/>
      <c r="DZN238" s="13"/>
      <c r="DZO238" s="13"/>
      <c r="DZP238" s="13"/>
      <c r="DZQ238" s="13"/>
      <c r="DZR238" s="13"/>
      <c r="DZS238" s="13"/>
      <c r="DZT238" s="13"/>
      <c r="DZU238" s="13"/>
      <c r="DZV238" s="13"/>
      <c r="DZW238" s="13"/>
      <c r="DZX238" s="13"/>
      <c r="DZY238" s="13"/>
      <c r="DZZ238" s="13"/>
      <c r="EAA238" s="13"/>
      <c r="EAB238" s="13"/>
      <c r="EAC238" s="13"/>
      <c r="EAD238" s="13"/>
      <c r="EAE238" s="13"/>
      <c r="EAF238" s="13"/>
      <c r="EAG238" s="13"/>
      <c r="EAH238" s="13"/>
      <c r="EAI238" s="13"/>
      <c r="EAJ238" s="13"/>
      <c r="EAK238" s="13"/>
      <c r="EAL238" s="13"/>
      <c r="EAM238" s="13"/>
      <c r="EAN238" s="13"/>
      <c r="EAO238" s="13"/>
      <c r="EAP238" s="13"/>
      <c r="EAQ238" s="13"/>
      <c r="EAR238" s="13"/>
      <c r="EAS238" s="13"/>
      <c r="EAT238" s="13"/>
      <c r="EAU238" s="13"/>
      <c r="EAV238" s="13"/>
      <c r="EAW238" s="13"/>
      <c r="EAX238" s="13"/>
      <c r="EAY238" s="13"/>
      <c r="EAZ238" s="13"/>
      <c r="EBA238" s="13"/>
      <c r="EBB238" s="13"/>
      <c r="EBC238" s="13"/>
      <c r="EBD238" s="13"/>
      <c r="EBE238" s="13"/>
      <c r="EBF238" s="13"/>
      <c r="EBG238" s="13"/>
      <c r="EBH238" s="13"/>
      <c r="EBI238" s="13"/>
      <c r="EBJ238" s="13"/>
      <c r="EBK238" s="13"/>
      <c r="EBL238" s="13"/>
      <c r="EBM238" s="13"/>
      <c r="EBN238" s="13"/>
      <c r="EBO238" s="13"/>
      <c r="EBP238" s="13"/>
      <c r="EBQ238" s="13"/>
      <c r="EBR238" s="13"/>
      <c r="EBS238" s="13"/>
      <c r="EBT238" s="13"/>
      <c r="EBU238" s="13"/>
      <c r="EBV238" s="13"/>
      <c r="EBW238" s="13"/>
      <c r="EBX238" s="13"/>
      <c r="EBY238" s="13"/>
      <c r="EBZ238" s="13"/>
      <c r="ECA238" s="13"/>
      <c r="ECB238" s="13"/>
      <c r="ECC238" s="13"/>
      <c r="ECD238" s="13"/>
      <c r="ECE238" s="13"/>
      <c r="ECF238" s="13"/>
      <c r="ECG238" s="13"/>
      <c r="ECH238" s="13"/>
      <c r="ECI238" s="13"/>
      <c r="ECJ238" s="13"/>
      <c r="ECK238" s="13"/>
      <c r="ECL238" s="13"/>
      <c r="ECM238" s="13"/>
      <c r="ECN238" s="13"/>
      <c r="ECO238" s="13"/>
      <c r="ECP238" s="13"/>
      <c r="ECQ238" s="13"/>
      <c r="ECR238" s="13"/>
      <c r="ECS238" s="13"/>
      <c r="ECT238" s="13"/>
      <c r="ECU238" s="13"/>
      <c r="ECV238" s="13"/>
      <c r="ECW238" s="13"/>
      <c r="ECX238" s="13"/>
      <c r="ECY238" s="13"/>
      <c r="ECZ238" s="13"/>
      <c r="EDA238" s="13"/>
      <c r="EDB238" s="13"/>
      <c r="EDC238" s="13"/>
      <c r="EDD238" s="13"/>
      <c r="EDE238" s="13"/>
      <c r="EDF238" s="13"/>
      <c r="EDG238" s="13"/>
      <c r="EDH238" s="13"/>
      <c r="EDI238" s="13"/>
      <c r="EDJ238" s="13"/>
      <c r="EDK238" s="13"/>
      <c r="EDL238" s="13"/>
      <c r="EDM238" s="13"/>
      <c r="EDN238" s="13"/>
      <c r="EDO238" s="13"/>
      <c r="EDP238" s="13"/>
      <c r="EDQ238" s="13"/>
      <c r="EDR238" s="13"/>
      <c r="EDS238" s="13"/>
      <c r="EDT238" s="13"/>
      <c r="EDU238" s="13"/>
      <c r="EDV238" s="13"/>
      <c r="EDW238" s="13"/>
      <c r="EDX238" s="13"/>
      <c r="EDY238" s="13"/>
      <c r="EDZ238" s="13"/>
      <c r="EEA238" s="13"/>
      <c r="EEB238" s="13"/>
      <c r="EEC238" s="13"/>
      <c r="EED238" s="13"/>
      <c r="EEE238" s="13"/>
      <c r="EEF238" s="13"/>
      <c r="EEG238" s="13"/>
      <c r="EEH238" s="13"/>
      <c r="EEI238" s="13"/>
      <c r="EEJ238" s="13"/>
      <c r="EEK238" s="13"/>
      <c r="EEL238" s="13"/>
      <c r="EEM238" s="13"/>
      <c r="EEN238" s="13"/>
      <c r="EEO238" s="13"/>
      <c r="EEP238" s="13"/>
      <c r="EEQ238" s="13"/>
      <c r="EER238" s="13"/>
      <c r="EES238" s="13"/>
      <c r="EET238" s="13"/>
      <c r="EEU238" s="13"/>
      <c r="EEV238" s="13"/>
      <c r="EEW238" s="13"/>
      <c r="EEX238" s="13"/>
      <c r="EEY238" s="13"/>
      <c r="EEZ238" s="13"/>
      <c r="EFA238" s="13"/>
      <c r="EFB238" s="13"/>
      <c r="EFC238" s="13"/>
      <c r="EFD238" s="13"/>
      <c r="EFE238" s="13"/>
      <c r="EFF238" s="13"/>
      <c r="EFG238" s="13"/>
      <c r="EFH238" s="13"/>
      <c r="EFI238" s="13"/>
      <c r="EFJ238" s="13"/>
      <c r="EFK238" s="13"/>
      <c r="EFL238" s="13"/>
      <c r="EFM238" s="13"/>
      <c r="EFN238" s="13"/>
      <c r="EFO238" s="13"/>
      <c r="EFP238" s="13"/>
      <c r="EFQ238" s="13"/>
      <c r="EFR238" s="13"/>
      <c r="EFS238" s="13"/>
      <c r="EFT238" s="13"/>
      <c r="EFU238" s="13"/>
      <c r="EFV238" s="13"/>
      <c r="EFW238" s="13"/>
      <c r="EFX238" s="13"/>
      <c r="EFY238" s="13"/>
      <c r="EFZ238" s="13"/>
      <c r="EGA238" s="13"/>
      <c r="EGB238" s="13"/>
      <c r="EGC238" s="13"/>
      <c r="EGD238" s="13"/>
      <c r="EGE238" s="13"/>
      <c r="EGF238" s="13"/>
      <c r="EGG238" s="13"/>
      <c r="EGH238" s="13"/>
      <c r="EGI238" s="13"/>
      <c r="EGJ238" s="13"/>
      <c r="EGK238" s="13"/>
      <c r="EGL238" s="13"/>
      <c r="EGM238" s="13"/>
      <c r="EGN238" s="13"/>
      <c r="EGO238" s="13"/>
      <c r="EGP238" s="13"/>
      <c r="EGQ238" s="13"/>
      <c r="EGR238" s="13"/>
      <c r="EGS238" s="13"/>
      <c r="EGT238" s="13"/>
      <c r="EGU238" s="13"/>
      <c r="EGV238" s="13"/>
      <c r="EGW238" s="13"/>
      <c r="EGX238" s="13"/>
      <c r="EGY238" s="13"/>
      <c r="EGZ238" s="13"/>
      <c r="EHA238" s="13"/>
      <c r="EHB238" s="13"/>
      <c r="EHC238" s="13"/>
      <c r="EHD238" s="13"/>
      <c r="EHE238" s="13"/>
      <c r="EHF238" s="13"/>
      <c r="EHG238" s="13"/>
      <c r="EHH238" s="13"/>
      <c r="EHI238" s="13"/>
      <c r="EHJ238" s="13"/>
      <c r="EHK238" s="13"/>
      <c r="EHL238" s="13"/>
      <c r="EHM238" s="13"/>
      <c r="EHN238" s="13"/>
      <c r="EHO238" s="13"/>
      <c r="EHP238" s="13"/>
      <c r="EHQ238" s="13"/>
      <c r="EHR238" s="13"/>
      <c r="EHS238" s="13"/>
      <c r="EHT238" s="13"/>
      <c r="EHU238" s="13"/>
      <c r="EHV238" s="13"/>
      <c r="EHW238" s="13"/>
      <c r="EHX238" s="13"/>
      <c r="EHY238" s="13"/>
      <c r="EHZ238" s="13"/>
      <c r="EIA238" s="13"/>
      <c r="EIB238" s="13"/>
      <c r="EIC238" s="13"/>
      <c r="EID238" s="13"/>
      <c r="EIE238" s="13"/>
      <c r="EIF238" s="13"/>
      <c r="EIG238" s="13"/>
      <c r="EIH238" s="13"/>
      <c r="EII238" s="13"/>
      <c r="EIJ238" s="13"/>
      <c r="EIK238" s="13"/>
      <c r="EIL238" s="13"/>
      <c r="EIM238" s="13"/>
      <c r="EIN238" s="13"/>
      <c r="EIO238" s="13"/>
      <c r="EIP238" s="13"/>
      <c r="EIQ238" s="13"/>
      <c r="EIR238" s="13"/>
      <c r="EIS238" s="13"/>
      <c r="EIT238" s="13"/>
      <c r="EIU238" s="13"/>
      <c r="EIV238" s="13"/>
      <c r="EIW238" s="13"/>
      <c r="EIX238" s="13"/>
      <c r="EIY238" s="13"/>
      <c r="EIZ238" s="13"/>
      <c r="EJA238" s="13"/>
      <c r="EJB238" s="13"/>
      <c r="EJC238" s="13"/>
      <c r="EJD238" s="13"/>
      <c r="EJE238" s="13"/>
      <c r="EJF238" s="13"/>
      <c r="EJG238" s="13"/>
      <c r="EJH238" s="13"/>
      <c r="EJI238" s="13"/>
      <c r="EJJ238" s="13"/>
      <c r="EJK238" s="13"/>
      <c r="EJL238" s="13"/>
      <c r="EJM238" s="13"/>
      <c r="EJN238" s="13"/>
      <c r="EJO238" s="13"/>
      <c r="EJP238" s="13"/>
      <c r="EJQ238" s="13"/>
      <c r="EJR238" s="13"/>
      <c r="EJS238" s="13"/>
      <c r="EJT238" s="13"/>
      <c r="EJU238" s="13"/>
      <c r="EJV238" s="13"/>
      <c r="EJW238" s="13"/>
      <c r="EJX238" s="13"/>
      <c r="EJY238" s="13"/>
      <c r="EJZ238" s="13"/>
      <c r="EKA238" s="13"/>
      <c r="EKB238" s="13"/>
      <c r="EKC238" s="13"/>
      <c r="EKD238" s="13"/>
      <c r="EKE238" s="13"/>
      <c r="EKF238" s="13"/>
      <c r="EKG238" s="13"/>
      <c r="EKH238" s="13"/>
      <c r="EKI238" s="13"/>
      <c r="EKJ238" s="13"/>
      <c r="EKK238" s="13"/>
      <c r="EKL238" s="13"/>
      <c r="EKM238" s="13"/>
      <c r="EKN238" s="13"/>
      <c r="EKO238" s="13"/>
      <c r="EKP238" s="13"/>
      <c r="EKQ238" s="13"/>
      <c r="EKR238" s="13"/>
      <c r="EKS238" s="13"/>
      <c r="EKT238" s="13"/>
      <c r="EKU238" s="13"/>
      <c r="EKV238" s="13"/>
      <c r="EKW238" s="13"/>
      <c r="EKX238" s="13"/>
      <c r="EKY238" s="13"/>
      <c r="EKZ238" s="13"/>
      <c r="ELA238" s="13"/>
      <c r="ELB238" s="13"/>
      <c r="ELC238" s="13"/>
      <c r="ELD238" s="13"/>
      <c r="ELE238" s="13"/>
      <c r="ELF238" s="13"/>
      <c r="ELG238" s="13"/>
      <c r="ELH238" s="13"/>
      <c r="ELI238" s="13"/>
      <c r="ELJ238" s="13"/>
      <c r="ELK238" s="13"/>
      <c r="ELL238" s="13"/>
      <c r="ELM238" s="13"/>
      <c r="ELN238" s="13"/>
      <c r="ELO238" s="13"/>
      <c r="ELP238" s="13"/>
      <c r="ELQ238" s="13"/>
      <c r="ELR238" s="13"/>
      <c r="ELS238" s="13"/>
      <c r="ELT238" s="13"/>
      <c r="ELU238" s="13"/>
      <c r="ELV238" s="13"/>
      <c r="ELW238" s="13"/>
      <c r="ELX238" s="13"/>
      <c r="ELY238" s="13"/>
      <c r="ELZ238" s="13"/>
      <c r="EMA238" s="13"/>
      <c r="EMB238" s="13"/>
      <c r="EMC238" s="13"/>
      <c r="EMD238" s="13"/>
      <c r="EME238" s="13"/>
      <c r="EMF238" s="13"/>
      <c r="EMG238" s="13"/>
      <c r="EMH238" s="13"/>
      <c r="EMI238" s="13"/>
      <c r="EMJ238" s="13"/>
      <c r="EMK238" s="13"/>
      <c r="EML238" s="13"/>
      <c r="EMM238" s="13"/>
      <c r="EMN238" s="13"/>
      <c r="EMO238" s="13"/>
      <c r="EMP238" s="13"/>
      <c r="EMQ238" s="13"/>
      <c r="EMR238" s="13"/>
      <c r="EMS238" s="13"/>
      <c r="EMT238" s="13"/>
      <c r="EMU238" s="13"/>
      <c r="EMV238" s="13"/>
      <c r="EMW238" s="13"/>
      <c r="EMX238" s="13"/>
      <c r="EMY238" s="13"/>
      <c r="EMZ238" s="13"/>
      <c r="ENA238" s="13"/>
      <c r="ENB238" s="13"/>
      <c r="ENC238" s="13"/>
      <c r="END238" s="13"/>
      <c r="ENE238" s="13"/>
      <c r="ENF238" s="13"/>
      <c r="ENG238" s="13"/>
      <c r="ENH238" s="13"/>
      <c r="ENI238" s="13"/>
      <c r="ENJ238" s="13"/>
      <c r="ENK238" s="13"/>
      <c r="ENL238" s="13"/>
      <c r="ENM238" s="13"/>
      <c r="ENN238" s="13"/>
      <c r="ENO238" s="13"/>
      <c r="ENP238" s="13"/>
      <c r="ENQ238" s="13"/>
      <c r="ENR238" s="13"/>
      <c r="ENS238" s="13"/>
      <c r="ENT238" s="13"/>
      <c r="ENU238" s="13"/>
      <c r="ENV238" s="13"/>
      <c r="ENW238" s="13"/>
      <c r="ENX238" s="13"/>
      <c r="ENY238" s="13"/>
      <c r="ENZ238" s="13"/>
      <c r="EOA238" s="13"/>
      <c r="EOB238" s="13"/>
      <c r="EOC238" s="13"/>
      <c r="EOD238" s="13"/>
      <c r="EOE238" s="13"/>
      <c r="EOF238" s="13"/>
      <c r="EOG238" s="13"/>
      <c r="EOH238" s="13"/>
      <c r="EOI238" s="13"/>
      <c r="EOJ238" s="13"/>
      <c r="EOK238" s="13"/>
      <c r="EOL238" s="13"/>
      <c r="EOM238" s="13"/>
      <c r="EON238" s="13"/>
      <c r="EOO238" s="13"/>
      <c r="EOP238" s="13"/>
      <c r="EOQ238" s="13"/>
      <c r="EOR238" s="13"/>
      <c r="EOS238" s="13"/>
      <c r="EOT238" s="13"/>
      <c r="EOU238" s="13"/>
      <c r="EOV238" s="13"/>
      <c r="EOW238" s="13"/>
      <c r="EOX238" s="13"/>
      <c r="EOY238" s="13"/>
      <c r="EOZ238" s="13"/>
      <c r="EPA238" s="13"/>
      <c r="EPB238" s="13"/>
      <c r="EPC238" s="13"/>
      <c r="EPD238" s="13"/>
      <c r="EPE238" s="13"/>
      <c r="EPF238" s="13"/>
      <c r="EPG238" s="13"/>
      <c r="EPH238" s="13"/>
      <c r="EPI238" s="13"/>
      <c r="EPJ238" s="13"/>
      <c r="EPK238" s="13"/>
      <c r="EPL238" s="13"/>
      <c r="EPM238" s="13"/>
      <c r="EPN238" s="13"/>
      <c r="EPO238" s="13"/>
      <c r="EPP238" s="13"/>
      <c r="EPQ238" s="13"/>
      <c r="EPR238" s="13"/>
      <c r="EPS238" s="13"/>
      <c r="EPT238" s="13"/>
      <c r="EPU238" s="13"/>
      <c r="EPV238" s="13"/>
      <c r="EPW238" s="13"/>
      <c r="EPX238" s="13"/>
      <c r="EPY238" s="13"/>
      <c r="EPZ238" s="13"/>
      <c r="EQA238" s="13"/>
      <c r="EQB238" s="13"/>
      <c r="EQC238" s="13"/>
      <c r="EQD238" s="13"/>
      <c r="EQE238" s="13"/>
      <c r="EQF238" s="13"/>
      <c r="EQG238" s="13"/>
      <c r="EQH238" s="13"/>
      <c r="EQI238" s="13"/>
      <c r="EQJ238" s="13"/>
      <c r="EQK238" s="13"/>
      <c r="EQL238" s="13"/>
      <c r="EQM238" s="13"/>
      <c r="EQN238" s="13"/>
      <c r="EQO238" s="13"/>
      <c r="EQP238" s="13"/>
      <c r="EQQ238" s="13"/>
      <c r="EQR238" s="13"/>
      <c r="EQS238" s="13"/>
      <c r="EQT238" s="13"/>
      <c r="EQU238" s="13"/>
      <c r="EQV238" s="13"/>
      <c r="EQW238" s="13"/>
      <c r="EQX238" s="13"/>
      <c r="EQY238" s="13"/>
      <c r="EQZ238" s="13"/>
      <c r="ERA238" s="13"/>
      <c r="ERB238" s="13"/>
      <c r="ERC238" s="13"/>
      <c r="ERD238" s="13"/>
      <c r="ERE238" s="13"/>
      <c r="ERF238" s="13"/>
      <c r="ERG238" s="13"/>
      <c r="ERH238" s="13"/>
      <c r="ERI238" s="13"/>
      <c r="ERJ238" s="13"/>
      <c r="ERK238" s="13"/>
      <c r="ERL238" s="13"/>
      <c r="ERM238" s="13"/>
      <c r="ERN238" s="13"/>
      <c r="ERO238" s="13"/>
      <c r="ERP238" s="13"/>
      <c r="ERQ238" s="13"/>
      <c r="ERR238" s="13"/>
      <c r="ERS238" s="13"/>
      <c r="ERT238" s="13"/>
      <c r="ERU238" s="13"/>
      <c r="ERV238" s="13"/>
      <c r="ERW238" s="13"/>
      <c r="ERX238" s="13"/>
      <c r="ERY238" s="13"/>
      <c r="ERZ238" s="13"/>
      <c r="ESA238" s="13"/>
      <c r="ESB238" s="13"/>
      <c r="ESC238" s="13"/>
      <c r="ESD238" s="13"/>
      <c r="ESE238" s="13"/>
      <c r="ESF238" s="13"/>
      <c r="ESG238" s="13"/>
      <c r="ESH238" s="13"/>
      <c r="ESI238" s="13"/>
      <c r="ESJ238" s="13"/>
      <c r="ESK238" s="13"/>
      <c r="ESL238" s="13"/>
      <c r="ESM238" s="13"/>
      <c r="ESN238" s="13"/>
      <c r="ESO238" s="13"/>
      <c r="ESP238" s="13"/>
      <c r="ESQ238" s="13"/>
      <c r="ESR238" s="13"/>
      <c r="ESS238" s="13"/>
      <c r="EST238" s="13"/>
      <c r="ESU238" s="13"/>
      <c r="ESV238" s="13"/>
      <c r="ESW238" s="13"/>
      <c r="ESX238" s="13"/>
      <c r="ESY238" s="13"/>
      <c r="ESZ238" s="13"/>
      <c r="ETA238" s="13"/>
      <c r="ETB238" s="13"/>
      <c r="ETC238" s="13"/>
      <c r="ETD238" s="13"/>
      <c r="ETE238" s="13"/>
      <c r="ETF238" s="13"/>
      <c r="ETG238" s="13"/>
      <c r="ETH238" s="13"/>
      <c r="ETI238" s="13"/>
      <c r="ETJ238" s="13"/>
      <c r="ETK238" s="13"/>
      <c r="ETL238" s="13"/>
      <c r="ETM238" s="13"/>
      <c r="ETN238" s="13"/>
      <c r="ETO238" s="13"/>
      <c r="ETP238" s="13"/>
      <c r="ETQ238" s="13"/>
      <c r="ETR238" s="13"/>
      <c r="ETS238" s="13"/>
      <c r="ETT238" s="13"/>
      <c r="ETU238" s="13"/>
      <c r="ETV238" s="13"/>
      <c r="ETW238" s="13"/>
      <c r="ETX238" s="13"/>
      <c r="ETY238" s="13"/>
      <c r="ETZ238" s="13"/>
      <c r="EUA238" s="13"/>
      <c r="EUB238" s="13"/>
      <c r="EUC238" s="13"/>
      <c r="EUD238" s="13"/>
      <c r="EUE238" s="13"/>
      <c r="EUF238" s="13"/>
      <c r="EUG238" s="13"/>
      <c r="EUH238" s="13"/>
      <c r="EUI238" s="13"/>
      <c r="EUJ238" s="13"/>
      <c r="EUK238" s="13"/>
      <c r="EUL238" s="13"/>
      <c r="EUM238" s="13"/>
      <c r="EUN238" s="13"/>
      <c r="EUO238" s="13"/>
      <c r="EUP238" s="13"/>
      <c r="EUQ238" s="13"/>
      <c r="EUR238" s="13"/>
      <c r="EUS238" s="13"/>
      <c r="EUT238" s="13"/>
      <c r="EUU238" s="13"/>
      <c r="EUV238" s="13"/>
      <c r="EUW238" s="13"/>
      <c r="EUX238" s="13"/>
      <c r="EUY238" s="13"/>
      <c r="EUZ238" s="13"/>
      <c r="EVA238" s="13"/>
      <c r="EVB238" s="13"/>
      <c r="EVC238" s="13"/>
      <c r="EVD238" s="13"/>
      <c r="EVE238" s="13"/>
      <c r="EVF238" s="13"/>
      <c r="EVG238" s="13"/>
      <c r="EVH238" s="13"/>
      <c r="EVI238" s="13"/>
      <c r="EVJ238" s="13"/>
      <c r="EVK238" s="13"/>
      <c r="EVL238" s="13"/>
      <c r="EVM238" s="13"/>
      <c r="EVN238" s="13"/>
      <c r="EVO238" s="13"/>
      <c r="EVP238" s="13"/>
      <c r="EVQ238" s="13"/>
      <c r="EVR238" s="13"/>
      <c r="EVS238" s="13"/>
      <c r="EVT238" s="13"/>
      <c r="EVU238" s="13"/>
      <c r="EVV238" s="13"/>
      <c r="EVW238" s="13"/>
      <c r="EVX238" s="13"/>
      <c r="EVY238" s="13"/>
      <c r="EVZ238" s="13"/>
      <c r="EWA238" s="13"/>
      <c r="EWB238" s="13"/>
      <c r="EWC238" s="13"/>
      <c r="EWD238" s="13"/>
      <c r="EWE238" s="13"/>
      <c r="EWF238" s="13"/>
      <c r="EWG238" s="13"/>
      <c r="EWH238" s="13"/>
      <c r="EWI238" s="13"/>
      <c r="EWJ238" s="13"/>
      <c r="EWK238" s="13"/>
      <c r="EWL238" s="13"/>
      <c r="EWM238" s="13"/>
      <c r="EWN238" s="13"/>
      <c r="EWO238" s="13"/>
      <c r="EWP238" s="13"/>
      <c r="EWQ238" s="13"/>
      <c r="EWR238" s="13"/>
      <c r="EWS238" s="13"/>
      <c r="EWT238" s="13"/>
      <c r="EWU238" s="13"/>
      <c r="EWV238" s="13"/>
      <c r="EWW238" s="13"/>
      <c r="EWX238" s="13"/>
      <c r="EWY238" s="13"/>
      <c r="EWZ238" s="13"/>
      <c r="EXA238" s="13"/>
      <c r="EXB238" s="13"/>
      <c r="EXC238" s="13"/>
      <c r="EXD238" s="13"/>
      <c r="EXE238" s="13"/>
      <c r="EXF238" s="13"/>
      <c r="EXG238" s="13"/>
      <c r="EXH238" s="13"/>
      <c r="EXI238" s="13"/>
      <c r="EXJ238" s="13"/>
      <c r="EXK238" s="13"/>
      <c r="EXL238" s="13"/>
      <c r="EXM238" s="13"/>
      <c r="EXN238" s="13"/>
      <c r="EXO238" s="13"/>
      <c r="EXP238" s="13"/>
      <c r="EXQ238" s="13"/>
      <c r="EXR238" s="13"/>
      <c r="EXS238" s="13"/>
      <c r="EXT238" s="13"/>
      <c r="EXU238" s="13"/>
      <c r="EXV238" s="13"/>
      <c r="EXW238" s="13"/>
      <c r="EXX238" s="13"/>
      <c r="EXY238" s="13"/>
      <c r="EXZ238" s="13"/>
      <c r="EYA238" s="13"/>
      <c r="EYB238" s="13"/>
      <c r="EYC238" s="13"/>
      <c r="EYD238" s="13"/>
      <c r="EYE238" s="13"/>
      <c r="EYF238" s="13"/>
      <c r="EYG238" s="13"/>
      <c r="EYH238" s="13"/>
      <c r="EYI238" s="13"/>
      <c r="EYJ238" s="13"/>
      <c r="EYK238" s="13"/>
      <c r="EYL238" s="13"/>
      <c r="EYM238" s="13"/>
      <c r="EYN238" s="13"/>
      <c r="EYO238" s="13"/>
      <c r="EYP238" s="13"/>
      <c r="EYQ238" s="13"/>
      <c r="EYR238" s="13"/>
      <c r="EYS238" s="13"/>
      <c r="EYT238" s="13"/>
      <c r="EYU238" s="13"/>
      <c r="EYV238" s="13"/>
      <c r="EYW238" s="13"/>
      <c r="EYX238" s="13"/>
      <c r="EYY238" s="13"/>
      <c r="EYZ238" s="13"/>
      <c r="EZA238" s="13"/>
      <c r="EZB238" s="13"/>
      <c r="EZC238" s="13"/>
      <c r="EZD238" s="13"/>
      <c r="EZE238" s="13"/>
      <c r="EZF238" s="13"/>
      <c r="EZG238" s="13"/>
      <c r="EZH238" s="13"/>
      <c r="EZI238" s="13"/>
      <c r="EZJ238" s="13"/>
      <c r="EZK238" s="13"/>
      <c r="EZL238" s="13"/>
      <c r="EZM238" s="13"/>
      <c r="EZN238" s="13"/>
      <c r="EZO238" s="13"/>
      <c r="EZP238" s="13"/>
      <c r="EZQ238" s="13"/>
      <c r="EZR238" s="13"/>
      <c r="EZS238" s="13"/>
      <c r="EZT238" s="13"/>
      <c r="EZU238" s="13"/>
      <c r="EZV238" s="13"/>
      <c r="EZW238" s="13"/>
      <c r="EZX238" s="13"/>
      <c r="EZY238" s="13"/>
      <c r="EZZ238" s="13"/>
      <c r="FAA238" s="13"/>
      <c r="FAB238" s="13"/>
      <c r="FAC238" s="13"/>
      <c r="FAD238" s="13"/>
      <c r="FAE238" s="13"/>
      <c r="FAF238" s="13"/>
      <c r="FAG238" s="13"/>
      <c r="FAH238" s="13"/>
      <c r="FAI238" s="13"/>
      <c r="FAJ238" s="13"/>
      <c r="FAK238" s="13"/>
      <c r="FAL238" s="13"/>
      <c r="FAM238" s="13"/>
      <c r="FAN238" s="13"/>
      <c r="FAO238" s="13"/>
      <c r="FAP238" s="13"/>
      <c r="FAQ238" s="13"/>
      <c r="FAR238" s="13"/>
      <c r="FAS238" s="13"/>
      <c r="FAT238" s="13"/>
      <c r="FAU238" s="13"/>
      <c r="FAV238" s="13"/>
      <c r="FAW238" s="13"/>
      <c r="FAX238" s="13"/>
      <c r="FAY238" s="13"/>
      <c r="FAZ238" s="13"/>
      <c r="FBA238" s="13"/>
      <c r="FBB238" s="13"/>
      <c r="FBC238" s="13"/>
      <c r="FBD238" s="13"/>
      <c r="FBE238" s="13"/>
      <c r="FBF238" s="13"/>
      <c r="FBG238" s="13"/>
      <c r="FBH238" s="13"/>
      <c r="FBI238" s="13"/>
      <c r="FBJ238" s="13"/>
      <c r="FBK238" s="13"/>
      <c r="FBL238" s="13"/>
      <c r="FBM238" s="13"/>
      <c r="FBN238" s="13"/>
      <c r="FBO238" s="13"/>
      <c r="FBP238" s="13"/>
      <c r="FBQ238" s="13"/>
      <c r="FBR238" s="13"/>
      <c r="FBS238" s="13"/>
      <c r="FBT238" s="13"/>
      <c r="FBU238" s="13"/>
      <c r="FBV238" s="13"/>
      <c r="FBW238" s="13"/>
      <c r="FBX238" s="13"/>
      <c r="FBY238" s="13"/>
      <c r="FBZ238" s="13"/>
      <c r="FCA238" s="13"/>
      <c r="FCB238" s="13"/>
      <c r="FCC238" s="13"/>
      <c r="FCD238" s="13"/>
      <c r="FCE238" s="13"/>
      <c r="FCF238" s="13"/>
      <c r="FCG238" s="13"/>
      <c r="FCH238" s="13"/>
      <c r="FCI238" s="13"/>
      <c r="FCJ238" s="13"/>
      <c r="FCK238" s="13"/>
      <c r="FCL238" s="13"/>
      <c r="FCM238" s="13"/>
      <c r="FCN238" s="13"/>
      <c r="FCO238" s="13"/>
      <c r="FCP238" s="13"/>
      <c r="FCQ238" s="13"/>
      <c r="FCR238" s="13"/>
      <c r="FCS238" s="13"/>
      <c r="FCT238" s="13"/>
      <c r="FCU238" s="13"/>
      <c r="FCV238" s="13"/>
      <c r="FCW238" s="13"/>
      <c r="FCX238" s="13"/>
      <c r="FCY238" s="13"/>
      <c r="FCZ238" s="13"/>
      <c r="FDA238" s="13"/>
      <c r="FDB238" s="13"/>
      <c r="FDC238" s="13"/>
      <c r="FDD238" s="13"/>
      <c r="FDE238" s="13"/>
      <c r="FDF238" s="13"/>
      <c r="FDG238" s="13"/>
      <c r="FDH238" s="13"/>
      <c r="FDI238" s="13"/>
      <c r="FDJ238" s="13"/>
      <c r="FDK238" s="13"/>
      <c r="FDL238" s="13"/>
      <c r="FDM238" s="13"/>
      <c r="FDN238" s="13"/>
      <c r="FDO238" s="13"/>
      <c r="FDP238" s="13"/>
      <c r="FDQ238" s="13"/>
      <c r="FDR238" s="13"/>
      <c r="FDS238" s="13"/>
      <c r="FDT238" s="13"/>
      <c r="FDU238" s="13"/>
      <c r="FDV238" s="13"/>
      <c r="FDW238" s="13"/>
      <c r="FDX238" s="13"/>
      <c r="FDY238" s="13"/>
      <c r="FDZ238" s="13"/>
      <c r="FEA238" s="13"/>
      <c r="FEB238" s="13"/>
      <c r="FEC238" s="13"/>
      <c r="FED238" s="13"/>
      <c r="FEE238" s="13"/>
      <c r="FEF238" s="13"/>
      <c r="FEG238" s="13"/>
      <c r="FEH238" s="13"/>
      <c r="FEI238" s="13"/>
      <c r="FEJ238" s="13"/>
      <c r="FEK238" s="13"/>
      <c r="FEL238" s="13"/>
      <c r="FEM238" s="13"/>
      <c r="FEN238" s="13"/>
      <c r="FEO238" s="13"/>
      <c r="FEP238" s="13"/>
      <c r="FEQ238" s="13"/>
      <c r="FER238" s="13"/>
      <c r="FES238" s="13"/>
      <c r="FET238" s="13"/>
      <c r="FEU238" s="13"/>
      <c r="FEV238" s="13"/>
      <c r="FEW238" s="13"/>
      <c r="FEX238" s="13"/>
      <c r="FEY238" s="13"/>
      <c r="FEZ238" s="13"/>
      <c r="FFA238" s="13"/>
      <c r="FFB238" s="13"/>
      <c r="FFC238" s="13"/>
      <c r="FFD238" s="13"/>
      <c r="FFE238" s="13"/>
      <c r="FFF238" s="13"/>
      <c r="FFG238" s="13"/>
      <c r="FFH238" s="13"/>
      <c r="FFI238" s="13"/>
      <c r="FFJ238" s="13"/>
      <c r="FFK238" s="13"/>
      <c r="FFL238" s="13"/>
      <c r="FFM238" s="13"/>
      <c r="FFN238" s="13"/>
      <c r="FFO238" s="13"/>
      <c r="FFP238" s="13"/>
      <c r="FFQ238" s="13"/>
      <c r="FFR238" s="13"/>
      <c r="FFS238" s="13"/>
      <c r="FFT238" s="13"/>
      <c r="FFU238" s="13"/>
      <c r="FFV238" s="13"/>
      <c r="FFW238" s="13"/>
      <c r="FFX238" s="13"/>
      <c r="FFY238" s="13"/>
      <c r="FFZ238" s="13"/>
      <c r="FGA238" s="13"/>
      <c r="FGB238" s="13"/>
      <c r="FGC238" s="13"/>
      <c r="FGD238" s="13"/>
      <c r="FGE238" s="13"/>
      <c r="FGF238" s="13"/>
      <c r="FGG238" s="13"/>
      <c r="FGH238" s="13"/>
      <c r="FGI238" s="13"/>
      <c r="FGJ238" s="13"/>
      <c r="FGK238" s="13"/>
      <c r="FGL238" s="13"/>
      <c r="FGM238" s="13"/>
      <c r="FGN238" s="13"/>
      <c r="FGO238" s="13"/>
      <c r="FGP238" s="13"/>
      <c r="FGQ238" s="13"/>
      <c r="FGR238" s="13"/>
      <c r="FGS238" s="13"/>
      <c r="FGT238" s="13"/>
      <c r="FGU238" s="13"/>
      <c r="FGV238" s="13"/>
      <c r="FGW238" s="13"/>
      <c r="FGX238" s="13"/>
      <c r="FGY238" s="13"/>
      <c r="FGZ238" s="13"/>
      <c r="FHA238" s="13"/>
      <c r="FHB238" s="13"/>
      <c r="FHC238" s="13"/>
      <c r="FHD238" s="13"/>
      <c r="FHE238" s="13"/>
      <c r="FHF238" s="13"/>
      <c r="FHG238" s="13"/>
      <c r="FHH238" s="13"/>
      <c r="FHI238" s="13"/>
      <c r="FHJ238" s="13"/>
      <c r="FHK238" s="13"/>
      <c r="FHL238" s="13"/>
      <c r="FHM238" s="13"/>
      <c r="FHN238" s="13"/>
      <c r="FHO238" s="13"/>
      <c r="FHP238" s="13"/>
      <c r="FHQ238" s="13"/>
      <c r="FHR238" s="13"/>
      <c r="FHS238" s="13"/>
      <c r="FHT238" s="13"/>
      <c r="FHU238" s="13"/>
      <c r="FHV238" s="13"/>
      <c r="FHW238" s="13"/>
      <c r="FHX238" s="13"/>
      <c r="FHY238" s="13"/>
      <c r="FHZ238" s="13"/>
      <c r="FIA238" s="13"/>
      <c r="FIB238" s="13"/>
      <c r="FIC238" s="13"/>
      <c r="FID238" s="13"/>
      <c r="FIE238" s="13"/>
      <c r="FIF238" s="13"/>
      <c r="FIG238" s="13"/>
      <c r="FIH238" s="13"/>
      <c r="FII238" s="13"/>
      <c r="FIJ238" s="13"/>
      <c r="FIK238" s="13"/>
      <c r="FIL238" s="13"/>
      <c r="FIM238" s="13"/>
      <c r="FIN238" s="13"/>
      <c r="FIO238" s="13"/>
      <c r="FIP238" s="13"/>
      <c r="FIQ238" s="13"/>
      <c r="FIR238" s="13"/>
      <c r="FIS238" s="13"/>
      <c r="FIT238" s="13"/>
      <c r="FIU238" s="13"/>
      <c r="FIV238" s="13"/>
      <c r="FIW238" s="13"/>
      <c r="FIX238" s="13"/>
      <c r="FIY238" s="13"/>
      <c r="FIZ238" s="13"/>
      <c r="FJA238" s="13"/>
      <c r="FJB238" s="13"/>
      <c r="FJC238" s="13"/>
      <c r="FJD238" s="13"/>
      <c r="FJE238" s="13"/>
      <c r="FJF238" s="13"/>
      <c r="FJG238" s="13"/>
      <c r="FJH238" s="13"/>
      <c r="FJI238" s="13"/>
      <c r="FJJ238" s="13"/>
      <c r="FJK238" s="13"/>
      <c r="FJL238" s="13"/>
      <c r="FJM238" s="13"/>
      <c r="FJN238" s="13"/>
      <c r="FJO238" s="13"/>
      <c r="FJP238" s="13"/>
      <c r="FJQ238" s="13"/>
      <c r="FJR238" s="13"/>
      <c r="FJS238" s="13"/>
      <c r="FJT238" s="13"/>
      <c r="FJU238" s="13"/>
      <c r="FJV238" s="13"/>
      <c r="FJW238" s="13"/>
      <c r="FJX238" s="13"/>
      <c r="FJY238" s="13"/>
      <c r="FJZ238" s="13"/>
      <c r="FKA238" s="13"/>
      <c r="FKB238" s="13"/>
      <c r="FKC238" s="13"/>
      <c r="FKD238" s="13"/>
      <c r="FKE238" s="13"/>
      <c r="FKF238" s="13"/>
      <c r="FKG238" s="13"/>
      <c r="FKH238" s="13"/>
      <c r="FKI238" s="13"/>
      <c r="FKJ238" s="13"/>
      <c r="FKK238" s="13"/>
      <c r="FKL238" s="13"/>
      <c r="FKM238" s="13"/>
      <c r="FKN238" s="13"/>
      <c r="FKO238" s="13"/>
      <c r="FKP238" s="13"/>
      <c r="FKQ238" s="13"/>
      <c r="FKR238" s="13"/>
      <c r="FKS238" s="13"/>
      <c r="FKT238" s="13"/>
      <c r="FKU238" s="13"/>
      <c r="FKV238" s="13"/>
      <c r="FKW238" s="13"/>
      <c r="FKX238" s="13"/>
      <c r="FKY238" s="13"/>
      <c r="FKZ238" s="13"/>
      <c r="FLA238" s="13"/>
      <c r="FLB238" s="13"/>
      <c r="FLC238" s="13"/>
      <c r="FLD238" s="13"/>
      <c r="FLE238" s="13"/>
      <c r="FLF238" s="13"/>
      <c r="FLG238" s="13"/>
      <c r="FLH238" s="13"/>
      <c r="FLI238" s="13"/>
      <c r="FLJ238" s="13"/>
      <c r="FLK238" s="13"/>
      <c r="FLL238" s="13"/>
      <c r="FLM238" s="13"/>
      <c r="FLN238" s="13"/>
      <c r="FLO238" s="13"/>
      <c r="FLP238" s="13"/>
      <c r="FLQ238" s="13"/>
      <c r="FLR238" s="13"/>
      <c r="FLS238" s="13"/>
      <c r="FLT238" s="13"/>
      <c r="FLU238" s="13"/>
      <c r="FLV238" s="13"/>
      <c r="FLW238" s="13"/>
      <c r="FLX238" s="13"/>
      <c r="FLY238" s="13"/>
      <c r="FLZ238" s="13"/>
      <c r="FMA238" s="13"/>
      <c r="FMB238" s="13"/>
      <c r="FMC238" s="13"/>
      <c r="FMD238" s="13"/>
      <c r="FME238" s="13"/>
      <c r="FMF238" s="13"/>
      <c r="FMG238" s="13"/>
      <c r="FMH238" s="13"/>
      <c r="FMI238" s="13"/>
      <c r="FMJ238" s="13"/>
      <c r="FMK238" s="13"/>
      <c r="FML238" s="13"/>
      <c r="FMM238" s="13"/>
      <c r="FMN238" s="13"/>
      <c r="FMO238" s="13"/>
      <c r="FMP238" s="13"/>
      <c r="FMQ238" s="13"/>
      <c r="FMR238" s="13"/>
      <c r="FMS238" s="13"/>
      <c r="FMT238" s="13"/>
      <c r="FMU238" s="13"/>
      <c r="FMV238" s="13"/>
      <c r="FMW238" s="13"/>
      <c r="FMX238" s="13"/>
      <c r="FMY238" s="13"/>
      <c r="FMZ238" s="13"/>
      <c r="FNA238" s="13"/>
      <c r="FNB238" s="13"/>
      <c r="FNC238" s="13"/>
      <c r="FND238" s="13"/>
      <c r="FNE238" s="13"/>
      <c r="FNF238" s="13"/>
      <c r="FNG238" s="13"/>
      <c r="FNH238" s="13"/>
      <c r="FNI238" s="13"/>
      <c r="FNJ238" s="13"/>
      <c r="FNK238" s="13"/>
      <c r="FNL238" s="13"/>
      <c r="FNM238" s="13"/>
      <c r="FNN238" s="13"/>
      <c r="FNO238" s="13"/>
      <c r="FNP238" s="13"/>
      <c r="FNQ238" s="13"/>
      <c r="FNR238" s="13"/>
      <c r="FNS238" s="13"/>
      <c r="FNT238" s="13"/>
      <c r="FNU238" s="13"/>
      <c r="FNV238" s="13"/>
      <c r="FNW238" s="13"/>
      <c r="FNX238" s="13"/>
      <c r="FNY238" s="13"/>
      <c r="FNZ238" s="13"/>
      <c r="FOA238" s="13"/>
      <c r="FOB238" s="13"/>
      <c r="FOC238" s="13"/>
      <c r="FOD238" s="13"/>
      <c r="FOE238" s="13"/>
      <c r="FOF238" s="13"/>
      <c r="FOG238" s="13"/>
      <c r="FOH238" s="13"/>
      <c r="FOI238" s="13"/>
      <c r="FOJ238" s="13"/>
      <c r="FOK238" s="13"/>
      <c r="FOL238" s="13"/>
      <c r="FOM238" s="13"/>
      <c r="FON238" s="13"/>
      <c r="FOO238" s="13"/>
      <c r="FOP238" s="13"/>
      <c r="FOQ238" s="13"/>
      <c r="FOR238" s="13"/>
      <c r="FOS238" s="13"/>
      <c r="FOT238" s="13"/>
      <c r="FOU238" s="13"/>
      <c r="FOV238" s="13"/>
      <c r="FOW238" s="13"/>
      <c r="FOX238" s="13"/>
      <c r="FOY238" s="13"/>
      <c r="FOZ238" s="13"/>
      <c r="FPA238" s="13"/>
      <c r="FPB238" s="13"/>
      <c r="FPC238" s="13"/>
      <c r="FPD238" s="13"/>
      <c r="FPE238" s="13"/>
      <c r="FPF238" s="13"/>
      <c r="FPG238" s="13"/>
      <c r="FPH238" s="13"/>
      <c r="FPI238" s="13"/>
      <c r="FPJ238" s="13"/>
      <c r="FPK238" s="13"/>
      <c r="FPL238" s="13"/>
      <c r="FPM238" s="13"/>
      <c r="FPN238" s="13"/>
      <c r="FPO238" s="13"/>
      <c r="FPP238" s="13"/>
      <c r="FPQ238" s="13"/>
      <c r="FPR238" s="13"/>
      <c r="FPS238" s="13"/>
      <c r="FPT238" s="13"/>
      <c r="FPU238" s="13"/>
      <c r="FPV238" s="13"/>
      <c r="FPW238" s="13"/>
      <c r="FPX238" s="13"/>
      <c r="FPY238" s="13"/>
      <c r="FPZ238" s="13"/>
      <c r="FQA238" s="13"/>
      <c r="FQB238" s="13"/>
      <c r="FQC238" s="13"/>
      <c r="FQD238" s="13"/>
      <c r="FQE238" s="13"/>
      <c r="FQF238" s="13"/>
      <c r="FQG238" s="13"/>
      <c r="FQH238" s="13"/>
      <c r="FQI238" s="13"/>
      <c r="FQJ238" s="13"/>
      <c r="FQK238" s="13"/>
      <c r="FQL238" s="13"/>
      <c r="FQM238" s="13"/>
      <c r="FQN238" s="13"/>
      <c r="FQO238" s="13"/>
      <c r="FQP238" s="13"/>
      <c r="FQQ238" s="13"/>
      <c r="FQR238" s="13"/>
      <c r="FQS238" s="13"/>
      <c r="FQT238" s="13"/>
      <c r="FQU238" s="13"/>
      <c r="FQV238" s="13"/>
      <c r="FQW238" s="13"/>
      <c r="FQX238" s="13"/>
      <c r="FQY238" s="13"/>
      <c r="FQZ238" s="13"/>
      <c r="FRA238" s="13"/>
      <c r="FRB238" s="13"/>
      <c r="FRC238" s="13"/>
      <c r="FRD238" s="13"/>
      <c r="FRE238" s="13"/>
      <c r="FRF238" s="13"/>
      <c r="FRG238" s="13"/>
      <c r="FRH238" s="13"/>
      <c r="FRI238" s="13"/>
      <c r="FRJ238" s="13"/>
      <c r="FRK238" s="13"/>
      <c r="FRL238" s="13"/>
      <c r="FRM238" s="13"/>
      <c r="FRN238" s="13"/>
      <c r="FRO238" s="13"/>
      <c r="FRP238" s="13"/>
      <c r="FRQ238" s="13"/>
      <c r="FRR238" s="13"/>
      <c r="FRS238" s="13"/>
      <c r="FRT238" s="13"/>
      <c r="FRU238" s="13"/>
      <c r="FRV238" s="13"/>
      <c r="FRW238" s="13"/>
      <c r="FRX238" s="13"/>
      <c r="FRY238" s="13"/>
      <c r="FRZ238" s="13"/>
      <c r="FSA238" s="13"/>
      <c r="FSB238" s="13"/>
      <c r="FSC238" s="13"/>
      <c r="FSD238" s="13"/>
      <c r="FSE238" s="13"/>
      <c r="FSF238" s="13"/>
      <c r="FSG238" s="13"/>
      <c r="FSH238" s="13"/>
      <c r="FSI238" s="13"/>
      <c r="FSJ238" s="13"/>
      <c r="FSK238" s="13"/>
      <c r="FSL238" s="13"/>
      <c r="FSM238" s="13"/>
      <c r="FSN238" s="13"/>
      <c r="FSO238" s="13"/>
      <c r="FSP238" s="13"/>
      <c r="FSQ238" s="13"/>
      <c r="FSR238" s="13"/>
      <c r="FSS238" s="13"/>
      <c r="FST238" s="13"/>
      <c r="FSU238" s="13"/>
      <c r="FSV238" s="13"/>
      <c r="FSW238" s="13"/>
      <c r="FSX238" s="13"/>
      <c r="FSY238" s="13"/>
      <c r="FSZ238" s="13"/>
      <c r="FTA238" s="13"/>
      <c r="FTB238" s="13"/>
      <c r="FTC238" s="13"/>
      <c r="FTD238" s="13"/>
      <c r="FTE238" s="13"/>
      <c r="FTF238" s="13"/>
      <c r="FTG238" s="13"/>
      <c r="FTH238" s="13"/>
      <c r="FTI238" s="13"/>
      <c r="FTJ238" s="13"/>
      <c r="FTK238" s="13"/>
      <c r="FTL238" s="13"/>
      <c r="FTM238" s="13"/>
      <c r="FTN238" s="13"/>
      <c r="FTO238" s="13"/>
      <c r="FTP238" s="13"/>
      <c r="FTQ238" s="13"/>
      <c r="FTR238" s="13"/>
      <c r="FTS238" s="13"/>
      <c r="FTT238" s="13"/>
      <c r="FTU238" s="13"/>
      <c r="FTV238" s="13"/>
      <c r="FTW238" s="13"/>
      <c r="FTX238" s="13"/>
      <c r="FTY238" s="13"/>
      <c r="FTZ238" s="13"/>
      <c r="FUA238" s="13"/>
      <c r="FUB238" s="13"/>
      <c r="FUC238" s="13"/>
      <c r="FUD238" s="13"/>
      <c r="FUE238" s="13"/>
      <c r="FUF238" s="13"/>
      <c r="FUG238" s="13"/>
      <c r="FUH238" s="13"/>
      <c r="FUI238" s="13"/>
      <c r="FUJ238" s="13"/>
      <c r="FUK238" s="13"/>
      <c r="FUL238" s="13"/>
      <c r="FUM238" s="13"/>
      <c r="FUN238" s="13"/>
      <c r="FUO238" s="13"/>
      <c r="FUP238" s="13"/>
      <c r="FUQ238" s="13"/>
      <c r="FUR238" s="13"/>
      <c r="FUS238" s="13"/>
      <c r="FUT238" s="13"/>
      <c r="FUU238" s="13"/>
      <c r="FUV238" s="13"/>
      <c r="FUW238" s="13"/>
      <c r="FUX238" s="13"/>
      <c r="FUY238" s="13"/>
      <c r="FUZ238" s="13"/>
      <c r="FVA238" s="13"/>
      <c r="FVB238" s="13"/>
      <c r="FVC238" s="13"/>
      <c r="FVD238" s="13"/>
      <c r="FVE238" s="13"/>
      <c r="FVF238" s="13"/>
      <c r="FVG238" s="13"/>
      <c r="FVH238" s="13"/>
      <c r="FVI238" s="13"/>
      <c r="FVJ238" s="13"/>
      <c r="FVK238" s="13"/>
      <c r="FVL238" s="13"/>
      <c r="FVM238" s="13"/>
      <c r="FVN238" s="13"/>
      <c r="FVO238" s="13"/>
      <c r="FVP238" s="13"/>
      <c r="FVQ238" s="13"/>
      <c r="FVR238" s="13"/>
      <c r="FVS238" s="13"/>
      <c r="FVT238" s="13"/>
      <c r="FVU238" s="13"/>
      <c r="FVV238" s="13"/>
      <c r="FVW238" s="13"/>
      <c r="FVX238" s="13"/>
      <c r="FVY238" s="13"/>
      <c r="FVZ238" s="13"/>
      <c r="FWA238" s="13"/>
      <c r="FWB238" s="13"/>
      <c r="FWC238" s="13"/>
      <c r="FWD238" s="13"/>
      <c r="FWE238" s="13"/>
      <c r="FWF238" s="13"/>
      <c r="FWG238" s="13"/>
      <c r="FWH238" s="13"/>
      <c r="FWI238" s="13"/>
      <c r="FWJ238" s="13"/>
      <c r="FWK238" s="13"/>
      <c r="FWL238" s="13"/>
      <c r="FWM238" s="13"/>
      <c r="FWN238" s="13"/>
      <c r="FWO238" s="13"/>
      <c r="FWP238" s="13"/>
      <c r="FWQ238" s="13"/>
      <c r="FWR238" s="13"/>
      <c r="FWS238" s="13"/>
      <c r="FWT238" s="13"/>
      <c r="FWU238" s="13"/>
      <c r="FWV238" s="13"/>
      <c r="FWW238" s="13"/>
      <c r="FWX238" s="13"/>
      <c r="FWY238" s="13"/>
      <c r="FWZ238" s="13"/>
      <c r="FXA238" s="13"/>
      <c r="FXB238" s="13"/>
      <c r="FXC238" s="13"/>
      <c r="FXD238" s="13"/>
      <c r="FXE238" s="13"/>
      <c r="FXF238" s="13"/>
      <c r="FXG238" s="13"/>
      <c r="FXH238" s="13"/>
      <c r="FXI238" s="13"/>
      <c r="FXJ238" s="13"/>
      <c r="FXK238" s="13"/>
      <c r="FXL238" s="13"/>
      <c r="FXM238" s="13"/>
      <c r="FXN238" s="13"/>
      <c r="FXO238" s="13"/>
      <c r="FXP238" s="13"/>
      <c r="FXQ238" s="13"/>
      <c r="FXR238" s="13"/>
      <c r="FXS238" s="13"/>
      <c r="FXT238" s="13"/>
      <c r="FXU238" s="13"/>
      <c r="FXV238" s="13"/>
      <c r="FXW238" s="13"/>
      <c r="FXX238" s="13"/>
      <c r="FXY238" s="13"/>
      <c r="FXZ238" s="13"/>
      <c r="FYA238" s="13"/>
      <c r="FYB238" s="13"/>
      <c r="FYC238" s="13"/>
      <c r="FYD238" s="13"/>
      <c r="FYE238" s="13"/>
      <c r="FYF238" s="13"/>
      <c r="FYG238" s="13"/>
      <c r="FYH238" s="13"/>
      <c r="FYI238" s="13"/>
      <c r="FYJ238" s="13"/>
      <c r="FYK238" s="13"/>
      <c r="FYL238" s="13"/>
      <c r="FYM238" s="13"/>
      <c r="FYN238" s="13"/>
      <c r="FYO238" s="13"/>
      <c r="FYP238" s="13"/>
      <c r="FYQ238" s="13"/>
      <c r="FYR238" s="13"/>
      <c r="FYS238" s="13"/>
      <c r="FYT238" s="13"/>
      <c r="FYU238" s="13"/>
      <c r="FYV238" s="13"/>
      <c r="FYW238" s="13"/>
      <c r="FYX238" s="13"/>
      <c r="FYY238" s="13"/>
      <c r="FYZ238" s="13"/>
      <c r="FZA238" s="13"/>
      <c r="FZB238" s="13"/>
      <c r="FZC238" s="13"/>
      <c r="FZD238" s="13"/>
      <c r="FZE238" s="13"/>
      <c r="FZF238" s="13"/>
      <c r="FZG238" s="13"/>
      <c r="FZH238" s="13"/>
      <c r="FZI238" s="13"/>
      <c r="FZJ238" s="13"/>
      <c r="FZK238" s="13"/>
      <c r="FZL238" s="13"/>
      <c r="FZM238" s="13"/>
      <c r="FZN238" s="13"/>
      <c r="FZO238" s="13"/>
      <c r="FZP238" s="13"/>
      <c r="FZQ238" s="13"/>
      <c r="FZR238" s="13"/>
      <c r="FZS238" s="13"/>
      <c r="FZT238" s="13"/>
      <c r="FZU238" s="13"/>
      <c r="FZV238" s="13"/>
      <c r="FZW238" s="13"/>
      <c r="FZX238" s="13"/>
      <c r="FZY238" s="13"/>
      <c r="FZZ238" s="13"/>
      <c r="GAA238" s="13"/>
      <c r="GAB238" s="13"/>
      <c r="GAC238" s="13"/>
      <c r="GAD238" s="13"/>
      <c r="GAE238" s="13"/>
      <c r="GAF238" s="13"/>
      <c r="GAG238" s="13"/>
      <c r="GAH238" s="13"/>
      <c r="GAI238" s="13"/>
      <c r="GAJ238" s="13"/>
      <c r="GAK238" s="13"/>
      <c r="GAL238" s="13"/>
      <c r="GAM238" s="13"/>
      <c r="GAN238" s="13"/>
      <c r="GAO238" s="13"/>
      <c r="GAP238" s="13"/>
      <c r="GAQ238" s="13"/>
      <c r="GAR238" s="13"/>
      <c r="GAS238" s="13"/>
      <c r="GAT238" s="13"/>
      <c r="GAU238" s="13"/>
      <c r="GAV238" s="13"/>
      <c r="GAW238" s="13"/>
      <c r="GAX238" s="13"/>
      <c r="GAY238" s="13"/>
      <c r="GAZ238" s="13"/>
      <c r="GBA238" s="13"/>
      <c r="GBB238" s="13"/>
      <c r="GBC238" s="13"/>
      <c r="GBD238" s="13"/>
      <c r="GBE238" s="13"/>
      <c r="GBF238" s="13"/>
      <c r="GBG238" s="13"/>
      <c r="GBH238" s="13"/>
      <c r="GBI238" s="13"/>
      <c r="GBJ238" s="13"/>
      <c r="GBK238" s="13"/>
      <c r="GBL238" s="13"/>
      <c r="GBM238" s="13"/>
      <c r="GBN238" s="13"/>
      <c r="GBO238" s="13"/>
      <c r="GBP238" s="13"/>
      <c r="GBQ238" s="13"/>
      <c r="GBR238" s="13"/>
      <c r="GBS238" s="13"/>
      <c r="GBT238" s="13"/>
      <c r="GBU238" s="13"/>
      <c r="GBV238" s="13"/>
      <c r="GBW238" s="13"/>
      <c r="GBX238" s="13"/>
      <c r="GBY238" s="13"/>
      <c r="GBZ238" s="13"/>
      <c r="GCA238" s="13"/>
      <c r="GCB238" s="13"/>
      <c r="GCC238" s="13"/>
      <c r="GCD238" s="13"/>
      <c r="GCE238" s="13"/>
      <c r="GCF238" s="13"/>
      <c r="GCG238" s="13"/>
      <c r="GCH238" s="13"/>
      <c r="GCI238" s="13"/>
      <c r="GCJ238" s="13"/>
      <c r="GCK238" s="13"/>
      <c r="GCL238" s="13"/>
      <c r="GCM238" s="13"/>
      <c r="GCN238" s="13"/>
      <c r="GCO238" s="13"/>
      <c r="GCP238" s="13"/>
      <c r="GCQ238" s="13"/>
      <c r="GCR238" s="13"/>
      <c r="GCS238" s="13"/>
      <c r="GCT238" s="13"/>
      <c r="GCU238" s="13"/>
      <c r="GCV238" s="13"/>
      <c r="GCW238" s="13"/>
      <c r="GCX238" s="13"/>
      <c r="GCY238" s="13"/>
      <c r="GCZ238" s="13"/>
      <c r="GDA238" s="13"/>
      <c r="GDB238" s="13"/>
      <c r="GDC238" s="13"/>
      <c r="GDD238" s="13"/>
      <c r="GDE238" s="13"/>
      <c r="GDF238" s="13"/>
      <c r="GDG238" s="13"/>
      <c r="GDH238" s="13"/>
      <c r="GDI238" s="13"/>
      <c r="GDJ238" s="13"/>
      <c r="GDK238" s="13"/>
      <c r="GDL238" s="13"/>
      <c r="GDM238" s="13"/>
      <c r="GDN238" s="13"/>
      <c r="GDO238" s="13"/>
      <c r="GDP238" s="13"/>
      <c r="GDQ238" s="13"/>
      <c r="GDR238" s="13"/>
      <c r="GDS238" s="13"/>
      <c r="GDT238" s="13"/>
      <c r="GDU238" s="13"/>
      <c r="GDV238" s="13"/>
      <c r="GDW238" s="13"/>
      <c r="GDX238" s="13"/>
      <c r="GDY238" s="13"/>
      <c r="GDZ238" s="13"/>
      <c r="GEA238" s="13"/>
      <c r="GEB238" s="13"/>
      <c r="GEC238" s="13"/>
      <c r="GED238" s="13"/>
      <c r="GEE238" s="13"/>
      <c r="GEF238" s="13"/>
      <c r="GEG238" s="13"/>
      <c r="GEH238" s="13"/>
      <c r="GEI238" s="13"/>
      <c r="GEJ238" s="13"/>
      <c r="GEK238" s="13"/>
      <c r="GEL238" s="13"/>
      <c r="GEM238" s="13"/>
      <c r="GEN238" s="13"/>
      <c r="GEO238" s="13"/>
      <c r="GEP238" s="13"/>
      <c r="GEQ238" s="13"/>
      <c r="GER238" s="13"/>
      <c r="GES238" s="13"/>
      <c r="GET238" s="13"/>
      <c r="GEU238" s="13"/>
      <c r="GEV238" s="13"/>
      <c r="GEW238" s="13"/>
      <c r="GEX238" s="13"/>
      <c r="GEY238" s="13"/>
      <c r="GEZ238" s="13"/>
      <c r="GFA238" s="13"/>
      <c r="GFB238" s="13"/>
      <c r="GFC238" s="13"/>
      <c r="GFD238" s="13"/>
      <c r="GFE238" s="13"/>
      <c r="GFF238" s="13"/>
      <c r="GFG238" s="13"/>
      <c r="GFH238" s="13"/>
      <c r="GFI238" s="13"/>
      <c r="GFJ238" s="13"/>
      <c r="GFK238" s="13"/>
      <c r="GFL238" s="13"/>
      <c r="GFM238" s="13"/>
      <c r="GFN238" s="13"/>
      <c r="GFO238" s="13"/>
      <c r="GFP238" s="13"/>
      <c r="GFQ238" s="13"/>
      <c r="GFR238" s="13"/>
      <c r="GFS238" s="13"/>
      <c r="GFT238" s="13"/>
      <c r="GFU238" s="13"/>
      <c r="GFV238" s="13"/>
      <c r="GFW238" s="13"/>
      <c r="GFX238" s="13"/>
      <c r="GFY238" s="13"/>
      <c r="GFZ238" s="13"/>
      <c r="GGA238" s="13"/>
      <c r="GGB238" s="13"/>
      <c r="GGC238" s="13"/>
      <c r="GGD238" s="13"/>
      <c r="GGE238" s="13"/>
      <c r="GGF238" s="13"/>
      <c r="GGG238" s="13"/>
      <c r="GGH238" s="13"/>
      <c r="GGI238" s="13"/>
      <c r="GGJ238" s="13"/>
      <c r="GGK238" s="13"/>
      <c r="GGL238" s="13"/>
      <c r="GGM238" s="13"/>
      <c r="GGN238" s="13"/>
      <c r="GGO238" s="13"/>
      <c r="GGP238" s="13"/>
      <c r="GGQ238" s="13"/>
      <c r="GGR238" s="13"/>
      <c r="GGS238" s="13"/>
      <c r="GGT238" s="13"/>
      <c r="GGU238" s="13"/>
      <c r="GGV238" s="13"/>
      <c r="GGW238" s="13"/>
      <c r="GGX238" s="13"/>
      <c r="GGY238" s="13"/>
      <c r="GGZ238" s="13"/>
      <c r="GHA238" s="13"/>
      <c r="GHB238" s="13"/>
      <c r="GHC238" s="13"/>
      <c r="GHD238" s="13"/>
      <c r="GHE238" s="13"/>
      <c r="GHF238" s="13"/>
      <c r="GHG238" s="13"/>
      <c r="GHH238" s="13"/>
      <c r="GHI238" s="13"/>
      <c r="GHJ238" s="13"/>
      <c r="GHK238" s="13"/>
      <c r="GHL238" s="13"/>
      <c r="GHM238" s="13"/>
      <c r="GHN238" s="13"/>
      <c r="GHO238" s="13"/>
      <c r="GHP238" s="13"/>
      <c r="GHQ238" s="13"/>
      <c r="GHR238" s="13"/>
      <c r="GHS238" s="13"/>
      <c r="GHT238" s="13"/>
      <c r="GHU238" s="13"/>
      <c r="GHV238" s="13"/>
      <c r="GHW238" s="13"/>
      <c r="GHX238" s="13"/>
      <c r="GHY238" s="13"/>
      <c r="GHZ238" s="13"/>
      <c r="GIA238" s="13"/>
      <c r="GIB238" s="13"/>
      <c r="GIC238" s="13"/>
      <c r="GID238" s="13"/>
      <c r="GIE238" s="13"/>
      <c r="GIF238" s="13"/>
      <c r="GIG238" s="13"/>
      <c r="GIH238" s="13"/>
      <c r="GII238" s="13"/>
      <c r="GIJ238" s="13"/>
      <c r="GIK238" s="13"/>
      <c r="GIL238" s="13"/>
      <c r="GIM238" s="13"/>
      <c r="GIN238" s="13"/>
      <c r="GIO238" s="13"/>
      <c r="GIP238" s="13"/>
      <c r="GIQ238" s="13"/>
      <c r="GIR238" s="13"/>
      <c r="GIS238" s="13"/>
      <c r="GIT238" s="13"/>
      <c r="GIU238" s="13"/>
      <c r="GIV238" s="13"/>
      <c r="GIW238" s="13"/>
      <c r="GIX238" s="13"/>
      <c r="GIY238" s="13"/>
      <c r="GIZ238" s="13"/>
      <c r="GJA238" s="13"/>
      <c r="GJB238" s="13"/>
      <c r="GJC238" s="13"/>
      <c r="GJD238" s="13"/>
      <c r="GJE238" s="13"/>
      <c r="GJF238" s="13"/>
      <c r="GJG238" s="13"/>
      <c r="GJH238" s="13"/>
      <c r="GJI238" s="13"/>
      <c r="GJJ238" s="13"/>
      <c r="GJK238" s="13"/>
      <c r="GJL238" s="13"/>
      <c r="GJM238" s="13"/>
      <c r="GJN238" s="13"/>
      <c r="GJO238" s="13"/>
      <c r="GJP238" s="13"/>
      <c r="GJQ238" s="13"/>
      <c r="GJR238" s="13"/>
      <c r="GJS238" s="13"/>
      <c r="GJT238" s="13"/>
      <c r="GJU238" s="13"/>
      <c r="GJV238" s="13"/>
      <c r="GJW238" s="13"/>
      <c r="GJX238" s="13"/>
      <c r="GJY238" s="13"/>
      <c r="GJZ238" s="13"/>
      <c r="GKA238" s="13"/>
      <c r="GKB238" s="13"/>
      <c r="GKC238" s="13"/>
      <c r="GKD238" s="13"/>
      <c r="GKE238" s="13"/>
      <c r="GKF238" s="13"/>
      <c r="GKG238" s="13"/>
      <c r="GKH238" s="13"/>
      <c r="GKI238" s="13"/>
      <c r="GKJ238" s="13"/>
      <c r="GKK238" s="13"/>
      <c r="GKL238" s="13"/>
      <c r="GKM238" s="13"/>
      <c r="GKN238" s="13"/>
      <c r="GKO238" s="13"/>
      <c r="GKP238" s="13"/>
      <c r="GKQ238" s="13"/>
      <c r="GKR238" s="13"/>
      <c r="GKS238" s="13"/>
      <c r="GKT238" s="13"/>
      <c r="GKU238" s="13"/>
      <c r="GKV238" s="13"/>
      <c r="GKW238" s="13"/>
      <c r="GKX238" s="13"/>
      <c r="GKY238" s="13"/>
      <c r="GKZ238" s="13"/>
      <c r="GLA238" s="13"/>
      <c r="GLB238" s="13"/>
      <c r="GLC238" s="13"/>
      <c r="GLD238" s="13"/>
      <c r="GLE238" s="13"/>
      <c r="GLF238" s="13"/>
      <c r="GLG238" s="13"/>
      <c r="GLH238" s="13"/>
      <c r="GLI238" s="13"/>
      <c r="GLJ238" s="13"/>
      <c r="GLK238" s="13"/>
      <c r="GLL238" s="13"/>
      <c r="GLM238" s="13"/>
      <c r="GLN238" s="13"/>
      <c r="GLO238" s="13"/>
      <c r="GLP238" s="13"/>
      <c r="GLQ238" s="13"/>
      <c r="GLR238" s="13"/>
      <c r="GLS238" s="13"/>
      <c r="GLT238" s="13"/>
      <c r="GLU238" s="13"/>
      <c r="GLV238" s="13"/>
      <c r="GLW238" s="13"/>
      <c r="GLX238" s="13"/>
      <c r="GLY238" s="13"/>
      <c r="GLZ238" s="13"/>
      <c r="GMA238" s="13"/>
      <c r="GMB238" s="13"/>
      <c r="GMC238" s="13"/>
      <c r="GMD238" s="13"/>
      <c r="GME238" s="13"/>
      <c r="GMF238" s="13"/>
      <c r="GMG238" s="13"/>
      <c r="GMH238" s="13"/>
      <c r="GMI238" s="13"/>
      <c r="GMJ238" s="13"/>
      <c r="GMK238" s="13"/>
      <c r="GML238" s="13"/>
      <c r="GMM238" s="13"/>
      <c r="GMN238" s="13"/>
      <c r="GMO238" s="13"/>
      <c r="GMP238" s="13"/>
      <c r="GMQ238" s="13"/>
      <c r="GMR238" s="13"/>
      <c r="GMS238" s="13"/>
      <c r="GMT238" s="13"/>
      <c r="GMU238" s="13"/>
      <c r="GMV238" s="13"/>
      <c r="GMW238" s="13"/>
      <c r="GMX238" s="13"/>
      <c r="GMY238" s="13"/>
      <c r="GMZ238" s="13"/>
      <c r="GNA238" s="13"/>
      <c r="GNB238" s="13"/>
      <c r="GNC238" s="13"/>
      <c r="GND238" s="13"/>
      <c r="GNE238" s="13"/>
      <c r="GNF238" s="13"/>
      <c r="GNG238" s="13"/>
      <c r="GNH238" s="13"/>
      <c r="GNI238" s="13"/>
      <c r="GNJ238" s="13"/>
      <c r="GNK238" s="13"/>
      <c r="GNL238" s="13"/>
      <c r="GNM238" s="13"/>
      <c r="GNN238" s="13"/>
      <c r="GNO238" s="13"/>
      <c r="GNP238" s="13"/>
      <c r="GNQ238" s="13"/>
      <c r="GNR238" s="13"/>
      <c r="GNS238" s="13"/>
      <c r="GNT238" s="13"/>
      <c r="GNU238" s="13"/>
      <c r="GNV238" s="13"/>
      <c r="GNW238" s="13"/>
      <c r="GNX238" s="13"/>
      <c r="GNY238" s="13"/>
      <c r="GNZ238" s="13"/>
      <c r="GOA238" s="13"/>
      <c r="GOB238" s="13"/>
      <c r="GOC238" s="13"/>
      <c r="GOD238" s="13"/>
      <c r="GOE238" s="13"/>
      <c r="GOF238" s="13"/>
      <c r="GOG238" s="13"/>
      <c r="GOH238" s="13"/>
      <c r="GOI238" s="13"/>
      <c r="GOJ238" s="13"/>
      <c r="GOK238" s="13"/>
      <c r="GOL238" s="13"/>
      <c r="GOM238" s="13"/>
      <c r="GON238" s="13"/>
      <c r="GOO238" s="13"/>
      <c r="GOP238" s="13"/>
      <c r="GOQ238" s="13"/>
      <c r="GOR238" s="13"/>
      <c r="GOS238" s="13"/>
      <c r="GOT238" s="13"/>
      <c r="GOU238" s="13"/>
      <c r="GOV238" s="13"/>
      <c r="GOW238" s="13"/>
      <c r="GOX238" s="13"/>
      <c r="GOY238" s="13"/>
      <c r="GOZ238" s="13"/>
      <c r="GPA238" s="13"/>
      <c r="GPB238" s="13"/>
      <c r="GPC238" s="13"/>
      <c r="GPD238" s="13"/>
      <c r="GPE238" s="13"/>
      <c r="GPF238" s="13"/>
      <c r="GPG238" s="13"/>
      <c r="GPH238" s="13"/>
      <c r="GPI238" s="13"/>
      <c r="GPJ238" s="13"/>
      <c r="GPK238" s="13"/>
      <c r="GPL238" s="13"/>
      <c r="GPM238" s="13"/>
      <c r="GPN238" s="13"/>
      <c r="GPO238" s="13"/>
      <c r="GPP238" s="13"/>
      <c r="GPQ238" s="13"/>
      <c r="GPR238" s="13"/>
      <c r="GPS238" s="13"/>
      <c r="GPT238" s="13"/>
      <c r="GPU238" s="13"/>
      <c r="GPV238" s="13"/>
      <c r="GPW238" s="13"/>
      <c r="GPX238" s="13"/>
      <c r="GPY238" s="13"/>
      <c r="GPZ238" s="13"/>
      <c r="GQA238" s="13"/>
      <c r="GQB238" s="13"/>
      <c r="GQC238" s="13"/>
      <c r="GQD238" s="13"/>
      <c r="GQE238" s="13"/>
      <c r="GQF238" s="13"/>
      <c r="GQG238" s="13"/>
      <c r="GQH238" s="13"/>
      <c r="GQI238" s="13"/>
      <c r="GQJ238" s="13"/>
      <c r="GQK238" s="13"/>
      <c r="GQL238" s="13"/>
      <c r="GQM238" s="13"/>
      <c r="GQN238" s="13"/>
      <c r="GQO238" s="13"/>
      <c r="GQP238" s="13"/>
      <c r="GQQ238" s="13"/>
      <c r="GQR238" s="13"/>
      <c r="GQS238" s="13"/>
      <c r="GQT238" s="13"/>
      <c r="GQU238" s="13"/>
      <c r="GQV238" s="13"/>
      <c r="GQW238" s="13"/>
      <c r="GQX238" s="13"/>
      <c r="GQY238" s="13"/>
      <c r="GQZ238" s="13"/>
      <c r="GRA238" s="13"/>
      <c r="GRB238" s="13"/>
      <c r="GRC238" s="13"/>
      <c r="GRD238" s="13"/>
      <c r="GRE238" s="13"/>
      <c r="GRF238" s="13"/>
      <c r="GRG238" s="13"/>
      <c r="GRH238" s="13"/>
      <c r="GRI238" s="13"/>
      <c r="GRJ238" s="13"/>
      <c r="GRK238" s="13"/>
      <c r="GRL238" s="13"/>
      <c r="GRM238" s="13"/>
      <c r="GRN238" s="13"/>
      <c r="GRO238" s="13"/>
      <c r="GRP238" s="13"/>
      <c r="GRQ238" s="13"/>
      <c r="GRR238" s="13"/>
      <c r="GRS238" s="13"/>
      <c r="GRT238" s="13"/>
      <c r="GRU238" s="13"/>
      <c r="GRV238" s="13"/>
      <c r="GRW238" s="13"/>
      <c r="GRX238" s="13"/>
      <c r="GRY238" s="13"/>
      <c r="GRZ238" s="13"/>
      <c r="GSA238" s="13"/>
      <c r="GSB238" s="13"/>
      <c r="GSC238" s="13"/>
      <c r="GSD238" s="13"/>
      <c r="GSE238" s="13"/>
      <c r="GSF238" s="13"/>
      <c r="GSG238" s="13"/>
      <c r="GSH238" s="13"/>
      <c r="GSI238" s="13"/>
      <c r="GSJ238" s="13"/>
      <c r="GSK238" s="13"/>
      <c r="GSL238" s="13"/>
      <c r="GSM238" s="13"/>
      <c r="GSN238" s="13"/>
      <c r="GSO238" s="13"/>
      <c r="GSP238" s="13"/>
      <c r="GSQ238" s="13"/>
      <c r="GSR238" s="13"/>
      <c r="GSS238" s="13"/>
      <c r="GST238" s="13"/>
      <c r="GSU238" s="13"/>
      <c r="GSV238" s="13"/>
      <c r="GSW238" s="13"/>
      <c r="GSX238" s="13"/>
      <c r="GSY238" s="13"/>
      <c r="GSZ238" s="13"/>
      <c r="GTA238" s="13"/>
      <c r="GTB238" s="13"/>
      <c r="GTC238" s="13"/>
      <c r="GTD238" s="13"/>
      <c r="GTE238" s="13"/>
      <c r="GTF238" s="13"/>
      <c r="GTG238" s="13"/>
      <c r="GTH238" s="13"/>
      <c r="GTI238" s="13"/>
      <c r="GTJ238" s="13"/>
      <c r="GTK238" s="13"/>
      <c r="GTL238" s="13"/>
      <c r="GTM238" s="13"/>
      <c r="GTN238" s="13"/>
      <c r="GTO238" s="13"/>
      <c r="GTP238" s="13"/>
      <c r="GTQ238" s="13"/>
      <c r="GTR238" s="13"/>
      <c r="GTS238" s="13"/>
      <c r="GTT238" s="13"/>
      <c r="GTU238" s="13"/>
      <c r="GTV238" s="13"/>
      <c r="GTW238" s="13"/>
      <c r="GTX238" s="13"/>
      <c r="GTY238" s="13"/>
      <c r="GTZ238" s="13"/>
      <c r="GUA238" s="13"/>
      <c r="GUB238" s="13"/>
      <c r="GUC238" s="13"/>
      <c r="GUD238" s="13"/>
      <c r="GUE238" s="13"/>
      <c r="GUF238" s="13"/>
      <c r="GUG238" s="13"/>
      <c r="GUH238" s="13"/>
      <c r="GUI238" s="13"/>
      <c r="GUJ238" s="13"/>
      <c r="GUK238" s="13"/>
      <c r="GUL238" s="13"/>
      <c r="GUM238" s="13"/>
      <c r="GUN238" s="13"/>
      <c r="GUO238" s="13"/>
      <c r="GUP238" s="13"/>
      <c r="GUQ238" s="13"/>
      <c r="GUR238" s="13"/>
      <c r="GUS238" s="13"/>
      <c r="GUT238" s="13"/>
      <c r="GUU238" s="13"/>
      <c r="GUV238" s="13"/>
      <c r="GUW238" s="13"/>
      <c r="GUX238" s="13"/>
      <c r="GUY238" s="13"/>
      <c r="GUZ238" s="13"/>
      <c r="GVA238" s="13"/>
      <c r="GVB238" s="13"/>
      <c r="GVC238" s="13"/>
      <c r="GVD238" s="13"/>
      <c r="GVE238" s="13"/>
      <c r="GVF238" s="13"/>
      <c r="GVG238" s="13"/>
      <c r="GVH238" s="13"/>
      <c r="GVI238" s="13"/>
      <c r="GVJ238" s="13"/>
      <c r="GVK238" s="13"/>
      <c r="GVL238" s="13"/>
      <c r="GVM238" s="13"/>
      <c r="GVN238" s="13"/>
      <c r="GVO238" s="13"/>
      <c r="GVP238" s="13"/>
      <c r="GVQ238" s="13"/>
      <c r="GVR238" s="13"/>
      <c r="GVS238" s="13"/>
      <c r="GVT238" s="13"/>
      <c r="GVU238" s="13"/>
      <c r="GVV238" s="13"/>
      <c r="GVW238" s="13"/>
      <c r="GVX238" s="13"/>
      <c r="GVY238" s="13"/>
      <c r="GVZ238" s="13"/>
      <c r="GWA238" s="13"/>
      <c r="GWB238" s="13"/>
      <c r="GWC238" s="13"/>
      <c r="GWD238" s="13"/>
      <c r="GWE238" s="13"/>
      <c r="GWF238" s="13"/>
      <c r="GWG238" s="13"/>
      <c r="GWH238" s="13"/>
      <c r="GWI238" s="13"/>
      <c r="GWJ238" s="13"/>
      <c r="GWK238" s="13"/>
      <c r="GWL238" s="13"/>
      <c r="GWM238" s="13"/>
      <c r="GWN238" s="13"/>
      <c r="GWO238" s="13"/>
      <c r="GWP238" s="13"/>
      <c r="GWQ238" s="13"/>
      <c r="GWR238" s="13"/>
      <c r="GWS238" s="13"/>
      <c r="GWT238" s="13"/>
      <c r="GWU238" s="13"/>
      <c r="GWV238" s="13"/>
      <c r="GWW238" s="13"/>
      <c r="GWX238" s="13"/>
      <c r="GWY238" s="13"/>
      <c r="GWZ238" s="13"/>
      <c r="GXA238" s="13"/>
      <c r="GXB238" s="13"/>
      <c r="GXC238" s="13"/>
      <c r="GXD238" s="13"/>
      <c r="GXE238" s="13"/>
      <c r="GXF238" s="13"/>
      <c r="GXG238" s="13"/>
      <c r="GXH238" s="13"/>
      <c r="GXI238" s="13"/>
      <c r="GXJ238" s="13"/>
      <c r="GXK238" s="13"/>
      <c r="GXL238" s="13"/>
      <c r="GXM238" s="13"/>
      <c r="GXN238" s="13"/>
      <c r="GXO238" s="13"/>
      <c r="GXP238" s="13"/>
      <c r="GXQ238" s="13"/>
      <c r="GXR238" s="13"/>
      <c r="GXS238" s="13"/>
      <c r="GXT238" s="13"/>
      <c r="GXU238" s="13"/>
      <c r="GXV238" s="13"/>
      <c r="GXW238" s="13"/>
      <c r="GXX238" s="13"/>
      <c r="GXY238" s="13"/>
      <c r="GXZ238" s="13"/>
      <c r="GYA238" s="13"/>
      <c r="GYB238" s="13"/>
      <c r="GYC238" s="13"/>
      <c r="GYD238" s="13"/>
      <c r="GYE238" s="13"/>
      <c r="GYF238" s="13"/>
      <c r="GYG238" s="13"/>
      <c r="GYH238" s="13"/>
      <c r="GYI238" s="13"/>
      <c r="GYJ238" s="13"/>
      <c r="GYK238" s="13"/>
      <c r="GYL238" s="13"/>
      <c r="GYM238" s="13"/>
      <c r="GYN238" s="13"/>
      <c r="GYO238" s="13"/>
      <c r="GYP238" s="13"/>
      <c r="GYQ238" s="13"/>
      <c r="GYR238" s="13"/>
      <c r="GYS238" s="13"/>
      <c r="GYT238" s="13"/>
      <c r="GYU238" s="13"/>
      <c r="GYV238" s="13"/>
      <c r="GYW238" s="13"/>
      <c r="GYX238" s="13"/>
      <c r="GYY238" s="13"/>
      <c r="GYZ238" s="13"/>
      <c r="GZA238" s="13"/>
      <c r="GZB238" s="13"/>
      <c r="GZC238" s="13"/>
      <c r="GZD238" s="13"/>
      <c r="GZE238" s="13"/>
      <c r="GZF238" s="13"/>
      <c r="GZG238" s="13"/>
      <c r="GZH238" s="13"/>
      <c r="GZI238" s="13"/>
      <c r="GZJ238" s="13"/>
      <c r="GZK238" s="13"/>
      <c r="GZL238" s="13"/>
      <c r="GZM238" s="13"/>
      <c r="GZN238" s="13"/>
      <c r="GZO238" s="13"/>
      <c r="GZP238" s="13"/>
      <c r="GZQ238" s="13"/>
      <c r="GZR238" s="13"/>
      <c r="GZS238" s="13"/>
      <c r="GZT238" s="13"/>
      <c r="GZU238" s="13"/>
      <c r="GZV238" s="13"/>
      <c r="GZW238" s="13"/>
      <c r="GZX238" s="13"/>
      <c r="GZY238" s="13"/>
      <c r="GZZ238" s="13"/>
      <c r="HAA238" s="13"/>
      <c r="HAB238" s="13"/>
      <c r="HAC238" s="13"/>
      <c r="HAD238" s="13"/>
      <c r="HAE238" s="13"/>
      <c r="HAF238" s="13"/>
      <c r="HAG238" s="13"/>
      <c r="HAH238" s="13"/>
      <c r="HAI238" s="13"/>
      <c r="HAJ238" s="13"/>
      <c r="HAK238" s="13"/>
      <c r="HAL238" s="13"/>
      <c r="HAM238" s="13"/>
      <c r="HAN238" s="13"/>
      <c r="HAO238" s="13"/>
      <c r="HAP238" s="13"/>
      <c r="HAQ238" s="13"/>
      <c r="HAR238" s="13"/>
      <c r="HAS238" s="13"/>
      <c r="HAT238" s="13"/>
      <c r="HAU238" s="13"/>
      <c r="HAV238" s="13"/>
      <c r="HAW238" s="13"/>
      <c r="HAX238" s="13"/>
      <c r="HAY238" s="13"/>
      <c r="HAZ238" s="13"/>
      <c r="HBA238" s="13"/>
      <c r="HBB238" s="13"/>
      <c r="HBC238" s="13"/>
      <c r="HBD238" s="13"/>
      <c r="HBE238" s="13"/>
      <c r="HBF238" s="13"/>
      <c r="HBG238" s="13"/>
      <c r="HBH238" s="13"/>
      <c r="HBI238" s="13"/>
      <c r="HBJ238" s="13"/>
      <c r="HBK238" s="13"/>
      <c r="HBL238" s="13"/>
      <c r="HBM238" s="13"/>
      <c r="HBN238" s="13"/>
      <c r="HBO238" s="13"/>
      <c r="HBP238" s="13"/>
      <c r="HBQ238" s="13"/>
      <c r="HBR238" s="13"/>
      <c r="HBS238" s="13"/>
      <c r="HBT238" s="13"/>
      <c r="HBU238" s="13"/>
      <c r="HBV238" s="13"/>
      <c r="HBW238" s="13"/>
      <c r="HBX238" s="13"/>
      <c r="HBY238" s="13"/>
      <c r="HBZ238" s="13"/>
      <c r="HCA238" s="13"/>
      <c r="HCB238" s="13"/>
      <c r="HCC238" s="13"/>
      <c r="HCD238" s="13"/>
      <c r="HCE238" s="13"/>
      <c r="HCF238" s="13"/>
      <c r="HCG238" s="13"/>
      <c r="HCH238" s="13"/>
      <c r="HCI238" s="13"/>
      <c r="HCJ238" s="13"/>
      <c r="HCK238" s="13"/>
      <c r="HCL238" s="13"/>
      <c r="HCM238" s="13"/>
      <c r="HCN238" s="13"/>
      <c r="HCO238" s="13"/>
      <c r="HCP238" s="13"/>
      <c r="HCQ238" s="13"/>
      <c r="HCR238" s="13"/>
      <c r="HCS238" s="13"/>
      <c r="HCT238" s="13"/>
      <c r="HCU238" s="13"/>
      <c r="HCV238" s="13"/>
      <c r="HCW238" s="13"/>
      <c r="HCX238" s="13"/>
      <c r="HCY238" s="13"/>
      <c r="HCZ238" s="13"/>
      <c r="HDA238" s="13"/>
      <c r="HDB238" s="13"/>
      <c r="HDC238" s="13"/>
      <c r="HDD238" s="13"/>
      <c r="HDE238" s="13"/>
      <c r="HDF238" s="13"/>
      <c r="HDG238" s="13"/>
      <c r="HDH238" s="13"/>
      <c r="HDI238" s="13"/>
      <c r="HDJ238" s="13"/>
      <c r="HDK238" s="13"/>
      <c r="HDL238" s="13"/>
      <c r="HDM238" s="13"/>
      <c r="HDN238" s="13"/>
      <c r="HDO238" s="13"/>
      <c r="HDP238" s="13"/>
      <c r="HDQ238" s="13"/>
      <c r="HDR238" s="13"/>
      <c r="HDS238" s="13"/>
      <c r="HDT238" s="13"/>
      <c r="HDU238" s="13"/>
      <c r="HDV238" s="13"/>
      <c r="HDW238" s="13"/>
      <c r="HDX238" s="13"/>
      <c r="HDY238" s="13"/>
      <c r="HDZ238" s="13"/>
      <c r="HEA238" s="13"/>
      <c r="HEB238" s="13"/>
      <c r="HEC238" s="13"/>
      <c r="HED238" s="13"/>
      <c r="HEE238" s="13"/>
      <c r="HEF238" s="13"/>
      <c r="HEG238" s="13"/>
      <c r="HEH238" s="13"/>
      <c r="HEI238" s="13"/>
      <c r="HEJ238" s="13"/>
      <c r="HEK238" s="13"/>
      <c r="HEL238" s="13"/>
      <c r="HEM238" s="13"/>
      <c r="HEN238" s="13"/>
      <c r="HEO238" s="13"/>
      <c r="HEP238" s="13"/>
      <c r="HEQ238" s="13"/>
      <c r="HER238" s="13"/>
      <c r="HES238" s="13"/>
      <c r="HET238" s="13"/>
      <c r="HEU238" s="13"/>
      <c r="HEV238" s="13"/>
      <c r="HEW238" s="13"/>
      <c r="HEX238" s="13"/>
      <c r="HEY238" s="13"/>
      <c r="HEZ238" s="13"/>
      <c r="HFA238" s="13"/>
      <c r="HFB238" s="13"/>
      <c r="HFC238" s="13"/>
      <c r="HFD238" s="13"/>
      <c r="HFE238" s="13"/>
      <c r="HFF238" s="13"/>
      <c r="HFG238" s="13"/>
      <c r="HFH238" s="13"/>
      <c r="HFI238" s="13"/>
      <c r="HFJ238" s="13"/>
      <c r="HFK238" s="13"/>
      <c r="HFL238" s="13"/>
      <c r="HFM238" s="13"/>
      <c r="HFN238" s="13"/>
      <c r="HFO238" s="13"/>
      <c r="HFP238" s="13"/>
      <c r="HFQ238" s="13"/>
      <c r="HFR238" s="13"/>
      <c r="HFS238" s="13"/>
      <c r="HFT238" s="13"/>
      <c r="HFU238" s="13"/>
      <c r="HFV238" s="13"/>
      <c r="HFW238" s="13"/>
      <c r="HFX238" s="13"/>
      <c r="HFY238" s="13"/>
      <c r="HFZ238" s="13"/>
      <c r="HGA238" s="13"/>
      <c r="HGB238" s="13"/>
      <c r="HGC238" s="13"/>
      <c r="HGD238" s="13"/>
      <c r="HGE238" s="13"/>
      <c r="HGF238" s="13"/>
      <c r="HGG238" s="13"/>
      <c r="HGH238" s="13"/>
      <c r="HGI238" s="13"/>
      <c r="HGJ238" s="13"/>
      <c r="HGK238" s="13"/>
      <c r="HGL238" s="13"/>
      <c r="HGM238" s="13"/>
      <c r="HGN238" s="13"/>
      <c r="HGO238" s="13"/>
      <c r="HGP238" s="13"/>
      <c r="HGQ238" s="13"/>
      <c r="HGR238" s="13"/>
      <c r="HGS238" s="13"/>
      <c r="HGT238" s="13"/>
      <c r="HGU238" s="13"/>
      <c r="HGV238" s="13"/>
      <c r="HGW238" s="13"/>
      <c r="HGX238" s="13"/>
      <c r="HGY238" s="13"/>
      <c r="HGZ238" s="13"/>
      <c r="HHA238" s="13"/>
      <c r="HHB238" s="13"/>
      <c r="HHC238" s="13"/>
      <c r="HHD238" s="13"/>
      <c r="HHE238" s="13"/>
      <c r="HHF238" s="13"/>
      <c r="HHG238" s="13"/>
      <c r="HHH238" s="13"/>
      <c r="HHI238" s="13"/>
      <c r="HHJ238" s="13"/>
      <c r="HHK238" s="13"/>
      <c r="HHL238" s="13"/>
      <c r="HHM238" s="13"/>
      <c r="HHN238" s="13"/>
      <c r="HHO238" s="13"/>
      <c r="HHP238" s="13"/>
      <c r="HHQ238" s="13"/>
      <c r="HHR238" s="13"/>
      <c r="HHS238" s="13"/>
      <c r="HHT238" s="13"/>
      <c r="HHU238" s="13"/>
      <c r="HHV238" s="13"/>
      <c r="HHW238" s="13"/>
      <c r="HHX238" s="13"/>
      <c r="HHY238" s="13"/>
      <c r="HHZ238" s="13"/>
      <c r="HIA238" s="13"/>
      <c r="HIB238" s="13"/>
      <c r="HIC238" s="13"/>
      <c r="HID238" s="13"/>
      <c r="HIE238" s="13"/>
      <c r="HIF238" s="13"/>
      <c r="HIG238" s="13"/>
      <c r="HIH238" s="13"/>
      <c r="HII238" s="13"/>
      <c r="HIJ238" s="13"/>
      <c r="HIK238" s="13"/>
      <c r="HIL238" s="13"/>
      <c r="HIM238" s="13"/>
      <c r="HIN238" s="13"/>
      <c r="HIO238" s="13"/>
      <c r="HIP238" s="13"/>
      <c r="HIQ238" s="13"/>
      <c r="HIR238" s="13"/>
      <c r="HIS238" s="13"/>
      <c r="HIT238" s="13"/>
      <c r="HIU238" s="13"/>
      <c r="HIV238" s="13"/>
      <c r="HIW238" s="13"/>
      <c r="HIX238" s="13"/>
      <c r="HIY238" s="13"/>
      <c r="HIZ238" s="13"/>
      <c r="HJA238" s="13"/>
      <c r="HJB238" s="13"/>
      <c r="HJC238" s="13"/>
      <c r="HJD238" s="13"/>
      <c r="HJE238" s="13"/>
      <c r="HJF238" s="13"/>
      <c r="HJG238" s="13"/>
      <c r="HJH238" s="13"/>
      <c r="HJI238" s="13"/>
      <c r="HJJ238" s="13"/>
      <c r="HJK238" s="13"/>
      <c r="HJL238" s="13"/>
      <c r="HJM238" s="13"/>
      <c r="HJN238" s="13"/>
      <c r="HJO238" s="13"/>
      <c r="HJP238" s="13"/>
      <c r="HJQ238" s="13"/>
      <c r="HJR238" s="13"/>
      <c r="HJS238" s="13"/>
      <c r="HJT238" s="13"/>
      <c r="HJU238" s="13"/>
      <c r="HJV238" s="13"/>
      <c r="HJW238" s="13"/>
      <c r="HJX238" s="13"/>
      <c r="HJY238" s="13"/>
      <c r="HJZ238" s="13"/>
      <c r="HKA238" s="13"/>
      <c r="HKB238" s="13"/>
      <c r="HKC238" s="13"/>
      <c r="HKD238" s="13"/>
      <c r="HKE238" s="13"/>
      <c r="HKF238" s="13"/>
      <c r="HKG238" s="13"/>
      <c r="HKH238" s="13"/>
      <c r="HKI238" s="13"/>
      <c r="HKJ238" s="13"/>
      <c r="HKK238" s="13"/>
      <c r="HKL238" s="13"/>
      <c r="HKM238" s="13"/>
      <c r="HKN238" s="13"/>
      <c r="HKO238" s="13"/>
      <c r="HKP238" s="13"/>
      <c r="HKQ238" s="13"/>
      <c r="HKR238" s="13"/>
      <c r="HKS238" s="13"/>
      <c r="HKT238" s="13"/>
      <c r="HKU238" s="13"/>
      <c r="HKV238" s="13"/>
      <c r="HKW238" s="13"/>
      <c r="HKX238" s="13"/>
      <c r="HKY238" s="13"/>
      <c r="HKZ238" s="13"/>
      <c r="HLA238" s="13"/>
      <c r="HLB238" s="13"/>
      <c r="HLC238" s="13"/>
      <c r="HLD238" s="13"/>
      <c r="HLE238" s="13"/>
      <c r="HLF238" s="13"/>
      <c r="HLG238" s="13"/>
      <c r="HLH238" s="13"/>
      <c r="HLI238" s="13"/>
      <c r="HLJ238" s="13"/>
      <c r="HLK238" s="13"/>
      <c r="HLL238" s="13"/>
      <c r="HLM238" s="13"/>
      <c r="HLN238" s="13"/>
      <c r="HLO238" s="13"/>
      <c r="HLP238" s="13"/>
      <c r="HLQ238" s="13"/>
      <c r="HLR238" s="13"/>
      <c r="HLS238" s="13"/>
      <c r="HLT238" s="13"/>
      <c r="HLU238" s="13"/>
      <c r="HLV238" s="13"/>
      <c r="HLW238" s="13"/>
      <c r="HLX238" s="13"/>
      <c r="HLY238" s="13"/>
      <c r="HLZ238" s="13"/>
      <c r="HMA238" s="13"/>
      <c r="HMB238" s="13"/>
      <c r="HMC238" s="13"/>
      <c r="HMD238" s="13"/>
      <c r="HME238" s="13"/>
      <c r="HMF238" s="13"/>
      <c r="HMG238" s="13"/>
      <c r="HMH238" s="13"/>
      <c r="HMI238" s="13"/>
      <c r="HMJ238" s="13"/>
      <c r="HMK238" s="13"/>
      <c r="HML238" s="13"/>
      <c r="HMM238" s="13"/>
      <c r="HMN238" s="13"/>
      <c r="HMO238" s="13"/>
      <c r="HMP238" s="13"/>
      <c r="HMQ238" s="13"/>
      <c r="HMR238" s="13"/>
      <c r="HMS238" s="13"/>
      <c r="HMT238" s="13"/>
      <c r="HMU238" s="13"/>
      <c r="HMV238" s="13"/>
      <c r="HMW238" s="13"/>
      <c r="HMX238" s="13"/>
      <c r="HMY238" s="13"/>
      <c r="HMZ238" s="13"/>
      <c r="HNA238" s="13"/>
      <c r="HNB238" s="13"/>
      <c r="HNC238" s="13"/>
      <c r="HND238" s="13"/>
      <c r="HNE238" s="13"/>
      <c r="HNF238" s="13"/>
      <c r="HNG238" s="13"/>
      <c r="HNH238" s="13"/>
      <c r="HNI238" s="13"/>
      <c r="HNJ238" s="13"/>
      <c r="HNK238" s="13"/>
      <c r="HNL238" s="13"/>
      <c r="HNM238" s="13"/>
      <c r="HNN238" s="13"/>
      <c r="HNO238" s="13"/>
      <c r="HNP238" s="13"/>
      <c r="HNQ238" s="13"/>
      <c r="HNR238" s="13"/>
      <c r="HNS238" s="13"/>
      <c r="HNT238" s="13"/>
      <c r="HNU238" s="13"/>
      <c r="HNV238" s="13"/>
      <c r="HNW238" s="13"/>
      <c r="HNX238" s="13"/>
      <c r="HNY238" s="13"/>
      <c r="HNZ238" s="13"/>
      <c r="HOA238" s="13"/>
      <c r="HOB238" s="13"/>
      <c r="HOC238" s="13"/>
      <c r="HOD238" s="13"/>
      <c r="HOE238" s="13"/>
      <c r="HOF238" s="13"/>
      <c r="HOG238" s="13"/>
      <c r="HOH238" s="13"/>
      <c r="HOI238" s="13"/>
      <c r="HOJ238" s="13"/>
      <c r="HOK238" s="13"/>
      <c r="HOL238" s="13"/>
      <c r="HOM238" s="13"/>
      <c r="HON238" s="13"/>
      <c r="HOO238" s="13"/>
      <c r="HOP238" s="13"/>
      <c r="HOQ238" s="13"/>
      <c r="HOR238" s="13"/>
      <c r="HOS238" s="13"/>
      <c r="HOT238" s="13"/>
      <c r="HOU238" s="13"/>
      <c r="HOV238" s="13"/>
      <c r="HOW238" s="13"/>
      <c r="HOX238" s="13"/>
      <c r="HOY238" s="13"/>
      <c r="HOZ238" s="13"/>
      <c r="HPA238" s="13"/>
      <c r="HPB238" s="13"/>
      <c r="HPC238" s="13"/>
      <c r="HPD238" s="13"/>
      <c r="HPE238" s="13"/>
      <c r="HPF238" s="13"/>
      <c r="HPG238" s="13"/>
      <c r="HPH238" s="13"/>
      <c r="HPI238" s="13"/>
      <c r="HPJ238" s="13"/>
      <c r="HPK238" s="13"/>
      <c r="HPL238" s="13"/>
      <c r="HPM238" s="13"/>
      <c r="HPN238" s="13"/>
      <c r="HPO238" s="13"/>
      <c r="HPP238" s="13"/>
      <c r="HPQ238" s="13"/>
      <c r="HPR238" s="13"/>
      <c r="HPS238" s="13"/>
      <c r="HPT238" s="13"/>
      <c r="HPU238" s="13"/>
      <c r="HPV238" s="13"/>
      <c r="HPW238" s="13"/>
      <c r="HPX238" s="13"/>
      <c r="HPY238" s="13"/>
      <c r="HPZ238" s="13"/>
      <c r="HQA238" s="13"/>
      <c r="HQB238" s="13"/>
      <c r="HQC238" s="13"/>
      <c r="HQD238" s="13"/>
      <c r="HQE238" s="13"/>
      <c r="HQF238" s="13"/>
      <c r="HQG238" s="13"/>
      <c r="HQH238" s="13"/>
      <c r="HQI238" s="13"/>
      <c r="HQJ238" s="13"/>
      <c r="HQK238" s="13"/>
      <c r="HQL238" s="13"/>
      <c r="HQM238" s="13"/>
      <c r="HQN238" s="13"/>
      <c r="HQO238" s="13"/>
      <c r="HQP238" s="13"/>
      <c r="HQQ238" s="13"/>
      <c r="HQR238" s="13"/>
      <c r="HQS238" s="13"/>
      <c r="HQT238" s="13"/>
      <c r="HQU238" s="13"/>
      <c r="HQV238" s="13"/>
      <c r="HQW238" s="13"/>
      <c r="HQX238" s="13"/>
      <c r="HQY238" s="13"/>
      <c r="HQZ238" s="13"/>
      <c r="HRA238" s="13"/>
      <c r="HRB238" s="13"/>
      <c r="HRC238" s="13"/>
      <c r="HRD238" s="13"/>
      <c r="HRE238" s="13"/>
      <c r="HRF238" s="13"/>
      <c r="HRG238" s="13"/>
      <c r="HRH238" s="13"/>
      <c r="HRI238" s="13"/>
      <c r="HRJ238" s="13"/>
      <c r="HRK238" s="13"/>
      <c r="HRL238" s="13"/>
      <c r="HRM238" s="13"/>
      <c r="HRN238" s="13"/>
      <c r="HRO238" s="13"/>
      <c r="HRP238" s="13"/>
      <c r="HRQ238" s="13"/>
      <c r="HRR238" s="13"/>
      <c r="HRS238" s="13"/>
      <c r="HRT238" s="13"/>
      <c r="HRU238" s="13"/>
      <c r="HRV238" s="13"/>
      <c r="HRW238" s="13"/>
      <c r="HRX238" s="13"/>
      <c r="HRY238" s="13"/>
      <c r="HRZ238" s="13"/>
      <c r="HSA238" s="13"/>
      <c r="HSB238" s="13"/>
      <c r="HSC238" s="13"/>
      <c r="HSD238" s="13"/>
      <c r="HSE238" s="13"/>
      <c r="HSF238" s="13"/>
      <c r="HSG238" s="13"/>
      <c r="HSH238" s="13"/>
      <c r="HSI238" s="13"/>
      <c r="HSJ238" s="13"/>
      <c r="HSK238" s="13"/>
      <c r="HSL238" s="13"/>
      <c r="HSM238" s="13"/>
      <c r="HSN238" s="13"/>
      <c r="HSO238" s="13"/>
      <c r="HSP238" s="13"/>
      <c r="HSQ238" s="13"/>
      <c r="HSR238" s="13"/>
      <c r="HSS238" s="13"/>
      <c r="HST238" s="13"/>
      <c r="HSU238" s="13"/>
      <c r="HSV238" s="13"/>
      <c r="HSW238" s="13"/>
      <c r="HSX238" s="13"/>
      <c r="HSY238" s="13"/>
      <c r="HSZ238" s="13"/>
      <c r="HTA238" s="13"/>
      <c r="HTB238" s="13"/>
      <c r="HTC238" s="13"/>
      <c r="HTD238" s="13"/>
      <c r="HTE238" s="13"/>
      <c r="HTF238" s="13"/>
      <c r="HTG238" s="13"/>
      <c r="HTH238" s="13"/>
      <c r="HTI238" s="13"/>
      <c r="HTJ238" s="13"/>
      <c r="HTK238" s="13"/>
      <c r="HTL238" s="13"/>
      <c r="HTM238" s="13"/>
      <c r="HTN238" s="13"/>
      <c r="HTO238" s="13"/>
      <c r="HTP238" s="13"/>
      <c r="HTQ238" s="13"/>
      <c r="HTR238" s="13"/>
      <c r="HTS238" s="13"/>
      <c r="HTT238" s="13"/>
      <c r="HTU238" s="13"/>
      <c r="HTV238" s="13"/>
      <c r="HTW238" s="13"/>
      <c r="HTX238" s="13"/>
      <c r="HTY238" s="13"/>
      <c r="HTZ238" s="13"/>
      <c r="HUA238" s="13"/>
      <c r="HUB238" s="13"/>
      <c r="HUC238" s="13"/>
      <c r="HUD238" s="13"/>
      <c r="HUE238" s="13"/>
      <c r="HUF238" s="13"/>
      <c r="HUG238" s="13"/>
      <c r="HUH238" s="13"/>
      <c r="HUI238" s="13"/>
      <c r="HUJ238" s="13"/>
      <c r="HUK238" s="13"/>
      <c r="HUL238" s="13"/>
      <c r="HUM238" s="13"/>
      <c r="HUN238" s="13"/>
      <c r="HUO238" s="13"/>
      <c r="HUP238" s="13"/>
      <c r="HUQ238" s="13"/>
      <c r="HUR238" s="13"/>
      <c r="HUS238" s="13"/>
      <c r="HUT238" s="13"/>
      <c r="HUU238" s="13"/>
      <c r="HUV238" s="13"/>
      <c r="HUW238" s="13"/>
      <c r="HUX238" s="13"/>
      <c r="HUY238" s="13"/>
      <c r="HUZ238" s="13"/>
      <c r="HVA238" s="13"/>
      <c r="HVB238" s="13"/>
      <c r="HVC238" s="13"/>
      <c r="HVD238" s="13"/>
      <c r="HVE238" s="13"/>
      <c r="HVF238" s="13"/>
      <c r="HVG238" s="13"/>
      <c r="HVH238" s="13"/>
      <c r="HVI238" s="13"/>
      <c r="HVJ238" s="13"/>
      <c r="HVK238" s="13"/>
      <c r="HVL238" s="13"/>
      <c r="HVM238" s="13"/>
      <c r="HVN238" s="13"/>
      <c r="HVO238" s="13"/>
      <c r="HVP238" s="13"/>
      <c r="HVQ238" s="13"/>
      <c r="HVR238" s="13"/>
      <c r="HVS238" s="13"/>
      <c r="HVT238" s="13"/>
      <c r="HVU238" s="13"/>
      <c r="HVV238" s="13"/>
      <c r="HVW238" s="13"/>
      <c r="HVX238" s="13"/>
      <c r="HVY238" s="13"/>
      <c r="HVZ238" s="13"/>
      <c r="HWA238" s="13"/>
      <c r="HWB238" s="13"/>
      <c r="HWC238" s="13"/>
      <c r="HWD238" s="13"/>
      <c r="HWE238" s="13"/>
      <c r="HWF238" s="13"/>
      <c r="HWG238" s="13"/>
      <c r="HWH238" s="13"/>
      <c r="HWI238" s="13"/>
      <c r="HWJ238" s="13"/>
      <c r="HWK238" s="13"/>
      <c r="HWL238" s="13"/>
      <c r="HWM238" s="13"/>
      <c r="HWN238" s="13"/>
      <c r="HWO238" s="13"/>
      <c r="HWP238" s="13"/>
      <c r="HWQ238" s="13"/>
      <c r="HWR238" s="13"/>
      <c r="HWS238" s="13"/>
      <c r="HWT238" s="13"/>
      <c r="HWU238" s="13"/>
      <c r="HWV238" s="13"/>
      <c r="HWW238" s="13"/>
      <c r="HWX238" s="13"/>
      <c r="HWY238" s="13"/>
      <c r="HWZ238" s="13"/>
      <c r="HXA238" s="13"/>
      <c r="HXB238" s="13"/>
      <c r="HXC238" s="13"/>
      <c r="HXD238" s="13"/>
      <c r="HXE238" s="13"/>
      <c r="HXF238" s="13"/>
      <c r="HXG238" s="13"/>
      <c r="HXH238" s="13"/>
      <c r="HXI238" s="13"/>
      <c r="HXJ238" s="13"/>
      <c r="HXK238" s="13"/>
      <c r="HXL238" s="13"/>
      <c r="HXM238" s="13"/>
      <c r="HXN238" s="13"/>
      <c r="HXO238" s="13"/>
      <c r="HXP238" s="13"/>
      <c r="HXQ238" s="13"/>
      <c r="HXR238" s="13"/>
      <c r="HXS238" s="13"/>
      <c r="HXT238" s="13"/>
      <c r="HXU238" s="13"/>
      <c r="HXV238" s="13"/>
      <c r="HXW238" s="13"/>
      <c r="HXX238" s="13"/>
      <c r="HXY238" s="13"/>
      <c r="HXZ238" s="13"/>
      <c r="HYA238" s="13"/>
      <c r="HYB238" s="13"/>
      <c r="HYC238" s="13"/>
      <c r="HYD238" s="13"/>
      <c r="HYE238" s="13"/>
      <c r="HYF238" s="13"/>
      <c r="HYG238" s="13"/>
      <c r="HYH238" s="13"/>
      <c r="HYI238" s="13"/>
      <c r="HYJ238" s="13"/>
      <c r="HYK238" s="13"/>
      <c r="HYL238" s="13"/>
      <c r="HYM238" s="13"/>
      <c r="HYN238" s="13"/>
      <c r="HYO238" s="13"/>
      <c r="HYP238" s="13"/>
      <c r="HYQ238" s="13"/>
      <c r="HYR238" s="13"/>
      <c r="HYS238" s="13"/>
      <c r="HYT238" s="13"/>
      <c r="HYU238" s="13"/>
      <c r="HYV238" s="13"/>
      <c r="HYW238" s="13"/>
      <c r="HYX238" s="13"/>
      <c r="HYY238" s="13"/>
      <c r="HYZ238" s="13"/>
      <c r="HZA238" s="13"/>
      <c r="HZB238" s="13"/>
      <c r="HZC238" s="13"/>
      <c r="HZD238" s="13"/>
      <c r="HZE238" s="13"/>
      <c r="HZF238" s="13"/>
      <c r="HZG238" s="13"/>
      <c r="HZH238" s="13"/>
      <c r="HZI238" s="13"/>
      <c r="HZJ238" s="13"/>
      <c r="HZK238" s="13"/>
      <c r="HZL238" s="13"/>
      <c r="HZM238" s="13"/>
      <c r="HZN238" s="13"/>
      <c r="HZO238" s="13"/>
      <c r="HZP238" s="13"/>
      <c r="HZQ238" s="13"/>
      <c r="HZR238" s="13"/>
      <c r="HZS238" s="13"/>
      <c r="HZT238" s="13"/>
      <c r="HZU238" s="13"/>
      <c r="HZV238" s="13"/>
      <c r="HZW238" s="13"/>
      <c r="HZX238" s="13"/>
      <c r="HZY238" s="13"/>
      <c r="HZZ238" s="13"/>
      <c r="IAA238" s="13"/>
      <c r="IAB238" s="13"/>
      <c r="IAC238" s="13"/>
      <c r="IAD238" s="13"/>
      <c r="IAE238" s="13"/>
      <c r="IAF238" s="13"/>
      <c r="IAG238" s="13"/>
      <c r="IAH238" s="13"/>
      <c r="IAI238" s="13"/>
      <c r="IAJ238" s="13"/>
      <c r="IAK238" s="13"/>
      <c r="IAL238" s="13"/>
      <c r="IAM238" s="13"/>
      <c r="IAN238" s="13"/>
      <c r="IAO238" s="13"/>
      <c r="IAP238" s="13"/>
      <c r="IAQ238" s="13"/>
      <c r="IAR238" s="13"/>
      <c r="IAS238" s="13"/>
      <c r="IAT238" s="13"/>
      <c r="IAU238" s="13"/>
      <c r="IAV238" s="13"/>
      <c r="IAW238" s="13"/>
      <c r="IAX238" s="13"/>
      <c r="IAY238" s="13"/>
      <c r="IAZ238" s="13"/>
      <c r="IBA238" s="13"/>
      <c r="IBB238" s="13"/>
      <c r="IBC238" s="13"/>
      <c r="IBD238" s="13"/>
      <c r="IBE238" s="13"/>
      <c r="IBF238" s="13"/>
      <c r="IBG238" s="13"/>
      <c r="IBH238" s="13"/>
      <c r="IBI238" s="13"/>
      <c r="IBJ238" s="13"/>
      <c r="IBK238" s="13"/>
      <c r="IBL238" s="13"/>
      <c r="IBM238" s="13"/>
      <c r="IBN238" s="13"/>
      <c r="IBO238" s="13"/>
      <c r="IBP238" s="13"/>
      <c r="IBQ238" s="13"/>
      <c r="IBR238" s="13"/>
      <c r="IBS238" s="13"/>
      <c r="IBT238" s="13"/>
      <c r="IBU238" s="13"/>
      <c r="IBV238" s="13"/>
      <c r="IBW238" s="13"/>
      <c r="IBX238" s="13"/>
      <c r="IBY238" s="13"/>
      <c r="IBZ238" s="13"/>
      <c r="ICA238" s="13"/>
      <c r="ICB238" s="13"/>
      <c r="ICC238" s="13"/>
      <c r="ICD238" s="13"/>
      <c r="ICE238" s="13"/>
      <c r="ICF238" s="13"/>
      <c r="ICG238" s="13"/>
      <c r="ICH238" s="13"/>
      <c r="ICI238" s="13"/>
      <c r="ICJ238" s="13"/>
      <c r="ICK238" s="13"/>
      <c r="ICL238" s="13"/>
      <c r="ICM238" s="13"/>
      <c r="ICN238" s="13"/>
      <c r="ICO238" s="13"/>
      <c r="ICP238" s="13"/>
      <c r="ICQ238" s="13"/>
      <c r="ICR238" s="13"/>
      <c r="ICS238" s="13"/>
      <c r="ICT238" s="13"/>
      <c r="ICU238" s="13"/>
      <c r="ICV238" s="13"/>
      <c r="ICW238" s="13"/>
      <c r="ICX238" s="13"/>
      <c r="ICY238" s="13"/>
      <c r="ICZ238" s="13"/>
      <c r="IDA238" s="13"/>
      <c r="IDB238" s="13"/>
      <c r="IDC238" s="13"/>
      <c r="IDD238" s="13"/>
      <c r="IDE238" s="13"/>
      <c r="IDF238" s="13"/>
      <c r="IDG238" s="13"/>
      <c r="IDH238" s="13"/>
      <c r="IDI238" s="13"/>
      <c r="IDJ238" s="13"/>
      <c r="IDK238" s="13"/>
      <c r="IDL238" s="13"/>
      <c r="IDM238" s="13"/>
      <c r="IDN238" s="13"/>
      <c r="IDO238" s="13"/>
      <c r="IDP238" s="13"/>
      <c r="IDQ238" s="13"/>
      <c r="IDR238" s="13"/>
      <c r="IDS238" s="13"/>
      <c r="IDT238" s="13"/>
      <c r="IDU238" s="13"/>
      <c r="IDV238" s="13"/>
      <c r="IDW238" s="13"/>
      <c r="IDX238" s="13"/>
      <c r="IDY238" s="13"/>
      <c r="IDZ238" s="13"/>
      <c r="IEA238" s="13"/>
      <c r="IEB238" s="13"/>
      <c r="IEC238" s="13"/>
      <c r="IED238" s="13"/>
      <c r="IEE238" s="13"/>
      <c r="IEF238" s="13"/>
      <c r="IEG238" s="13"/>
      <c r="IEH238" s="13"/>
      <c r="IEI238" s="13"/>
      <c r="IEJ238" s="13"/>
      <c r="IEK238" s="13"/>
      <c r="IEL238" s="13"/>
      <c r="IEM238" s="13"/>
      <c r="IEN238" s="13"/>
      <c r="IEO238" s="13"/>
      <c r="IEP238" s="13"/>
      <c r="IEQ238" s="13"/>
      <c r="IER238" s="13"/>
      <c r="IES238" s="13"/>
      <c r="IET238" s="13"/>
      <c r="IEU238" s="13"/>
      <c r="IEV238" s="13"/>
      <c r="IEW238" s="13"/>
      <c r="IEX238" s="13"/>
      <c r="IEY238" s="13"/>
      <c r="IEZ238" s="13"/>
      <c r="IFA238" s="13"/>
      <c r="IFB238" s="13"/>
      <c r="IFC238" s="13"/>
      <c r="IFD238" s="13"/>
      <c r="IFE238" s="13"/>
      <c r="IFF238" s="13"/>
      <c r="IFG238" s="13"/>
      <c r="IFH238" s="13"/>
      <c r="IFI238" s="13"/>
      <c r="IFJ238" s="13"/>
      <c r="IFK238" s="13"/>
      <c r="IFL238" s="13"/>
      <c r="IFM238" s="13"/>
      <c r="IFN238" s="13"/>
      <c r="IFO238" s="13"/>
      <c r="IFP238" s="13"/>
      <c r="IFQ238" s="13"/>
      <c r="IFR238" s="13"/>
      <c r="IFS238" s="13"/>
      <c r="IFT238" s="13"/>
      <c r="IFU238" s="13"/>
      <c r="IFV238" s="13"/>
      <c r="IFW238" s="13"/>
      <c r="IFX238" s="13"/>
      <c r="IFY238" s="13"/>
      <c r="IFZ238" s="13"/>
      <c r="IGA238" s="13"/>
      <c r="IGB238" s="13"/>
      <c r="IGC238" s="13"/>
      <c r="IGD238" s="13"/>
      <c r="IGE238" s="13"/>
      <c r="IGF238" s="13"/>
      <c r="IGG238" s="13"/>
      <c r="IGH238" s="13"/>
      <c r="IGI238" s="13"/>
      <c r="IGJ238" s="13"/>
      <c r="IGK238" s="13"/>
      <c r="IGL238" s="13"/>
      <c r="IGM238" s="13"/>
      <c r="IGN238" s="13"/>
      <c r="IGO238" s="13"/>
      <c r="IGP238" s="13"/>
      <c r="IGQ238" s="13"/>
      <c r="IGR238" s="13"/>
      <c r="IGS238" s="13"/>
      <c r="IGT238" s="13"/>
      <c r="IGU238" s="13"/>
      <c r="IGV238" s="13"/>
      <c r="IGW238" s="13"/>
      <c r="IGX238" s="13"/>
      <c r="IGY238" s="13"/>
      <c r="IGZ238" s="13"/>
      <c r="IHA238" s="13"/>
      <c r="IHB238" s="13"/>
      <c r="IHC238" s="13"/>
      <c r="IHD238" s="13"/>
      <c r="IHE238" s="13"/>
      <c r="IHF238" s="13"/>
      <c r="IHG238" s="13"/>
      <c r="IHH238" s="13"/>
      <c r="IHI238" s="13"/>
      <c r="IHJ238" s="13"/>
      <c r="IHK238" s="13"/>
      <c r="IHL238" s="13"/>
      <c r="IHM238" s="13"/>
      <c r="IHN238" s="13"/>
      <c r="IHO238" s="13"/>
      <c r="IHP238" s="13"/>
      <c r="IHQ238" s="13"/>
      <c r="IHR238" s="13"/>
      <c r="IHS238" s="13"/>
      <c r="IHT238" s="13"/>
      <c r="IHU238" s="13"/>
      <c r="IHV238" s="13"/>
      <c r="IHW238" s="13"/>
      <c r="IHX238" s="13"/>
      <c r="IHY238" s="13"/>
      <c r="IHZ238" s="13"/>
      <c r="IIA238" s="13"/>
      <c r="IIB238" s="13"/>
      <c r="IIC238" s="13"/>
      <c r="IID238" s="13"/>
      <c r="IIE238" s="13"/>
      <c r="IIF238" s="13"/>
      <c r="IIG238" s="13"/>
      <c r="IIH238" s="13"/>
      <c r="III238" s="13"/>
      <c r="IIJ238" s="13"/>
      <c r="IIK238" s="13"/>
      <c r="IIL238" s="13"/>
      <c r="IIM238" s="13"/>
      <c r="IIN238" s="13"/>
      <c r="IIO238" s="13"/>
      <c r="IIP238" s="13"/>
      <c r="IIQ238" s="13"/>
      <c r="IIR238" s="13"/>
      <c r="IIS238" s="13"/>
      <c r="IIT238" s="13"/>
      <c r="IIU238" s="13"/>
      <c r="IIV238" s="13"/>
      <c r="IIW238" s="13"/>
      <c r="IIX238" s="13"/>
      <c r="IIY238" s="13"/>
      <c r="IIZ238" s="13"/>
      <c r="IJA238" s="13"/>
      <c r="IJB238" s="13"/>
      <c r="IJC238" s="13"/>
      <c r="IJD238" s="13"/>
      <c r="IJE238" s="13"/>
      <c r="IJF238" s="13"/>
      <c r="IJG238" s="13"/>
      <c r="IJH238" s="13"/>
      <c r="IJI238" s="13"/>
      <c r="IJJ238" s="13"/>
      <c r="IJK238" s="13"/>
      <c r="IJL238" s="13"/>
      <c r="IJM238" s="13"/>
      <c r="IJN238" s="13"/>
      <c r="IJO238" s="13"/>
      <c r="IJP238" s="13"/>
      <c r="IJQ238" s="13"/>
      <c r="IJR238" s="13"/>
      <c r="IJS238" s="13"/>
      <c r="IJT238" s="13"/>
      <c r="IJU238" s="13"/>
      <c r="IJV238" s="13"/>
      <c r="IJW238" s="13"/>
      <c r="IJX238" s="13"/>
      <c r="IJY238" s="13"/>
      <c r="IJZ238" s="13"/>
      <c r="IKA238" s="13"/>
      <c r="IKB238" s="13"/>
      <c r="IKC238" s="13"/>
      <c r="IKD238" s="13"/>
      <c r="IKE238" s="13"/>
      <c r="IKF238" s="13"/>
      <c r="IKG238" s="13"/>
      <c r="IKH238" s="13"/>
      <c r="IKI238" s="13"/>
      <c r="IKJ238" s="13"/>
      <c r="IKK238" s="13"/>
      <c r="IKL238" s="13"/>
      <c r="IKM238" s="13"/>
      <c r="IKN238" s="13"/>
      <c r="IKO238" s="13"/>
      <c r="IKP238" s="13"/>
      <c r="IKQ238" s="13"/>
      <c r="IKR238" s="13"/>
      <c r="IKS238" s="13"/>
      <c r="IKT238" s="13"/>
      <c r="IKU238" s="13"/>
      <c r="IKV238" s="13"/>
      <c r="IKW238" s="13"/>
      <c r="IKX238" s="13"/>
      <c r="IKY238" s="13"/>
      <c r="IKZ238" s="13"/>
      <c r="ILA238" s="13"/>
      <c r="ILB238" s="13"/>
      <c r="ILC238" s="13"/>
      <c r="ILD238" s="13"/>
      <c r="ILE238" s="13"/>
      <c r="ILF238" s="13"/>
      <c r="ILG238" s="13"/>
      <c r="ILH238" s="13"/>
      <c r="ILI238" s="13"/>
      <c r="ILJ238" s="13"/>
      <c r="ILK238" s="13"/>
      <c r="ILL238" s="13"/>
      <c r="ILM238" s="13"/>
      <c r="ILN238" s="13"/>
      <c r="ILO238" s="13"/>
      <c r="ILP238" s="13"/>
      <c r="ILQ238" s="13"/>
      <c r="ILR238" s="13"/>
      <c r="ILS238" s="13"/>
      <c r="ILT238" s="13"/>
      <c r="ILU238" s="13"/>
      <c r="ILV238" s="13"/>
      <c r="ILW238" s="13"/>
      <c r="ILX238" s="13"/>
      <c r="ILY238" s="13"/>
      <c r="ILZ238" s="13"/>
      <c r="IMA238" s="13"/>
      <c r="IMB238" s="13"/>
      <c r="IMC238" s="13"/>
      <c r="IMD238" s="13"/>
      <c r="IME238" s="13"/>
      <c r="IMF238" s="13"/>
      <c r="IMG238" s="13"/>
      <c r="IMH238" s="13"/>
      <c r="IMI238" s="13"/>
      <c r="IMJ238" s="13"/>
      <c r="IMK238" s="13"/>
      <c r="IML238" s="13"/>
      <c r="IMM238" s="13"/>
      <c r="IMN238" s="13"/>
      <c r="IMO238" s="13"/>
      <c r="IMP238" s="13"/>
      <c r="IMQ238" s="13"/>
      <c r="IMR238" s="13"/>
      <c r="IMS238" s="13"/>
      <c r="IMT238" s="13"/>
      <c r="IMU238" s="13"/>
      <c r="IMV238" s="13"/>
      <c r="IMW238" s="13"/>
      <c r="IMX238" s="13"/>
      <c r="IMY238" s="13"/>
      <c r="IMZ238" s="13"/>
      <c r="INA238" s="13"/>
      <c r="INB238" s="13"/>
      <c r="INC238" s="13"/>
      <c r="IND238" s="13"/>
      <c r="INE238" s="13"/>
      <c r="INF238" s="13"/>
      <c r="ING238" s="13"/>
      <c r="INH238" s="13"/>
      <c r="INI238" s="13"/>
      <c r="INJ238" s="13"/>
      <c r="INK238" s="13"/>
      <c r="INL238" s="13"/>
      <c r="INM238" s="13"/>
      <c r="INN238" s="13"/>
      <c r="INO238" s="13"/>
      <c r="INP238" s="13"/>
      <c r="INQ238" s="13"/>
      <c r="INR238" s="13"/>
      <c r="INS238" s="13"/>
      <c r="INT238" s="13"/>
      <c r="INU238" s="13"/>
      <c r="INV238" s="13"/>
      <c r="INW238" s="13"/>
      <c r="INX238" s="13"/>
      <c r="INY238" s="13"/>
      <c r="INZ238" s="13"/>
      <c r="IOA238" s="13"/>
      <c r="IOB238" s="13"/>
      <c r="IOC238" s="13"/>
      <c r="IOD238" s="13"/>
      <c r="IOE238" s="13"/>
      <c r="IOF238" s="13"/>
      <c r="IOG238" s="13"/>
      <c r="IOH238" s="13"/>
      <c r="IOI238" s="13"/>
      <c r="IOJ238" s="13"/>
      <c r="IOK238" s="13"/>
      <c r="IOL238" s="13"/>
      <c r="IOM238" s="13"/>
      <c r="ION238" s="13"/>
      <c r="IOO238" s="13"/>
      <c r="IOP238" s="13"/>
      <c r="IOQ238" s="13"/>
      <c r="IOR238" s="13"/>
      <c r="IOS238" s="13"/>
      <c r="IOT238" s="13"/>
      <c r="IOU238" s="13"/>
      <c r="IOV238" s="13"/>
      <c r="IOW238" s="13"/>
      <c r="IOX238" s="13"/>
      <c r="IOY238" s="13"/>
      <c r="IOZ238" s="13"/>
      <c r="IPA238" s="13"/>
      <c r="IPB238" s="13"/>
      <c r="IPC238" s="13"/>
      <c r="IPD238" s="13"/>
      <c r="IPE238" s="13"/>
      <c r="IPF238" s="13"/>
      <c r="IPG238" s="13"/>
      <c r="IPH238" s="13"/>
      <c r="IPI238" s="13"/>
      <c r="IPJ238" s="13"/>
      <c r="IPK238" s="13"/>
      <c r="IPL238" s="13"/>
      <c r="IPM238" s="13"/>
      <c r="IPN238" s="13"/>
      <c r="IPO238" s="13"/>
      <c r="IPP238" s="13"/>
      <c r="IPQ238" s="13"/>
      <c r="IPR238" s="13"/>
      <c r="IPS238" s="13"/>
      <c r="IPT238" s="13"/>
      <c r="IPU238" s="13"/>
      <c r="IPV238" s="13"/>
      <c r="IPW238" s="13"/>
      <c r="IPX238" s="13"/>
      <c r="IPY238" s="13"/>
      <c r="IPZ238" s="13"/>
      <c r="IQA238" s="13"/>
      <c r="IQB238" s="13"/>
      <c r="IQC238" s="13"/>
      <c r="IQD238" s="13"/>
      <c r="IQE238" s="13"/>
      <c r="IQF238" s="13"/>
      <c r="IQG238" s="13"/>
      <c r="IQH238" s="13"/>
      <c r="IQI238" s="13"/>
      <c r="IQJ238" s="13"/>
      <c r="IQK238" s="13"/>
      <c r="IQL238" s="13"/>
      <c r="IQM238" s="13"/>
      <c r="IQN238" s="13"/>
      <c r="IQO238" s="13"/>
      <c r="IQP238" s="13"/>
      <c r="IQQ238" s="13"/>
      <c r="IQR238" s="13"/>
      <c r="IQS238" s="13"/>
      <c r="IQT238" s="13"/>
      <c r="IQU238" s="13"/>
      <c r="IQV238" s="13"/>
      <c r="IQW238" s="13"/>
      <c r="IQX238" s="13"/>
      <c r="IQY238" s="13"/>
      <c r="IQZ238" s="13"/>
      <c r="IRA238" s="13"/>
      <c r="IRB238" s="13"/>
      <c r="IRC238" s="13"/>
      <c r="IRD238" s="13"/>
      <c r="IRE238" s="13"/>
      <c r="IRF238" s="13"/>
      <c r="IRG238" s="13"/>
      <c r="IRH238" s="13"/>
      <c r="IRI238" s="13"/>
      <c r="IRJ238" s="13"/>
      <c r="IRK238" s="13"/>
      <c r="IRL238" s="13"/>
      <c r="IRM238" s="13"/>
      <c r="IRN238" s="13"/>
      <c r="IRO238" s="13"/>
      <c r="IRP238" s="13"/>
      <c r="IRQ238" s="13"/>
      <c r="IRR238" s="13"/>
      <c r="IRS238" s="13"/>
      <c r="IRT238" s="13"/>
      <c r="IRU238" s="13"/>
      <c r="IRV238" s="13"/>
      <c r="IRW238" s="13"/>
      <c r="IRX238" s="13"/>
      <c r="IRY238" s="13"/>
      <c r="IRZ238" s="13"/>
      <c r="ISA238" s="13"/>
      <c r="ISB238" s="13"/>
      <c r="ISC238" s="13"/>
      <c r="ISD238" s="13"/>
      <c r="ISE238" s="13"/>
      <c r="ISF238" s="13"/>
      <c r="ISG238" s="13"/>
      <c r="ISH238" s="13"/>
      <c r="ISI238" s="13"/>
      <c r="ISJ238" s="13"/>
      <c r="ISK238" s="13"/>
      <c r="ISL238" s="13"/>
      <c r="ISM238" s="13"/>
      <c r="ISN238" s="13"/>
      <c r="ISO238" s="13"/>
      <c r="ISP238" s="13"/>
      <c r="ISQ238" s="13"/>
      <c r="ISR238" s="13"/>
      <c r="ISS238" s="13"/>
      <c r="IST238" s="13"/>
      <c r="ISU238" s="13"/>
      <c r="ISV238" s="13"/>
      <c r="ISW238" s="13"/>
      <c r="ISX238" s="13"/>
      <c r="ISY238" s="13"/>
      <c r="ISZ238" s="13"/>
      <c r="ITA238" s="13"/>
      <c r="ITB238" s="13"/>
      <c r="ITC238" s="13"/>
      <c r="ITD238" s="13"/>
      <c r="ITE238" s="13"/>
      <c r="ITF238" s="13"/>
      <c r="ITG238" s="13"/>
      <c r="ITH238" s="13"/>
      <c r="ITI238" s="13"/>
      <c r="ITJ238" s="13"/>
      <c r="ITK238" s="13"/>
      <c r="ITL238" s="13"/>
      <c r="ITM238" s="13"/>
      <c r="ITN238" s="13"/>
      <c r="ITO238" s="13"/>
      <c r="ITP238" s="13"/>
      <c r="ITQ238" s="13"/>
      <c r="ITR238" s="13"/>
      <c r="ITS238" s="13"/>
      <c r="ITT238" s="13"/>
      <c r="ITU238" s="13"/>
      <c r="ITV238" s="13"/>
      <c r="ITW238" s="13"/>
      <c r="ITX238" s="13"/>
      <c r="ITY238" s="13"/>
      <c r="ITZ238" s="13"/>
      <c r="IUA238" s="13"/>
      <c r="IUB238" s="13"/>
      <c r="IUC238" s="13"/>
      <c r="IUD238" s="13"/>
      <c r="IUE238" s="13"/>
      <c r="IUF238" s="13"/>
      <c r="IUG238" s="13"/>
      <c r="IUH238" s="13"/>
      <c r="IUI238" s="13"/>
      <c r="IUJ238" s="13"/>
      <c r="IUK238" s="13"/>
      <c r="IUL238" s="13"/>
      <c r="IUM238" s="13"/>
      <c r="IUN238" s="13"/>
      <c r="IUO238" s="13"/>
      <c r="IUP238" s="13"/>
      <c r="IUQ238" s="13"/>
      <c r="IUR238" s="13"/>
      <c r="IUS238" s="13"/>
      <c r="IUT238" s="13"/>
      <c r="IUU238" s="13"/>
      <c r="IUV238" s="13"/>
      <c r="IUW238" s="13"/>
      <c r="IUX238" s="13"/>
      <c r="IUY238" s="13"/>
      <c r="IUZ238" s="13"/>
      <c r="IVA238" s="13"/>
      <c r="IVB238" s="13"/>
      <c r="IVC238" s="13"/>
      <c r="IVD238" s="13"/>
      <c r="IVE238" s="13"/>
      <c r="IVF238" s="13"/>
      <c r="IVG238" s="13"/>
      <c r="IVH238" s="13"/>
      <c r="IVI238" s="13"/>
      <c r="IVJ238" s="13"/>
      <c r="IVK238" s="13"/>
      <c r="IVL238" s="13"/>
      <c r="IVM238" s="13"/>
      <c r="IVN238" s="13"/>
      <c r="IVO238" s="13"/>
      <c r="IVP238" s="13"/>
      <c r="IVQ238" s="13"/>
      <c r="IVR238" s="13"/>
      <c r="IVS238" s="13"/>
      <c r="IVT238" s="13"/>
      <c r="IVU238" s="13"/>
      <c r="IVV238" s="13"/>
      <c r="IVW238" s="13"/>
      <c r="IVX238" s="13"/>
      <c r="IVY238" s="13"/>
      <c r="IVZ238" s="13"/>
      <c r="IWA238" s="13"/>
      <c r="IWB238" s="13"/>
      <c r="IWC238" s="13"/>
      <c r="IWD238" s="13"/>
      <c r="IWE238" s="13"/>
      <c r="IWF238" s="13"/>
      <c r="IWG238" s="13"/>
      <c r="IWH238" s="13"/>
      <c r="IWI238" s="13"/>
      <c r="IWJ238" s="13"/>
      <c r="IWK238" s="13"/>
      <c r="IWL238" s="13"/>
      <c r="IWM238" s="13"/>
      <c r="IWN238" s="13"/>
      <c r="IWO238" s="13"/>
      <c r="IWP238" s="13"/>
      <c r="IWQ238" s="13"/>
      <c r="IWR238" s="13"/>
      <c r="IWS238" s="13"/>
      <c r="IWT238" s="13"/>
      <c r="IWU238" s="13"/>
      <c r="IWV238" s="13"/>
      <c r="IWW238" s="13"/>
      <c r="IWX238" s="13"/>
      <c r="IWY238" s="13"/>
      <c r="IWZ238" s="13"/>
      <c r="IXA238" s="13"/>
      <c r="IXB238" s="13"/>
      <c r="IXC238" s="13"/>
      <c r="IXD238" s="13"/>
      <c r="IXE238" s="13"/>
      <c r="IXF238" s="13"/>
      <c r="IXG238" s="13"/>
      <c r="IXH238" s="13"/>
      <c r="IXI238" s="13"/>
      <c r="IXJ238" s="13"/>
      <c r="IXK238" s="13"/>
      <c r="IXL238" s="13"/>
      <c r="IXM238" s="13"/>
      <c r="IXN238" s="13"/>
      <c r="IXO238" s="13"/>
      <c r="IXP238" s="13"/>
      <c r="IXQ238" s="13"/>
      <c r="IXR238" s="13"/>
      <c r="IXS238" s="13"/>
      <c r="IXT238" s="13"/>
      <c r="IXU238" s="13"/>
      <c r="IXV238" s="13"/>
      <c r="IXW238" s="13"/>
      <c r="IXX238" s="13"/>
      <c r="IXY238" s="13"/>
      <c r="IXZ238" s="13"/>
      <c r="IYA238" s="13"/>
      <c r="IYB238" s="13"/>
      <c r="IYC238" s="13"/>
      <c r="IYD238" s="13"/>
      <c r="IYE238" s="13"/>
      <c r="IYF238" s="13"/>
      <c r="IYG238" s="13"/>
      <c r="IYH238" s="13"/>
      <c r="IYI238" s="13"/>
      <c r="IYJ238" s="13"/>
      <c r="IYK238" s="13"/>
      <c r="IYL238" s="13"/>
      <c r="IYM238" s="13"/>
      <c r="IYN238" s="13"/>
      <c r="IYO238" s="13"/>
      <c r="IYP238" s="13"/>
      <c r="IYQ238" s="13"/>
      <c r="IYR238" s="13"/>
      <c r="IYS238" s="13"/>
      <c r="IYT238" s="13"/>
      <c r="IYU238" s="13"/>
      <c r="IYV238" s="13"/>
      <c r="IYW238" s="13"/>
      <c r="IYX238" s="13"/>
      <c r="IYY238" s="13"/>
      <c r="IYZ238" s="13"/>
      <c r="IZA238" s="13"/>
      <c r="IZB238" s="13"/>
      <c r="IZC238" s="13"/>
      <c r="IZD238" s="13"/>
      <c r="IZE238" s="13"/>
      <c r="IZF238" s="13"/>
      <c r="IZG238" s="13"/>
      <c r="IZH238" s="13"/>
      <c r="IZI238" s="13"/>
      <c r="IZJ238" s="13"/>
      <c r="IZK238" s="13"/>
      <c r="IZL238" s="13"/>
      <c r="IZM238" s="13"/>
      <c r="IZN238" s="13"/>
      <c r="IZO238" s="13"/>
      <c r="IZP238" s="13"/>
      <c r="IZQ238" s="13"/>
      <c r="IZR238" s="13"/>
      <c r="IZS238" s="13"/>
      <c r="IZT238" s="13"/>
      <c r="IZU238" s="13"/>
      <c r="IZV238" s="13"/>
      <c r="IZW238" s="13"/>
      <c r="IZX238" s="13"/>
      <c r="IZY238" s="13"/>
      <c r="IZZ238" s="13"/>
      <c r="JAA238" s="13"/>
      <c r="JAB238" s="13"/>
      <c r="JAC238" s="13"/>
      <c r="JAD238" s="13"/>
      <c r="JAE238" s="13"/>
      <c r="JAF238" s="13"/>
      <c r="JAG238" s="13"/>
      <c r="JAH238" s="13"/>
      <c r="JAI238" s="13"/>
      <c r="JAJ238" s="13"/>
      <c r="JAK238" s="13"/>
      <c r="JAL238" s="13"/>
      <c r="JAM238" s="13"/>
      <c r="JAN238" s="13"/>
      <c r="JAO238" s="13"/>
      <c r="JAP238" s="13"/>
      <c r="JAQ238" s="13"/>
      <c r="JAR238" s="13"/>
      <c r="JAS238" s="13"/>
      <c r="JAT238" s="13"/>
      <c r="JAU238" s="13"/>
      <c r="JAV238" s="13"/>
      <c r="JAW238" s="13"/>
      <c r="JAX238" s="13"/>
      <c r="JAY238" s="13"/>
      <c r="JAZ238" s="13"/>
      <c r="JBA238" s="13"/>
      <c r="JBB238" s="13"/>
      <c r="JBC238" s="13"/>
      <c r="JBD238" s="13"/>
      <c r="JBE238" s="13"/>
      <c r="JBF238" s="13"/>
      <c r="JBG238" s="13"/>
      <c r="JBH238" s="13"/>
      <c r="JBI238" s="13"/>
      <c r="JBJ238" s="13"/>
      <c r="JBK238" s="13"/>
      <c r="JBL238" s="13"/>
      <c r="JBM238" s="13"/>
      <c r="JBN238" s="13"/>
      <c r="JBO238" s="13"/>
      <c r="JBP238" s="13"/>
      <c r="JBQ238" s="13"/>
      <c r="JBR238" s="13"/>
      <c r="JBS238" s="13"/>
      <c r="JBT238" s="13"/>
      <c r="JBU238" s="13"/>
      <c r="JBV238" s="13"/>
      <c r="JBW238" s="13"/>
      <c r="JBX238" s="13"/>
      <c r="JBY238" s="13"/>
      <c r="JBZ238" s="13"/>
      <c r="JCA238" s="13"/>
      <c r="JCB238" s="13"/>
      <c r="JCC238" s="13"/>
      <c r="JCD238" s="13"/>
      <c r="JCE238" s="13"/>
      <c r="JCF238" s="13"/>
      <c r="JCG238" s="13"/>
      <c r="JCH238" s="13"/>
      <c r="JCI238" s="13"/>
      <c r="JCJ238" s="13"/>
      <c r="JCK238" s="13"/>
      <c r="JCL238" s="13"/>
      <c r="JCM238" s="13"/>
      <c r="JCN238" s="13"/>
      <c r="JCO238" s="13"/>
      <c r="JCP238" s="13"/>
      <c r="JCQ238" s="13"/>
      <c r="JCR238" s="13"/>
      <c r="JCS238" s="13"/>
      <c r="JCT238" s="13"/>
      <c r="JCU238" s="13"/>
      <c r="JCV238" s="13"/>
      <c r="JCW238" s="13"/>
      <c r="JCX238" s="13"/>
      <c r="JCY238" s="13"/>
      <c r="JCZ238" s="13"/>
      <c r="JDA238" s="13"/>
      <c r="JDB238" s="13"/>
      <c r="JDC238" s="13"/>
      <c r="JDD238" s="13"/>
      <c r="JDE238" s="13"/>
      <c r="JDF238" s="13"/>
      <c r="JDG238" s="13"/>
      <c r="JDH238" s="13"/>
      <c r="JDI238" s="13"/>
      <c r="JDJ238" s="13"/>
      <c r="JDK238" s="13"/>
      <c r="JDL238" s="13"/>
      <c r="JDM238" s="13"/>
      <c r="JDN238" s="13"/>
      <c r="JDO238" s="13"/>
      <c r="JDP238" s="13"/>
      <c r="JDQ238" s="13"/>
      <c r="JDR238" s="13"/>
      <c r="JDS238" s="13"/>
      <c r="JDT238" s="13"/>
      <c r="JDU238" s="13"/>
      <c r="JDV238" s="13"/>
      <c r="JDW238" s="13"/>
      <c r="JDX238" s="13"/>
      <c r="JDY238" s="13"/>
      <c r="JDZ238" s="13"/>
      <c r="JEA238" s="13"/>
      <c r="JEB238" s="13"/>
      <c r="JEC238" s="13"/>
      <c r="JED238" s="13"/>
      <c r="JEE238" s="13"/>
      <c r="JEF238" s="13"/>
      <c r="JEG238" s="13"/>
      <c r="JEH238" s="13"/>
      <c r="JEI238" s="13"/>
      <c r="JEJ238" s="13"/>
      <c r="JEK238" s="13"/>
      <c r="JEL238" s="13"/>
      <c r="JEM238" s="13"/>
      <c r="JEN238" s="13"/>
      <c r="JEO238" s="13"/>
      <c r="JEP238" s="13"/>
      <c r="JEQ238" s="13"/>
      <c r="JER238" s="13"/>
      <c r="JES238" s="13"/>
      <c r="JET238" s="13"/>
      <c r="JEU238" s="13"/>
      <c r="JEV238" s="13"/>
      <c r="JEW238" s="13"/>
      <c r="JEX238" s="13"/>
      <c r="JEY238" s="13"/>
      <c r="JEZ238" s="13"/>
      <c r="JFA238" s="13"/>
      <c r="JFB238" s="13"/>
      <c r="JFC238" s="13"/>
      <c r="JFD238" s="13"/>
      <c r="JFE238" s="13"/>
      <c r="JFF238" s="13"/>
      <c r="JFG238" s="13"/>
      <c r="JFH238" s="13"/>
      <c r="JFI238" s="13"/>
      <c r="JFJ238" s="13"/>
      <c r="JFK238" s="13"/>
      <c r="JFL238" s="13"/>
      <c r="JFM238" s="13"/>
      <c r="JFN238" s="13"/>
      <c r="JFO238" s="13"/>
      <c r="JFP238" s="13"/>
      <c r="JFQ238" s="13"/>
      <c r="JFR238" s="13"/>
      <c r="JFS238" s="13"/>
      <c r="JFT238" s="13"/>
      <c r="JFU238" s="13"/>
      <c r="JFV238" s="13"/>
      <c r="JFW238" s="13"/>
      <c r="JFX238" s="13"/>
      <c r="JFY238" s="13"/>
      <c r="JFZ238" s="13"/>
      <c r="JGA238" s="13"/>
      <c r="JGB238" s="13"/>
      <c r="JGC238" s="13"/>
      <c r="JGD238" s="13"/>
      <c r="JGE238" s="13"/>
      <c r="JGF238" s="13"/>
      <c r="JGG238" s="13"/>
      <c r="JGH238" s="13"/>
      <c r="JGI238" s="13"/>
      <c r="JGJ238" s="13"/>
      <c r="JGK238" s="13"/>
      <c r="JGL238" s="13"/>
      <c r="JGM238" s="13"/>
      <c r="JGN238" s="13"/>
      <c r="JGO238" s="13"/>
      <c r="JGP238" s="13"/>
      <c r="JGQ238" s="13"/>
      <c r="JGR238" s="13"/>
      <c r="JGS238" s="13"/>
      <c r="JGT238" s="13"/>
      <c r="JGU238" s="13"/>
      <c r="JGV238" s="13"/>
      <c r="JGW238" s="13"/>
      <c r="JGX238" s="13"/>
      <c r="JGY238" s="13"/>
      <c r="JGZ238" s="13"/>
      <c r="JHA238" s="13"/>
      <c r="JHB238" s="13"/>
      <c r="JHC238" s="13"/>
      <c r="JHD238" s="13"/>
      <c r="JHE238" s="13"/>
      <c r="JHF238" s="13"/>
      <c r="JHG238" s="13"/>
      <c r="JHH238" s="13"/>
      <c r="JHI238" s="13"/>
      <c r="JHJ238" s="13"/>
      <c r="JHK238" s="13"/>
      <c r="JHL238" s="13"/>
      <c r="JHM238" s="13"/>
      <c r="JHN238" s="13"/>
      <c r="JHO238" s="13"/>
      <c r="JHP238" s="13"/>
      <c r="JHQ238" s="13"/>
      <c r="JHR238" s="13"/>
      <c r="JHS238" s="13"/>
      <c r="JHT238" s="13"/>
      <c r="JHU238" s="13"/>
      <c r="JHV238" s="13"/>
      <c r="JHW238" s="13"/>
      <c r="JHX238" s="13"/>
      <c r="JHY238" s="13"/>
      <c r="JHZ238" s="13"/>
      <c r="JIA238" s="13"/>
      <c r="JIB238" s="13"/>
      <c r="JIC238" s="13"/>
      <c r="JID238" s="13"/>
      <c r="JIE238" s="13"/>
      <c r="JIF238" s="13"/>
      <c r="JIG238" s="13"/>
      <c r="JIH238" s="13"/>
      <c r="JII238" s="13"/>
      <c r="JIJ238" s="13"/>
      <c r="JIK238" s="13"/>
      <c r="JIL238" s="13"/>
      <c r="JIM238" s="13"/>
      <c r="JIN238" s="13"/>
      <c r="JIO238" s="13"/>
      <c r="JIP238" s="13"/>
      <c r="JIQ238" s="13"/>
      <c r="JIR238" s="13"/>
      <c r="JIS238" s="13"/>
      <c r="JIT238" s="13"/>
      <c r="JIU238" s="13"/>
      <c r="JIV238" s="13"/>
      <c r="JIW238" s="13"/>
      <c r="JIX238" s="13"/>
      <c r="JIY238" s="13"/>
      <c r="JIZ238" s="13"/>
      <c r="JJA238" s="13"/>
      <c r="JJB238" s="13"/>
      <c r="JJC238" s="13"/>
      <c r="JJD238" s="13"/>
      <c r="JJE238" s="13"/>
      <c r="JJF238" s="13"/>
      <c r="JJG238" s="13"/>
      <c r="JJH238" s="13"/>
      <c r="JJI238" s="13"/>
      <c r="JJJ238" s="13"/>
      <c r="JJK238" s="13"/>
      <c r="JJL238" s="13"/>
      <c r="JJM238" s="13"/>
      <c r="JJN238" s="13"/>
      <c r="JJO238" s="13"/>
      <c r="JJP238" s="13"/>
      <c r="JJQ238" s="13"/>
      <c r="JJR238" s="13"/>
      <c r="JJS238" s="13"/>
      <c r="JJT238" s="13"/>
      <c r="JJU238" s="13"/>
      <c r="JJV238" s="13"/>
      <c r="JJW238" s="13"/>
      <c r="JJX238" s="13"/>
      <c r="JJY238" s="13"/>
      <c r="JJZ238" s="13"/>
      <c r="JKA238" s="13"/>
      <c r="JKB238" s="13"/>
      <c r="JKC238" s="13"/>
      <c r="JKD238" s="13"/>
      <c r="JKE238" s="13"/>
      <c r="JKF238" s="13"/>
      <c r="JKG238" s="13"/>
      <c r="JKH238" s="13"/>
      <c r="JKI238" s="13"/>
      <c r="JKJ238" s="13"/>
      <c r="JKK238" s="13"/>
      <c r="JKL238" s="13"/>
      <c r="JKM238" s="13"/>
      <c r="JKN238" s="13"/>
      <c r="JKO238" s="13"/>
      <c r="JKP238" s="13"/>
      <c r="JKQ238" s="13"/>
      <c r="JKR238" s="13"/>
      <c r="JKS238" s="13"/>
      <c r="JKT238" s="13"/>
      <c r="JKU238" s="13"/>
      <c r="JKV238" s="13"/>
      <c r="JKW238" s="13"/>
      <c r="JKX238" s="13"/>
      <c r="JKY238" s="13"/>
      <c r="JKZ238" s="13"/>
      <c r="JLA238" s="13"/>
      <c r="JLB238" s="13"/>
      <c r="JLC238" s="13"/>
      <c r="JLD238" s="13"/>
      <c r="JLE238" s="13"/>
      <c r="JLF238" s="13"/>
      <c r="JLG238" s="13"/>
      <c r="JLH238" s="13"/>
      <c r="JLI238" s="13"/>
      <c r="JLJ238" s="13"/>
      <c r="JLK238" s="13"/>
      <c r="JLL238" s="13"/>
      <c r="JLM238" s="13"/>
      <c r="JLN238" s="13"/>
      <c r="JLO238" s="13"/>
      <c r="JLP238" s="13"/>
      <c r="JLQ238" s="13"/>
      <c r="JLR238" s="13"/>
      <c r="JLS238" s="13"/>
      <c r="JLT238" s="13"/>
      <c r="JLU238" s="13"/>
      <c r="JLV238" s="13"/>
      <c r="JLW238" s="13"/>
      <c r="JLX238" s="13"/>
      <c r="JLY238" s="13"/>
      <c r="JLZ238" s="13"/>
      <c r="JMA238" s="13"/>
      <c r="JMB238" s="13"/>
      <c r="JMC238" s="13"/>
      <c r="JMD238" s="13"/>
      <c r="JME238" s="13"/>
      <c r="JMF238" s="13"/>
      <c r="JMG238" s="13"/>
      <c r="JMH238" s="13"/>
      <c r="JMI238" s="13"/>
      <c r="JMJ238" s="13"/>
      <c r="JMK238" s="13"/>
      <c r="JML238" s="13"/>
      <c r="JMM238" s="13"/>
      <c r="JMN238" s="13"/>
      <c r="JMO238" s="13"/>
      <c r="JMP238" s="13"/>
      <c r="JMQ238" s="13"/>
      <c r="JMR238" s="13"/>
      <c r="JMS238" s="13"/>
      <c r="JMT238" s="13"/>
      <c r="JMU238" s="13"/>
      <c r="JMV238" s="13"/>
      <c r="JMW238" s="13"/>
      <c r="JMX238" s="13"/>
      <c r="JMY238" s="13"/>
      <c r="JMZ238" s="13"/>
      <c r="JNA238" s="13"/>
      <c r="JNB238" s="13"/>
      <c r="JNC238" s="13"/>
      <c r="JND238" s="13"/>
      <c r="JNE238" s="13"/>
      <c r="JNF238" s="13"/>
      <c r="JNG238" s="13"/>
      <c r="JNH238" s="13"/>
      <c r="JNI238" s="13"/>
      <c r="JNJ238" s="13"/>
      <c r="JNK238" s="13"/>
      <c r="JNL238" s="13"/>
      <c r="JNM238" s="13"/>
      <c r="JNN238" s="13"/>
      <c r="JNO238" s="13"/>
      <c r="JNP238" s="13"/>
      <c r="JNQ238" s="13"/>
      <c r="JNR238" s="13"/>
      <c r="JNS238" s="13"/>
      <c r="JNT238" s="13"/>
      <c r="JNU238" s="13"/>
      <c r="JNV238" s="13"/>
      <c r="JNW238" s="13"/>
      <c r="JNX238" s="13"/>
      <c r="JNY238" s="13"/>
      <c r="JNZ238" s="13"/>
      <c r="JOA238" s="13"/>
      <c r="JOB238" s="13"/>
      <c r="JOC238" s="13"/>
      <c r="JOD238" s="13"/>
      <c r="JOE238" s="13"/>
      <c r="JOF238" s="13"/>
      <c r="JOG238" s="13"/>
      <c r="JOH238" s="13"/>
      <c r="JOI238" s="13"/>
      <c r="JOJ238" s="13"/>
      <c r="JOK238" s="13"/>
      <c r="JOL238" s="13"/>
      <c r="JOM238" s="13"/>
      <c r="JON238" s="13"/>
      <c r="JOO238" s="13"/>
      <c r="JOP238" s="13"/>
      <c r="JOQ238" s="13"/>
      <c r="JOR238" s="13"/>
      <c r="JOS238" s="13"/>
      <c r="JOT238" s="13"/>
      <c r="JOU238" s="13"/>
      <c r="JOV238" s="13"/>
      <c r="JOW238" s="13"/>
      <c r="JOX238" s="13"/>
      <c r="JOY238" s="13"/>
      <c r="JOZ238" s="13"/>
      <c r="JPA238" s="13"/>
      <c r="JPB238" s="13"/>
      <c r="JPC238" s="13"/>
      <c r="JPD238" s="13"/>
      <c r="JPE238" s="13"/>
      <c r="JPF238" s="13"/>
      <c r="JPG238" s="13"/>
      <c r="JPH238" s="13"/>
      <c r="JPI238" s="13"/>
      <c r="JPJ238" s="13"/>
      <c r="JPK238" s="13"/>
      <c r="JPL238" s="13"/>
      <c r="JPM238" s="13"/>
      <c r="JPN238" s="13"/>
      <c r="JPO238" s="13"/>
      <c r="JPP238" s="13"/>
      <c r="JPQ238" s="13"/>
      <c r="JPR238" s="13"/>
      <c r="JPS238" s="13"/>
      <c r="JPT238" s="13"/>
      <c r="JPU238" s="13"/>
      <c r="JPV238" s="13"/>
      <c r="JPW238" s="13"/>
      <c r="JPX238" s="13"/>
      <c r="JPY238" s="13"/>
      <c r="JPZ238" s="13"/>
      <c r="JQA238" s="13"/>
      <c r="JQB238" s="13"/>
      <c r="JQC238" s="13"/>
      <c r="JQD238" s="13"/>
      <c r="JQE238" s="13"/>
      <c r="JQF238" s="13"/>
      <c r="JQG238" s="13"/>
      <c r="JQH238" s="13"/>
      <c r="JQI238" s="13"/>
      <c r="JQJ238" s="13"/>
      <c r="JQK238" s="13"/>
      <c r="JQL238" s="13"/>
      <c r="JQM238" s="13"/>
      <c r="JQN238" s="13"/>
      <c r="JQO238" s="13"/>
      <c r="JQP238" s="13"/>
      <c r="JQQ238" s="13"/>
      <c r="JQR238" s="13"/>
      <c r="JQS238" s="13"/>
      <c r="JQT238" s="13"/>
      <c r="JQU238" s="13"/>
      <c r="JQV238" s="13"/>
      <c r="JQW238" s="13"/>
      <c r="JQX238" s="13"/>
      <c r="JQY238" s="13"/>
      <c r="JQZ238" s="13"/>
      <c r="JRA238" s="13"/>
      <c r="JRB238" s="13"/>
      <c r="JRC238" s="13"/>
      <c r="JRD238" s="13"/>
      <c r="JRE238" s="13"/>
      <c r="JRF238" s="13"/>
      <c r="JRG238" s="13"/>
      <c r="JRH238" s="13"/>
      <c r="JRI238" s="13"/>
      <c r="JRJ238" s="13"/>
      <c r="JRK238" s="13"/>
      <c r="JRL238" s="13"/>
      <c r="JRM238" s="13"/>
      <c r="JRN238" s="13"/>
      <c r="JRO238" s="13"/>
      <c r="JRP238" s="13"/>
      <c r="JRQ238" s="13"/>
      <c r="JRR238" s="13"/>
      <c r="JRS238" s="13"/>
      <c r="JRT238" s="13"/>
      <c r="JRU238" s="13"/>
      <c r="JRV238" s="13"/>
      <c r="JRW238" s="13"/>
      <c r="JRX238" s="13"/>
      <c r="JRY238" s="13"/>
      <c r="JRZ238" s="13"/>
      <c r="JSA238" s="13"/>
      <c r="JSB238" s="13"/>
      <c r="JSC238" s="13"/>
      <c r="JSD238" s="13"/>
      <c r="JSE238" s="13"/>
      <c r="JSF238" s="13"/>
      <c r="JSG238" s="13"/>
      <c r="JSH238" s="13"/>
      <c r="JSI238" s="13"/>
      <c r="JSJ238" s="13"/>
      <c r="JSK238" s="13"/>
      <c r="JSL238" s="13"/>
      <c r="JSM238" s="13"/>
      <c r="JSN238" s="13"/>
      <c r="JSO238" s="13"/>
      <c r="JSP238" s="13"/>
      <c r="JSQ238" s="13"/>
      <c r="JSR238" s="13"/>
      <c r="JSS238" s="13"/>
      <c r="JST238" s="13"/>
      <c r="JSU238" s="13"/>
      <c r="JSV238" s="13"/>
      <c r="JSW238" s="13"/>
      <c r="JSX238" s="13"/>
      <c r="JSY238" s="13"/>
      <c r="JSZ238" s="13"/>
      <c r="JTA238" s="13"/>
      <c r="JTB238" s="13"/>
      <c r="JTC238" s="13"/>
      <c r="JTD238" s="13"/>
      <c r="JTE238" s="13"/>
      <c r="JTF238" s="13"/>
      <c r="JTG238" s="13"/>
      <c r="JTH238" s="13"/>
      <c r="JTI238" s="13"/>
      <c r="JTJ238" s="13"/>
      <c r="JTK238" s="13"/>
      <c r="JTL238" s="13"/>
      <c r="JTM238" s="13"/>
      <c r="JTN238" s="13"/>
      <c r="JTO238" s="13"/>
      <c r="JTP238" s="13"/>
      <c r="JTQ238" s="13"/>
      <c r="JTR238" s="13"/>
      <c r="JTS238" s="13"/>
      <c r="JTT238" s="13"/>
      <c r="JTU238" s="13"/>
      <c r="JTV238" s="13"/>
      <c r="JTW238" s="13"/>
      <c r="JTX238" s="13"/>
      <c r="JTY238" s="13"/>
      <c r="JTZ238" s="13"/>
      <c r="JUA238" s="13"/>
      <c r="JUB238" s="13"/>
      <c r="JUC238" s="13"/>
      <c r="JUD238" s="13"/>
      <c r="JUE238" s="13"/>
      <c r="JUF238" s="13"/>
      <c r="JUG238" s="13"/>
      <c r="JUH238" s="13"/>
      <c r="JUI238" s="13"/>
      <c r="JUJ238" s="13"/>
      <c r="JUK238" s="13"/>
      <c r="JUL238" s="13"/>
      <c r="JUM238" s="13"/>
      <c r="JUN238" s="13"/>
      <c r="JUO238" s="13"/>
      <c r="JUP238" s="13"/>
      <c r="JUQ238" s="13"/>
      <c r="JUR238" s="13"/>
      <c r="JUS238" s="13"/>
      <c r="JUT238" s="13"/>
      <c r="JUU238" s="13"/>
      <c r="JUV238" s="13"/>
      <c r="JUW238" s="13"/>
      <c r="JUX238" s="13"/>
      <c r="JUY238" s="13"/>
      <c r="JUZ238" s="13"/>
      <c r="JVA238" s="13"/>
      <c r="JVB238" s="13"/>
      <c r="JVC238" s="13"/>
      <c r="JVD238" s="13"/>
      <c r="JVE238" s="13"/>
      <c r="JVF238" s="13"/>
      <c r="JVG238" s="13"/>
      <c r="JVH238" s="13"/>
      <c r="JVI238" s="13"/>
      <c r="JVJ238" s="13"/>
      <c r="JVK238" s="13"/>
      <c r="JVL238" s="13"/>
      <c r="JVM238" s="13"/>
      <c r="JVN238" s="13"/>
      <c r="JVO238" s="13"/>
      <c r="JVP238" s="13"/>
      <c r="JVQ238" s="13"/>
      <c r="JVR238" s="13"/>
      <c r="JVS238" s="13"/>
      <c r="JVT238" s="13"/>
      <c r="JVU238" s="13"/>
      <c r="JVV238" s="13"/>
      <c r="JVW238" s="13"/>
      <c r="JVX238" s="13"/>
      <c r="JVY238" s="13"/>
      <c r="JVZ238" s="13"/>
      <c r="JWA238" s="13"/>
      <c r="JWB238" s="13"/>
      <c r="JWC238" s="13"/>
      <c r="JWD238" s="13"/>
      <c r="JWE238" s="13"/>
      <c r="JWF238" s="13"/>
      <c r="JWG238" s="13"/>
      <c r="JWH238" s="13"/>
      <c r="JWI238" s="13"/>
      <c r="JWJ238" s="13"/>
      <c r="JWK238" s="13"/>
      <c r="JWL238" s="13"/>
      <c r="JWM238" s="13"/>
      <c r="JWN238" s="13"/>
      <c r="JWO238" s="13"/>
      <c r="JWP238" s="13"/>
      <c r="JWQ238" s="13"/>
      <c r="JWR238" s="13"/>
      <c r="JWS238" s="13"/>
      <c r="JWT238" s="13"/>
      <c r="JWU238" s="13"/>
      <c r="JWV238" s="13"/>
      <c r="JWW238" s="13"/>
      <c r="JWX238" s="13"/>
      <c r="JWY238" s="13"/>
      <c r="JWZ238" s="13"/>
      <c r="JXA238" s="13"/>
      <c r="JXB238" s="13"/>
      <c r="JXC238" s="13"/>
      <c r="JXD238" s="13"/>
      <c r="JXE238" s="13"/>
      <c r="JXF238" s="13"/>
      <c r="JXG238" s="13"/>
      <c r="JXH238" s="13"/>
      <c r="JXI238" s="13"/>
      <c r="JXJ238" s="13"/>
      <c r="JXK238" s="13"/>
      <c r="JXL238" s="13"/>
      <c r="JXM238" s="13"/>
      <c r="JXN238" s="13"/>
      <c r="JXO238" s="13"/>
      <c r="JXP238" s="13"/>
      <c r="JXQ238" s="13"/>
      <c r="JXR238" s="13"/>
      <c r="JXS238" s="13"/>
      <c r="JXT238" s="13"/>
      <c r="JXU238" s="13"/>
      <c r="JXV238" s="13"/>
      <c r="JXW238" s="13"/>
      <c r="JXX238" s="13"/>
      <c r="JXY238" s="13"/>
      <c r="JXZ238" s="13"/>
      <c r="JYA238" s="13"/>
      <c r="JYB238" s="13"/>
      <c r="JYC238" s="13"/>
      <c r="JYD238" s="13"/>
      <c r="JYE238" s="13"/>
      <c r="JYF238" s="13"/>
      <c r="JYG238" s="13"/>
      <c r="JYH238" s="13"/>
      <c r="JYI238" s="13"/>
      <c r="JYJ238" s="13"/>
      <c r="JYK238" s="13"/>
      <c r="JYL238" s="13"/>
      <c r="JYM238" s="13"/>
      <c r="JYN238" s="13"/>
      <c r="JYO238" s="13"/>
      <c r="JYP238" s="13"/>
      <c r="JYQ238" s="13"/>
      <c r="JYR238" s="13"/>
      <c r="JYS238" s="13"/>
      <c r="JYT238" s="13"/>
      <c r="JYU238" s="13"/>
      <c r="JYV238" s="13"/>
      <c r="JYW238" s="13"/>
      <c r="JYX238" s="13"/>
      <c r="JYY238" s="13"/>
      <c r="JYZ238" s="13"/>
      <c r="JZA238" s="13"/>
      <c r="JZB238" s="13"/>
      <c r="JZC238" s="13"/>
      <c r="JZD238" s="13"/>
      <c r="JZE238" s="13"/>
      <c r="JZF238" s="13"/>
      <c r="JZG238" s="13"/>
      <c r="JZH238" s="13"/>
      <c r="JZI238" s="13"/>
      <c r="JZJ238" s="13"/>
      <c r="JZK238" s="13"/>
      <c r="JZL238" s="13"/>
      <c r="JZM238" s="13"/>
      <c r="JZN238" s="13"/>
      <c r="JZO238" s="13"/>
      <c r="JZP238" s="13"/>
      <c r="JZQ238" s="13"/>
      <c r="JZR238" s="13"/>
      <c r="JZS238" s="13"/>
      <c r="JZT238" s="13"/>
      <c r="JZU238" s="13"/>
      <c r="JZV238" s="13"/>
      <c r="JZW238" s="13"/>
      <c r="JZX238" s="13"/>
      <c r="JZY238" s="13"/>
      <c r="JZZ238" s="13"/>
      <c r="KAA238" s="13"/>
      <c r="KAB238" s="13"/>
      <c r="KAC238" s="13"/>
      <c r="KAD238" s="13"/>
      <c r="KAE238" s="13"/>
      <c r="KAF238" s="13"/>
      <c r="KAG238" s="13"/>
      <c r="KAH238" s="13"/>
      <c r="KAI238" s="13"/>
      <c r="KAJ238" s="13"/>
      <c r="KAK238" s="13"/>
      <c r="KAL238" s="13"/>
      <c r="KAM238" s="13"/>
      <c r="KAN238" s="13"/>
      <c r="KAO238" s="13"/>
      <c r="KAP238" s="13"/>
      <c r="KAQ238" s="13"/>
      <c r="KAR238" s="13"/>
      <c r="KAS238" s="13"/>
      <c r="KAT238" s="13"/>
      <c r="KAU238" s="13"/>
      <c r="KAV238" s="13"/>
      <c r="KAW238" s="13"/>
      <c r="KAX238" s="13"/>
      <c r="KAY238" s="13"/>
      <c r="KAZ238" s="13"/>
      <c r="KBA238" s="13"/>
      <c r="KBB238" s="13"/>
      <c r="KBC238" s="13"/>
      <c r="KBD238" s="13"/>
      <c r="KBE238" s="13"/>
      <c r="KBF238" s="13"/>
      <c r="KBG238" s="13"/>
      <c r="KBH238" s="13"/>
      <c r="KBI238" s="13"/>
      <c r="KBJ238" s="13"/>
      <c r="KBK238" s="13"/>
      <c r="KBL238" s="13"/>
      <c r="KBM238" s="13"/>
      <c r="KBN238" s="13"/>
      <c r="KBO238" s="13"/>
      <c r="KBP238" s="13"/>
      <c r="KBQ238" s="13"/>
      <c r="KBR238" s="13"/>
      <c r="KBS238" s="13"/>
      <c r="KBT238" s="13"/>
      <c r="KBU238" s="13"/>
      <c r="KBV238" s="13"/>
      <c r="KBW238" s="13"/>
      <c r="KBX238" s="13"/>
      <c r="KBY238" s="13"/>
      <c r="KBZ238" s="13"/>
      <c r="KCA238" s="13"/>
      <c r="KCB238" s="13"/>
      <c r="KCC238" s="13"/>
      <c r="KCD238" s="13"/>
      <c r="KCE238" s="13"/>
      <c r="KCF238" s="13"/>
      <c r="KCG238" s="13"/>
      <c r="KCH238" s="13"/>
      <c r="KCI238" s="13"/>
      <c r="KCJ238" s="13"/>
      <c r="KCK238" s="13"/>
      <c r="KCL238" s="13"/>
      <c r="KCM238" s="13"/>
      <c r="KCN238" s="13"/>
      <c r="KCO238" s="13"/>
      <c r="KCP238" s="13"/>
      <c r="KCQ238" s="13"/>
      <c r="KCR238" s="13"/>
      <c r="KCS238" s="13"/>
      <c r="KCT238" s="13"/>
      <c r="KCU238" s="13"/>
      <c r="KCV238" s="13"/>
      <c r="KCW238" s="13"/>
      <c r="KCX238" s="13"/>
      <c r="KCY238" s="13"/>
      <c r="KCZ238" s="13"/>
      <c r="KDA238" s="13"/>
      <c r="KDB238" s="13"/>
      <c r="KDC238" s="13"/>
      <c r="KDD238" s="13"/>
      <c r="KDE238" s="13"/>
      <c r="KDF238" s="13"/>
      <c r="KDG238" s="13"/>
      <c r="KDH238" s="13"/>
      <c r="KDI238" s="13"/>
      <c r="KDJ238" s="13"/>
      <c r="KDK238" s="13"/>
      <c r="KDL238" s="13"/>
      <c r="KDM238" s="13"/>
      <c r="KDN238" s="13"/>
      <c r="KDO238" s="13"/>
      <c r="KDP238" s="13"/>
      <c r="KDQ238" s="13"/>
      <c r="KDR238" s="13"/>
      <c r="KDS238" s="13"/>
      <c r="KDT238" s="13"/>
      <c r="KDU238" s="13"/>
      <c r="KDV238" s="13"/>
      <c r="KDW238" s="13"/>
      <c r="KDX238" s="13"/>
      <c r="KDY238" s="13"/>
      <c r="KDZ238" s="13"/>
      <c r="KEA238" s="13"/>
      <c r="KEB238" s="13"/>
      <c r="KEC238" s="13"/>
      <c r="KED238" s="13"/>
      <c r="KEE238" s="13"/>
      <c r="KEF238" s="13"/>
      <c r="KEG238" s="13"/>
      <c r="KEH238" s="13"/>
      <c r="KEI238" s="13"/>
      <c r="KEJ238" s="13"/>
      <c r="KEK238" s="13"/>
      <c r="KEL238" s="13"/>
      <c r="KEM238" s="13"/>
      <c r="KEN238" s="13"/>
      <c r="KEO238" s="13"/>
      <c r="KEP238" s="13"/>
      <c r="KEQ238" s="13"/>
      <c r="KER238" s="13"/>
      <c r="KES238" s="13"/>
      <c r="KET238" s="13"/>
      <c r="KEU238" s="13"/>
      <c r="KEV238" s="13"/>
      <c r="KEW238" s="13"/>
      <c r="KEX238" s="13"/>
      <c r="KEY238" s="13"/>
      <c r="KEZ238" s="13"/>
      <c r="KFA238" s="13"/>
      <c r="KFB238" s="13"/>
      <c r="KFC238" s="13"/>
      <c r="KFD238" s="13"/>
      <c r="KFE238" s="13"/>
      <c r="KFF238" s="13"/>
      <c r="KFG238" s="13"/>
      <c r="KFH238" s="13"/>
      <c r="KFI238" s="13"/>
      <c r="KFJ238" s="13"/>
      <c r="KFK238" s="13"/>
      <c r="KFL238" s="13"/>
      <c r="KFM238" s="13"/>
      <c r="KFN238" s="13"/>
      <c r="KFO238" s="13"/>
      <c r="KFP238" s="13"/>
      <c r="KFQ238" s="13"/>
      <c r="KFR238" s="13"/>
      <c r="KFS238" s="13"/>
      <c r="KFT238" s="13"/>
      <c r="KFU238" s="13"/>
      <c r="KFV238" s="13"/>
      <c r="KFW238" s="13"/>
      <c r="KFX238" s="13"/>
      <c r="KFY238" s="13"/>
      <c r="KFZ238" s="13"/>
      <c r="KGA238" s="13"/>
      <c r="KGB238" s="13"/>
      <c r="KGC238" s="13"/>
      <c r="KGD238" s="13"/>
      <c r="KGE238" s="13"/>
      <c r="KGF238" s="13"/>
      <c r="KGG238" s="13"/>
      <c r="KGH238" s="13"/>
      <c r="KGI238" s="13"/>
      <c r="KGJ238" s="13"/>
      <c r="KGK238" s="13"/>
      <c r="KGL238" s="13"/>
      <c r="KGM238" s="13"/>
      <c r="KGN238" s="13"/>
      <c r="KGO238" s="13"/>
      <c r="KGP238" s="13"/>
      <c r="KGQ238" s="13"/>
      <c r="KGR238" s="13"/>
      <c r="KGS238" s="13"/>
      <c r="KGT238" s="13"/>
      <c r="KGU238" s="13"/>
      <c r="KGV238" s="13"/>
      <c r="KGW238" s="13"/>
      <c r="KGX238" s="13"/>
      <c r="KGY238" s="13"/>
      <c r="KGZ238" s="13"/>
      <c r="KHA238" s="13"/>
      <c r="KHB238" s="13"/>
      <c r="KHC238" s="13"/>
      <c r="KHD238" s="13"/>
      <c r="KHE238" s="13"/>
      <c r="KHF238" s="13"/>
      <c r="KHG238" s="13"/>
      <c r="KHH238" s="13"/>
      <c r="KHI238" s="13"/>
      <c r="KHJ238" s="13"/>
      <c r="KHK238" s="13"/>
      <c r="KHL238" s="13"/>
      <c r="KHM238" s="13"/>
      <c r="KHN238" s="13"/>
      <c r="KHO238" s="13"/>
      <c r="KHP238" s="13"/>
      <c r="KHQ238" s="13"/>
      <c r="KHR238" s="13"/>
      <c r="KHS238" s="13"/>
      <c r="KHT238" s="13"/>
      <c r="KHU238" s="13"/>
      <c r="KHV238" s="13"/>
      <c r="KHW238" s="13"/>
      <c r="KHX238" s="13"/>
      <c r="KHY238" s="13"/>
      <c r="KHZ238" s="13"/>
      <c r="KIA238" s="13"/>
      <c r="KIB238" s="13"/>
      <c r="KIC238" s="13"/>
      <c r="KID238" s="13"/>
      <c r="KIE238" s="13"/>
      <c r="KIF238" s="13"/>
      <c r="KIG238" s="13"/>
      <c r="KIH238" s="13"/>
      <c r="KII238" s="13"/>
      <c r="KIJ238" s="13"/>
      <c r="KIK238" s="13"/>
      <c r="KIL238" s="13"/>
      <c r="KIM238" s="13"/>
      <c r="KIN238" s="13"/>
      <c r="KIO238" s="13"/>
      <c r="KIP238" s="13"/>
      <c r="KIQ238" s="13"/>
      <c r="KIR238" s="13"/>
      <c r="KIS238" s="13"/>
      <c r="KIT238" s="13"/>
      <c r="KIU238" s="13"/>
      <c r="KIV238" s="13"/>
      <c r="KIW238" s="13"/>
      <c r="KIX238" s="13"/>
      <c r="KIY238" s="13"/>
      <c r="KIZ238" s="13"/>
      <c r="KJA238" s="13"/>
      <c r="KJB238" s="13"/>
      <c r="KJC238" s="13"/>
      <c r="KJD238" s="13"/>
      <c r="KJE238" s="13"/>
      <c r="KJF238" s="13"/>
      <c r="KJG238" s="13"/>
      <c r="KJH238" s="13"/>
      <c r="KJI238" s="13"/>
      <c r="KJJ238" s="13"/>
      <c r="KJK238" s="13"/>
      <c r="KJL238" s="13"/>
      <c r="KJM238" s="13"/>
      <c r="KJN238" s="13"/>
      <c r="KJO238" s="13"/>
      <c r="KJP238" s="13"/>
      <c r="KJQ238" s="13"/>
      <c r="KJR238" s="13"/>
      <c r="KJS238" s="13"/>
      <c r="KJT238" s="13"/>
      <c r="KJU238" s="13"/>
      <c r="KJV238" s="13"/>
      <c r="KJW238" s="13"/>
      <c r="KJX238" s="13"/>
      <c r="KJY238" s="13"/>
      <c r="KJZ238" s="13"/>
      <c r="KKA238" s="13"/>
      <c r="KKB238" s="13"/>
      <c r="KKC238" s="13"/>
      <c r="KKD238" s="13"/>
      <c r="KKE238" s="13"/>
      <c r="KKF238" s="13"/>
      <c r="KKG238" s="13"/>
      <c r="KKH238" s="13"/>
      <c r="KKI238" s="13"/>
      <c r="KKJ238" s="13"/>
      <c r="KKK238" s="13"/>
      <c r="KKL238" s="13"/>
      <c r="KKM238" s="13"/>
      <c r="KKN238" s="13"/>
      <c r="KKO238" s="13"/>
      <c r="KKP238" s="13"/>
      <c r="KKQ238" s="13"/>
      <c r="KKR238" s="13"/>
      <c r="KKS238" s="13"/>
      <c r="KKT238" s="13"/>
      <c r="KKU238" s="13"/>
      <c r="KKV238" s="13"/>
      <c r="KKW238" s="13"/>
      <c r="KKX238" s="13"/>
      <c r="KKY238" s="13"/>
      <c r="KKZ238" s="13"/>
      <c r="KLA238" s="13"/>
      <c r="KLB238" s="13"/>
      <c r="KLC238" s="13"/>
      <c r="KLD238" s="13"/>
      <c r="KLE238" s="13"/>
      <c r="KLF238" s="13"/>
      <c r="KLG238" s="13"/>
      <c r="KLH238" s="13"/>
      <c r="KLI238" s="13"/>
      <c r="KLJ238" s="13"/>
      <c r="KLK238" s="13"/>
      <c r="KLL238" s="13"/>
      <c r="KLM238" s="13"/>
      <c r="KLN238" s="13"/>
      <c r="KLO238" s="13"/>
      <c r="KLP238" s="13"/>
      <c r="KLQ238" s="13"/>
      <c r="KLR238" s="13"/>
      <c r="KLS238" s="13"/>
      <c r="KLT238" s="13"/>
      <c r="KLU238" s="13"/>
      <c r="KLV238" s="13"/>
      <c r="KLW238" s="13"/>
      <c r="KLX238" s="13"/>
      <c r="KLY238" s="13"/>
      <c r="KLZ238" s="13"/>
      <c r="KMA238" s="13"/>
      <c r="KMB238" s="13"/>
      <c r="KMC238" s="13"/>
      <c r="KMD238" s="13"/>
      <c r="KME238" s="13"/>
      <c r="KMF238" s="13"/>
      <c r="KMG238" s="13"/>
      <c r="KMH238" s="13"/>
      <c r="KMI238" s="13"/>
      <c r="KMJ238" s="13"/>
      <c r="KMK238" s="13"/>
      <c r="KML238" s="13"/>
      <c r="KMM238" s="13"/>
      <c r="KMN238" s="13"/>
      <c r="KMO238" s="13"/>
      <c r="KMP238" s="13"/>
      <c r="KMQ238" s="13"/>
      <c r="KMR238" s="13"/>
      <c r="KMS238" s="13"/>
      <c r="KMT238" s="13"/>
      <c r="KMU238" s="13"/>
      <c r="KMV238" s="13"/>
      <c r="KMW238" s="13"/>
      <c r="KMX238" s="13"/>
      <c r="KMY238" s="13"/>
      <c r="KMZ238" s="13"/>
      <c r="KNA238" s="13"/>
      <c r="KNB238" s="13"/>
      <c r="KNC238" s="13"/>
      <c r="KND238" s="13"/>
      <c r="KNE238" s="13"/>
      <c r="KNF238" s="13"/>
      <c r="KNG238" s="13"/>
      <c r="KNH238" s="13"/>
      <c r="KNI238" s="13"/>
      <c r="KNJ238" s="13"/>
      <c r="KNK238" s="13"/>
      <c r="KNL238" s="13"/>
      <c r="KNM238" s="13"/>
      <c r="KNN238" s="13"/>
      <c r="KNO238" s="13"/>
      <c r="KNP238" s="13"/>
      <c r="KNQ238" s="13"/>
      <c r="KNR238" s="13"/>
      <c r="KNS238" s="13"/>
      <c r="KNT238" s="13"/>
      <c r="KNU238" s="13"/>
      <c r="KNV238" s="13"/>
      <c r="KNW238" s="13"/>
      <c r="KNX238" s="13"/>
      <c r="KNY238" s="13"/>
      <c r="KNZ238" s="13"/>
      <c r="KOA238" s="13"/>
      <c r="KOB238" s="13"/>
      <c r="KOC238" s="13"/>
      <c r="KOD238" s="13"/>
      <c r="KOE238" s="13"/>
      <c r="KOF238" s="13"/>
      <c r="KOG238" s="13"/>
      <c r="KOH238" s="13"/>
      <c r="KOI238" s="13"/>
      <c r="KOJ238" s="13"/>
      <c r="KOK238" s="13"/>
      <c r="KOL238" s="13"/>
      <c r="KOM238" s="13"/>
      <c r="KON238" s="13"/>
      <c r="KOO238" s="13"/>
      <c r="KOP238" s="13"/>
      <c r="KOQ238" s="13"/>
      <c r="KOR238" s="13"/>
      <c r="KOS238" s="13"/>
      <c r="KOT238" s="13"/>
      <c r="KOU238" s="13"/>
      <c r="KOV238" s="13"/>
      <c r="KOW238" s="13"/>
      <c r="KOX238" s="13"/>
      <c r="KOY238" s="13"/>
      <c r="KOZ238" s="13"/>
      <c r="KPA238" s="13"/>
      <c r="KPB238" s="13"/>
      <c r="KPC238" s="13"/>
      <c r="KPD238" s="13"/>
      <c r="KPE238" s="13"/>
      <c r="KPF238" s="13"/>
      <c r="KPG238" s="13"/>
      <c r="KPH238" s="13"/>
      <c r="KPI238" s="13"/>
      <c r="KPJ238" s="13"/>
      <c r="KPK238" s="13"/>
      <c r="KPL238" s="13"/>
      <c r="KPM238" s="13"/>
      <c r="KPN238" s="13"/>
      <c r="KPO238" s="13"/>
      <c r="KPP238" s="13"/>
      <c r="KPQ238" s="13"/>
      <c r="KPR238" s="13"/>
      <c r="KPS238" s="13"/>
      <c r="KPT238" s="13"/>
      <c r="KPU238" s="13"/>
      <c r="KPV238" s="13"/>
      <c r="KPW238" s="13"/>
      <c r="KPX238" s="13"/>
      <c r="KPY238" s="13"/>
      <c r="KPZ238" s="13"/>
      <c r="KQA238" s="13"/>
      <c r="KQB238" s="13"/>
      <c r="KQC238" s="13"/>
      <c r="KQD238" s="13"/>
      <c r="KQE238" s="13"/>
      <c r="KQF238" s="13"/>
      <c r="KQG238" s="13"/>
      <c r="KQH238" s="13"/>
      <c r="KQI238" s="13"/>
      <c r="KQJ238" s="13"/>
      <c r="KQK238" s="13"/>
      <c r="KQL238" s="13"/>
      <c r="KQM238" s="13"/>
      <c r="KQN238" s="13"/>
      <c r="KQO238" s="13"/>
      <c r="KQP238" s="13"/>
      <c r="KQQ238" s="13"/>
      <c r="KQR238" s="13"/>
      <c r="KQS238" s="13"/>
      <c r="KQT238" s="13"/>
      <c r="KQU238" s="13"/>
      <c r="KQV238" s="13"/>
      <c r="KQW238" s="13"/>
      <c r="KQX238" s="13"/>
      <c r="KQY238" s="13"/>
      <c r="KQZ238" s="13"/>
      <c r="KRA238" s="13"/>
      <c r="KRB238" s="13"/>
      <c r="KRC238" s="13"/>
      <c r="KRD238" s="13"/>
      <c r="KRE238" s="13"/>
      <c r="KRF238" s="13"/>
      <c r="KRG238" s="13"/>
      <c r="KRH238" s="13"/>
      <c r="KRI238" s="13"/>
      <c r="KRJ238" s="13"/>
      <c r="KRK238" s="13"/>
      <c r="KRL238" s="13"/>
      <c r="KRM238" s="13"/>
      <c r="KRN238" s="13"/>
      <c r="KRO238" s="13"/>
      <c r="KRP238" s="13"/>
      <c r="KRQ238" s="13"/>
      <c r="KRR238" s="13"/>
      <c r="KRS238" s="13"/>
      <c r="KRT238" s="13"/>
      <c r="KRU238" s="13"/>
      <c r="KRV238" s="13"/>
      <c r="KRW238" s="13"/>
      <c r="KRX238" s="13"/>
      <c r="KRY238" s="13"/>
      <c r="KRZ238" s="13"/>
      <c r="KSA238" s="13"/>
      <c r="KSB238" s="13"/>
      <c r="KSC238" s="13"/>
      <c r="KSD238" s="13"/>
      <c r="KSE238" s="13"/>
      <c r="KSF238" s="13"/>
      <c r="KSG238" s="13"/>
      <c r="KSH238" s="13"/>
      <c r="KSI238" s="13"/>
      <c r="KSJ238" s="13"/>
      <c r="KSK238" s="13"/>
      <c r="KSL238" s="13"/>
      <c r="KSM238" s="13"/>
      <c r="KSN238" s="13"/>
      <c r="KSO238" s="13"/>
      <c r="KSP238" s="13"/>
      <c r="KSQ238" s="13"/>
      <c r="KSR238" s="13"/>
      <c r="KSS238" s="13"/>
      <c r="KST238" s="13"/>
      <c r="KSU238" s="13"/>
      <c r="KSV238" s="13"/>
      <c r="KSW238" s="13"/>
      <c r="KSX238" s="13"/>
      <c r="KSY238" s="13"/>
      <c r="KSZ238" s="13"/>
      <c r="KTA238" s="13"/>
      <c r="KTB238" s="13"/>
      <c r="KTC238" s="13"/>
      <c r="KTD238" s="13"/>
      <c r="KTE238" s="13"/>
      <c r="KTF238" s="13"/>
      <c r="KTG238" s="13"/>
      <c r="KTH238" s="13"/>
      <c r="KTI238" s="13"/>
      <c r="KTJ238" s="13"/>
      <c r="KTK238" s="13"/>
      <c r="KTL238" s="13"/>
      <c r="KTM238" s="13"/>
      <c r="KTN238" s="13"/>
      <c r="KTO238" s="13"/>
      <c r="KTP238" s="13"/>
      <c r="KTQ238" s="13"/>
      <c r="KTR238" s="13"/>
      <c r="KTS238" s="13"/>
      <c r="KTT238" s="13"/>
      <c r="KTU238" s="13"/>
      <c r="KTV238" s="13"/>
      <c r="KTW238" s="13"/>
      <c r="KTX238" s="13"/>
      <c r="KTY238" s="13"/>
      <c r="KTZ238" s="13"/>
      <c r="KUA238" s="13"/>
      <c r="KUB238" s="13"/>
      <c r="KUC238" s="13"/>
      <c r="KUD238" s="13"/>
      <c r="KUE238" s="13"/>
      <c r="KUF238" s="13"/>
      <c r="KUG238" s="13"/>
      <c r="KUH238" s="13"/>
      <c r="KUI238" s="13"/>
      <c r="KUJ238" s="13"/>
      <c r="KUK238" s="13"/>
      <c r="KUL238" s="13"/>
      <c r="KUM238" s="13"/>
      <c r="KUN238" s="13"/>
      <c r="KUO238" s="13"/>
      <c r="KUP238" s="13"/>
      <c r="KUQ238" s="13"/>
      <c r="KUR238" s="13"/>
      <c r="KUS238" s="13"/>
      <c r="KUT238" s="13"/>
      <c r="KUU238" s="13"/>
      <c r="KUV238" s="13"/>
      <c r="KUW238" s="13"/>
      <c r="KUX238" s="13"/>
      <c r="KUY238" s="13"/>
      <c r="KUZ238" s="13"/>
      <c r="KVA238" s="13"/>
      <c r="KVB238" s="13"/>
      <c r="KVC238" s="13"/>
      <c r="KVD238" s="13"/>
      <c r="KVE238" s="13"/>
      <c r="KVF238" s="13"/>
      <c r="KVG238" s="13"/>
      <c r="KVH238" s="13"/>
      <c r="KVI238" s="13"/>
      <c r="KVJ238" s="13"/>
      <c r="KVK238" s="13"/>
      <c r="KVL238" s="13"/>
      <c r="KVM238" s="13"/>
      <c r="KVN238" s="13"/>
      <c r="KVO238" s="13"/>
      <c r="KVP238" s="13"/>
      <c r="KVQ238" s="13"/>
      <c r="KVR238" s="13"/>
      <c r="KVS238" s="13"/>
      <c r="KVT238" s="13"/>
      <c r="KVU238" s="13"/>
      <c r="KVV238" s="13"/>
      <c r="KVW238" s="13"/>
      <c r="KVX238" s="13"/>
      <c r="KVY238" s="13"/>
      <c r="KVZ238" s="13"/>
      <c r="KWA238" s="13"/>
      <c r="KWB238" s="13"/>
      <c r="KWC238" s="13"/>
      <c r="KWD238" s="13"/>
      <c r="KWE238" s="13"/>
      <c r="KWF238" s="13"/>
      <c r="KWG238" s="13"/>
      <c r="KWH238" s="13"/>
      <c r="KWI238" s="13"/>
      <c r="KWJ238" s="13"/>
      <c r="KWK238" s="13"/>
      <c r="KWL238" s="13"/>
      <c r="KWM238" s="13"/>
      <c r="KWN238" s="13"/>
      <c r="KWO238" s="13"/>
      <c r="KWP238" s="13"/>
      <c r="KWQ238" s="13"/>
      <c r="KWR238" s="13"/>
      <c r="KWS238" s="13"/>
      <c r="KWT238" s="13"/>
      <c r="KWU238" s="13"/>
      <c r="KWV238" s="13"/>
      <c r="KWW238" s="13"/>
      <c r="KWX238" s="13"/>
      <c r="KWY238" s="13"/>
      <c r="KWZ238" s="13"/>
      <c r="KXA238" s="13"/>
      <c r="KXB238" s="13"/>
      <c r="KXC238" s="13"/>
      <c r="KXD238" s="13"/>
      <c r="KXE238" s="13"/>
      <c r="KXF238" s="13"/>
      <c r="KXG238" s="13"/>
      <c r="KXH238" s="13"/>
      <c r="KXI238" s="13"/>
      <c r="KXJ238" s="13"/>
      <c r="KXK238" s="13"/>
      <c r="KXL238" s="13"/>
      <c r="KXM238" s="13"/>
      <c r="KXN238" s="13"/>
      <c r="KXO238" s="13"/>
      <c r="KXP238" s="13"/>
      <c r="KXQ238" s="13"/>
      <c r="KXR238" s="13"/>
      <c r="KXS238" s="13"/>
      <c r="KXT238" s="13"/>
      <c r="KXU238" s="13"/>
      <c r="KXV238" s="13"/>
      <c r="KXW238" s="13"/>
      <c r="KXX238" s="13"/>
      <c r="KXY238" s="13"/>
      <c r="KXZ238" s="13"/>
      <c r="KYA238" s="13"/>
      <c r="KYB238" s="13"/>
      <c r="KYC238" s="13"/>
      <c r="KYD238" s="13"/>
      <c r="KYE238" s="13"/>
      <c r="KYF238" s="13"/>
      <c r="KYG238" s="13"/>
      <c r="KYH238" s="13"/>
      <c r="KYI238" s="13"/>
      <c r="KYJ238" s="13"/>
      <c r="KYK238" s="13"/>
      <c r="KYL238" s="13"/>
      <c r="KYM238" s="13"/>
      <c r="KYN238" s="13"/>
      <c r="KYO238" s="13"/>
      <c r="KYP238" s="13"/>
      <c r="KYQ238" s="13"/>
      <c r="KYR238" s="13"/>
      <c r="KYS238" s="13"/>
      <c r="KYT238" s="13"/>
      <c r="KYU238" s="13"/>
      <c r="KYV238" s="13"/>
      <c r="KYW238" s="13"/>
      <c r="KYX238" s="13"/>
      <c r="KYY238" s="13"/>
      <c r="KYZ238" s="13"/>
      <c r="KZA238" s="13"/>
      <c r="KZB238" s="13"/>
      <c r="KZC238" s="13"/>
      <c r="KZD238" s="13"/>
      <c r="KZE238" s="13"/>
      <c r="KZF238" s="13"/>
      <c r="KZG238" s="13"/>
      <c r="KZH238" s="13"/>
      <c r="KZI238" s="13"/>
      <c r="KZJ238" s="13"/>
      <c r="KZK238" s="13"/>
      <c r="KZL238" s="13"/>
      <c r="KZM238" s="13"/>
      <c r="KZN238" s="13"/>
      <c r="KZO238" s="13"/>
      <c r="KZP238" s="13"/>
      <c r="KZQ238" s="13"/>
      <c r="KZR238" s="13"/>
      <c r="KZS238" s="13"/>
      <c r="KZT238" s="13"/>
      <c r="KZU238" s="13"/>
      <c r="KZV238" s="13"/>
      <c r="KZW238" s="13"/>
      <c r="KZX238" s="13"/>
      <c r="KZY238" s="13"/>
      <c r="KZZ238" s="13"/>
      <c r="LAA238" s="13"/>
      <c r="LAB238" s="13"/>
      <c r="LAC238" s="13"/>
      <c r="LAD238" s="13"/>
      <c r="LAE238" s="13"/>
      <c r="LAF238" s="13"/>
      <c r="LAG238" s="13"/>
      <c r="LAH238" s="13"/>
      <c r="LAI238" s="13"/>
      <c r="LAJ238" s="13"/>
      <c r="LAK238" s="13"/>
      <c r="LAL238" s="13"/>
      <c r="LAM238" s="13"/>
      <c r="LAN238" s="13"/>
      <c r="LAO238" s="13"/>
      <c r="LAP238" s="13"/>
      <c r="LAQ238" s="13"/>
      <c r="LAR238" s="13"/>
      <c r="LAS238" s="13"/>
      <c r="LAT238" s="13"/>
      <c r="LAU238" s="13"/>
      <c r="LAV238" s="13"/>
      <c r="LAW238" s="13"/>
      <c r="LAX238" s="13"/>
      <c r="LAY238" s="13"/>
      <c r="LAZ238" s="13"/>
      <c r="LBA238" s="13"/>
      <c r="LBB238" s="13"/>
      <c r="LBC238" s="13"/>
      <c r="LBD238" s="13"/>
      <c r="LBE238" s="13"/>
      <c r="LBF238" s="13"/>
      <c r="LBG238" s="13"/>
      <c r="LBH238" s="13"/>
      <c r="LBI238" s="13"/>
      <c r="LBJ238" s="13"/>
      <c r="LBK238" s="13"/>
      <c r="LBL238" s="13"/>
      <c r="LBM238" s="13"/>
      <c r="LBN238" s="13"/>
      <c r="LBO238" s="13"/>
      <c r="LBP238" s="13"/>
      <c r="LBQ238" s="13"/>
      <c r="LBR238" s="13"/>
      <c r="LBS238" s="13"/>
      <c r="LBT238" s="13"/>
      <c r="LBU238" s="13"/>
      <c r="LBV238" s="13"/>
      <c r="LBW238" s="13"/>
      <c r="LBX238" s="13"/>
      <c r="LBY238" s="13"/>
      <c r="LBZ238" s="13"/>
      <c r="LCA238" s="13"/>
      <c r="LCB238" s="13"/>
      <c r="LCC238" s="13"/>
      <c r="LCD238" s="13"/>
      <c r="LCE238" s="13"/>
      <c r="LCF238" s="13"/>
      <c r="LCG238" s="13"/>
      <c r="LCH238" s="13"/>
      <c r="LCI238" s="13"/>
      <c r="LCJ238" s="13"/>
      <c r="LCK238" s="13"/>
      <c r="LCL238" s="13"/>
      <c r="LCM238" s="13"/>
      <c r="LCN238" s="13"/>
      <c r="LCO238" s="13"/>
      <c r="LCP238" s="13"/>
      <c r="LCQ238" s="13"/>
      <c r="LCR238" s="13"/>
      <c r="LCS238" s="13"/>
      <c r="LCT238" s="13"/>
      <c r="LCU238" s="13"/>
      <c r="LCV238" s="13"/>
      <c r="LCW238" s="13"/>
      <c r="LCX238" s="13"/>
      <c r="LCY238" s="13"/>
      <c r="LCZ238" s="13"/>
      <c r="LDA238" s="13"/>
      <c r="LDB238" s="13"/>
      <c r="LDC238" s="13"/>
      <c r="LDD238" s="13"/>
      <c r="LDE238" s="13"/>
      <c r="LDF238" s="13"/>
      <c r="LDG238" s="13"/>
      <c r="LDH238" s="13"/>
      <c r="LDI238" s="13"/>
      <c r="LDJ238" s="13"/>
      <c r="LDK238" s="13"/>
      <c r="LDL238" s="13"/>
      <c r="LDM238" s="13"/>
      <c r="LDN238" s="13"/>
      <c r="LDO238" s="13"/>
      <c r="LDP238" s="13"/>
      <c r="LDQ238" s="13"/>
      <c r="LDR238" s="13"/>
      <c r="LDS238" s="13"/>
      <c r="LDT238" s="13"/>
      <c r="LDU238" s="13"/>
      <c r="LDV238" s="13"/>
      <c r="LDW238" s="13"/>
      <c r="LDX238" s="13"/>
      <c r="LDY238" s="13"/>
      <c r="LDZ238" s="13"/>
      <c r="LEA238" s="13"/>
      <c r="LEB238" s="13"/>
      <c r="LEC238" s="13"/>
      <c r="LED238" s="13"/>
      <c r="LEE238" s="13"/>
      <c r="LEF238" s="13"/>
      <c r="LEG238" s="13"/>
      <c r="LEH238" s="13"/>
      <c r="LEI238" s="13"/>
      <c r="LEJ238" s="13"/>
      <c r="LEK238" s="13"/>
      <c r="LEL238" s="13"/>
      <c r="LEM238" s="13"/>
      <c r="LEN238" s="13"/>
      <c r="LEO238" s="13"/>
      <c r="LEP238" s="13"/>
      <c r="LEQ238" s="13"/>
      <c r="LER238" s="13"/>
      <c r="LES238" s="13"/>
      <c r="LET238" s="13"/>
      <c r="LEU238" s="13"/>
      <c r="LEV238" s="13"/>
      <c r="LEW238" s="13"/>
      <c r="LEX238" s="13"/>
      <c r="LEY238" s="13"/>
      <c r="LEZ238" s="13"/>
      <c r="LFA238" s="13"/>
      <c r="LFB238" s="13"/>
      <c r="LFC238" s="13"/>
      <c r="LFD238" s="13"/>
      <c r="LFE238" s="13"/>
      <c r="LFF238" s="13"/>
      <c r="LFG238" s="13"/>
      <c r="LFH238" s="13"/>
      <c r="LFI238" s="13"/>
      <c r="LFJ238" s="13"/>
      <c r="LFK238" s="13"/>
      <c r="LFL238" s="13"/>
      <c r="LFM238" s="13"/>
      <c r="LFN238" s="13"/>
      <c r="LFO238" s="13"/>
      <c r="LFP238" s="13"/>
      <c r="LFQ238" s="13"/>
      <c r="LFR238" s="13"/>
      <c r="LFS238" s="13"/>
      <c r="LFT238" s="13"/>
      <c r="LFU238" s="13"/>
      <c r="LFV238" s="13"/>
      <c r="LFW238" s="13"/>
      <c r="LFX238" s="13"/>
      <c r="LFY238" s="13"/>
      <c r="LFZ238" s="13"/>
      <c r="LGA238" s="13"/>
      <c r="LGB238" s="13"/>
      <c r="LGC238" s="13"/>
      <c r="LGD238" s="13"/>
      <c r="LGE238" s="13"/>
      <c r="LGF238" s="13"/>
      <c r="LGG238" s="13"/>
      <c r="LGH238" s="13"/>
      <c r="LGI238" s="13"/>
      <c r="LGJ238" s="13"/>
      <c r="LGK238" s="13"/>
      <c r="LGL238" s="13"/>
      <c r="LGM238" s="13"/>
      <c r="LGN238" s="13"/>
      <c r="LGO238" s="13"/>
      <c r="LGP238" s="13"/>
      <c r="LGQ238" s="13"/>
      <c r="LGR238" s="13"/>
      <c r="LGS238" s="13"/>
      <c r="LGT238" s="13"/>
      <c r="LGU238" s="13"/>
      <c r="LGV238" s="13"/>
      <c r="LGW238" s="13"/>
      <c r="LGX238" s="13"/>
      <c r="LGY238" s="13"/>
      <c r="LGZ238" s="13"/>
      <c r="LHA238" s="13"/>
      <c r="LHB238" s="13"/>
      <c r="LHC238" s="13"/>
      <c r="LHD238" s="13"/>
      <c r="LHE238" s="13"/>
      <c r="LHF238" s="13"/>
      <c r="LHG238" s="13"/>
      <c r="LHH238" s="13"/>
      <c r="LHI238" s="13"/>
      <c r="LHJ238" s="13"/>
      <c r="LHK238" s="13"/>
      <c r="LHL238" s="13"/>
      <c r="LHM238" s="13"/>
      <c r="LHN238" s="13"/>
      <c r="LHO238" s="13"/>
      <c r="LHP238" s="13"/>
      <c r="LHQ238" s="13"/>
      <c r="LHR238" s="13"/>
      <c r="LHS238" s="13"/>
      <c r="LHT238" s="13"/>
      <c r="LHU238" s="13"/>
      <c r="LHV238" s="13"/>
      <c r="LHW238" s="13"/>
      <c r="LHX238" s="13"/>
      <c r="LHY238" s="13"/>
      <c r="LHZ238" s="13"/>
      <c r="LIA238" s="13"/>
      <c r="LIB238" s="13"/>
      <c r="LIC238" s="13"/>
      <c r="LID238" s="13"/>
      <c r="LIE238" s="13"/>
      <c r="LIF238" s="13"/>
      <c r="LIG238" s="13"/>
      <c r="LIH238" s="13"/>
      <c r="LII238" s="13"/>
      <c r="LIJ238" s="13"/>
      <c r="LIK238" s="13"/>
      <c r="LIL238" s="13"/>
      <c r="LIM238" s="13"/>
      <c r="LIN238" s="13"/>
      <c r="LIO238" s="13"/>
      <c r="LIP238" s="13"/>
      <c r="LIQ238" s="13"/>
      <c r="LIR238" s="13"/>
      <c r="LIS238" s="13"/>
      <c r="LIT238" s="13"/>
      <c r="LIU238" s="13"/>
      <c r="LIV238" s="13"/>
      <c r="LIW238" s="13"/>
      <c r="LIX238" s="13"/>
      <c r="LIY238" s="13"/>
      <c r="LIZ238" s="13"/>
      <c r="LJA238" s="13"/>
      <c r="LJB238" s="13"/>
      <c r="LJC238" s="13"/>
      <c r="LJD238" s="13"/>
      <c r="LJE238" s="13"/>
      <c r="LJF238" s="13"/>
      <c r="LJG238" s="13"/>
      <c r="LJH238" s="13"/>
      <c r="LJI238" s="13"/>
      <c r="LJJ238" s="13"/>
      <c r="LJK238" s="13"/>
      <c r="LJL238" s="13"/>
      <c r="LJM238" s="13"/>
      <c r="LJN238" s="13"/>
      <c r="LJO238" s="13"/>
      <c r="LJP238" s="13"/>
      <c r="LJQ238" s="13"/>
      <c r="LJR238" s="13"/>
      <c r="LJS238" s="13"/>
      <c r="LJT238" s="13"/>
      <c r="LJU238" s="13"/>
      <c r="LJV238" s="13"/>
      <c r="LJW238" s="13"/>
      <c r="LJX238" s="13"/>
      <c r="LJY238" s="13"/>
      <c r="LJZ238" s="13"/>
      <c r="LKA238" s="13"/>
      <c r="LKB238" s="13"/>
      <c r="LKC238" s="13"/>
      <c r="LKD238" s="13"/>
      <c r="LKE238" s="13"/>
      <c r="LKF238" s="13"/>
      <c r="LKG238" s="13"/>
      <c r="LKH238" s="13"/>
      <c r="LKI238" s="13"/>
      <c r="LKJ238" s="13"/>
      <c r="LKK238" s="13"/>
      <c r="LKL238" s="13"/>
      <c r="LKM238" s="13"/>
      <c r="LKN238" s="13"/>
      <c r="LKO238" s="13"/>
      <c r="LKP238" s="13"/>
      <c r="LKQ238" s="13"/>
      <c r="LKR238" s="13"/>
      <c r="LKS238" s="13"/>
      <c r="LKT238" s="13"/>
      <c r="LKU238" s="13"/>
      <c r="LKV238" s="13"/>
      <c r="LKW238" s="13"/>
      <c r="LKX238" s="13"/>
      <c r="LKY238" s="13"/>
      <c r="LKZ238" s="13"/>
      <c r="LLA238" s="13"/>
      <c r="LLB238" s="13"/>
      <c r="LLC238" s="13"/>
      <c r="LLD238" s="13"/>
      <c r="LLE238" s="13"/>
      <c r="LLF238" s="13"/>
      <c r="LLG238" s="13"/>
      <c r="LLH238" s="13"/>
      <c r="LLI238" s="13"/>
      <c r="LLJ238" s="13"/>
      <c r="LLK238" s="13"/>
      <c r="LLL238" s="13"/>
      <c r="LLM238" s="13"/>
      <c r="LLN238" s="13"/>
      <c r="LLO238" s="13"/>
      <c r="LLP238" s="13"/>
      <c r="LLQ238" s="13"/>
      <c r="LLR238" s="13"/>
      <c r="LLS238" s="13"/>
      <c r="LLT238" s="13"/>
      <c r="LLU238" s="13"/>
      <c r="LLV238" s="13"/>
      <c r="LLW238" s="13"/>
      <c r="LLX238" s="13"/>
      <c r="LLY238" s="13"/>
      <c r="LLZ238" s="13"/>
      <c r="LMA238" s="13"/>
      <c r="LMB238" s="13"/>
      <c r="LMC238" s="13"/>
      <c r="LMD238" s="13"/>
      <c r="LME238" s="13"/>
      <c r="LMF238" s="13"/>
      <c r="LMG238" s="13"/>
      <c r="LMH238" s="13"/>
      <c r="LMI238" s="13"/>
      <c r="LMJ238" s="13"/>
      <c r="LMK238" s="13"/>
      <c r="LML238" s="13"/>
      <c r="LMM238" s="13"/>
      <c r="LMN238" s="13"/>
      <c r="LMO238" s="13"/>
      <c r="LMP238" s="13"/>
      <c r="LMQ238" s="13"/>
      <c r="LMR238" s="13"/>
      <c r="LMS238" s="13"/>
      <c r="LMT238" s="13"/>
      <c r="LMU238" s="13"/>
      <c r="LMV238" s="13"/>
      <c r="LMW238" s="13"/>
      <c r="LMX238" s="13"/>
      <c r="LMY238" s="13"/>
      <c r="LMZ238" s="13"/>
      <c r="LNA238" s="13"/>
      <c r="LNB238" s="13"/>
      <c r="LNC238" s="13"/>
      <c r="LND238" s="13"/>
      <c r="LNE238" s="13"/>
      <c r="LNF238" s="13"/>
      <c r="LNG238" s="13"/>
      <c r="LNH238" s="13"/>
      <c r="LNI238" s="13"/>
      <c r="LNJ238" s="13"/>
      <c r="LNK238" s="13"/>
      <c r="LNL238" s="13"/>
      <c r="LNM238" s="13"/>
      <c r="LNN238" s="13"/>
      <c r="LNO238" s="13"/>
      <c r="LNP238" s="13"/>
      <c r="LNQ238" s="13"/>
      <c r="LNR238" s="13"/>
      <c r="LNS238" s="13"/>
      <c r="LNT238" s="13"/>
      <c r="LNU238" s="13"/>
      <c r="LNV238" s="13"/>
      <c r="LNW238" s="13"/>
      <c r="LNX238" s="13"/>
      <c r="LNY238" s="13"/>
      <c r="LNZ238" s="13"/>
      <c r="LOA238" s="13"/>
      <c r="LOB238" s="13"/>
      <c r="LOC238" s="13"/>
      <c r="LOD238" s="13"/>
      <c r="LOE238" s="13"/>
      <c r="LOF238" s="13"/>
      <c r="LOG238" s="13"/>
      <c r="LOH238" s="13"/>
      <c r="LOI238" s="13"/>
      <c r="LOJ238" s="13"/>
      <c r="LOK238" s="13"/>
      <c r="LOL238" s="13"/>
      <c r="LOM238" s="13"/>
      <c r="LON238" s="13"/>
      <c r="LOO238" s="13"/>
      <c r="LOP238" s="13"/>
      <c r="LOQ238" s="13"/>
      <c r="LOR238" s="13"/>
      <c r="LOS238" s="13"/>
      <c r="LOT238" s="13"/>
      <c r="LOU238" s="13"/>
      <c r="LOV238" s="13"/>
      <c r="LOW238" s="13"/>
      <c r="LOX238" s="13"/>
      <c r="LOY238" s="13"/>
      <c r="LOZ238" s="13"/>
      <c r="LPA238" s="13"/>
      <c r="LPB238" s="13"/>
      <c r="LPC238" s="13"/>
      <c r="LPD238" s="13"/>
      <c r="LPE238" s="13"/>
      <c r="LPF238" s="13"/>
      <c r="LPG238" s="13"/>
      <c r="LPH238" s="13"/>
      <c r="LPI238" s="13"/>
      <c r="LPJ238" s="13"/>
      <c r="LPK238" s="13"/>
      <c r="LPL238" s="13"/>
      <c r="LPM238" s="13"/>
      <c r="LPN238" s="13"/>
      <c r="LPO238" s="13"/>
      <c r="LPP238" s="13"/>
      <c r="LPQ238" s="13"/>
      <c r="LPR238" s="13"/>
      <c r="LPS238" s="13"/>
      <c r="LPT238" s="13"/>
      <c r="LPU238" s="13"/>
      <c r="LPV238" s="13"/>
      <c r="LPW238" s="13"/>
      <c r="LPX238" s="13"/>
      <c r="LPY238" s="13"/>
      <c r="LPZ238" s="13"/>
      <c r="LQA238" s="13"/>
      <c r="LQB238" s="13"/>
      <c r="LQC238" s="13"/>
      <c r="LQD238" s="13"/>
      <c r="LQE238" s="13"/>
      <c r="LQF238" s="13"/>
      <c r="LQG238" s="13"/>
      <c r="LQH238" s="13"/>
      <c r="LQI238" s="13"/>
      <c r="LQJ238" s="13"/>
      <c r="LQK238" s="13"/>
      <c r="LQL238" s="13"/>
      <c r="LQM238" s="13"/>
      <c r="LQN238" s="13"/>
      <c r="LQO238" s="13"/>
      <c r="LQP238" s="13"/>
      <c r="LQQ238" s="13"/>
      <c r="LQR238" s="13"/>
      <c r="LQS238" s="13"/>
      <c r="LQT238" s="13"/>
      <c r="LQU238" s="13"/>
      <c r="LQV238" s="13"/>
      <c r="LQW238" s="13"/>
      <c r="LQX238" s="13"/>
      <c r="LQY238" s="13"/>
      <c r="LQZ238" s="13"/>
      <c r="LRA238" s="13"/>
      <c r="LRB238" s="13"/>
      <c r="LRC238" s="13"/>
      <c r="LRD238" s="13"/>
      <c r="LRE238" s="13"/>
      <c r="LRF238" s="13"/>
      <c r="LRG238" s="13"/>
      <c r="LRH238" s="13"/>
      <c r="LRI238" s="13"/>
      <c r="LRJ238" s="13"/>
      <c r="LRK238" s="13"/>
      <c r="LRL238" s="13"/>
      <c r="LRM238" s="13"/>
      <c r="LRN238" s="13"/>
      <c r="LRO238" s="13"/>
      <c r="LRP238" s="13"/>
      <c r="LRQ238" s="13"/>
      <c r="LRR238" s="13"/>
      <c r="LRS238" s="13"/>
      <c r="LRT238" s="13"/>
      <c r="LRU238" s="13"/>
      <c r="LRV238" s="13"/>
      <c r="LRW238" s="13"/>
      <c r="LRX238" s="13"/>
      <c r="LRY238" s="13"/>
      <c r="LRZ238" s="13"/>
      <c r="LSA238" s="13"/>
      <c r="LSB238" s="13"/>
      <c r="LSC238" s="13"/>
      <c r="LSD238" s="13"/>
      <c r="LSE238" s="13"/>
      <c r="LSF238" s="13"/>
      <c r="LSG238" s="13"/>
      <c r="LSH238" s="13"/>
      <c r="LSI238" s="13"/>
      <c r="LSJ238" s="13"/>
      <c r="LSK238" s="13"/>
      <c r="LSL238" s="13"/>
      <c r="LSM238" s="13"/>
      <c r="LSN238" s="13"/>
      <c r="LSO238" s="13"/>
      <c r="LSP238" s="13"/>
      <c r="LSQ238" s="13"/>
      <c r="LSR238" s="13"/>
      <c r="LSS238" s="13"/>
      <c r="LST238" s="13"/>
      <c r="LSU238" s="13"/>
      <c r="LSV238" s="13"/>
      <c r="LSW238" s="13"/>
      <c r="LSX238" s="13"/>
      <c r="LSY238" s="13"/>
      <c r="LSZ238" s="13"/>
      <c r="LTA238" s="13"/>
      <c r="LTB238" s="13"/>
      <c r="LTC238" s="13"/>
      <c r="LTD238" s="13"/>
      <c r="LTE238" s="13"/>
      <c r="LTF238" s="13"/>
      <c r="LTG238" s="13"/>
      <c r="LTH238" s="13"/>
      <c r="LTI238" s="13"/>
      <c r="LTJ238" s="13"/>
      <c r="LTK238" s="13"/>
      <c r="LTL238" s="13"/>
      <c r="LTM238" s="13"/>
      <c r="LTN238" s="13"/>
      <c r="LTO238" s="13"/>
      <c r="LTP238" s="13"/>
      <c r="LTQ238" s="13"/>
      <c r="LTR238" s="13"/>
      <c r="LTS238" s="13"/>
      <c r="LTT238" s="13"/>
      <c r="LTU238" s="13"/>
      <c r="LTV238" s="13"/>
      <c r="LTW238" s="13"/>
      <c r="LTX238" s="13"/>
      <c r="LTY238" s="13"/>
      <c r="LTZ238" s="13"/>
      <c r="LUA238" s="13"/>
      <c r="LUB238" s="13"/>
      <c r="LUC238" s="13"/>
      <c r="LUD238" s="13"/>
      <c r="LUE238" s="13"/>
      <c r="LUF238" s="13"/>
      <c r="LUG238" s="13"/>
      <c r="LUH238" s="13"/>
      <c r="LUI238" s="13"/>
      <c r="LUJ238" s="13"/>
      <c r="LUK238" s="13"/>
      <c r="LUL238" s="13"/>
      <c r="LUM238" s="13"/>
      <c r="LUN238" s="13"/>
      <c r="LUO238" s="13"/>
      <c r="LUP238" s="13"/>
      <c r="LUQ238" s="13"/>
      <c r="LUR238" s="13"/>
      <c r="LUS238" s="13"/>
      <c r="LUT238" s="13"/>
      <c r="LUU238" s="13"/>
      <c r="LUV238" s="13"/>
      <c r="LUW238" s="13"/>
      <c r="LUX238" s="13"/>
      <c r="LUY238" s="13"/>
      <c r="LUZ238" s="13"/>
      <c r="LVA238" s="13"/>
      <c r="LVB238" s="13"/>
      <c r="LVC238" s="13"/>
      <c r="LVD238" s="13"/>
      <c r="LVE238" s="13"/>
      <c r="LVF238" s="13"/>
      <c r="LVG238" s="13"/>
      <c r="LVH238" s="13"/>
      <c r="LVI238" s="13"/>
      <c r="LVJ238" s="13"/>
      <c r="LVK238" s="13"/>
      <c r="LVL238" s="13"/>
      <c r="LVM238" s="13"/>
      <c r="LVN238" s="13"/>
      <c r="LVO238" s="13"/>
      <c r="LVP238" s="13"/>
      <c r="LVQ238" s="13"/>
      <c r="LVR238" s="13"/>
      <c r="LVS238" s="13"/>
      <c r="LVT238" s="13"/>
      <c r="LVU238" s="13"/>
      <c r="LVV238" s="13"/>
      <c r="LVW238" s="13"/>
      <c r="LVX238" s="13"/>
      <c r="LVY238" s="13"/>
      <c r="LVZ238" s="13"/>
      <c r="LWA238" s="13"/>
      <c r="LWB238" s="13"/>
      <c r="LWC238" s="13"/>
      <c r="LWD238" s="13"/>
      <c r="LWE238" s="13"/>
      <c r="LWF238" s="13"/>
      <c r="LWG238" s="13"/>
      <c r="LWH238" s="13"/>
      <c r="LWI238" s="13"/>
      <c r="LWJ238" s="13"/>
      <c r="LWK238" s="13"/>
      <c r="LWL238" s="13"/>
      <c r="LWM238" s="13"/>
      <c r="LWN238" s="13"/>
      <c r="LWO238" s="13"/>
      <c r="LWP238" s="13"/>
      <c r="LWQ238" s="13"/>
      <c r="LWR238" s="13"/>
      <c r="LWS238" s="13"/>
      <c r="LWT238" s="13"/>
      <c r="LWU238" s="13"/>
      <c r="LWV238" s="13"/>
      <c r="LWW238" s="13"/>
      <c r="LWX238" s="13"/>
      <c r="LWY238" s="13"/>
      <c r="LWZ238" s="13"/>
      <c r="LXA238" s="13"/>
      <c r="LXB238" s="13"/>
      <c r="LXC238" s="13"/>
      <c r="LXD238" s="13"/>
      <c r="LXE238" s="13"/>
      <c r="LXF238" s="13"/>
      <c r="LXG238" s="13"/>
      <c r="LXH238" s="13"/>
      <c r="LXI238" s="13"/>
      <c r="LXJ238" s="13"/>
      <c r="LXK238" s="13"/>
      <c r="LXL238" s="13"/>
      <c r="LXM238" s="13"/>
      <c r="LXN238" s="13"/>
      <c r="LXO238" s="13"/>
      <c r="LXP238" s="13"/>
      <c r="LXQ238" s="13"/>
      <c r="LXR238" s="13"/>
      <c r="LXS238" s="13"/>
      <c r="LXT238" s="13"/>
      <c r="LXU238" s="13"/>
      <c r="LXV238" s="13"/>
      <c r="LXW238" s="13"/>
      <c r="LXX238" s="13"/>
      <c r="LXY238" s="13"/>
      <c r="LXZ238" s="13"/>
      <c r="LYA238" s="13"/>
      <c r="LYB238" s="13"/>
      <c r="LYC238" s="13"/>
      <c r="LYD238" s="13"/>
      <c r="LYE238" s="13"/>
      <c r="LYF238" s="13"/>
      <c r="LYG238" s="13"/>
      <c r="LYH238" s="13"/>
      <c r="LYI238" s="13"/>
      <c r="LYJ238" s="13"/>
      <c r="LYK238" s="13"/>
      <c r="LYL238" s="13"/>
      <c r="LYM238" s="13"/>
      <c r="LYN238" s="13"/>
      <c r="LYO238" s="13"/>
      <c r="LYP238" s="13"/>
      <c r="LYQ238" s="13"/>
      <c r="LYR238" s="13"/>
      <c r="LYS238" s="13"/>
      <c r="LYT238" s="13"/>
      <c r="LYU238" s="13"/>
      <c r="LYV238" s="13"/>
      <c r="LYW238" s="13"/>
      <c r="LYX238" s="13"/>
      <c r="LYY238" s="13"/>
      <c r="LYZ238" s="13"/>
      <c r="LZA238" s="13"/>
      <c r="LZB238" s="13"/>
      <c r="LZC238" s="13"/>
      <c r="LZD238" s="13"/>
      <c r="LZE238" s="13"/>
      <c r="LZF238" s="13"/>
      <c r="LZG238" s="13"/>
      <c r="LZH238" s="13"/>
      <c r="LZI238" s="13"/>
      <c r="LZJ238" s="13"/>
      <c r="LZK238" s="13"/>
      <c r="LZL238" s="13"/>
      <c r="LZM238" s="13"/>
      <c r="LZN238" s="13"/>
      <c r="LZO238" s="13"/>
      <c r="LZP238" s="13"/>
      <c r="LZQ238" s="13"/>
      <c r="LZR238" s="13"/>
      <c r="LZS238" s="13"/>
      <c r="LZT238" s="13"/>
      <c r="LZU238" s="13"/>
      <c r="LZV238" s="13"/>
      <c r="LZW238" s="13"/>
      <c r="LZX238" s="13"/>
      <c r="LZY238" s="13"/>
      <c r="LZZ238" s="13"/>
      <c r="MAA238" s="13"/>
      <c r="MAB238" s="13"/>
      <c r="MAC238" s="13"/>
      <c r="MAD238" s="13"/>
      <c r="MAE238" s="13"/>
      <c r="MAF238" s="13"/>
      <c r="MAG238" s="13"/>
      <c r="MAH238" s="13"/>
      <c r="MAI238" s="13"/>
      <c r="MAJ238" s="13"/>
      <c r="MAK238" s="13"/>
      <c r="MAL238" s="13"/>
      <c r="MAM238" s="13"/>
      <c r="MAN238" s="13"/>
      <c r="MAO238" s="13"/>
      <c r="MAP238" s="13"/>
      <c r="MAQ238" s="13"/>
      <c r="MAR238" s="13"/>
      <c r="MAS238" s="13"/>
      <c r="MAT238" s="13"/>
      <c r="MAU238" s="13"/>
      <c r="MAV238" s="13"/>
      <c r="MAW238" s="13"/>
      <c r="MAX238" s="13"/>
      <c r="MAY238" s="13"/>
      <c r="MAZ238" s="13"/>
      <c r="MBA238" s="13"/>
      <c r="MBB238" s="13"/>
      <c r="MBC238" s="13"/>
      <c r="MBD238" s="13"/>
      <c r="MBE238" s="13"/>
      <c r="MBF238" s="13"/>
      <c r="MBG238" s="13"/>
      <c r="MBH238" s="13"/>
      <c r="MBI238" s="13"/>
      <c r="MBJ238" s="13"/>
      <c r="MBK238" s="13"/>
      <c r="MBL238" s="13"/>
      <c r="MBM238" s="13"/>
      <c r="MBN238" s="13"/>
      <c r="MBO238" s="13"/>
      <c r="MBP238" s="13"/>
      <c r="MBQ238" s="13"/>
      <c r="MBR238" s="13"/>
      <c r="MBS238" s="13"/>
      <c r="MBT238" s="13"/>
      <c r="MBU238" s="13"/>
      <c r="MBV238" s="13"/>
      <c r="MBW238" s="13"/>
      <c r="MBX238" s="13"/>
      <c r="MBY238" s="13"/>
      <c r="MBZ238" s="13"/>
      <c r="MCA238" s="13"/>
      <c r="MCB238" s="13"/>
      <c r="MCC238" s="13"/>
      <c r="MCD238" s="13"/>
      <c r="MCE238" s="13"/>
      <c r="MCF238" s="13"/>
      <c r="MCG238" s="13"/>
      <c r="MCH238" s="13"/>
      <c r="MCI238" s="13"/>
      <c r="MCJ238" s="13"/>
      <c r="MCK238" s="13"/>
      <c r="MCL238" s="13"/>
      <c r="MCM238" s="13"/>
      <c r="MCN238" s="13"/>
      <c r="MCO238" s="13"/>
      <c r="MCP238" s="13"/>
      <c r="MCQ238" s="13"/>
      <c r="MCR238" s="13"/>
      <c r="MCS238" s="13"/>
      <c r="MCT238" s="13"/>
      <c r="MCU238" s="13"/>
      <c r="MCV238" s="13"/>
      <c r="MCW238" s="13"/>
      <c r="MCX238" s="13"/>
      <c r="MCY238" s="13"/>
      <c r="MCZ238" s="13"/>
      <c r="MDA238" s="13"/>
      <c r="MDB238" s="13"/>
      <c r="MDC238" s="13"/>
      <c r="MDD238" s="13"/>
      <c r="MDE238" s="13"/>
      <c r="MDF238" s="13"/>
      <c r="MDG238" s="13"/>
      <c r="MDH238" s="13"/>
      <c r="MDI238" s="13"/>
      <c r="MDJ238" s="13"/>
      <c r="MDK238" s="13"/>
      <c r="MDL238" s="13"/>
      <c r="MDM238" s="13"/>
      <c r="MDN238" s="13"/>
      <c r="MDO238" s="13"/>
      <c r="MDP238" s="13"/>
      <c r="MDQ238" s="13"/>
      <c r="MDR238" s="13"/>
      <c r="MDS238" s="13"/>
      <c r="MDT238" s="13"/>
      <c r="MDU238" s="13"/>
      <c r="MDV238" s="13"/>
      <c r="MDW238" s="13"/>
      <c r="MDX238" s="13"/>
      <c r="MDY238" s="13"/>
      <c r="MDZ238" s="13"/>
      <c r="MEA238" s="13"/>
      <c r="MEB238" s="13"/>
      <c r="MEC238" s="13"/>
      <c r="MED238" s="13"/>
      <c r="MEE238" s="13"/>
      <c r="MEF238" s="13"/>
      <c r="MEG238" s="13"/>
      <c r="MEH238" s="13"/>
      <c r="MEI238" s="13"/>
      <c r="MEJ238" s="13"/>
      <c r="MEK238" s="13"/>
      <c r="MEL238" s="13"/>
      <c r="MEM238" s="13"/>
      <c r="MEN238" s="13"/>
      <c r="MEO238" s="13"/>
      <c r="MEP238" s="13"/>
      <c r="MEQ238" s="13"/>
      <c r="MER238" s="13"/>
      <c r="MES238" s="13"/>
      <c r="MET238" s="13"/>
      <c r="MEU238" s="13"/>
      <c r="MEV238" s="13"/>
      <c r="MEW238" s="13"/>
      <c r="MEX238" s="13"/>
      <c r="MEY238" s="13"/>
      <c r="MEZ238" s="13"/>
      <c r="MFA238" s="13"/>
      <c r="MFB238" s="13"/>
      <c r="MFC238" s="13"/>
      <c r="MFD238" s="13"/>
      <c r="MFE238" s="13"/>
      <c r="MFF238" s="13"/>
      <c r="MFG238" s="13"/>
      <c r="MFH238" s="13"/>
      <c r="MFI238" s="13"/>
      <c r="MFJ238" s="13"/>
      <c r="MFK238" s="13"/>
      <c r="MFL238" s="13"/>
      <c r="MFM238" s="13"/>
      <c r="MFN238" s="13"/>
      <c r="MFO238" s="13"/>
      <c r="MFP238" s="13"/>
      <c r="MFQ238" s="13"/>
      <c r="MFR238" s="13"/>
      <c r="MFS238" s="13"/>
      <c r="MFT238" s="13"/>
      <c r="MFU238" s="13"/>
      <c r="MFV238" s="13"/>
      <c r="MFW238" s="13"/>
      <c r="MFX238" s="13"/>
      <c r="MFY238" s="13"/>
      <c r="MFZ238" s="13"/>
      <c r="MGA238" s="13"/>
      <c r="MGB238" s="13"/>
      <c r="MGC238" s="13"/>
      <c r="MGD238" s="13"/>
      <c r="MGE238" s="13"/>
      <c r="MGF238" s="13"/>
      <c r="MGG238" s="13"/>
      <c r="MGH238" s="13"/>
      <c r="MGI238" s="13"/>
      <c r="MGJ238" s="13"/>
      <c r="MGK238" s="13"/>
      <c r="MGL238" s="13"/>
      <c r="MGM238" s="13"/>
      <c r="MGN238" s="13"/>
      <c r="MGO238" s="13"/>
      <c r="MGP238" s="13"/>
      <c r="MGQ238" s="13"/>
      <c r="MGR238" s="13"/>
      <c r="MGS238" s="13"/>
      <c r="MGT238" s="13"/>
      <c r="MGU238" s="13"/>
      <c r="MGV238" s="13"/>
      <c r="MGW238" s="13"/>
      <c r="MGX238" s="13"/>
      <c r="MGY238" s="13"/>
      <c r="MGZ238" s="13"/>
      <c r="MHA238" s="13"/>
      <c r="MHB238" s="13"/>
      <c r="MHC238" s="13"/>
      <c r="MHD238" s="13"/>
      <c r="MHE238" s="13"/>
      <c r="MHF238" s="13"/>
      <c r="MHG238" s="13"/>
      <c r="MHH238" s="13"/>
      <c r="MHI238" s="13"/>
      <c r="MHJ238" s="13"/>
      <c r="MHK238" s="13"/>
      <c r="MHL238" s="13"/>
      <c r="MHM238" s="13"/>
      <c r="MHN238" s="13"/>
      <c r="MHO238" s="13"/>
      <c r="MHP238" s="13"/>
      <c r="MHQ238" s="13"/>
      <c r="MHR238" s="13"/>
      <c r="MHS238" s="13"/>
      <c r="MHT238" s="13"/>
      <c r="MHU238" s="13"/>
      <c r="MHV238" s="13"/>
      <c r="MHW238" s="13"/>
      <c r="MHX238" s="13"/>
      <c r="MHY238" s="13"/>
      <c r="MHZ238" s="13"/>
      <c r="MIA238" s="13"/>
      <c r="MIB238" s="13"/>
      <c r="MIC238" s="13"/>
      <c r="MID238" s="13"/>
      <c r="MIE238" s="13"/>
      <c r="MIF238" s="13"/>
      <c r="MIG238" s="13"/>
      <c r="MIH238" s="13"/>
      <c r="MII238" s="13"/>
      <c r="MIJ238" s="13"/>
      <c r="MIK238" s="13"/>
      <c r="MIL238" s="13"/>
      <c r="MIM238" s="13"/>
      <c r="MIN238" s="13"/>
      <c r="MIO238" s="13"/>
      <c r="MIP238" s="13"/>
      <c r="MIQ238" s="13"/>
      <c r="MIR238" s="13"/>
      <c r="MIS238" s="13"/>
      <c r="MIT238" s="13"/>
      <c r="MIU238" s="13"/>
      <c r="MIV238" s="13"/>
      <c r="MIW238" s="13"/>
      <c r="MIX238" s="13"/>
      <c r="MIY238" s="13"/>
      <c r="MIZ238" s="13"/>
      <c r="MJA238" s="13"/>
      <c r="MJB238" s="13"/>
      <c r="MJC238" s="13"/>
      <c r="MJD238" s="13"/>
      <c r="MJE238" s="13"/>
      <c r="MJF238" s="13"/>
      <c r="MJG238" s="13"/>
      <c r="MJH238" s="13"/>
      <c r="MJI238" s="13"/>
      <c r="MJJ238" s="13"/>
      <c r="MJK238" s="13"/>
      <c r="MJL238" s="13"/>
      <c r="MJM238" s="13"/>
      <c r="MJN238" s="13"/>
      <c r="MJO238" s="13"/>
      <c r="MJP238" s="13"/>
      <c r="MJQ238" s="13"/>
      <c r="MJR238" s="13"/>
      <c r="MJS238" s="13"/>
      <c r="MJT238" s="13"/>
      <c r="MJU238" s="13"/>
      <c r="MJV238" s="13"/>
      <c r="MJW238" s="13"/>
      <c r="MJX238" s="13"/>
      <c r="MJY238" s="13"/>
      <c r="MJZ238" s="13"/>
      <c r="MKA238" s="13"/>
      <c r="MKB238" s="13"/>
      <c r="MKC238" s="13"/>
      <c r="MKD238" s="13"/>
      <c r="MKE238" s="13"/>
      <c r="MKF238" s="13"/>
      <c r="MKG238" s="13"/>
      <c r="MKH238" s="13"/>
      <c r="MKI238" s="13"/>
      <c r="MKJ238" s="13"/>
      <c r="MKK238" s="13"/>
      <c r="MKL238" s="13"/>
      <c r="MKM238" s="13"/>
      <c r="MKN238" s="13"/>
      <c r="MKO238" s="13"/>
      <c r="MKP238" s="13"/>
      <c r="MKQ238" s="13"/>
      <c r="MKR238" s="13"/>
      <c r="MKS238" s="13"/>
      <c r="MKT238" s="13"/>
      <c r="MKU238" s="13"/>
      <c r="MKV238" s="13"/>
      <c r="MKW238" s="13"/>
      <c r="MKX238" s="13"/>
      <c r="MKY238" s="13"/>
      <c r="MKZ238" s="13"/>
      <c r="MLA238" s="13"/>
      <c r="MLB238" s="13"/>
      <c r="MLC238" s="13"/>
      <c r="MLD238" s="13"/>
      <c r="MLE238" s="13"/>
      <c r="MLF238" s="13"/>
      <c r="MLG238" s="13"/>
      <c r="MLH238" s="13"/>
      <c r="MLI238" s="13"/>
      <c r="MLJ238" s="13"/>
      <c r="MLK238" s="13"/>
      <c r="MLL238" s="13"/>
      <c r="MLM238" s="13"/>
      <c r="MLN238" s="13"/>
      <c r="MLO238" s="13"/>
      <c r="MLP238" s="13"/>
      <c r="MLQ238" s="13"/>
      <c r="MLR238" s="13"/>
      <c r="MLS238" s="13"/>
      <c r="MLT238" s="13"/>
      <c r="MLU238" s="13"/>
      <c r="MLV238" s="13"/>
      <c r="MLW238" s="13"/>
      <c r="MLX238" s="13"/>
      <c r="MLY238" s="13"/>
      <c r="MLZ238" s="13"/>
      <c r="MMA238" s="13"/>
      <c r="MMB238" s="13"/>
      <c r="MMC238" s="13"/>
      <c r="MMD238" s="13"/>
      <c r="MME238" s="13"/>
      <c r="MMF238" s="13"/>
      <c r="MMG238" s="13"/>
      <c r="MMH238" s="13"/>
      <c r="MMI238" s="13"/>
      <c r="MMJ238" s="13"/>
      <c r="MMK238" s="13"/>
      <c r="MML238" s="13"/>
      <c r="MMM238" s="13"/>
      <c r="MMN238" s="13"/>
      <c r="MMO238" s="13"/>
      <c r="MMP238" s="13"/>
      <c r="MMQ238" s="13"/>
      <c r="MMR238" s="13"/>
      <c r="MMS238" s="13"/>
      <c r="MMT238" s="13"/>
      <c r="MMU238" s="13"/>
      <c r="MMV238" s="13"/>
      <c r="MMW238" s="13"/>
      <c r="MMX238" s="13"/>
      <c r="MMY238" s="13"/>
      <c r="MMZ238" s="13"/>
      <c r="MNA238" s="13"/>
      <c r="MNB238" s="13"/>
      <c r="MNC238" s="13"/>
      <c r="MND238" s="13"/>
      <c r="MNE238" s="13"/>
      <c r="MNF238" s="13"/>
      <c r="MNG238" s="13"/>
      <c r="MNH238" s="13"/>
      <c r="MNI238" s="13"/>
      <c r="MNJ238" s="13"/>
      <c r="MNK238" s="13"/>
      <c r="MNL238" s="13"/>
      <c r="MNM238" s="13"/>
      <c r="MNN238" s="13"/>
      <c r="MNO238" s="13"/>
      <c r="MNP238" s="13"/>
      <c r="MNQ238" s="13"/>
      <c r="MNR238" s="13"/>
      <c r="MNS238" s="13"/>
      <c r="MNT238" s="13"/>
      <c r="MNU238" s="13"/>
      <c r="MNV238" s="13"/>
      <c r="MNW238" s="13"/>
      <c r="MNX238" s="13"/>
      <c r="MNY238" s="13"/>
      <c r="MNZ238" s="13"/>
      <c r="MOA238" s="13"/>
      <c r="MOB238" s="13"/>
      <c r="MOC238" s="13"/>
      <c r="MOD238" s="13"/>
      <c r="MOE238" s="13"/>
      <c r="MOF238" s="13"/>
      <c r="MOG238" s="13"/>
      <c r="MOH238" s="13"/>
      <c r="MOI238" s="13"/>
      <c r="MOJ238" s="13"/>
      <c r="MOK238" s="13"/>
      <c r="MOL238" s="13"/>
      <c r="MOM238" s="13"/>
      <c r="MON238" s="13"/>
      <c r="MOO238" s="13"/>
      <c r="MOP238" s="13"/>
      <c r="MOQ238" s="13"/>
      <c r="MOR238" s="13"/>
      <c r="MOS238" s="13"/>
      <c r="MOT238" s="13"/>
      <c r="MOU238" s="13"/>
      <c r="MOV238" s="13"/>
      <c r="MOW238" s="13"/>
      <c r="MOX238" s="13"/>
      <c r="MOY238" s="13"/>
      <c r="MOZ238" s="13"/>
      <c r="MPA238" s="13"/>
      <c r="MPB238" s="13"/>
      <c r="MPC238" s="13"/>
      <c r="MPD238" s="13"/>
      <c r="MPE238" s="13"/>
      <c r="MPF238" s="13"/>
      <c r="MPG238" s="13"/>
      <c r="MPH238" s="13"/>
      <c r="MPI238" s="13"/>
      <c r="MPJ238" s="13"/>
      <c r="MPK238" s="13"/>
      <c r="MPL238" s="13"/>
      <c r="MPM238" s="13"/>
      <c r="MPN238" s="13"/>
      <c r="MPO238" s="13"/>
      <c r="MPP238" s="13"/>
      <c r="MPQ238" s="13"/>
      <c r="MPR238" s="13"/>
      <c r="MPS238" s="13"/>
      <c r="MPT238" s="13"/>
      <c r="MPU238" s="13"/>
      <c r="MPV238" s="13"/>
      <c r="MPW238" s="13"/>
      <c r="MPX238" s="13"/>
      <c r="MPY238" s="13"/>
      <c r="MPZ238" s="13"/>
      <c r="MQA238" s="13"/>
      <c r="MQB238" s="13"/>
      <c r="MQC238" s="13"/>
      <c r="MQD238" s="13"/>
      <c r="MQE238" s="13"/>
      <c r="MQF238" s="13"/>
      <c r="MQG238" s="13"/>
      <c r="MQH238" s="13"/>
      <c r="MQI238" s="13"/>
      <c r="MQJ238" s="13"/>
      <c r="MQK238" s="13"/>
      <c r="MQL238" s="13"/>
      <c r="MQM238" s="13"/>
      <c r="MQN238" s="13"/>
      <c r="MQO238" s="13"/>
      <c r="MQP238" s="13"/>
      <c r="MQQ238" s="13"/>
      <c r="MQR238" s="13"/>
      <c r="MQS238" s="13"/>
      <c r="MQT238" s="13"/>
      <c r="MQU238" s="13"/>
      <c r="MQV238" s="13"/>
      <c r="MQW238" s="13"/>
      <c r="MQX238" s="13"/>
      <c r="MQY238" s="13"/>
      <c r="MQZ238" s="13"/>
      <c r="MRA238" s="13"/>
      <c r="MRB238" s="13"/>
      <c r="MRC238" s="13"/>
      <c r="MRD238" s="13"/>
      <c r="MRE238" s="13"/>
      <c r="MRF238" s="13"/>
      <c r="MRG238" s="13"/>
      <c r="MRH238" s="13"/>
      <c r="MRI238" s="13"/>
      <c r="MRJ238" s="13"/>
      <c r="MRK238" s="13"/>
      <c r="MRL238" s="13"/>
      <c r="MRM238" s="13"/>
      <c r="MRN238" s="13"/>
      <c r="MRO238" s="13"/>
      <c r="MRP238" s="13"/>
      <c r="MRQ238" s="13"/>
      <c r="MRR238" s="13"/>
      <c r="MRS238" s="13"/>
      <c r="MRT238" s="13"/>
      <c r="MRU238" s="13"/>
      <c r="MRV238" s="13"/>
      <c r="MRW238" s="13"/>
      <c r="MRX238" s="13"/>
      <c r="MRY238" s="13"/>
      <c r="MRZ238" s="13"/>
      <c r="MSA238" s="13"/>
      <c r="MSB238" s="13"/>
      <c r="MSC238" s="13"/>
      <c r="MSD238" s="13"/>
      <c r="MSE238" s="13"/>
      <c r="MSF238" s="13"/>
      <c r="MSG238" s="13"/>
      <c r="MSH238" s="13"/>
      <c r="MSI238" s="13"/>
      <c r="MSJ238" s="13"/>
      <c r="MSK238" s="13"/>
      <c r="MSL238" s="13"/>
      <c r="MSM238" s="13"/>
      <c r="MSN238" s="13"/>
      <c r="MSO238" s="13"/>
      <c r="MSP238" s="13"/>
      <c r="MSQ238" s="13"/>
      <c r="MSR238" s="13"/>
      <c r="MSS238" s="13"/>
      <c r="MST238" s="13"/>
      <c r="MSU238" s="13"/>
      <c r="MSV238" s="13"/>
      <c r="MSW238" s="13"/>
      <c r="MSX238" s="13"/>
      <c r="MSY238" s="13"/>
      <c r="MSZ238" s="13"/>
      <c r="MTA238" s="13"/>
      <c r="MTB238" s="13"/>
      <c r="MTC238" s="13"/>
      <c r="MTD238" s="13"/>
      <c r="MTE238" s="13"/>
      <c r="MTF238" s="13"/>
      <c r="MTG238" s="13"/>
      <c r="MTH238" s="13"/>
      <c r="MTI238" s="13"/>
      <c r="MTJ238" s="13"/>
      <c r="MTK238" s="13"/>
      <c r="MTL238" s="13"/>
      <c r="MTM238" s="13"/>
      <c r="MTN238" s="13"/>
      <c r="MTO238" s="13"/>
      <c r="MTP238" s="13"/>
      <c r="MTQ238" s="13"/>
      <c r="MTR238" s="13"/>
      <c r="MTS238" s="13"/>
      <c r="MTT238" s="13"/>
      <c r="MTU238" s="13"/>
      <c r="MTV238" s="13"/>
      <c r="MTW238" s="13"/>
      <c r="MTX238" s="13"/>
      <c r="MTY238" s="13"/>
      <c r="MTZ238" s="13"/>
      <c r="MUA238" s="13"/>
      <c r="MUB238" s="13"/>
      <c r="MUC238" s="13"/>
      <c r="MUD238" s="13"/>
      <c r="MUE238" s="13"/>
      <c r="MUF238" s="13"/>
      <c r="MUG238" s="13"/>
      <c r="MUH238" s="13"/>
      <c r="MUI238" s="13"/>
      <c r="MUJ238" s="13"/>
      <c r="MUK238" s="13"/>
      <c r="MUL238" s="13"/>
      <c r="MUM238" s="13"/>
      <c r="MUN238" s="13"/>
      <c r="MUO238" s="13"/>
      <c r="MUP238" s="13"/>
      <c r="MUQ238" s="13"/>
      <c r="MUR238" s="13"/>
      <c r="MUS238" s="13"/>
      <c r="MUT238" s="13"/>
      <c r="MUU238" s="13"/>
      <c r="MUV238" s="13"/>
      <c r="MUW238" s="13"/>
      <c r="MUX238" s="13"/>
      <c r="MUY238" s="13"/>
      <c r="MUZ238" s="13"/>
      <c r="MVA238" s="13"/>
      <c r="MVB238" s="13"/>
      <c r="MVC238" s="13"/>
      <c r="MVD238" s="13"/>
      <c r="MVE238" s="13"/>
      <c r="MVF238" s="13"/>
      <c r="MVG238" s="13"/>
      <c r="MVH238" s="13"/>
      <c r="MVI238" s="13"/>
      <c r="MVJ238" s="13"/>
      <c r="MVK238" s="13"/>
      <c r="MVL238" s="13"/>
      <c r="MVM238" s="13"/>
      <c r="MVN238" s="13"/>
      <c r="MVO238" s="13"/>
      <c r="MVP238" s="13"/>
      <c r="MVQ238" s="13"/>
      <c r="MVR238" s="13"/>
      <c r="MVS238" s="13"/>
      <c r="MVT238" s="13"/>
      <c r="MVU238" s="13"/>
      <c r="MVV238" s="13"/>
      <c r="MVW238" s="13"/>
      <c r="MVX238" s="13"/>
      <c r="MVY238" s="13"/>
      <c r="MVZ238" s="13"/>
      <c r="MWA238" s="13"/>
      <c r="MWB238" s="13"/>
      <c r="MWC238" s="13"/>
      <c r="MWD238" s="13"/>
      <c r="MWE238" s="13"/>
      <c r="MWF238" s="13"/>
      <c r="MWG238" s="13"/>
      <c r="MWH238" s="13"/>
      <c r="MWI238" s="13"/>
      <c r="MWJ238" s="13"/>
      <c r="MWK238" s="13"/>
      <c r="MWL238" s="13"/>
      <c r="MWM238" s="13"/>
      <c r="MWN238" s="13"/>
      <c r="MWO238" s="13"/>
      <c r="MWP238" s="13"/>
      <c r="MWQ238" s="13"/>
      <c r="MWR238" s="13"/>
      <c r="MWS238" s="13"/>
      <c r="MWT238" s="13"/>
      <c r="MWU238" s="13"/>
      <c r="MWV238" s="13"/>
      <c r="MWW238" s="13"/>
      <c r="MWX238" s="13"/>
      <c r="MWY238" s="13"/>
      <c r="MWZ238" s="13"/>
      <c r="MXA238" s="13"/>
      <c r="MXB238" s="13"/>
      <c r="MXC238" s="13"/>
      <c r="MXD238" s="13"/>
      <c r="MXE238" s="13"/>
      <c r="MXF238" s="13"/>
      <c r="MXG238" s="13"/>
      <c r="MXH238" s="13"/>
      <c r="MXI238" s="13"/>
      <c r="MXJ238" s="13"/>
      <c r="MXK238" s="13"/>
      <c r="MXL238" s="13"/>
      <c r="MXM238" s="13"/>
      <c r="MXN238" s="13"/>
      <c r="MXO238" s="13"/>
      <c r="MXP238" s="13"/>
      <c r="MXQ238" s="13"/>
      <c r="MXR238" s="13"/>
      <c r="MXS238" s="13"/>
      <c r="MXT238" s="13"/>
      <c r="MXU238" s="13"/>
      <c r="MXV238" s="13"/>
      <c r="MXW238" s="13"/>
      <c r="MXX238" s="13"/>
      <c r="MXY238" s="13"/>
      <c r="MXZ238" s="13"/>
      <c r="MYA238" s="13"/>
      <c r="MYB238" s="13"/>
      <c r="MYC238" s="13"/>
      <c r="MYD238" s="13"/>
      <c r="MYE238" s="13"/>
      <c r="MYF238" s="13"/>
      <c r="MYG238" s="13"/>
      <c r="MYH238" s="13"/>
      <c r="MYI238" s="13"/>
      <c r="MYJ238" s="13"/>
      <c r="MYK238" s="13"/>
      <c r="MYL238" s="13"/>
      <c r="MYM238" s="13"/>
      <c r="MYN238" s="13"/>
      <c r="MYO238" s="13"/>
      <c r="MYP238" s="13"/>
      <c r="MYQ238" s="13"/>
      <c r="MYR238" s="13"/>
      <c r="MYS238" s="13"/>
      <c r="MYT238" s="13"/>
      <c r="MYU238" s="13"/>
      <c r="MYV238" s="13"/>
      <c r="MYW238" s="13"/>
      <c r="MYX238" s="13"/>
      <c r="MYY238" s="13"/>
      <c r="MYZ238" s="13"/>
      <c r="MZA238" s="13"/>
      <c r="MZB238" s="13"/>
      <c r="MZC238" s="13"/>
      <c r="MZD238" s="13"/>
      <c r="MZE238" s="13"/>
      <c r="MZF238" s="13"/>
      <c r="MZG238" s="13"/>
      <c r="MZH238" s="13"/>
      <c r="MZI238" s="13"/>
      <c r="MZJ238" s="13"/>
      <c r="MZK238" s="13"/>
      <c r="MZL238" s="13"/>
      <c r="MZM238" s="13"/>
      <c r="MZN238" s="13"/>
      <c r="MZO238" s="13"/>
      <c r="MZP238" s="13"/>
      <c r="MZQ238" s="13"/>
      <c r="MZR238" s="13"/>
      <c r="MZS238" s="13"/>
      <c r="MZT238" s="13"/>
      <c r="MZU238" s="13"/>
      <c r="MZV238" s="13"/>
      <c r="MZW238" s="13"/>
      <c r="MZX238" s="13"/>
      <c r="MZY238" s="13"/>
      <c r="MZZ238" s="13"/>
      <c r="NAA238" s="13"/>
      <c r="NAB238" s="13"/>
      <c r="NAC238" s="13"/>
      <c r="NAD238" s="13"/>
      <c r="NAE238" s="13"/>
      <c r="NAF238" s="13"/>
      <c r="NAG238" s="13"/>
      <c r="NAH238" s="13"/>
      <c r="NAI238" s="13"/>
      <c r="NAJ238" s="13"/>
      <c r="NAK238" s="13"/>
      <c r="NAL238" s="13"/>
      <c r="NAM238" s="13"/>
      <c r="NAN238" s="13"/>
      <c r="NAO238" s="13"/>
      <c r="NAP238" s="13"/>
      <c r="NAQ238" s="13"/>
      <c r="NAR238" s="13"/>
      <c r="NAS238" s="13"/>
      <c r="NAT238" s="13"/>
      <c r="NAU238" s="13"/>
      <c r="NAV238" s="13"/>
      <c r="NAW238" s="13"/>
      <c r="NAX238" s="13"/>
      <c r="NAY238" s="13"/>
      <c r="NAZ238" s="13"/>
      <c r="NBA238" s="13"/>
      <c r="NBB238" s="13"/>
      <c r="NBC238" s="13"/>
      <c r="NBD238" s="13"/>
      <c r="NBE238" s="13"/>
      <c r="NBF238" s="13"/>
      <c r="NBG238" s="13"/>
      <c r="NBH238" s="13"/>
      <c r="NBI238" s="13"/>
      <c r="NBJ238" s="13"/>
      <c r="NBK238" s="13"/>
      <c r="NBL238" s="13"/>
      <c r="NBM238" s="13"/>
      <c r="NBN238" s="13"/>
      <c r="NBO238" s="13"/>
      <c r="NBP238" s="13"/>
      <c r="NBQ238" s="13"/>
      <c r="NBR238" s="13"/>
      <c r="NBS238" s="13"/>
      <c r="NBT238" s="13"/>
      <c r="NBU238" s="13"/>
      <c r="NBV238" s="13"/>
      <c r="NBW238" s="13"/>
      <c r="NBX238" s="13"/>
      <c r="NBY238" s="13"/>
      <c r="NBZ238" s="13"/>
      <c r="NCA238" s="13"/>
      <c r="NCB238" s="13"/>
      <c r="NCC238" s="13"/>
      <c r="NCD238" s="13"/>
      <c r="NCE238" s="13"/>
      <c r="NCF238" s="13"/>
      <c r="NCG238" s="13"/>
      <c r="NCH238" s="13"/>
      <c r="NCI238" s="13"/>
      <c r="NCJ238" s="13"/>
      <c r="NCK238" s="13"/>
      <c r="NCL238" s="13"/>
      <c r="NCM238" s="13"/>
      <c r="NCN238" s="13"/>
      <c r="NCO238" s="13"/>
      <c r="NCP238" s="13"/>
      <c r="NCQ238" s="13"/>
      <c r="NCR238" s="13"/>
      <c r="NCS238" s="13"/>
      <c r="NCT238" s="13"/>
      <c r="NCU238" s="13"/>
      <c r="NCV238" s="13"/>
      <c r="NCW238" s="13"/>
      <c r="NCX238" s="13"/>
      <c r="NCY238" s="13"/>
      <c r="NCZ238" s="13"/>
      <c r="NDA238" s="13"/>
      <c r="NDB238" s="13"/>
      <c r="NDC238" s="13"/>
      <c r="NDD238" s="13"/>
      <c r="NDE238" s="13"/>
      <c r="NDF238" s="13"/>
      <c r="NDG238" s="13"/>
      <c r="NDH238" s="13"/>
      <c r="NDI238" s="13"/>
      <c r="NDJ238" s="13"/>
      <c r="NDK238" s="13"/>
      <c r="NDL238" s="13"/>
      <c r="NDM238" s="13"/>
      <c r="NDN238" s="13"/>
      <c r="NDO238" s="13"/>
      <c r="NDP238" s="13"/>
      <c r="NDQ238" s="13"/>
      <c r="NDR238" s="13"/>
      <c r="NDS238" s="13"/>
      <c r="NDT238" s="13"/>
      <c r="NDU238" s="13"/>
      <c r="NDV238" s="13"/>
      <c r="NDW238" s="13"/>
      <c r="NDX238" s="13"/>
      <c r="NDY238" s="13"/>
      <c r="NDZ238" s="13"/>
      <c r="NEA238" s="13"/>
      <c r="NEB238" s="13"/>
      <c r="NEC238" s="13"/>
      <c r="NED238" s="13"/>
      <c r="NEE238" s="13"/>
      <c r="NEF238" s="13"/>
      <c r="NEG238" s="13"/>
      <c r="NEH238" s="13"/>
      <c r="NEI238" s="13"/>
      <c r="NEJ238" s="13"/>
      <c r="NEK238" s="13"/>
      <c r="NEL238" s="13"/>
      <c r="NEM238" s="13"/>
      <c r="NEN238" s="13"/>
      <c r="NEO238" s="13"/>
      <c r="NEP238" s="13"/>
      <c r="NEQ238" s="13"/>
      <c r="NER238" s="13"/>
      <c r="NES238" s="13"/>
      <c r="NET238" s="13"/>
      <c r="NEU238" s="13"/>
      <c r="NEV238" s="13"/>
      <c r="NEW238" s="13"/>
      <c r="NEX238" s="13"/>
      <c r="NEY238" s="13"/>
      <c r="NEZ238" s="13"/>
      <c r="NFA238" s="13"/>
      <c r="NFB238" s="13"/>
      <c r="NFC238" s="13"/>
      <c r="NFD238" s="13"/>
      <c r="NFE238" s="13"/>
      <c r="NFF238" s="13"/>
      <c r="NFG238" s="13"/>
      <c r="NFH238" s="13"/>
      <c r="NFI238" s="13"/>
      <c r="NFJ238" s="13"/>
      <c r="NFK238" s="13"/>
      <c r="NFL238" s="13"/>
      <c r="NFM238" s="13"/>
      <c r="NFN238" s="13"/>
      <c r="NFO238" s="13"/>
      <c r="NFP238" s="13"/>
      <c r="NFQ238" s="13"/>
      <c r="NFR238" s="13"/>
      <c r="NFS238" s="13"/>
      <c r="NFT238" s="13"/>
      <c r="NFU238" s="13"/>
      <c r="NFV238" s="13"/>
      <c r="NFW238" s="13"/>
      <c r="NFX238" s="13"/>
      <c r="NFY238" s="13"/>
      <c r="NFZ238" s="13"/>
      <c r="NGA238" s="13"/>
      <c r="NGB238" s="13"/>
      <c r="NGC238" s="13"/>
      <c r="NGD238" s="13"/>
      <c r="NGE238" s="13"/>
      <c r="NGF238" s="13"/>
      <c r="NGG238" s="13"/>
      <c r="NGH238" s="13"/>
      <c r="NGI238" s="13"/>
      <c r="NGJ238" s="13"/>
      <c r="NGK238" s="13"/>
      <c r="NGL238" s="13"/>
      <c r="NGM238" s="13"/>
      <c r="NGN238" s="13"/>
      <c r="NGO238" s="13"/>
      <c r="NGP238" s="13"/>
      <c r="NGQ238" s="13"/>
      <c r="NGR238" s="13"/>
      <c r="NGS238" s="13"/>
      <c r="NGT238" s="13"/>
      <c r="NGU238" s="13"/>
      <c r="NGV238" s="13"/>
      <c r="NGW238" s="13"/>
      <c r="NGX238" s="13"/>
      <c r="NGY238" s="13"/>
      <c r="NGZ238" s="13"/>
      <c r="NHA238" s="13"/>
      <c r="NHB238" s="13"/>
      <c r="NHC238" s="13"/>
      <c r="NHD238" s="13"/>
      <c r="NHE238" s="13"/>
      <c r="NHF238" s="13"/>
      <c r="NHG238" s="13"/>
      <c r="NHH238" s="13"/>
      <c r="NHI238" s="13"/>
      <c r="NHJ238" s="13"/>
      <c r="NHK238" s="13"/>
      <c r="NHL238" s="13"/>
      <c r="NHM238" s="13"/>
      <c r="NHN238" s="13"/>
      <c r="NHO238" s="13"/>
      <c r="NHP238" s="13"/>
      <c r="NHQ238" s="13"/>
      <c r="NHR238" s="13"/>
      <c r="NHS238" s="13"/>
      <c r="NHT238" s="13"/>
      <c r="NHU238" s="13"/>
      <c r="NHV238" s="13"/>
      <c r="NHW238" s="13"/>
      <c r="NHX238" s="13"/>
      <c r="NHY238" s="13"/>
      <c r="NHZ238" s="13"/>
      <c r="NIA238" s="13"/>
      <c r="NIB238" s="13"/>
      <c r="NIC238" s="13"/>
      <c r="NID238" s="13"/>
      <c r="NIE238" s="13"/>
      <c r="NIF238" s="13"/>
      <c r="NIG238" s="13"/>
      <c r="NIH238" s="13"/>
      <c r="NII238" s="13"/>
      <c r="NIJ238" s="13"/>
      <c r="NIK238" s="13"/>
      <c r="NIL238" s="13"/>
      <c r="NIM238" s="13"/>
      <c r="NIN238" s="13"/>
      <c r="NIO238" s="13"/>
      <c r="NIP238" s="13"/>
      <c r="NIQ238" s="13"/>
      <c r="NIR238" s="13"/>
      <c r="NIS238" s="13"/>
      <c r="NIT238" s="13"/>
      <c r="NIU238" s="13"/>
      <c r="NIV238" s="13"/>
      <c r="NIW238" s="13"/>
      <c r="NIX238" s="13"/>
      <c r="NIY238" s="13"/>
      <c r="NIZ238" s="13"/>
      <c r="NJA238" s="13"/>
      <c r="NJB238" s="13"/>
      <c r="NJC238" s="13"/>
      <c r="NJD238" s="13"/>
      <c r="NJE238" s="13"/>
      <c r="NJF238" s="13"/>
      <c r="NJG238" s="13"/>
      <c r="NJH238" s="13"/>
      <c r="NJI238" s="13"/>
      <c r="NJJ238" s="13"/>
      <c r="NJK238" s="13"/>
      <c r="NJL238" s="13"/>
      <c r="NJM238" s="13"/>
      <c r="NJN238" s="13"/>
      <c r="NJO238" s="13"/>
      <c r="NJP238" s="13"/>
      <c r="NJQ238" s="13"/>
      <c r="NJR238" s="13"/>
      <c r="NJS238" s="13"/>
      <c r="NJT238" s="13"/>
      <c r="NJU238" s="13"/>
      <c r="NJV238" s="13"/>
      <c r="NJW238" s="13"/>
      <c r="NJX238" s="13"/>
      <c r="NJY238" s="13"/>
      <c r="NJZ238" s="13"/>
      <c r="NKA238" s="13"/>
      <c r="NKB238" s="13"/>
      <c r="NKC238" s="13"/>
      <c r="NKD238" s="13"/>
      <c r="NKE238" s="13"/>
      <c r="NKF238" s="13"/>
      <c r="NKG238" s="13"/>
      <c r="NKH238" s="13"/>
      <c r="NKI238" s="13"/>
      <c r="NKJ238" s="13"/>
      <c r="NKK238" s="13"/>
      <c r="NKL238" s="13"/>
      <c r="NKM238" s="13"/>
      <c r="NKN238" s="13"/>
      <c r="NKO238" s="13"/>
      <c r="NKP238" s="13"/>
      <c r="NKQ238" s="13"/>
      <c r="NKR238" s="13"/>
      <c r="NKS238" s="13"/>
      <c r="NKT238" s="13"/>
      <c r="NKU238" s="13"/>
      <c r="NKV238" s="13"/>
      <c r="NKW238" s="13"/>
      <c r="NKX238" s="13"/>
      <c r="NKY238" s="13"/>
      <c r="NKZ238" s="13"/>
      <c r="NLA238" s="13"/>
      <c r="NLB238" s="13"/>
      <c r="NLC238" s="13"/>
      <c r="NLD238" s="13"/>
      <c r="NLE238" s="13"/>
      <c r="NLF238" s="13"/>
      <c r="NLG238" s="13"/>
      <c r="NLH238" s="13"/>
      <c r="NLI238" s="13"/>
      <c r="NLJ238" s="13"/>
      <c r="NLK238" s="13"/>
      <c r="NLL238" s="13"/>
      <c r="NLM238" s="13"/>
      <c r="NLN238" s="13"/>
      <c r="NLO238" s="13"/>
      <c r="NLP238" s="13"/>
      <c r="NLQ238" s="13"/>
      <c r="NLR238" s="13"/>
      <c r="NLS238" s="13"/>
      <c r="NLT238" s="13"/>
      <c r="NLU238" s="13"/>
      <c r="NLV238" s="13"/>
      <c r="NLW238" s="13"/>
      <c r="NLX238" s="13"/>
      <c r="NLY238" s="13"/>
      <c r="NLZ238" s="13"/>
      <c r="NMA238" s="13"/>
      <c r="NMB238" s="13"/>
      <c r="NMC238" s="13"/>
      <c r="NMD238" s="13"/>
      <c r="NME238" s="13"/>
      <c r="NMF238" s="13"/>
      <c r="NMG238" s="13"/>
      <c r="NMH238" s="13"/>
      <c r="NMI238" s="13"/>
      <c r="NMJ238" s="13"/>
      <c r="NMK238" s="13"/>
      <c r="NML238" s="13"/>
      <c r="NMM238" s="13"/>
      <c r="NMN238" s="13"/>
      <c r="NMO238" s="13"/>
      <c r="NMP238" s="13"/>
      <c r="NMQ238" s="13"/>
      <c r="NMR238" s="13"/>
      <c r="NMS238" s="13"/>
      <c r="NMT238" s="13"/>
      <c r="NMU238" s="13"/>
      <c r="NMV238" s="13"/>
      <c r="NMW238" s="13"/>
      <c r="NMX238" s="13"/>
      <c r="NMY238" s="13"/>
      <c r="NMZ238" s="13"/>
      <c r="NNA238" s="13"/>
      <c r="NNB238" s="13"/>
      <c r="NNC238" s="13"/>
      <c r="NND238" s="13"/>
      <c r="NNE238" s="13"/>
      <c r="NNF238" s="13"/>
      <c r="NNG238" s="13"/>
      <c r="NNH238" s="13"/>
      <c r="NNI238" s="13"/>
      <c r="NNJ238" s="13"/>
      <c r="NNK238" s="13"/>
      <c r="NNL238" s="13"/>
      <c r="NNM238" s="13"/>
      <c r="NNN238" s="13"/>
      <c r="NNO238" s="13"/>
      <c r="NNP238" s="13"/>
      <c r="NNQ238" s="13"/>
      <c r="NNR238" s="13"/>
      <c r="NNS238" s="13"/>
      <c r="NNT238" s="13"/>
      <c r="NNU238" s="13"/>
      <c r="NNV238" s="13"/>
      <c r="NNW238" s="13"/>
      <c r="NNX238" s="13"/>
      <c r="NNY238" s="13"/>
      <c r="NNZ238" s="13"/>
      <c r="NOA238" s="13"/>
      <c r="NOB238" s="13"/>
      <c r="NOC238" s="13"/>
      <c r="NOD238" s="13"/>
      <c r="NOE238" s="13"/>
      <c r="NOF238" s="13"/>
      <c r="NOG238" s="13"/>
      <c r="NOH238" s="13"/>
      <c r="NOI238" s="13"/>
      <c r="NOJ238" s="13"/>
      <c r="NOK238" s="13"/>
      <c r="NOL238" s="13"/>
      <c r="NOM238" s="13"/>
      <c r="NON238" s="13"/>
      <c r="NOO238" s="13"/>
      <c r="NOP238" s="13"/>
      <c r="NOQ238" s="13"/>
      <c r="NOR238" s="13"/>
      <c r="NOS238" s="13"/>
      <c r="NOT238" s="13"/>
      <c r="NOU238" s="13"/>
      <c r="NOV238" s="13"/>
      <c r="NOW238" s="13"/>
      <c r="NOX238" s="13"/>
      <c r="NOY238" s="13"/>
      <c r="NOZ238" s="13"/>
      <c r="NPA238" s="13"/>
      <c r="NPB238" s="13"/>
      <c r="NPC238" s="13"/>
      <c r="NPD238" s="13"/>
      <c r="NPE238" s="13"/>
      <c r="NPF238" s="13"/>
      <c r="NPG238" s="13"/>
      <c r="NPH238" s="13"/>
      <c r="NPI238" s="13"/>
      <c r="NPJ238" s="13"/>
      <c r="NPK238" s="13"/>
      <c r="NPL238" s="13"/>
      <c r="NPM238" s="13"/>
      <c r="NPN238" s="13"/>
      <c r="NPO238" s="13"/>
      <c r="NPP238" s="13"/>
      <c r="NPQ238" s="13"/>
      <c r="NPR238" s="13"/>
      <c r="NPS238" s="13"/>
      <c r="NPT238" s="13"/>
      <c r="NPU238" s="13"/>
      <c r="NPV238" s="13"/>
      <c r="NPW238" s="13"/>
      <c r="NPX238" s="13"/>
      <c r="NPY238" s="13"/>
      <c r="NPZ238" s="13"/>
      <c r="NQA238" s="13"/>
      <c r="NQB238" s="13"/>
      <c r="NQC238" s="13"/>
      <c r="NQD238" s="13"/>
      <c r="NQE238" s="13"/>
      <c r="NQF238" s="13"/>
      <c r="NQG238" s="13"/>
      <c r="NQH238" s="13"/>
      <c r="NQI238" s="13"/>
      <c r="NQJ238" s="13"/>
      <c r="NQK238" s="13"/>
      <c r="NQL238" s="13"/>
      <c r="NQM238" s="13"/>
      <c r="NQN238" s="13"/>
      <c r="NQO238" s="13"/>
      <c r="NQP238" s="13"/>
      <c r="NQQ238" s="13"/>
      <c r="NQR238" s="13"/>
      <c r="NQS238" s="13"/>
      <c r="NQT238" s="13"/>
      <c r="NQU238" s="13"/>
      <c r="NQV238" s="13"/>
      <c r="NQW238" s="13"/>
      <c r="NQX238" s="13"/>
      <c r="NQY238" s="13"/>
      <c r="NQZ238" s="13"/>
      <c r="NRA238" s="13"/>
      <c r="NRB238" s="13"/>
      <c r="NRC238" s="13"/>
      <c r="NRD238" s="13"/>
      <c r="NRE238" s="13"/>
      <c r="NRF238" s="13"/>
      <c r="NRG238" s="13"/>
      <c r="NRH238" s="13"/>
      <c r="NRI238" s="13"/>
      <c r="NRJ238" s="13"/>
      <c r="NRK238" s="13"/>
      <c r="NRL238" s="13"/>
      <c r="NRM238" s="13"/>
      <c r="NRN238" s="13"/>
      <c r="NRO238" s="13"/>
      <c r="NRP238" s="13"/>
      <c r="NRQ238" s="13"/>
      <c r="NRR238" s="13"/>
      <c r="NRS238" s="13"/>
      <c r="NRT238" s="13"/>
      <c r="NRU238" s="13"/>
      <c r="NRV238" s="13"/>
      <c r="NRW238" s="13"/>
      <c r="NRX238" s="13"/>
      <c r="NRY238" s="13"/>
      <c r="NRZ238" s="13"/>
      <c r="NSA238" s="13"/>
      <c r="NSB238" s="13"/>
      <c r="NSC238" s="13"/>
      <c r="NSD238" s="13"/>
      <c r="NSE238" s="13"/>
      <c r="NSF238" s="13"/>
      <c r="NSG238" s="13"/>
      <c r="NSH238" s="13"/>
      <c r="NSI238" s="13"/>
      <c r="NSJ238" s="13"/>
      <c r="NSK238" s="13"/>
      <c r="NSL238" s="13"/>
      <c r="NSM238" s="13"/>
      <c r="NSN238" s="13"/>
      <c r="NSO238" s="13"/>
      <c r="NSP238" s="13"/>
      <c r="NSQ238" s="13"/>
      <c r="NSR238" s="13"/>
      <c r="NSS238" s="13"/>
      <c r="NST238" s="13"/>
      <c r="NSU238" s="13"/>
      <c r="NSV238" s="13"/>
      <c r="NSW238" s="13"/>
      <c r="NSX238" s="13"/>
      <c r="NSY238" s="13"/>
      <c r="NSZ238" s="13"/>
      <c r="NTA238" s="13"/>
      <c r="NTB238" s="13"/>
      <c r="NTC238" s="13"/>
      <c r="NTD238" s="13"/>
      <c r="NTE238" s="13"/>
      <c r="NTF238" s="13"/>
      <c r="NTG238" s="13"/>
      <c r="NTH238" s="13"/>
      <c r="NTI238" s="13"/>
      <c r="NTJ238" s="13"/>
      <c r="NTK238" s="13"/>
      <c r="NTL238" s="13"/>
      <c r="NTM238" s="13"/>
      <c r="NTN238" s="13"/>
      <c r="NTO238" s="13"/>
      <c r="NTP238" s="13"/>
      <c r="NTQ238" s="13"/>
      <c r="NTR238" s="13"/>
      <c r="NTS238" s="13"/>
      <c r="NTT238" s="13"/>
      <c r="NTU238" s="13"/>
      <c r="NTV238" s="13"/>
      <c r="NTW238" s="13"/>
      <c r="NTX238" s="13"/>
      <c r="NTY238" s="13"/>
      <c r="NTZ238" s="13"/>
      <c r="NUA238" s="13"/>
      <c r="NUB238" s="13"/>
      <c r="NUC238" s="13"/>
      <c r="NUD238" s="13"/>
      <c r="NUE238" s="13"/>
      <c r="NUF238" s="13"/>
      <c r="NUG238" s="13"/>
      <c r="NUH238" s="13"/>
      <c r="NUI238" s="13"/>
      <c r="NUJ238" s="13"/>
      <c r="NUK238" s="13"/>
      <c r="NUL238" s="13"/>
      <c r="NUM238" s="13"/>
      <c r="NUN238" s="13"/>
      <c r="NUO238" s="13"/>
      <c r="NUP238" s="13"/>
      <c r="NUQ238" s="13"/>
      <c r="NUR238" s="13"/>
      <c r="NUS238" s="13"/>
      <c r="NUT238" s="13"/>
      <c r="NUU238" s="13"/>
      <c r="NUV238" s="13"/>
      <c r="NUW238" s="13"/>
      <c r="NUX238" s="13"/>
      <c r="NUY238" s="13"/>
      <c r="NUZ238" s="13"/>
      <c r="NVA238" s="13"/>
      <c r="NVB238" s="13"/>
      <c r="NVC238" s="13"/>
      <c r="NVD238" s="13"/>
      <c r="NVE238" s="13"/>
      <c r="NVF238" s="13"/>
      <c r="NVG238" s="13"/>
      <c r="NVH238" s="13"/>
      <c r="NVI238" s="13"/>
      <c r="NVJ238" s="13"/>
      <c r="NVK238" s="13"/>
      <c r="NVL238" s="13"/>
      <c r="NVM238" s="13"/>
      <c r="NVN238" s="13"/>
      <c r="NVO238" s="13"/>
      <c r="NVP238" s="13"/>
      <c r="NVQ238" s="13"/>
      <c r="NVR238" s="13"/>
      <c r="NVS238" s="13"/>
      <c r="NVT238" s="13"/>
      <c r="NVU238" s="13"/>
      <c r="NVV238" s="13"/>
      <c r="NVW238" s="13"/>
      <c r="NVX238" s="13"/>
      <c r="NVY238" s="13"/>
      <c r="NVZ238" s="13"/>
      <c r="NWA238" s="13"/>
      <c r="NWB238" s="13"/>
      <c r="NWC238" s="13"/>
      <c r="NWD238" s="13"/>
      <c r="NWE238" s="13"/>
      <c r="NWF238" s="13"/>
      <c r="NWG238" s="13"/>
      <c r="NWH238" s="13"/>
      <c r="NWI238" s="13"/>
      <c r="NWJ238" s="13"/>
      <c r="NWK238" s="13"/>
      <c r="NWL238" s="13"/>
      <c r="NWM238" s="13"/>
      <c r="NWN238" s="13"/>
      <c r="NWO238" s="13"/>
      <c r="NWP238" s="13"/>
      <c r="NWQ238" s="13"/>
      <c r="NWR238" s="13"/>
      <c r="NWS238" s="13"/>
      <c r="NWT238" s="13"/>
      <c r="NWU238" s="13"/>
      <c r="NWV238" s="13"/>
      <c r="NWW238" s="13"/>
      <c r="NWX238" s="13"/>
      <c r="NWY238" s="13"/>
      <c r="NWZ238" s="13"/>
      <c r="NXA238" s="13"/>
      <c r="NXB238" s="13"/>
      <c r="NXC238" s="13"/>
      <c r="NXD238" s="13"/>
      <c r="NXE238" s="13"/>
      <c r="NXF238" s="13"/>
      <c r="NXG238" s="13"/>
      <c r="NXH238" s="13"/>
      <c r="NXI238" s="13"/>
      <c r="NXJ238" s="13"/>
      <c r="NXK238" s="13"/>
      <c r="NXL238" s="13"/>
      <c r="NXM238" s="13"/>
      <c r="NXN238" s="13"/>
      <c r="NXO238" s="13"/>
      <c r="NXP238" s="13"/>
      <c r="NXQ238" s="13"/>
      <c r="NXR238" s="13"/>
      <c r="NXS238" s="13"/>
      <c r="NXT238" s="13"/>
      <c r="NXU238" s="13"/>
      <c r="NXV238" s="13"/>
      <c r="NXW238" s="13"/>
      <c r="NXX238" s="13"/>
      <c r="NXY238" s="13"/>
      <c r="NXZ238" s="13"/>
      <c r="NYA238" s="13"/>
      <c r="NYB238" s="13"/>
      <c r="NYC238" s="13"/>
      <c r="NYD238" s="13"/>
      <c r="NYE238" s="13"/>
      <c r="NYF238" s="13"/>
      <c r="NYG238" s="13"/>
      <c r="NYH238" s="13"/>
      <c r="NYI238" s="13"/>
      <c r="NYJ238" s="13"/>
      <c r="NYK238" s="13"/>
      <c r="NYL238" s="13"/>
      <c r="NYM238" s="13"/>
      <c r="NYN238" s="13"/>
      <c r="NYO238" s="13"/>
      <c r="NYP238" s="13"/>
      <c r="NYQ238" s="13"/>
      <c r="NYR238" s="13"/>
      <c r="NYS238" s="13"/>
      <c r="NYT238" s="13"/>
      <c r="NYU238" s="13"/>
      <c r="NYV238" s="13"/>
      <c r="NYW238" s="13"/>
      <c r="NYX238" s="13"/>
      <c r="NYY238" s="13"/>
      <c r="NYZ238" s="13"/>
      <c r="NZA238" s="13"/>
      <c r="NZB238" s="13"/>
      <c r="NZC238" s="13"/>
      <c r="NZD238" s="13"/>
      <c r="NZE238" s="13"/>
      <c r="NZF238" s="13"/>
      <c r="NZG238" s="13"/>
      <c r="NZH238" s="13"/>
      <c r="NZI238" s="13"/>
      <c r="NZJ238" s="13"/>
      <c r="NZK238" s="13"/>
      <c r="NZL238" s="13"/>
      <c r="NZM238" s="13"/>
      <c r="NZN238" s="13"/>
      <c r="NZO238" s="13"/>
      <c r="NZP238" s="13"/>
      <c r="NZQ238" s="13"/>
      <c r="NZR238" s="13"/>
      <c r="NZS238" s="13"/>
      <c r="NZT238" s="13"/>
      <c r="NZU238" s="13"/>
      <c r="NZV238" s="13"/>
      <c r="NZW238" s="13"/>
      <c r="NZX238" s="13"/>
      <c r="NZY238" s="13"/>
      <c r="NZZ238" s="13"/>
      <c r="OAA238" s="13"/>
      <c r="OAB238" s="13"/>
      <c r="OAC238" s="13"/>
      <c r="OAD238" s="13"/>
      <c r="OAE238" s="13"/>
      <c r="OAF238" s="13"/>
      <c r="OAG238" s="13"/>
      <c r="OAH238" s="13"/>
      <c r="OAI238" s="13"/>
      <c r="OAJ238" s="13"/>
      <c r="OAK238" s="13"/>
      <c r="OAL238" s="13"/>
      <c r="OAM238" s="13"/>
      <c r="OAN238" s="13"/>
      <c r="OAO238" s="13"/>
      <c r="OAP238" s="13"/>
      <c r="OAQ238" s="13"/>
      <c r="OAR238" s="13"/>
      <c r="OAS238" s="13"/>
      <c r="OAT238" s="13"/>
      <c r="OAU238" s="13"/>
      <c r="OAV238" s="13"/>
      <c r="OAW238" s="13"/>
      <c r="OAX238" s="13"/>
      <c r="OAY238" s="13"/>
      <c r="OAZ238" s="13"/>
      <c r="OBA238" s="13"/>
      <c r="OBB238" s="13"/>
      <c r="OBC238" s="13"/>
      <c r="OBD238" s="13"/>
      <c r="OBE238" s="13"/>
      <c r="OBF238" s="13"/>
      <c r="OBG238" s="13"/>
      <c r="OBH238" s="13"/>
      <c r="OBI238" s="13"/>
      <c r="OBJ238" s="13"/>
      <c r="OBK238" s="13"/>
      <c r="OBL238" s="13"/>
      <c r="OBM238" s="13"/>
      <c r="OBN238" s="13"/>
      <c r="OBO238" s="13"/>
      <c r="OBP238" s="13"/>
      <c r="OBQ238" s="13"/>
      <c r="OBR238" s="13"/>
      <c r="OBS238" s="13"/>
      <c r="OBT238" s="13"/>
      <c r="OBU238" s="13"/>
      <c r="OBV238" s="13"/>
      <c r="OBW238" s="13"/>
      <c r="OBX238" s="13"/>
      <c r="OBY238" s="13"/>
      <c r="OBZ238" s="13"/>
      <c r="OCA238" s="13"/>
      <c r="OCB238" s="13"/>
      <c r="OCC238" s="13"/>
      <c r="OCD238" s="13"/>
      <c r="OCE238" s="13"/>
      <c r="OCF238" s="13"/>
      <c r="OCG238" s="13"/>
      <c r="OCH238" s="13"/>
      <c r="OCI238" s="13"/>
      <c r="OCJ238" s="13"/>
      <c r="OCK238" s="13"/>
      <c r="OCL238" s="13"/>
      <c r="OCM238" s="13"/>
      <c r="OCN238" s="13"/>
      <c r="OCO238" s="13"/>
      <c r="OCP238" s="13"/>
      <c r="OCQ238" s="13"/>
      <c r="OCR238" s="13"/>
      <c r="OCS238" s="13"/>
      <c r="OCT238" s="13"/>
      <c r="OCU238" s="13"/>
      <c r="OCV238" s="13"/>
      <c r="OCW238" s="13"/>
      <c r="OCX238" s="13"/>
      <c r="OCY238" s="13"/>
      <c r="OCZ238" s="13"/>
      <c r="ODA238" s="13"/>
      <c r="ODB238" s="13"/>
      <c r="ODC238" s="13"/>
      <c r="ODD238" s="13"/>
      <c r="ODE238" s="13"/>
      <c r="ODF238" s="13"/>
      <c r="ODG238" s="13"/>
      <c r="ODH238" s="13"/>
      <c r="ODI238" s="13"/>
      <c r="ODJ238" s="13"/>
      <c r="ODK238" s="13"/>
      <c r="ODL238" s="13"/>
      <c r="ODM238" s="13"/>
      <c r="ODN238" s="13"/>
      <c r="ODO238" s="13"/>
      <c r="ODP238" s="13"/>
      <c r="ODQ238" s="13"/>
      <c r="ODR238" s="13"/>
      <c r="ODS238" s="13"/>
      <c r="ODT238" s="13"/>
      <c r="ODU238" s="13"/>
      <c r="ODV238" s="13"/>
      <c r="ODW238" s="13"/>
      <c r="ODX238" s="13"/>
      <c r="ODY238" s="13"/>
      <c r="ODZ238" s="13"/>
      <c r="OEA238" s="13"/>
      <c r="OEB238" s="13"/>
      <c r="OEC238" s="13"/>
      <c r="OED238" s="13"/>
      <c r="OEE238" s="13"/>
      <c r="OEF238" s="13"/>
      <c r="OEG238" s="13"/>
      <c r="OEH238" s="13"/>
      <c r="OEI238" s="13"/>
      <c r="OEJ238" s="13"/>
      <c r="OEK238" s="13"/>
      <c r="OEL238" s="13"/>
      <c r="OEM238" s="13"/>
      <c r="OEN238" s="13"/>
      <c r="OEO238" s="13"/>
      <c r="OEP238" s="13"/>
      <c r="OEQ238" s="13"/>
      <c r="OER238" s="13"/>
      <c r="OES238" s="13"/>
      <c r="OET238" s="13"/>
      <c r="OEU238" s="13"/>
      <c r="OEV238" s="13"/>
      <c r="OEW238" s="13"/>
      <c r="OEX238" s="13"/>
      <c r="OEY238" s="13"/>
      <c r="OEZ238" s="13"/>
      <c r="OFA238" s="13"/>
      <c r="OFB238" s="13"/>
      <c r="OFC238" s="13"/>
      <c r="OFD238" s="13"/>
      <c r="OFE238" s="13"/>
      <c r="OFF238" s="13"/>
      <c r="OFG238" s="13"/>
      <c r="OFH238" s="13"/>
      <c r="OFI238" s="13"/>
      <c r="OFJ238" s="13"/>
      <c r="OFK238" s="13"/>
      <c r="OFL238" s="13"/>
      <c r="OFM238" s="13"/>
      <c r="OFN238" s="13"/>
      <c r="OFO238" s="13"/>
      <c r="OFP238" s="13"/>
      <c r="OFQ238" s="13"/>
      <c r="OFR238" s="13"/>
      <c r="OFS238" s="13"/>
      <c r="OFT238" s="13"/>
      <c r="OFU238" s="13"/>
      <c r="OFV238" s="13"/>
      <c r="OFW238" s="13"/>
      <c r="OFX238" s="13"/>
      <c r="OFY238" s="13"/>
      <c r="OFZ238" s="13"/>
      <c r="OGA238" s="13"/>
      <c r="OGB238" s="13"/>
      <c r="OGC238" s="13"/>
      <c r="OGD238" s="13"/>
      <c r="OGE238" s="13"/>
      <c r="OGF238" s="13"/>
      <c r="OGG238" s="13"/>
      <c r="OGH238" s="13"/>
      <c r="OGI238" s="13"/>
      <c r="OGJ238" s="13"/>
      <c r="OGK238" s="13"/>
      <c r="OGL238" s="13"/>
      <c r="OGM238" s="13"/>
      <c r="OGN238" s="13"/>
      <c r="OGO238" s="13"/>
      <c r="OGP238" s="13"/>
      <c r="OGQ238" s="13"/>
      <c r="OGR238" s="13"/>
      <c r="OGS238" s="13"/>
      <c r="OGT238" s="13"/>
      <c r="OGU238" s="13"/>
      <c r="OGV238" s="13"/>
      <c r="OGW238" s="13"/>
      <c r="OGX238" s="13"/>
      <c r="OGY238" s="13"/>
      <c r="OGZ238" s="13"/>
      <c r="OHA238" s="13"/>
      <c r="OHB238" s="13"/>
      <c r="OHC238" s="13"/>
      <c r="OHD238" s="13"/>
      <c r="OHE238" s="13"/>
      <c r="OHF238" s="13"/>
      <c r="OHG238" s="13"/>
      <c r="OHH238" s="13"/>
      <c r="OHI238" s="13"/>
      <c r="OHJ238" s="13"/>
      <c r="OHK238" s="13"/>
      <c r="OHL238" s="13"/>
      <c r="OHM238" s="13"/>
      <c r="OHN238" s="13"/>
      <c r="OHO238" s="13"/>
      <c r="OHP238" s="13"/>
      <c r="OHQ238" s="13"/>
      <c r="OHR238" s="13"/>
      <c r="OHS238" s="13"/>
      <c r="OHT238" s="13"/>
      <c r="OHU238" s="13"/>
      <c r="OHV238" s="13"/>
      <c r="OHW238" s="13"/>
      <c r="OHX238" s="13"/>
      <c r="OHY238" s="13"/>
      <c r="OHZ238" s="13"/>
      <c r="OIA238" s="13"/>
      <c r="OIB238" s="13"/>
      <c r="OIC238" s="13"/>
      <c r="OID238" s="13"/>
      <c r="OIE238" s="13"/>
      <c r="OIF238" s="13"/>
      <c r="OIG238" s="13"/>
      <c r="OIH238" s="13"/>
      <c r="OII238" s="13"/>
      <c r="OIJ238" s="13"/>
      <c r="OIK238" s="13"/>
      <c r="OIL238" s="13"/>
      <c r="OIM238" s="13"/>
      <c r="OIN238" s="13"/>
      <c r="OIO238" s="13"/>
      <c r="OIP238" s="13"/>
      <c r="OIQ238" s="13"/>
      <c r="OIR238" s="13"/>
      <c r="OIS238" s="13"/>
      <c r="OIT238" s="13"/>
      <c r="OIU238" s="13"/>
      <c r="OIV238" s="13"/>
      <c r="OIW238" s="13"/>
      <c r="OIX238" s="13"/>
      <c r="OIY238" s="13"/>
      <c r="OIZ238" s="13"/>
      <c r="OJA238" s="13"/>
      <c r="OJB238" s="13"/>
      <c r="OJC238" s="13"/>
      <c r="OJD238" s="13"/>
      <c r="OJE238" s="13"/>
      <c r="OJF238" s="13"/>
      <c r="OJG238" s="13"/>
      <c r="OJH238" s="13"/>
      <c r="OJI238" s="13"/>
      <c r="OJJ238" s="13"/>
      <c r="OJK238" s="13"/>
      <c r="OJL238" s="13"/>
      <c r="OJM238" s="13"/>
      <c r="OJN238" s="13"/>
      <c r="OJO238" s="13"/>
      <c r="OJP238" s="13"/>
      <c r="OJQ238" s="13"/>
      <c r="OJR238" s="13"/>
      <c r="OJS238" s="13"/>
      <c r="OJT238" s="13"/>
      <c r="OJU238" s="13"/>
      <c r="OJV238" s="13"/>
      <c r="OJW238" s="13"/>
      <c r="OJX238" s="13"/>
      <c r="OJY238" s="13"/>
      <c r="OJZ238" s="13"/>
      <c r="OKA238" s="13"/>
      <c r="OKB238" s="13"/>
      <c r="OKC238" s="13"/>
      <c r="OKD238" s="13"/>
      <c r="OKE238" s="13"/>
      <c r="OKF238" s="13"/>
      <c r="OKG238" s="13"/>
      <c r="OKH238" s="13"/>
      <c r="OKI238" s="13"/>
      <c r="OKJ238" s="13"/>
      <c r="OKK238" s="13"/>
      <c r="OKL238" s="13"/>
      <c r="OKM238" s="13"/>
      <c r="OKN238" s="13"/>
      <c r="OKO238" s="13"/>
      <c r="OKP238" s="13"/>
      <c r="OKQ238" s="13"/>
      <c r="OKR238" s="13"/>
      <c r="OKS238" s="13"/>
      <c r="OKT238" s="13"/>
      <c r="OKU238" s="13"/>
      <c r="OKV238" s="13"/>
      <c r="OKW238" s="13"/>
      <c r="OKX238" s="13"/>
      <c r="OKY238" s="13"/>
      <c r="OKZ238" s="13"/>
      <c r="OLA238" s="13"/>
      <c r="OLB238" s="13"/>
      <c r="OLC238" s="13"/>
      <c r="OLD238" s="13"/>
      <c r="OLE238" s="13"/>
      <c r="OLF238" s="13"/>
      <c r="OLG238" s="13"/>
      <c r="OLH238" s="13"/>
      <c r="OLI238" s="13"/>
      <c r="OLJ238" s="13"/>
      <c r="OLK238" s="13"/>
      <c r="OLL238" s="13"/>
      <c r="OLM238" s="13"/>
      <c r="OLN238" s="13"/>
      <c r="OLO238" s="13"/>
      <c r="OLP238" s="13"/>
      <c r="OLQ238" s="13"/>
      <c r="OLR238" s="13"/>
      <c r="OLS238" s="13"/>
      <c r="OLT238" s="13"/>
      <c r="OLU238" s="13"/>
      <c r="OLV238" s="13"/>
      <c r="OLW238" s="13"/>
      <c r="OLX238" s="13"/>
      <c r="OLY238" s="13"/>
      <c r="OLZ238" s="13"/>
      <c r="OMA238" s="13"/>
      <c r="OMB238" s="13"/>
      <c r="OMC238" s="13"/>
      <c r="OMD238" s="13"/>
      <c r="OME238" s="13"/>
      <c r="OMF238" s="13"/>
      <c r="OMG238" s="13"/>
      <c r="OMH238" s="13"/>
      <c r="OMI238" s="13"/>
      <c r="OMJ238" s="13"/>
      <c r="OMK238" s="13"/>
      <c r="OML238" s="13"/>
      <c r="OMM238" s="13"/>
      <c r="OMN238" s="13"/>
      <c r="OMO238" s="13"/>
      <c r="OMP238" s="13"/>
      <c r="OMQ238" s="13"/>
      <c r="OMR238" s="13"/>
      <c r="OMS238" s="13"/>
      <c r="OMT238" s="13"/>
      <c r="OMU238" s="13"/>
      <c r="OMV238" s="13"/>
      <c r="OMW238" s="13"/>
      <c r="OMX238" s="13"/>
      <c r="OMY238" s="13"/>
      <c r="OMZ238" s="13"/>
      <c r="ONA238" s="13"/>
      <c r="ONB238" s="13"/>
      <c r="ONC238" s="13"/>
      <c r="OND238" s="13"/>
      <c r="ONE238" s="13"/>
      <c r="ONF238" s="13"/>
      <c r="ONG238" s="13"/>
      <c r="ONH238" s="13"/>
      <c r="ONI238" s="13"/>
      <c r="ONJ238" s="13"/>
      <c r="ONK238" s="13"/>
      <c r="ONL238" s="13"/>
      <c r="ONM238" s="13"/>
      <c r="ONN238" s="13"/>
      <c r="ONO238" s="13"/>
      <c r="ONP238" s="13"/>
      <c r="ONQ238" s="13"/>
      <c r="ONR238" s="13"/>
      <c r="ONS238" s="13"/>
      <c r="ONT238" s="13"/>
      <c r="ONU238" s="13"/>
      <c r="ONV238" s="13"/>
      <c r="ONW238" s="13"/>
      <c r="ONX238" s="13"/>
      <c r="ONY238" s="13"/>
      <c r="ONZ238" s="13"/>
      <c r="OOA238" s="13"/>
      <c r="OOB238" s="13"/>
      <c r="OOC238" s="13"/>
      <c r="OOD238" s="13"/>
      <c r="OOE238" s="13"/>
      <c r="OOF238" s="13"/>
      <c r="OOG238" s="13"/>
      <c r="OOH238" s="13"/>
      <c r="OOI238" s="13"/>
      <c r="OOJ238" s="13"/>
      <c r="OOK238" s="13"/>
      <c r="OOL238" s="13"/>
      <c r="OOM238" s="13"/>
      <c r="OON238" s="13"/>
      <c r="OOO238" s="13"/>
      <c r="OOP238" s="13"/>
      <c r="OOQ238" s="13"/>
      <c r="OOR238" s="13"/>
      <c r="OOS238" s="13"/>
      <c r="OOT238" s="13"/>
      <c r="OOU238" s="13"/>
      <c r="OOV238" s="13"/>
      <c r="OOW238" s="13"/>
      <c r="OOX238" s="13"/>
      <c r="OOY238" s="13"/>
      <c r="OOZ238" s="13"/>
      <c r="OPA238" s="13"/>
      <c r="OPB238" s="13"/>
      <c r="OPC238" s="13"/>
      <c r="OPD238" s="13"/>
      <c r="OPE238" s="13"/>
      <c r="OPF238" s="13"/>
      <c r="OPG238" s="13"/>
      <c r="OPH238" s="13"/>
      <c r="OPI238" s="13"/>
      <c r="OPJ238" s="13"/>
      <c r="OPK238" s="13"/>
      <c r="OPL238" s="13"/>
      <c r="OPM238" s="13"/>
      <c r="OPN238" s="13"/>
      <c r="OPO238" s="13"/>
      <c r="OPP238" s="13"/>
      <c r="OPQ238" s="13"/>
      <c r="OPR238" s="13"/>
      <c r="OPS238" s="13"/>
      <c r="OPT238" s="13"/>
      <c r="OPU238" s="13"/>
      <c r="OPV238" s="13"/>
      <c r="OPW238" s="13"/>
      <c r="OPX238" s="13"/>
      <c r="OPY238" s="13"/>
      <c r="OPZ238" s="13"/>
      <c r="OQA238" s="13"/>
      <c r="OQB238" s="13"/>
      <c r="OQC238" s="13"/>
      <c r="OQD238" s="13"/>
      <c r="OQE238" s="13"/>
      <c r="OQF238" s="13"/>
      <c r="OQG238" s="13"/>
      <c r="OQH238" s="13"/>
      <c r="OQI238" s="13"/>
      <c r="OQJ238" s="13"/>
      <c r="OQK238" s="13"/>
      <c r="OQL238" s="13"/>
      <c r="OQM238" s="13"/>
      <c r="OQN238" s="13"/>
      <c r="OQO238" s="13"/>
      <c r="OQP238" s="13"/>
      <c r="OQQ238" s="13"/>
      <c r="OQR238" s="13"/>
      <c r="OQS238" s="13"/>
      <c r="OQT238" s="13"/>
      <c r="OQU238" s="13"/>
      <c r="OQV238" s="13"/>
      <c r="OQW238" s="13"/>
      <c r="OQX238" s="13"/>
      <c r="OQY238" s="13"/>
      <c r="OQZ238" s="13"/>
      <c r="ORA238" s="13"/>
      <c r="ORB238" s="13"/>
      <c r="ORC238" s="13"/>
      <c r="ORD238" s="13"/>
      <c r="ORE238" s="13"/>
      <c r="ORF238" s="13"/>
      <c r="ORG238" s="13"/>
      <c r="ORH238" s="13"/>
      <c r="ORI238" s="13"/>
      <c r="ORJ238" s="13"/>
      <c r="ORK238" s="13"/>
      <c r="ORL238" s="13"/>
      <c r="ORM238" s="13"/>
      <c r="ORN238" s="13"/>
      <c r="ORO238" s="13"/>
      <c r="ORP238" s="13"/>
      <c r="ORQ238" s="13"/>
      <c r="ORR238" s="13"/>
      <c r="ORS238" s="13"/>
      <c r="ORT238" s="13"/>
      <c r="ORU238" s="13"/>
      <c r="ORV238" s="13"/>
      <c r="ORW238" s="13"/>
      <c r="ORX238" s="13"/>
      <c r="ORY238" s="13"/>
      <c r="ORZ238" s="13"/>
      <c r="OSA238" s="13"/>
      <c r="OSB238" s="13"/>
      <c r="OSC238" s="13"/>
      <c r="OSD238" s="13"/>
      <c r="OSE238" s="13"/>
      <c r="OSF238" s="13"/>
      <c r="OSG238" s="13"/>
      <c r="OSH238" s="13"/>
      <c r="OSI238" s="13"/>
      <c r="OSJ238" s="13"/>
      <c r="OSK238" s="13"/>
      <c r="OSL238" s="13"/>
      <c r="OSM238" s="13"/>
      <c r="OSN238" s="13"/>
      <c r="OSO238" s="13"/>
      <c r="OSP238" s="13"/>
      <c r="OSQ238" s="13"/>
      <c r="OSR238" s="13"/>
      <c r="OSS238" s="13"/>
      <c r="OST238" s="13"/>
      <c r="OSU238" s="13"/>
      <c r="OSV238" s="13"/>
      <c r="OSW238" s="13"/>
      <c r="OSX238" s="13"/>
      <c r="OSY238" s="13"/>
      <c r="OSZ238" s="13"/>
      <c r="OTA238" s="13"/>
      <c r="OTB238" s="13"/>
      <c r="OTC238" s="13"/>
      <c r="OTD238" s="13"/>
      <c r="OTE238" s="13"/>
      <c r="OTF238" s="13"/>
      <c r="OTG238" s="13"/>
      <c r="OTH238" s="13"/>
      <c r="OTI238" s="13"/>
      <c r="OTJ238" s="13"/>
      <c r="OTK238" s="13"/>
      <c r="OTL238" s="13"/>
      <c r="OTM238" s="13"/>
      <c r="OTN238" s="13"/>
      <c r="OTO238" s="13"/>
      <c r="OTP238" s="13"/>
      <c r="OTQ238" s="13"/>
      <c r="OTR238" s="13"/>
      <c r="OTS238" s="13"/>
      <c r="OTT238" s="13"/>
      <c r="OTU238" s="13"/>
      <c r="OTV238" s="13"/>
      <c r="OTW238" s="13"/>
      <c r="OTX238" s="13"/>
      <c r="OTY238" s="13"/>
      <c r="OTZ238" s="13"/>
      <c r="OUA238" s="13"/>
      <c r="OUB238" s="13"/>
      <c r="OUC238" s="13"/>
      <c r="OUD238" s="13"/>
      <c r="OUE238" s="13"/>
      <c r="OUF238" s="13"/>
      <c r="OUG238" s="13"/>
      <c r="OUH238" s="13"/>
      <c r="OUI238" s="13"/>
      <c r="OUJ238" s="13"/>
      <c r="OUK238" s="13"/>
      <c r="OUL238" s="13"/>
      <c r="OUM238" s="13"/>
      <c r="OUN238" s="13"/>
      <c r="OUO238" s="13"/>
      <c r="OUP238" s="13"/>
      <c r="OUQ238" s="13"/>
      <c r="OUR238" s="13"/>
      <c r="OUS238" s="13"/>
      <c r="OUT238" s="13"/>
      <c r="OUU238" s="13"/>
      <c r="OUV238" s="13"/>
      <c r="OUW238" s="13"/>
      <c r="OUX238" s="13"/>
      <c r="OUY238" s="13"/>
      <c r="OUZ238" s="13"/>
      <c r="OVA238" s="13"/>
      <c r="OVB238" s="13"/>
      <c r="OVC238" s="13"/>
      <c r="OVD238" s="13"/>
      <c r="OVE238" s="13"/>
      <c r="OVF238" s="13"/>
      <c r="OVG238" s="13"/>
      <c r="OVH238" s="13"/>
      <c r="OVI238" s="13"/>
      <c r="OVJ238" s="13"/>
      <c r="OVK238" s="13"/>
      <c r="OVL238" s="13"/>
      <c r="OVM238" s="13"/>
      <c r="OVN238" s="13"/>
      <c r="OVO238" s="13"/>
      <c r="OVP238" s="13"/>
      <c r="OVQ238" s="13"/>
      <c r="OVR238" s="13"/>
      <c r="OVS238" s="13"/>
      <c r="OVT238" s="13"/>
      <c r="OVU238" s="13"/>
      <c r="OVV238" s="13"/>
      <c r="OVW238" s="13"/>
      <c r="OVX238" s="13"/>
      <c r="OVY238" s="13"/>
      <c r="OVZ238" s="13"/>
      <c r="OWA238" s="13"/>
      <c r="OWB238" s="13"/>
      <c r="OWC238" s="13"/>
      <c r="OWD238" s="13"/>
      <c r="OWE238" s="13"/>
      <c r="OWF238" s="13"/>
      <c r="OWG238" s="13"/>
      <c r="OWH238" s="13"/>
      <c r="OWI238" s="13"/>
      <c r="OWJ238" s="13"/>
      <c r="OWK238" s="13"/>
      <c r="OWL238" s="13"/>
      <c r="OWM238" s="13"/>
      <c r="OWN238" s="13"/>
      <c r="OWO238" s="13"/>
      <c r="OWP238" s="13"/>
      <c r="OWQ238" s="13"/>
      <c r="OWR238" s="13"/>
      <c r="OWS238" s="13"/>
      <c r="OWT238" s="13"/>
      <c r="OWU238" s="13"/>
      <c r="OWV238" s="13"/>
      <c r="OWW238" s="13"/>
      <c r="OWX238" s="13"/>
      <c r="OWY238" s="13"/>
      <c r="OWZ238" s="13"/>
      <c r="OXA238" s="13"/>
      <c r="OXB238" s="13"/>
      <c r="OXC238" s="13"/>
      <c r="OXD238" s="13"/>
      <c r="OXE238" s="13"/>
      <c r="OXF238" s="13"/>
      <c r="OXG238" s="13"/>
      <c r="OXH238" s="13"/>
      <c r="OXI238" s="13"/>
      <c r="OXJ238" s="13"/>
      <c r="OXK238" s="13"/>
      <c r="OXL238" s="13"/>
      <c r="OXM238" s="13"/>
      <c r="OXN238" s="13"/>
      <c r="OXO238" s="13"/>
      <c r="OXP238" s="13"/>
      <c r="OXQ238" s="13"/>
      <c r="OXR238" s="13"/>
      <c r="OXS238" s="13"/>
      <c r="OXT238" s="13"/>
      <c r="OXU238" s="13"/>
      <c r="OXV238" s="13"/>
      <c r="OXW238" s="13"/>
      <c r="OXX238" s="13"/>
      <c r="OXY238" s="13"/>
      <c r="OXZ238" s="13"/>
      <c r="OYA238" s="13"/>
      <c r="OYB238" s="13"/>
      <c r="OYC238" s="13"/>
      <c r="OYD238" s="13"/>
      <c r="OYE238" s="13"/>
      <c r="OYF238" s="13"/>
      <c r="OYG238" s="13"/>
      <c r="OYH238" s="13"/>
      <c r="OYI238" s="13"/>
      <c r="OYJ238" s="13"/>
      <c r="OYK238" s="13"/>
      <c r="OYL238" s="13"/>
      <c r="OYM238" s="13"/>
      <c r="OYN238" s="13"/>
      <c r="OYO238" s="13"/>
      <c r="OYP238" s="13"/>
      <c r="OYQ238" s="13"/>
      <c r="OYR238" s="13"/>
      <c r="OYS238" s="13"/>
      <c r="OYT238" s="13"/>
      <c r="OYU238" s="13"/>
      <c r="OYV238" s="13"/>
      <c r="OYW238" s="13"/>
      <c r="OYX238" s="13"/>
      <c r="OYY238" s="13"/>
      <c r="OYZ238" s="13"/>
      <c r="OZA238" s="13"/>
      <c r="OZB238" s="13"/>
      <c r="OZC238" s="13"/>
      <c r="OZD238" s="13"/>
      <c r="OZE238" s="13"/>
      <c r="OZF238" s="13"/>
      <c r="OZG238" s="13"/>
      <c r="OZH238" s="13"/>
      <c r="OZI238" s="13"/>
      <c r="OZJ238" s="13"/>
      <c r="OZK238" s="13"/>
      <c r="OZL238" s="13"/>
      <c r="OZM238" s="13"/>
      <c r="OZN238" s="13"/>
      <c r="OZO238" s="13"/>
      <c r="OZP238" s="13"/>
      <c r="OZQ238" s="13"/>
      <c r="OZR238" s="13"/>
      <c r="OZS238" s="13"/>
      <c r="OZT238" s="13"/>
      <c r="OZU238" s="13"/>
      <c r="OZV238" s="13"/>
      <c r="OZW238" s="13"/>
      <c r="OZX238" s="13"/>
      <c r="OZY238" s="13"/>
      <c r="OZZ238" s="13"/>
      <c r="PAA238" s="13"/>
      <c r="PAB238" s="13"/>
      <c r="PAC238" s="13"/>
      <c r="PAD238" s="13"/>
      <c r="PAE238" s="13"/>
      <c r="PAF238" s="13"/>
      <c r="PAG238" s="13"/>
      <c r="PAH238" s="13"/>
      <c r="PAI238" s="13"/>
      <c r="PAJ238" s="13"/>
      <c r="PAK238" s="13"/>
      <c r="PAL238" s="13"/>
      <c r="PAM238" s="13"/>
      <c r="PAN238" s="13"/>
      <c r="PAO238" s="13"/>
      <c r="PAP238" s="13"/>
      <c r="PAQ238" s="13"/>
      <c r="PAR238" s="13"/>
      <c r="PAS238" s="13"/>
      <c r="PAT238" s="13"/>
      <c r="PAU238" s="13"/>
      <c r="PAV238" s="13"/>
      <c r="PAW238" s="13"/>
      <c r="PAX238" s="13"/>
      <c r="PAY238" s="13"/>
      <c r="PAZ238" s="13"/>
      <c r="PBA238" s="13"/>
      <c r="PBB238" s="13"/>
      <c r="PBC238" s="13"/>
      <c r="PBD238" s="13"/>
      <c r="PBE238" s="13"/>
      <c r="PBF238" s="13"/>
      <c r="PBG238" s="13"/>
      <c r="PBH238" s="13"/>
      <c r="PBI238" s="13"/>
      <c r="PBJ238" s="13"/>
      <c r="PBK238" s="13"/>
      <c r="PBL238" s="13"/>
      <c r="PBM238" s="13"/>
      <c r="PBN238" s="13"/>
      <c r="PBO238" s="13"/>
      <c r="PBP238" s="13"/>
      <c r="PBQ238" s="13"/>
      <c r="PBR238" s="13"/>
      <c r="PBS238" s="13"/>
      <c r="PBT238" s="13"/>
      <c r="PBU238" s="13"/>
      <c r="PBV238" s="13"/>
      <c r="PBW238" s="13"/>
      <c r="PBX238" s="13"/>
      <c r="PBY238" s="13"/>
      <c r="PBZ238" s="13"/>
      <c r="PCA238" s="13"/>
      <c r="PCB238" s="13"/>
      <c r="PCC238" s="13"/>
      <c r="PCD238" s="13"/>
      <c r="PCE238" s="13"/>
      <c r="PCF238" s="13"/>
      <c r="PCG238" s="13"/>
      <c r="PCH238" s="13"/>
      <c r="PCI238" s="13"/>
      <c r="PCJ238" s="13"/>
      <c r="PCK238" s="13"/>
      <c r="PCL238" s="13"/>
      <c r="PCM238" s="13"/>
      <c r="PCN238" s="13"/>
      <c r="PCO238" s="13"/>
      <c r="PCP238" s="13"/>
      <c r="PCQ238" s="13"/>
      <c r="PCR238" s="13"/>
      <c r="PCS238" s="13"/>
      <c r="PCT238" s="13"/>
      <c r="PCU238" s="13"/>
      <c r="PCV238" s="13"/>
      <c r="PCW238" s="13"/>
      <c r="PCX238" s="13"/>
      <c r="PCY238" s="13"/>
      <c r="PCZ238" s="13"/>
      <c r="PDA238" s="13"/>
      <c r="PDB238" s="13"/>
      <c r="PDC238" s="13"/>
      <c r="PDD238" s="13"/>
      <c r="PDE238" s="13"/>
      <c r="PDF238" s="13"/>
      <c r="PDG238" s="13"/>
      <c r="PDH238" s="13"/>
      <c r="PDI238" s="13"/>
      <c r="PDJ238" s="13"/>
      <c r="PDK238" s="13"/>
      <c r="PDL238" s="13"/>
      <c r="PDM238" s="13"/>
      <c r="PDN238" s="13"/>
      <c r="PDO238" s="13"/>
      <c r="PDP238" s="13"/>
      <c r="PDQ238" s="13"/>
      <c r="PDR238" s="13"/>
      <c r="PDS238" s="13"/>
      <c r="PDT238" s="13"/>
      <c r="PDU238" s="13"/>
      <c r="PDV238" s="13"/>
      <c r="PDW238" s="13"/>
      <c r="PDX238" s="13"/>
      <c r="PDY238" s="13"/>
      <c r="PDZ238" s="13"/>
      <c r="PEA238" s="13"/>
      <c r="PEB238" s="13"/>
      <c r="PEC238" s="13"/>
      <c r="PED238" s="13"/>
      <c r="PEE238" s="13"/>
      <c r="PEF238" s="13"/>
      <c r="PEG238" s="13"/>
      <c r="PEH238" s="13"/>
      <c r="PEI238" s="13"/>
      <c r="PEJ238" s="13"/>
      <c r="PEK238" s="13"/>
      <c r="PEL238" s="13"/>
      <c r="PEM238" s="13"/>
      <c r="PEN238" s="13"/>
      <c r="PEO238" s="13"/>
      <c r="PEP238" s="13"/>
      <c r="PEQ238" s="13"/>
      <c r="PER238" s="13"/>
      <c r="PES238" s="13"/>
      <c r="PET238" s="13"/>
      <c r="PEU238" s="13"/>
      <c r="PEV238" s="13"/>
      <c r="PEW238" s="13"/>
      <c r="PEX238" s="13"/>
      <c r="PEY238" s="13"/>
      <c r="PEZ238" s="13"/>
      <c r="PFA238" s="13"/>
      <c r="PFB238" s="13"/>
      <c r="PFC238" s="13"/>
      <c r="PFD238" s="13"/>
      <c r="PFE238" s="13"/>
      <c r="PFF238" s="13"/>
      <c r="PFG238" s="13"/>
      <c r="PFH238" s="13"/>
      <c r="PFI238" s="13"/>
      <c r="PFJ238" s="13"/>
      <c r="PFK238" s="13"/>
      <c r="PFL238" s="13"/>
      <c r="PFM238" s="13"/>
      <c r="PFN238" s="13"/>
      <c r="PFO238" s="13"/>
      <c r="PFP238" s="13"/>
      <c r="PFQ238" s="13"/>
      <c r="PFR238" s="13"/>
      <c r="PFS238" s="13"/>
      <c r="PFT238" s="13"/>
      <c r="PFU238" s="13"/>
      <c r="PFV238" s="13"/>
      <c r="PFW238" s="13"/>
      <c r="PFX238" s="13"/>
      <c r="PFY238" s="13"/>
      <c r="PFZ238" s="13"/>
      <c r="PGA238" s="13"/>
      <c r="PGB238" s="13"/>
      <c r="PGC238" s="13"/>
      <c r="PGD238" s="13"/>
      <c r="PGE238" s="13"/>
      <c r="PGF238" s="13"/>
      <c r="PGG238" s="13"/>
      <c r="PGH238" s="13"/>
      <c r="PGI238" s="13"/>
      <c r="PGJ238" s="13"/>
      <c r="PGK238" s="13"/>
      <c r="PGL238" s="13"/>
      <c r="PGM238" s="13"/>
      <c r="PGN238" s="13"/>
      <c r="PGO238" s="13"/>
      <c r="PGP238" s="13"/>
      <c r="PGQ238" s="13"/>
      <c r="PGR238" s="13"/>
      <c r="PGS238" s="13"/>
      <c r="PGT238" s="13"/>
      <c r="PGU238" s="13"/>
      <c r="PGV238" s="13"/>
      <c r="PGW238" s="13"/>
      <c r="PGX238" s="13"/>
      <c r="PGY238" s="13"/>
      <c r="PGZ238" s="13"/>
      <c r="PHA238" s="13"/>
      <c r="PHB238" s="13"/>
      <c r="PHC238" s="13"/>
      <c r="PHD238" s="13"/>
      <c r="PHE238" s="13"/>
      <c r="PHF238" s="13"/>
      <c r="PHG238" s="13"/>
      <c r="PHH238" s="13"/>
      <c r="PHI238" s="13"/>
      <c r="PHJ238" s="13"/>
      <c r="PHK238" s="13"/>
      <c r="PHL238" s="13"/>
      <c r="PHM238" s="13"/>
      <c r="PHN238" s="13"/>
      <c r="PHO238" s="13"/>
      <c r="PHP238" s="13"/>
      <c r="PHQ238" s="13"/>
      <c r="PHR238" s="13"/>
      <c r="PHS238" s="13"/>
      <c r="PHT238" s="13"/>
      <c r="PHU238" s="13"/>
      <c r="PHV238" s="13"/>
      <c r="PHW238" s="13"/>
      <c r="PHX238" s="13"/>
      <c r="PHY238" s="13"/>
      <c r="PHZ238" s="13"/>
      <c r="PIA238" s="13"/>
      <c r="PIB238" s="13"/>
      <c r="PIC238" s="13"/>
      <c r="PID238" s="13"/>
      <c r="PIE238" s="13"/>
      <c r="PIF238" s="13"/>
      <c r="PIG238" s="13"/>
      <c r="PIH238" s="13"/>
      <c r="PII238" s="13"/>
      <c r="PIJ238" s="13"/>
      <c r="PIK238" s="13"/>
      <c r="PIL238" s="13"/>
      <c r="PIM238" s="13"/>
      <c r="PIN238" s="13"/>
      <c r="PIO238" s="13"/>
      <c r="PIP238" s="13"/>
      <c r="PIQ238" s="13"/>
      <c r="PIR238" s="13"/>
      <c r="PIS238" s="13"/>
      <c r="PIT238" s="13"/>
      <c r="PIU238" s="13"/>
      <c r="PIV238" s="13"/>
      <c r="PIW238" s="13"/>
      <c r="PIX238" s="13"/>
      <c r="PIY238" s="13"/>
      <c r="PIZ238" s="13"/>
      <c r="PJA238" s="13"/>
      <c r="PJB238" s="13"/>
      <c r="PJC238" s="13"/>
      <c r="PJD238" s="13"/>
      <c r="PJE238" s="13"/>
      <c r="PJF238" s="13"/>
      <c r="PJG238" s="13"/>
      <c r="PJH238" s="13"/>
      <c r="PJI238" s="13"/>
      <c r="PJJ238" s="13"/>
      <c r="PJK238" s="13"/>
      <c r="PJL238" s="13"/>
      <c r="PJM238" s="13"/>
      <c r="PJN238" s="13"/>
      <c r="PJO238" s="13"/>
      <c r="PJP238" s="13"/>
      <c r="PJQ238" s="13"/>
      <c r="PJR238" s="13"/>
      <c r="PJS238" s="13"/>
      <c r="PJT238" s="13"/>
      <c r="PJU238" s="13"/>
      <c r="PJV238" s="13"/>
      <c r="PJW238" s="13"/>
      <c r="PJX238" s="13"/>
      <c r="PJY238" s="13"/>
      <c r="PJZ238" s="13"/>
      <c r="PKA238" s="13"/>
      <c r="PKB238" s="13"/>
      <c r="PKC238" s="13"/>
      <c r="PKD238" s="13"/>
      <c r="PKE238" s="13"/>
      <c r="PKF238" s="13"/>
      <c r="PKG238" s="13"/>
      <c r="PKH238" s="13"/>
      <c r="PKI238" s="13"/>
      <c r="PKJ238" s="13"/>
      <c r="PKK238" s="13"/>
      <c r="PKL238" s="13"/>
      <c r="PKM238" s="13"/>
      <c r="PKN238" s="13"/>
      <c r="PKO238" s="13"/>
      <c r="PKP238" s="13"/>
      <c r="PKQ238" s="13"/>
      <c r="PKR238" s="13"/>
      <c r="PKS238" s="13"/>
      <c r="PKT238" s="13"/>
      <c r="PKU238" s="13"/>
      <c r="PKV238" s="13"/>
      <c r="PKW238" s="13"/>
      <c r="PKX238" s="13"/>
      <c r="PKY238" s="13"/>
      <c r="PKZ238" s="13"/>
      <c r="PLA238" s="13"/>
      <c r="PLB238" s="13"/>
      <c r="PLC238" s="13"/>
      <c r="PLD238" s="13"/>
      <c r="PLE238" s="13"/>
      <c r="PLF238" s="13"/>
      <c r="PLG238" s="13"/>
      <c r="PLH238" s="13"/>
      <c r="PLI238" s="13"/>
      <c r="PLJ238" s="13"/>
      <c r="PLK238" s="13"/>
      <c r="PLL238" s="13"/>
      <c r="PLM238" s="13"/>
      <c r="PLN238" s="13"/>
      <c r="PLO238" s="13"/>
      <c r="PLP238" s="13"/>
      <c r="PLQ238" s="13"/>
      <c r="PLR238" s="13"/>
      <c r="PLS238" s="13"/>
      <c r="PLT238" s="13"/>
      <c r="PLU238" s="13"/>
      <c r="PLV238" s="13"/>
      <c r="PLW238" s="13"/>
      <c r="PLX238" s="13"/>
      <c r="PLY238" s="13"/>
      <c r="PLZ238" s="13"/>
      <c r="PMA238" s="13"/>
      <c r="PMB238" s="13"/>
      <c r="PMC238" s="13"/>
      <c r="PMD238" s="13"/>
      <c r="PME238" s="13"/>
      <c r="PMF238" s="13"/>
      <c r="PMG238" s="13"/>
      <c r="PMH238" s="13"/>
      <c r="PMI238" s="13"/>
      <c r="PMJ238" s="13"/>
      <c r="PMK238" s="13"/>
      <c r="PML238" s="13"/>
      <c r="PMM238" s="13"/>
      <c r="PMN238" s="13"/>
      <c r="PMO238" s="13"/>
      <c r="PMP238" s="13"/>
      <c r="PMQ238" s="13"/>
      <c r="PMR238" s="13"/>
      <c r="PMS238" s="13"/>
      <c r="PMT238" s="13"/>
      <c r="PMU238" s="13"/>
      <c r="PMV238" s="13"/>
      <c r="PMW238" s="13"/>
      <c r="PMX238" s="13"/>
      <c r="PMY238" s="13"/>
      <c r="PMZ238" s="13"/>
      <c r="PNA238" s="13"/>
      <c r="PNB238" s="13"/>
      <c r="PNC238" s="13"/>
      <c r="PND238" s="13"/>
      <c r="PNE238" s="13"/>
      <c r="PNF238" s="13"/>
      <c r="PNG238" s="13"/>
      <c r="PNH238" s="13"/>
      <c r="PNI238" s="13"/>
      <c r="PNJ238" s="13"/>
      <c r="PNK238" s="13"/>
      <c r="PNL238" s="13"/>
      <c r="PNM238" s="13"/>
      <c r="PNN238" s="13"/>
      <c r="PNO238" s="13"/>
      <c r="PNP238" s="13"/>
      <c r="PNQ238" s="13"/>
      <c r="PNR238" s="13"/>
      <c r="PNS238" s="13"/>
      <c r="PNT238" s="13"/>
      <c r="PNU238" s="13"/>
      <c r="PNV238" s="13"/>
      <c r="PNW238" s="13"/>
      <c r="PNX238" s="13"/>
      <c r="PNY238" s="13"/>
      <c r="PNZ238" s="13"/>
      <c r="POA238" s="13"/>
      <c r="POB238" s="13"/>
      <c r="POC238" s="13"/>
      <c r="POD238" s="13"/>
      <c r="POE238" s="13"/>
      <c r="POF238" s="13"/>
      <c r="POG238" s="13"/>
      <c r="POH238" s="13"/>
      <c r="POI238" s="13"/>
      <c r="POJ238" s="13"/>
      <c r="POK238" s="13"/>
      <c r="POL238" s="13"/>
      <c r="POM238" s="13"/>
      <c r="PON238" s="13"/>
      <c r="POO238" s="13"/>
      <c r="POP238" s="13"/>
      <c r="POQ238" s="13"/>
      <c r="POR238" s="13"/>
      <c r="POS238" s="13"/>
      <c r="POT238" s="13"/>
      <c r="POU238" s="13"/>
      <c r="POV238" s="13"/>
      <c r="POW238" s="13"/>
      <c r="POX238" s="13"/>
      <c r="POY238" s="13"/>
      <c r="POZ238" s="13"/>
      <c r="PPA238" s="13"/>
      <c r="PPB238" s="13"/>
      <c r="PPC238" s="13"/>
      <c r="PPD238" s="13"/>
      <c r="PPE238" s="13"/>
      <c r="PPF238" s="13"/>
      <c r="PPG238" s="13"/>
      <c r="PPH238" s="13"/>
      <c r="PPI238" s="13"/>
      <c r="PPJ238" s="13"/>
      <c r="PPK238" s="13"/>
      <c r="PPL238" s="13"/>
      <c r="PPM238" s="13"/>
      <c r="PPN238" s="13"/>
      <c r="PPO238" s="13"/>
      <c r="PPP238" s="13"/>
      <c r="PPQ238" s="13"/>
      <c r="PPR238" s="13"/>
      <c r="PPS238" s="13"/>
      <c r="PPT238" s="13"/>
      <c r="PPU238" s="13"/>
      <c r="PPV238" s="13"/>
      <c r="PPW238" s="13"/>
      <c r="PPX238" s="13"/>
      <c r="PPY238" s="13"/>
      <c r="PPZ238" s="13"/>
      <c r="PQA238" s="13"/>
      <c r="PQB238" s="13"/>
      <c r="PQC238" s="13"/>
      <c r="PQD238" s="13"/>
      <c r="PQE238" s="13"/>
      <c r="PQF238" s="13"/>
      <c r="PQG238" s="13"/>
      <c r="PQH238" s="13"/>
      <c r="PQI238" s="13"/>
      <c r="PQJ238" s="13"/>
      <c r="PQK238" s="13"/>
      <c r="PQL238" s="13"/>
      <c r="PQM238" s="13"/>
      <c r="PQN238" s="13"/>
      <c r="PQO238" s="13"/>
      <c r="PQP238" s="13"/>
      <c r="PQQ238" s="13"/>
      <c r="PQR238" s="13"/>
      <c r="PQS238" s="13"/>
      <c r="PQT238" s="13"/>
      <c r="PQU238" s="13"/>
      <c r="PQV238" s="13"/>
      <c r="PQW238" s="13"/>
      <c r="PQX238" s="13"/>
      <c r="PQY238" s="13"/>
      <c r="PQZ238" s="13"/>
      <c r="PRA238" s="13"/>
      <c r="PRB238" s="13"/>
      <c r="PRC238" s="13"/>
      <c r="PRD238" s="13"/>
      <c r="PRE238" s="13"/>
      <c r="PRF238" s="13"/>
      <c r="PRG238" s="13"/>
      <c r="PRH238" s="13"/>
      <c r="PRI238" s="13"/>
      <c r="PRJ238" s="13"/>
      <c r="PRK238" s="13"/>
      <c r="PRL238" s="13"/>
      <c r="PRM238" s="13"/>
      <c r="PRN238" s="13"/>
      <c r="PRO238" s="13"/>
      <c r="PRP238" s="13"/>
      <c r="PRQ238" s="13"/>
      <c r="PRR238" s="13"/>
      <c r="PRS238" s="13"/>
      <c r="PRT238" s="13"/>
      <c r="PRU238" s="13"/>
      <c r="PRV238" s="13"/>
      <c r="PRW238" s="13"/>
      <c r="PRX238" s="13"/>
      <c r="PRY238" s="13"/>
      <c r="PRZ238" s="13"/>
      <c r="PSA238" s="13"/>
      <c r="PSB238" s="13"/>
      <c r="PSC238" s="13"/>
      <c r="PSD238" s="13"/>
      <c r="PSE238" s="13"/>
      <c r="PSF238" s="13"/>
      <c r="PSG238" s="13"/>
      <c r="PSH238" s="13"/>
      <c r="PSI238" s="13"/>
      <c r="PSJ238" s="13"/>
      <c r="PSK238" s="13"/>
      <c r="PSL238" s="13"/>
      <c r="PSM238" s="13"/>
      <c r="PSN238" s="13"/>
      <c r="PSO238" s="13"/>
      <c r="PSP238" s="13"/>
      <c r="PSQ238" s="13"/>
      <c r="PSR238" s="13"/>
      <c r="PSS238" s="13"/>
      <c r="PST238" s="13"/>
      <c r="PSU238" s="13"/>
      <c r="PSV238" s="13"/>
      <c r="PSW238" s="13"/>
      <c r="PSX238" s="13"/>
      <c r="PSY238" s="13"/>
      <c r="PSZ238" s="13"/>
      <c r="PTA238" s="13"/>
      <c r="PTB238" s="13"/>
      <c r="PTC238" s="13"/>
      <c r="PTD238" s="13"/>
      <c r="PTE238" s="13"/>
      <c r="PTF238" s="13"/>
      <c r="PTG238" s="13"/>
      <c r="PTH238" s="13"/>
      <c r="PTI238" s="13"/>
      <c r="PTJ238" s="13"/>
      <c r="PTK238" s="13"/>
      <c r="PTL238" s="13"/>
      <c r="PTM238" s="13"/>
      <c r="PTN238" s="13"/>
      <c r="PTO238" s="13"/>
      <c r="PTP238" s="13"/>
      <c r="PTQ238" s="13"/>
      <c r="PTR238" s="13"/>
      <c r="PTS238" s="13"/>
      <c r="PTT238" s="13"/>
      <c r="PTU238" s="13"/>
      <c r="PTV238" s="13"/>
      <c r="PTW238" s="13"/>
      <c r="PTX238" s="13"/>
      <c r="PTY238" s="13"/>
      <c r="PTZ238" s="13"/>
      <c r="PUA238" s="13"/>
      <c r="PUB238" s="13"/>
      <c r="PUC238" s="13"/>
      <c r="PUD238" s="13"/>
      <c r="PUE238" s="13"/>
      <c r="PUF238" s="13"/>
      <c r="PUG238" s="13"/>
      <c r="PUH238" s="13"/>
      <c r="PUI238" s="13"/>
      <c r="PUJ238" s="13"/>
      <c r="PUK238" s="13"/>
      <c r="PUL238" s="13"/>
      <c r="PUM238" s="13"/>
      <c r="PUN238" s="13"/>
      <c r="PUO238" s="13"/>
      <c r="PUP238" s="13"/>
      <c r="PUQ238" s="13"/>
      <c r="PUR238" s="13"/>
      <c r="PUS238" s="13"/>
      <c r="PUT238" s="13"/>
      <c r="PUU238" s="13"/>
      <c r="PUV238" s="13"/>
      <c r="PUW238" s="13"/>
      <c r="PUX238" s="13"/>
      <c r="PUY238" s="13"/>
      <c r="PUZ238" s="13"/>
      <c r="PVA238" s="13"/>
      <c r="PVB238" s="13"/>
      <c r="PVC238" s="13"/>
      <c r="PVD238" s="13"/>
      <c r="PVE238" s="13"/>
      <c r="PVF238" s="13"/>
      <c r="PVG238" s="13"/>
      <c r="PVH238" s="13"/>
      <c r="PVI238" s="13"/>
      <c r="PVJ238" s="13"/>
      <c r="PVK238" s="13"/>
      <c r="PVL238" s="13"/>
      <c r="PVM238" s="13"/>
      <c r="PVN238" s="13"/>
      <c r="PVO238" s="13"/>
      <c r="PVP238" s="13"/>
      <c r="PVQ238" s="13"/>
      <c r="PVR238" s="13"/>
      <c r="PVS238" s="13"/>
      <c r="PVT238" s="13"/>
      <c r="PVU238" s="13"/>
      <c r="PVV238" s="13"/>
      <c r="PVW238" s="13"/>
      <c r="PVX238" s="13"/>
      <c r="PVY238" s="13"/>
      <c r="PVZ238" s="13"/>
      <c r="PWA238" s="13"/>
      <c r="PWB238" s="13"/>
      <c r="PWC238" s="13"/>
      <c r="PWD238" s="13"/>
      <c r="PWE238" s="13"/>
      <c r="PWF238" s="13"/>
      <c r="PWG238" s="13"/>
      <c r="PWH238" s="13"/>
      <c r="PWI238" s="13"/>
      <c r="PWJ238" s="13"/>
      <c r="PWK238" s="13"/>
      <c r="PWL238" s="13"/>
      <c r="PWM238" s="13"/>
      <c r="PWN238" s="13"/>
      <c r="PWO238" s="13"/>
      <c r="PWP238" s="13"/>
      <c r="PWQ238" s="13"/>
      <c r="PWR238" s="13"/>
      <c r="PWS238" s="13"/>
      <c r="PWT238" s="13"/>
      <c r="PWU238" s="13"/>
      <c r="PWV238" s="13"/>
      <c r="PWW238" s="13"/>
      <c r="PWX238" s="13"/>
      <c r="PWY238" s="13"/>
      <c r="PWZ238" s="13"/>
      <c r="PXA238" s="13"/>
      <c r="PXB238" s="13"/>
      <c r="PXC238" s="13"/>
      <c r="PXD238" s="13"/>
      <c r="PXE238" s="13"/>
      <c r="PXF238" s="13"/>
      <c r="PXG238" s="13"/>
      <c r="PXH238" s="13"/>
      <c r="PXI238" s="13"/>
      <c r="PXJ238" s="13"/>
      <c r="PXK238" s="13"/>
      <c r="PXL238" s="13"/>
      <c r="PXM238" s="13"/>
      <c r="PXN238" s="13"/>
      <c r="PXO238" s="13"/>
      <c r="PXP238" s="13"/>
      <c r="PXQ238" s="13"/>
      <c r="PXR238" s="13"/>
      <c r="PXS238" s="13"/>
      <c r="PXT238" s="13"/>
      <c r="PXU238" s="13"/>
      <c r="PXV238" s="13"/>
      <c r="PXW238" s="13"/>
      <c r="PXX238" s="13"/>
      <c r="PXY238" s="13"/>
      <c r="PXZ238" s="13"/>
      <c r="PYA238" s="13"/>
      <c r="PYB238" s="13"/>
      <c r="PYC238" s="13"/>
      <c r="PYD238" s="13"/>
      <c r="PYE238" s="13"/>
      <c r="PYF238" s="13"/>
      <c r="PYG238" s="13"/>
      <c r="PYH238" s="13"/>
      <c r="PYI238" s="13"/>
      <c r="PYJ238" s="13"/>
      <c r="PYK238" s="13"/>
      <c r="PYL238" s="13"/>
      <c r="PYM238" s="13"/>
      <c r="PYN238" s="13"/>
      <c r="PYO238" s="13"/>
      <c r="PYP238" s="13"/>
      <c r="PYQ238" s="13"/>
      <c r="PYR238" s="13"/>
      <c r="PYS238" s="13"/>
      <c r="PYT238" s="13"/>
      <c r="PYU238" s="13"/>
      <c r="PYV238" s="13"/>
      <c r="PYW238" s="13"/>
      <c r="PYX238" s="13"/>
      <c r="PYY238" s="13"/>
      <c r="PYZ238" s="13"/>
      <c r="PZA238" s="13"/>
      <c r="PZB238" s="13"/>
      <c r="PZC238" s="13"/>
      <c r="PZD238" s="13"/>
      <c r="PZE238" s="13"/>
      <c r="PZF238" s="13"/>
      <c r="PZG238" s="13"/>
      <c r="PZH238" s="13"/>
      <c r="PZI238" s="13"/>
      <c r="PZJ238" s="13"/>
      <c r="PZK238" s="13"/>
      <c r="PZL238" s="13"/>
      <c r="PZM238" s="13"/>
      <c r="PZN238" s="13"/>
      <c r="PZO238" s="13"/>
      <c r="PZP238" s="13"/>
      <c r="PZQ238" s="13"/>
      <c r="PZR238" s="13"/>
      <c r="PZS238" s="13"/>
      <c r="PZT238" s="13"/>
      <c r="PZU238" s="13"/>
      <c r="PZV238" s="13"/>
      <c r="PZW238" s="13"/>
      <c r="PZX238" s="13"/>
      <c r="PZY238" s="13"/>
      <c r="PZZ238" s="13"/>
      <c r="QAA238" s="13"/>
      <c r="QAB238" s="13"/>
      <c r="QAC238" s="13"/>
      <c r="QAD238" s="13"/>
      <c r="QAE238" s="13"/>
      <c r="QAF238" s="13"/>
      <c r="QAG238" s="13"/>
      <c r="QAH238" s="13"/>
      <c r="QAI238" s="13"/>
      <c r="QAJ238" s="13"/>
      <c r="QAK238" s="13"/>
      <c r="QAL238" s="13"/>
      <c r="QAM238" s="13"/>
      <c r="QAN238" s="13"/>
      <c r="QAO238" s="13"/>
      <c r="QAP238" s="13"/>
      <c r="QAQ238" s="13"/>
      <c r="QAR238" s="13"/>
      <c r="QAS238" s="13"/>
      <c r="QAT238" s="13"/>
      <c r="QAU238" s="13"/>
      <c r="QAV238" s="13"/>
      <c r="QAW238" s="13"/>
      <c r="QAX238" s="13"/>
      <c r="QAY238" s="13"/>
      <c r="QAZ238" s="13"/>
      <c r="QBA238" s="13"/>
      <c r="QBB238" s="13"/>
      <c r="QBC238" s="13"/>
      <c r="QBD238" s="13"/>
      <c r="QBE238" s="13"/>
      <c r="QBF238" s="13"/>
      <c r="QBG238" s="13"/>
      <c r="QBH238" s="13"/>
      <c r="QBI238" s="13"/>
      <c r="QBJ238" s="13"/>
      <c r="QBK238" s="13"/>
      <c r="QBL238" s="13"/>
      <c r="QBM238" s="13"/>
      <c r="QBN238" s="13"/>
      <c r="QBO238" s="13"/>
      <c r="QBP238" s="13"/>
      <c r="QBQ238" s="13"/>
      <c r="QBR238" s="13"/>
      <c r="QBS238" s="13"/>
      <c r="QBT238" s="13"/>
      <c r="QBU238" s="13"/>
      <c r="QBV238" s="13"/>
      <c r="QBW238" s="13"/>
      <c r="QBX238" s="13"/>
      <c r="QBY238" s="13"/>
      <c r="QBZ238" s="13"/>
      <c r="QCA238" s="13"/>
      <c r="QCB238" s="13"/>
      <c r="QCC238" s="13"/>
      <c r="QCD238" s="13"/>
      <c r="QCE238" s="13"/>
      <c r="QCF238" s="13"/>
      <c r="QCG238" s="13"/>
      <c r="QCH238" s="13"/>
      <c r="QCI238" s="13"/>
      <c r="QCJ238" s="13"/>
      <c r="QCK238" s="13"/>
      <c r="QCL238" s="13"/>
      <c r="QCM238" s="13"/>
      <c r="QCN238" s="13"/>
      <c r="QCO238" s="13"/>
      <c r="QCP238" s="13"/>
      <c r="QCQ238" s="13"/>
      <c r="QCR238" s="13"/>
      <c r="QCS238" s="13"/>
      <c r="QCT238" s="13"/>
      <c r="QCU238" s="13"/>
      <c r="QCV238" s="13"/>
      <c r="QCW238" s="13"/>
      <c r="QCX238" s="13"/>
      <c r="QCY238" s="13"/>
      <c r="QCZ238" s="13"/>
      <c r="QDA238" s="13"/>
      <c r="QDB238" s="13"/>
      <c r="QDC238" s="13"/>
      <c r="QDD238" s="13"/>
      <c r="QDE238" s="13"/>
      <c r="QDF238" s="13"/>
      <c r="QDG238" s="13"/>
      <c r="QDH238" s="13"/>
      <c r="QDI238" s="13"/>
      <c r="QDJ238" s="13"/>
      <c r="QDK238" s="13"/>
      <c r="QDL238" s="13"/>
      <c r="QDM238" s="13"/>
      <c r="QDN238" s="13"/>
      <c r="QDO238" s="13"/>
      <c r="QDP238" s="13"/>
      <c r="QDQ238" s="13"/>
      <c r="QDR238" s="13"/>
      <c r="QDS238" s="13"/>
      <c r="QDT238" s="13"/>
      <c r="QDU238" s="13"/>
      <c r="QDV238" s="13"/>
      <c r="QDW238" s="13"/>
      <c r="QDX238" s="13"/>
      <c r="QDY238" s="13"/>
      <c r="QDZ238" s="13"/>
      <c r="QEA238" s="13"/>
      <c r="QEB238" s="13"/>
      <c r="QEC238" s="13"/>
      <c r="QED238" s="13"/>
      <c r="QEE238" s="13"/>
      <c r="QEF238" s="13"/>
      <c r="QEG238" s="13"/>
      <c r="QEH238" s="13"/>
      <c r="QEI238" s="13"/>
      <c r="QEJ238" s="13"/>
      <c r="QEK238" s="13"/>
      <c r="QEL238" s="13"/>
      <c r="QEM238" s="13"/>
      <c r="QEN238" s="13"/>
      <c r="QEO238" s="13"/>
      <c r="QEP238" s="13"/>
      <c r="QEQ238" s="13"/>
      <c r="QER238" s="13"/>
      <c r="QES238" s="13"/>
      <c r="QET238" s="13"/>
      <c r="QEU238" s="13"/>
      <c r="QEV238" s="13"/>
      <c r="QEW238" s="13"/>
      <c r="QEX238" s="13"/>
      <c r="QEY238" s="13"/>
      <c r="QEZ238" s="13"/>
      <c r="QFA238" s="13"/>
      <c r="QFB238" s="13"/>
      <c r="QFC238" s="13"/>
      <c r="QFD238" s="13"/>
      <c r="QFE238" s="13"/>
      <c r="QFF238" s="13"/>
      <c r="QFG238" s="13"/>
      <c r="QFH238" s="13"/>
      <c r="QFI238" s="13"/>
      <c r="QFJ238" s="13"/>
      <c r="QFK238" s="13"/>
      <c r="QFL238" s="13"/>
      <c r="QFM238" s="13"/>
      <c r="QFN238" s="13"/>
      <c r="QFO238" s="13"/>
      <c r="QFP238" s="13"/>
      <c r="QFQ238" s="13"/>
      <c r="QFR238" s="13"/>
      <c r="QFS238" s="13"/>
      <c r="QFT238" s="13"/>
      <c r="QFU238" s="13"/>
      <c r="QFV238" s="13"/>
      <c r="QFW238" s="13"/>
      <c r="QFX238" s="13"/>
      <c r="QFY238" s="13"/>
      <c r="QFZ238" s="13"/>
      <c r="QGA238" s="13"/>
      <c r="QGB238" s="13"/>
      <c r="QGC238" s="13"/>
      <c r="QGD238" s="13"/>
      <c r="QGE238" s="13"/>
      <c r="QGF238" s="13"/>
      <c r="QGG238" s="13"/>
      <c r="QGH238" s="13"/>
      <c r="QGI238" s="13"/>
      <c r="QGJ238" s="13"/>
      <c r="QGK238" s="13"/>
      <c r="QGL238" s="13"/>
      <c r="QGM238" s="13"/>
      <c r="QGN238" s="13"/>
      <c r="QGO238" s="13"/>
      <c r="QGP238" s="13"/>
      <c r="QGQ238" s="13"/>
      <c r="QGR238" s="13"/>
      <c r="QGS238" s="13"/>
      <c r="QGT238" s="13"/>
      <c r="QGU238" s="13"/>
      <c r="QGV238" s="13"/>
      <c r="QGW238" s="13"/>
      <c r="QGX238" s="13"/>
      <c r="QGY238" s="13"/>
      <c r="QGZ238" s="13"/>
      <c r="QHA238" s="13"/>
      <c r="QHB238" s="13"/>
      <c r="QHC238" s="13"/>
      <c r="QHD238" s="13"/>
      <c r="QHE238" s="13"/>
      <c r="QHF238" s="13"/>
      <c r="QHG238" s="13"/>
      <c r="QHH238" s="13"/>
      <c r="QHI238" s="13"/>
      <c r="QHJ238" s="13"/>
      <c r="QHK238" s="13"/>
      <c r="QHL238" s="13"/>
      <c r="QHM238" s="13"/>
      <c r="QHN238" s="13"/>
      <c r="QHO238" s="13"/>
      <c r="QHP238" s="13"/>
      <c r="QHQ238" s="13"/>
      <c r="QHR238" s="13"/>
      <c r="QHS238" s="13"/>
      <c r="QHT238" s="13"/>
      <c r="QHU238" s="13"/>
      <c r="QHV238" s="13"/>
      <c r="QHW238" s="13"/>
      <c r="QHX238" s="13"/>
      <c r="QHY238" s="13"/>
      <c r="QHZ238" s="13"/>
      <c r="QIA238" s="13"/>
      <c r="QIB238" s="13"/>
      <c r="QIC238" s="13"/>
      <c r="QID238" s="13"/>
      <c r="QIE238" s="13"/>
      <c r="QIF238" s="13"/>
      <c r="QIG238" s="13"/>
      <c r="QIH238" s="13"/>
      <c r="QII238" s="13"/>
      <c r="QIJ238" s="13"/>
      <c r="QIK238" s="13"/>
      <c r="QIL238" s="13"/>
      <c r="QIM238" s="13"/>
      <c r="QIN238" s="13"/>
      <c r="QIO238" s="13"/>
      <c r="QIP238" s="13"/>
      <c r="QIQ238" s="13"/>
      <c r="QIR238" s="13"/>
      <c r="QIS238" s="13"/>
      <c r="QIT238" s="13"/>
      <c r="QIU238" s="13"/>
      <c r="QIV238" s="13"/>
      <c r="QIW238" s="13"/>
      <c r="QIX238" s="13"/>
      <c r="QIY238" s="13"/>
      <c r="QIZ238" s="13"/>
      <c r="QJA238" s="13"/>
      <c r="QJB238" s="13"/>
      <c r="QJC238" s="13"/>
      <c r="QJD238" s="13"/>
      <c r="QJE238" s="13"/>
      <c r="QJF238" s="13"/>
      <c r="QJG238" s="13"/>
      <c r="QJH238" s="13"/>
      <c r="QJI238" s="13"/>
      <c r="QJJ238" s="13"/>
      <c r="QJK238" s="13"/>
      <c r="QJL238" s="13"/>
      <c r="QJM238" s="13"/>
      <c r="QJN238" s="13"/>
      <c r="QJO238" s="13"/>
      <c r="QJP238" s="13"/>
      <c r="QJQ238" s="13"/>
      <c r="QJR238" s="13"/>
      <c r="QJS238" s="13"/>
      <c r="QJT238" s="13"/>
      <c r="QJU238" s="13"/>
      <c r="QJV238" s="13"/>
      <c r="QJW238" s="13"/>
      <c r="QJX238" s="13"/>
      <c r="QJY238" s="13"/>
      <c r="QJZ238" s="13"/>
      <c r="QKA238" s="13"/>
      <c r="QKB238" s="13"/>
      <c r="QKC238" s="13"/>
      <c r="QKD238" s="13"/>
      <c r="QKE238" s="13"/>
      <c r="QKF238" s="13"/>
      <c r="QKG238" s="13"/>
      <c r="QKH238" s="13"/>
      <c r="QKI238" s="13"/>
      <c r="QKJ238" s="13"/>
      <c r="QKK238" s="13"/>
      <c r="QKL238" s="13"/>
      <c r="QKM238" s="13"/>
      <c r="QKN238" s="13"/>
      <c r="QKO238" s="13"/>
      <c r="QKP238" s="13"/>
      <c r="QKQ238" s="13"/>
      <c r="QKR238" s="13"/>
      <c r="QKS238" s="13"/>
      <c r="QKT238" s="13"/>
      <c r="QKU238" s="13"/>
      <c r="QKV238" s="13"/>
      <c r="QKW238" s="13"/>
      <c r="QKX238" s="13"/>
      <c r="QKY238" s="13"/>
      <c r="QKZ238" s="13"/>
      <c r="QLA238" s="13"/>
      <c r="QLB238" s="13"/>
      <c r="QLC238" s="13"/>
      <c r="QLD238" s="13"/>
      <c r="QLE238" s="13"/>
      <c r="QLF238" s="13"/>
      <c r="QLG238" s="13"/>
      <c r="QLH238" s="13"/>
      <c r="QLI238" s="13"/>
      <c r="QLJ238" s="13"/>
      <c r="QLK238" s="13"/>
      <c r="QLL238" s="13"/>
      <c r="QLM238" s="13"/>
      <c r="QLN238" s="13"/>
      <c r="QLO238" s="13"/>
      <c r="QLP238" s="13"/>
      <c r="QLQ238" s="13"/>
      <c r="QLR238" s="13"/>
      <c r="QLS238" s="13"/>
      <c r="QLT238" s="13"/>
      <c r="QLU238" s="13"/>
      <c r="QLV238" s="13"/>
      <c r="QLW238" s="13"/>
      <c r="QLX238" s="13"/>
      <c r="QLY238" s="13"/>
      <c r="QLZ238" s="13"/>
      <c r="QMA238" s="13"/>
      <c r="QMB238" s="13"/>
      <c r="QMC238" s="13"/>
      <c r="QMD238" s="13"/>
      <c r="QME238" s="13"/>
      <c r="QMF238" s="13"/>
      <c r="QMG238" s="13"/>
      <c r="QMH238" s="13"/>
      <c r="QMI238" s="13"/>
      <c r="QMJ238" s="13"/>
      <c r="QMK238" s="13"/>
      <c r="QML238" s="13"/>
      <c r="QMM238" s="13"/>
      <c r="QMN238" s="13"/>
      <c r="QMO238" s="13"/>
      <c r="QMP238" s="13"/>
      <c r="QMQ238" s="13"/>
      <c r="QMR238" s="13"/>
      <c r="QMS238" s="13"/>
      <c r="QMT238" s="13"/>
      <c r="QMU238" s="13"/>
      <c r="QMV238" s="13"/>
      <c r="QMW238" s="13"/>
      <c r="QMX238" s="13"/>
      <c r="QMY238" s="13"/>
      <c r="QMZ238" s="13"/>
      <c r="QNA238" s="13"/>
      <c r="QNB238" s="13"/>
      <c r="QNC238" s="13"/>
      <c r="QND238" s="13"/>
      <c r="QNE238" s="13"/>
      <c r="QNF238" s="13"/>
      <c r="QNG238" s="13"/>
      <c r="QNH238" s="13"/>
      <c r="QNI238" s="13"/>
      <c r="QNJ238" s="13"/>
      <c r="QNK238" s="13"/>
      <c r="QNL238" s="13"/>
      <c r="QNM238" s="13"/>
      <c r="QNN238" s="13"/>
      <c r="QNO238" s="13"/>
      <c r="QNP238" s="13"/>
      <c r="QNQ238" s="13"/>
      <c r="QNR238" s="13"/>
      <c r="QNS238" s="13"/>
      <c r="QNT238" s="13"/>
      <c r="QNU238" s="13"/>
      <c r="QNV238" s="13"/>
      <c r="QNW238" s="13"/>
      <c r="QNX238" s="13"/>
      <c r="QNY238" s="13"/>
      <c r="QNZ238" s="13"/>
      <c r="QOA238" s="13"/>
      <c r="QOB238" s="13"/>
      <c r="QOC238" s="13"/>
      <c r="QOD238" s="13"/>
      <c r="QOE238" s="13"/>
      <c r="QOF238" s="13"/>
      <c r="QOG238" s="13"/>
      <c r="QOH238" s="13"/>
      <c r="QOI238" s="13"/>
      <c r="QOJ238" s="13"/>
      <c r="QOK238" s="13"/>
      <c r="QOL238" s="13"/>
      <c r="QOM238" s="13"/>
      <c r="QON238" s="13"/>
      <c r="QOO238" s="13"/>
      <c r="QOP238" s="13"/>
      <c r="QOQ238" s="13"/>
      <c r="QOR238" s="13"/>
      <c r="QOS238" s="13"/>
      <c r="QOT238" s="13"/>
      <c r="QOU238" s="13"/>
      <c r="QOV238" s="13"/>
      <c r="QOW238" s="13"/>
      <c r="QOX238" s="13"/>
      <c r="QOY238" s="13"/>
      <c r="QOZ238" s="13"/>
      <c r="QPA238" s="13"/>
      <c r="QPB238" s="13"/>
      <c r="QPC238" s="13"/>
      <c r="QPD238" s="13"/>
      <c r="QPE238" s="13"/>
      <c r="QPF238" s="13"/>
      <c r="QPG238" s="13"/>
      <c r="QPH238" s="13"/>
      <c r="QPI238" s="13"/>
      <c r="QPJ238" s="13"/>
      <c r="QPK238" s="13"/>
      <c r="QPL238" s="13"/>
      <c r="QPM238" s="13"/>
      <c r="QPN238" s="13"/>
      <c r="QPO238" s="13"/>
      <c r="QPP238" s="13"/>
      <c r="QPQ238" s="13"/>
      <c r="QPR238" s="13"/>
      <c r="QPS238" s="13"/>
      <c r="QPT238" s="13"/>
      <c r="QPU238" s="13"/>
      <c r="QPV238" s="13"/>
      <c r="QPW238" s="13"/>
      <c r="QPX238" s="13"/>
      <c r="QPY238" s="13"/>
      <c r="QPZ238" s="13"/>
      <c r="QQA238" s="13"/>
      <c r="QQB238" s="13"/>
      <c r="QQC238" s="13"/>
      <c r="QQD238" s="13"/>
      <c r="QQE238" s="13"/>
      <c r="QQF238" s="13"/>
      <c r="QQG238" s="13"/>
      <c r="QQH238" s="13"/>
      <c r="QQI238" s="13"/>
      <c r="QQJ238" s="13"/>
      <c r="QQK238" s="13"/>
      <c r="QQL238" s="13"/>
      <c r="QQM238" s="13"/>
      <c r="QQN238" s="13"/>
      <c r="QQO238" s="13"/>
      <c r="QQP238" s="13"/>
      <c r="QQQ238" s="13"/>
      <c r="QQR238" s="13"/>
      <c r="QQS238" s="13"/>
      <c r="QQT238" s="13"/>
      <c r="QQU238" s="13"/>
      <c r="QQV238" s="13"/>
      <c r="QQW238" s="13"/>
      <c r="QQX238" s="13"/>
      <c r="QQY238" s="13"/>
      <c r="QQZ238" s="13"/>
      <c r="QRA238" s="13"/>
      <c r="QRB238" s="13"/>
      <c r="QRC238" s="13"/>
      <c r="QRD238" s="13"/>
      <c r="QRE238" s="13"/>
      <c r="QRF238" s="13"/>
      <c r="QRG238" s="13"/>
      <c r="QRH238" s="13"/>
      <c r="QRI238" s="13"/>
      <c r="QRJ238" s="13"/>
      <c r="QRK238" s="13"/>
      <c r="QRL238" s="13"/>
      <c r="QRM238" s="13"/>
      <c r="QRN238" s="13"/>
      <c r="QRO238" s="13"/>
      <c r="QRP238" s="13"/>
      <c r="QRQ238" s="13"/>
      <c r="QRR238" s="13"/>
      <c r="QRS238" s="13"/>
      <c r="QRT238" s="13"/>
      <c r="QRU238" s="13"/>
      <c r="QRV238" s="13"/>
      <c r="QRW238" s="13"/>
      <c r="QRX238" s="13"/>
      <c r="QRY238" s="13"/>
      <c r="QRZ238" s="13"/>
      <c r="QSA238" s="13"/>
      <c r="QSB238" s="13"/>
      <c r="QSC238" s="13"/>
      <c r="QSD238" s="13"/>
      <c r="QSE238" s="13"/>
      <c r="QSF238" s="13"/>
      <c r="QSG238" s="13"/>
      <c r="QSH238" s="13"/>
      <c r="QSI238" s="13"/>
      <c r="QSJ238" s="13"/>
      <c r="QSK238" s="13"/>
      <c r="QSL238" s="13"/>
      <c r="QSM238" s="13"/>
      <c r="QSN238" s="13"/>
      <c r="QSO238" s="13"/>
      <c r="QSP238" s="13"/>
      <c r="QSQ238" s="13"/>
      <c r="QSR238" s="13"/>
      <c r="QSS238" s="13"/>
      <c r="QST238" s="13"/>
      <c r="QSU238" s="13"/>
      <c r="QSV238" s="13"/>
      <c r="QSW238" s="13"/>
      <c r="QSX238" s="13"/>
      <c r="QSY238" s="13"/>
      <c r="QSZ238" s="13"/>
      <c r="QTA238" s="13"/>
      <c r="QTB238" s="13"/>
      <c r="QTC238" s="13"/>
      <c r="QTD238" s="13"/>
      <c r="QTE238" s="13"/>
      <c r="QTF238" s="13"/>
      <c r="QTG238" s="13"/>
      <c r="QTH238" s="13"/>
      <c r="QTI238" s="13"/>
      <c r="QTJ238" s="13"/>
      <c r="QTK238" s="13"/>
      <c r="QTL238" s="13"/>
      <c r="QTM238" s="13"/>
      <c r="QTN238" s="13"/>
      <c r="QTO238" s="13"/>
      <c r="QTP238" s="13"/>
      <c r="QTQ238" s="13"/>
      <c r="QTR238" s="13"/>
      <c r="QTS238" s="13"/>
      <c r="QTT238" s="13"/>
      <c r="QTU238" s="13"/>
      <c r="QTV238" s="13"/>
      <c r="QTW238" s="13"/>
      <c r="QTX238" s="13"/>
      <c r="QTY238" s="13"/>
      <c r="QTZ238" s="13"/>
      <c r="QUA238" s="13"/>
      <c r="QUB238" s="13"/>
      <c r="QUC238" s="13"/>
      <c r="QUD238" s="13"/>
      <c r="QUE238" s="13"/>
      <c r="QUF238" s="13"/>
      <c r="QUG238" s="13"/>
      <c r="QUH238" s="13"/>
      <c r="QUI238" s="13"/>
      <c r="QUJ238" s="13"/>
      <c r="QUK238" s="13"/>
      <c r="QUL238" s="13"/>
      <c r="QUM238" s="13"/>
      <c r="QUN238" s="13"/>
      <c r="QUO238" s="13"/>
      <c r="QUP238" s="13"/>
      <c r="QUQ238" s="13"/>
      <c r="QUR238" s="13"/>
      <c r="QUS238" s="13"/>
      <c r="QUT238" s="13"/>
      <c r="QUU238" s="13"/>
      <c r="QUV238" s="13"/>
      <c r="QUW238" s="13"/>
      <c r="QUX238" s="13"/>
      <c r="QUY238" s="13"/>
      <c r="QUZ238" s="13"/>
      <c r="QVA238" s="13"/>
      <c r="QVB238" s="13"/>
      <c r="QVC238" s="13"/>
      <c r="QVD238" s="13"/>
      <c r="QVE238" s="13"/>
      <c r="QVF238" s="13"/>
      <c r="QVG238" s="13"/>
      <c r="QVH238" s="13"/>
      <c r="QVI238" s="13"/>
      <c r="QVJ238" s="13"/>
      <c r="QVK238" s="13"/>
      <c r="QVL238" s="13"/>
      <c r="QVM238" s="13"/>
      <c r="QVN238" s="13"/>
      <c r="QVO238" s="13"/>
      <c r="QVP238" s="13"/>
      <c r="QVQ238" s="13"/>
      <c r="QVR238" s="13"/>
      <c r="QVS238" s="13"/>
      <c r="QVT238" s="13"/>
      <c r="QVU238" s="13"/>
      <c r="QVV238" s="13"/>
      <c r="QVW238" s="13"/>
      <c r="QVX238" s="13"/>
      <c r="QVY238" s="13"/>
      <c r="QVZ238" s="13"/>
      <c r="QWA238" s="13"/>
      <c r="QWB238" s="13"/>
      <c r="QWC238" s="13"/>
      <c r="QWD238" s="13"/>
      <c r="QWE238" s="13"/>
      <c r="QWF238" s="13"/>
      <c r="QWG238" s="13"/>
      <c r="QWH238" s="13"/>
      <c r="QWI238" s="13"/>
      <c r="QWJ238" s="13"/>
      <c r="QWK238" s="13"/>
      <c r="QWL238" s="13"/>
      <c r="QWM238" s="13"/>
      <c r="QWN238" s="13"/>
      <c r="QWO238" s="13"/>
      <c r="QWP238" s="13"/>
      <c r="QWQ238" s="13"/>
      <c r="QWR238" s="13"/>
      <c r="QWS238" s="13"/>
      <c r="QWT238" s="13"/>
      <c r="QWU238" s="13"/>
      <c r="QWV238" s="13"/>
      <c r="QWW238" s="13"/>
      <c r="QWX238" s="13"/>
      <c r="QWY238" s="13"/>
      <c r="QWZ238" s="13"/>
      <c r="QXA238" s="13"/>
      <c r="QXB238" s="13"/>
      <c r="QXC238" s="13"/>
      <c r="QXD238" s="13"/>
      <c r="QXE238" s="13"/>
      <c r="QXF238" s="13"/>
      <c r="QXG238" s="13"/>
      <c r="QXH238" s="13"/>
      <c r="QXI238" s="13"/>
      <c r="QXJ238" s="13"/>
      <c r="QXK238" s="13"/>
      <c r="QXL238" s="13"/>
      <c r="QXM238" s="13"/>
      <c r="QXN238" s="13"/>
      <c r="QXO238" s="13"/>
      <c r="QXP238" s="13"/>
      <c r="QXQ238" s="13"/>
      <c r="QXR238" s="13"/>
      <c r="QXS238" s="13"/>
      <c r="QXT238" s="13"/>
      <c r="QXU238" s="13"/>
      <c r="QXV238" s="13"/>
      <c r="QXW238" s="13"/>
      <c r="QXX238" s="13"/>
      <c r="QXY238" s="13"/>
      <c r="QXZ238" s="13"/>
      <c r="QYA238" s="13"/>
      <c r="QYB238" s="13"/>
      <c r="QYC238" s="13"/>
      <c r="QYD238" s="13"/>
      <c r="QYE238" s="13"/>
      <c r="QYF238" s="13"/>
      <c r="QYG238" s="13"/>
      <c r="QYH238" s="13"/>
      <c r="QYI238" s="13"/>
      <c r="QYJ238" s="13"/>
      <c r="QYK238" s="13"/>
      <c r="QYL238" s="13"/>
      <c r="QYM238" s="13"/>
      <c r="QYN238" s="13"/>
      <c r="QYO238" s="13"/>
      <c r="QYP238" s="13"/>
      <c r="QYQ238" s="13"/>
      <c r="QYR238" s="13"/>
      <c r="QYS238" s="13"/>
      <c r="QYT238" s="13"/>
      <c r="QYU238" s="13"/>
      <c r="QYV238" s="13"/>
      <c r="QYW238" s="13"/>
      <c r="QYX238" s="13"/>
      <c r="QYY238" s="13"/>
      <c r="QYZ238" s="13"/>
      <c r="QZA238" s="13"/>
      <c r="QZB238" s="13"/>
      <c r="QZC238" s="13"/>
      <c r="QZD238" s="13"/>
      <c r="QZE238" s="13"/>
      <c r="QZF238" s="13"/>
      <c r="QZG238" s="13"/>
      <c r="QZH238" s="13"/>
      <c r="QZI238" s="13"/>
      <c r="QZJ238" s="13"/>
      <c r="QZK238" s="13"/>
      <c r="QZL238" s="13"/>
      <c r="QZM238" s="13"/>
      <c r="QZN238" s="13"/>
      <c r="QZO238" s="13"/>
      <c r="QZP238" s="13"/>
      <c r="QZQ238" s="13"/>
      <c r="QZR238" s="13"/>
      <c r="QZS238" s="13"/>
      <c r="QZT238" s="13"/>
      <c r="QZU238" s="13"/>
      <c r="QZV238" s="13"/>
      <c r="QZW238" s="13"/>
      <c r="QZX238" s="13"/>
      <c r="QZY238" s="13"/>
      <c r="QZZ238" s="13"/>
      <c r="RAA238" s="13"/>
      <c r="RAB238" s="13"/>
      <c r="RAC238" s="13"/>
      <c r="RAD238" s="13"/>
      <c r="RAE238" s="13"/>
      <c r="RAF238" s="13"/>
      <c r="RAG238" s="13"/>
      <c r="RAH238" s="13"/>
      <c r="RAI238" s="13"/>
      <c r="RAJ238" s="13"/>
      <c r="RAK238" s="13"/>
      <c r="RAL238" s="13"/>
      <c r="RAM238" s="13"/>
      <c r="RAN238" s="13"/>
      <c r="RAO238" s="13"/>
      <c r="RAP238" s="13"/>
      <c r="RAQ238" s="13"/>
      <c r="RAR238" s="13"/>
      <c r="RAS238" s="13"/>
      <c r="RAT238" s="13"/>
      <c r="RAU238" s="13"/>
      <c r="RAV238" s="13"/>
      <c r="RAW238" s="13"/>
      <c r="RAX238" s="13"/>
      <c r="RAY238" s="13"/>
      <c r="RAZ238" s="13"/>
      <c r="RBA238" s="13"/>
      <c r="RBB238" s="13"/>
      <c r="RBC238" s="13"/>
      <c r="RBD238" s="13"/>
      <c r="RBE238" s="13"/>
      <c r="RBF238" s="13"/>
      <c r="RBG238" s="13"/>
      <c r="RBH238" s="13"/>
      <c r="RBI238" s="13"/>
      <c r="RBJ238" s="13"/>
      <c r="RBK238" s="13"/>
      <c r="RBL238" s="13"/>
      <c r="RBM238" s="13"/>
      <c r="RBN238" s="13"/>
      <c r="RBO238" s="13"/>
      <c r="RBP238" s="13"/>
      <c r="RBQ238" s="13"/>
      <c r="RBR238" s="13"/>
      <c r="RBS238" s="13"/>
      <c r="RBT238" s="13"/>
      <c r="RBU238" s="13"/>
      <c r="RBV238" s="13"/>
      <c r="RBW238" s="13"/>
      <c r="RBX238" s="13"/>
      <c r="RBY238" s="13"/>
      <c r="RBZ238" s="13"/>
      <c r="RCA238" s="13"/>
      <c r="RCB238" s="13"/>
      <c r="RCC238" s="13"/>
      <c r="RCD238" s="13"/>
      <c r="RCE238" s="13"/>
      <c r="RCF238" s="13"/>
      <c r="RCG238" s="13"/>
      <c r="RCH238" s="13"/>
      <c r="RCI238" s="13"/>
      <c r="RCJ238" s="13"/>
      <c r="RCK238" s="13"/>
      <c r="RCL238" s="13"/>
      <c r="RCM238" s="13"/>
      <c r="RCN238" s="13"/>
      <c r="RCO238" s="13"/>
      <c r="RCP238" s="13"/>
      <c r="RCQ238" s="13"/>
      <c r="RCR238" s="13"/>
      <c r="RCS238" s="13"/>
      <c r="RCT238" s="13"/>
      <c r="RCU238" s="13"/>
      <c r="RCV238" s="13"/>
      <c r="RCW238" s="13"/>
      <c r="RCX238" s="13"/>
      <c r="RCY238" s="13"/>
      <c r="RCZ238" s="13"/>
      <c r="RDA238" s="13"/>
      <c r="RDB238" s="13"/>
      <c r="RDC238" s="13"/>
      <c r="RDD238" s="13"/>
      <c r="RDE238" s="13"/>
      <c r="RDF238" s="13"/>
      <c r="RDG238" s="13"/>
      <c r="RDH238" s="13"/>
      <c r="RDI238" s="13"/>
      <c r="RDJ238" s="13"/>
      <c r="RDK238" s="13"/>
      <c r="RDL238" s="13"/>
      <c r="RDM238" s="13"/>
      <c r="RDN238" s="13"/>
      <c r="RDO238" s="13"/>
      <c r="RDP238" s="13"/>
      <c r="RDQ238" s="13"/>
      <c r="RDR238" s="13"/>
      <c r="RDS238" s="13"/>
      <c r="RDT238" s="13"/>
      <c r="RDU238" s="13"/>
      <c r="RDV238" s="13"/>
      <c r="RDW238" s="13"/>
      <c r="RDX238" s="13"/>
      <c r="RDY238" s="13"/>
      <c r="RDZ238" s="13"/>
      <c r="REA238" s="13"/>
      <c r="REB238" s="13"/>
      <c r="REC238" s="13"/>
      <c r="RED238" s="13"/>
      <c r="REE238" s="13"/>
      <c r="REF238" s="13"/>
      <c r="REG238" s="13"/>
      <c r="REH238" s="13"/>
      <c r="REI238" s="13"/>
      <c r="REJ238" s="13"/>
      <c r="REK238" s="13"/>
      <c r="REL238" s="13"/>
      <c r="REM238" s="13"/>
      <c r="REN238" s="13"/>
      <c r="REO238" s="13"/>
      <c r="REP238" s="13"/>
      <c r="REQ238" s="13"/>
      <c r="RER238" s="13"/>
      <c r="RES238" s="13"/>
      <c r="RET238" s="13"/>
      <c r="REU238" s="13"/>
      <c r="REV238" s="13"/>
      <c r="REW238" s="13"/>
      <c r="REX238" s="13"/>
      <c r="REY238" s="13"/>
      <c r="REZ238" s="13"/>
      <c r="RFA238" s="13"/>
      <c r="RFB238" s="13"/>
      <c r="RFC238" s="13"/>
      <c r="RFD238" s="13"/>
      <c r="RFE238" s="13"/>
      <c r="RFF238" s="13"/>
      <c r="RFG238" s="13"/>
      <c r="RFH238" s="13"/>
      <c r="RFI238" s="13"/>
      <c r="RFJ238" s="13"/>
      <c r="RFK238" s="13"/>
      <c r="RFL238" s="13"/>
      <c r="RFM238" s="13"/>
      <c r="RFN238" s="13"/>
      <c r="RFO238" s="13"/>
      <c r="RFP238" s="13"/>
      <c r="RFQ238" s="13"/>
      <c r="RFR238" s="13"/>
      <c r="RFS238" s="13"/>
      <c r="RFT238" s="13"/>
      <c r="RFU238" s="13"/>
      <c r="RFV238" s="13"/>
      <c r="RFW238" s="13"/>
      <c r="RFX238" s="13"/>
      <c r="RFY238" s="13"/>
      <c r="RFZ238" s="13"/>
      <c r="RGA238" s="13"/>
      <c r="RGB238" s="13"/>
      <c r="RGC238" s="13"/>
      <c r="RGD238" s="13"/>
      <c r="RGE238" s="13"/>
      <c r="RGF238" s="13"/>
      <c r="RGG238" s="13"/>
      <c r="RGH238" s="13"/>
      <c r="RGI238" s="13"/>
      <c r="RGJ238" s="13"/>
      <c r="RGK238" s="13"/>
      <c r="RGL238" s="13"/>
      <c r="RGM238" s="13"/>
      <c r="RGN238" s="13"/>
      <c r="RGO238" s="13"/>
      <c r="RGP238" s="13"/>
      <c r="RGQ238" s="13"/>
      <c r="RGR238" s="13"/>
      <c r="RGS238" s="13"/>
      <c r="RGT238" s="13"/>
      <c r="RGU238" s="13"/>
      <c r="RGV238" s="13"/>
      <c r="RGW238" s="13"/>
      <c r="RGX238" s="13"/>
      <c r="RGY238" s="13"/>
      <c r="RGZ238" s="13"/>
      <c r="RHA238" s="13"/>
      <c r="RHB238" s="13"/>
      <c r="RHC238" s="13"/>
      <c r="RHD238" s="13"/>
      <c r="RHE238" s="13"/>
      <c r="RHF238" s="13"/>
      <c r="RHG238" s="13"/>
      <c r="RHH238" s="13"/>
      <c r="RHI238" s="13"/>
      <c r="RHJ238" s="13"/>
      <c r="RHK238" s="13"/>
      <c r="RHL238" s="13"/>
      <c r="RHM238" s="13"/>
      <c r="RHN238" s="13"/>
      <c r="RHO238" s="13"/>
      <c r="RHP238" s="13"/>
      <c r="RHQ238" s="13"/>
      <c r="RHR238" s="13"/>
      <c r="RHS238" s="13"/>
      <c r="RHT238" s="13"/>
      <c r="RHU238" s="13"/>
      <c r="RHV238" s="13"/>
      <c r="RHW238" s="13"/>
      <c r="RHX238" s="13"/>
      <c r="RHY238" s="13"/>
      <c r="RHZ238" s="13"/>
      <c r="RIA238" s="13"/>
      <c r="RIB238" s="13"/>
      <c r="RIC238" s="13"/>
      <c r="RID238" s="13"/>
      <c r="RIE238" s="13"/>
      <c r="RIF238" s="13"/>
      <c r="RIG238" s="13"/>
      <c r="RIH238" s="13"/>
      <c r="RII238" s="13"/>
      <c r="RIJ238" s="13"/>
      <c r="RIK238" s="13"/>
      <c r="RIL238" s="13"/>
      <c r="RIM238" s="13"/>
      <c r="RIN238" s="13"/>
      <c r="RIO238" s="13"/>
      <c r="RIP238" s="13"/>
      <c r="RIQ238" s="13"/>
      <c r="RIR238" s="13"/>
      <c r="RIS238" s="13"/>
      <c r="RIT238" s="13"/>
      <c r="RIU238" s="13"/>
      <c r="RIV238" s="13"/>
      <c r="RIW238" s="13"/>
      <c r="RIX238" s="13"/>
      <c r="RIY238" s="13"/>
      <c r="RIZ238" s="13"/>
      <c r="RJA238" s="13"/>
      <c r="RJB238" s="13"/>
      <c r="RJC238" s="13"/>
      <c r="RJD238" s="13"/>
      <c r="RJE238" s="13"/>
      <c r="RJF238" s="13"/>
      <c r="RJG238" s="13"/>
      <c r="RJH238" s="13"/>
      <c r="RJI238" s="13"/>
      <c r="RJJ238" s="13"/>
      <c r="RJK238" s="13"/>
      <c r="RJL238" s="13"/>
      <c r="RJM238" s="13"/>
      <c r="RJN238" s="13"/>
      <c r="RJO238" s="13"/>
      <c r="RJP238" s="13"/>
      <c r="RJQ238" s="13"/>
      <c r="RJR238" s="13"/>
      <c r="RJS238" s="13"/>
      <c r="RJT238" s="13"/>
      <c r="RJU238" s="13"/>
      <c r="RJV238" s="13"/>
      <c r="RJW238" s="13"/>
      <c r="RJX238" s="13"/>
      <c r="RJY238" s="13"/>
      <c r="RJZ238" s="13"/>
      <c r="RKA238" s="13"/>
      <c r="RKB238" s="13"/>
      <c r="RKC238" s="13"/>
      <c r="RKD238" s="13"/>
      <c r="RKE238" s="13"/>
      <c r="RKF238" s="13"/>
      <c r="RKG238" s="13"/>
      <c r="RKH238" s="13"/>
      <c r="RKI238" s="13"/>
      <c r="RKJ238" s="13"/>
      <c r="RKK238" s="13"/>
      <c r="RKL238" s="13"/>
      <c r="RKM238" s="13"/>
      <c r="RKN238" s="13"/>
      <c r="RKO238" s="13"/>
      <c r="RKP238" s="13"/>
      <c r="RKQ238" s="13"/>
      <c r="RKR238" s="13"/>
      <c r="RKS238" s="13"/>
      <c r="RKT238" s="13"/>
      <c r="RKU238" s="13"/>
      <c r="RKV238" s="13"/>
      <c r="RKW238" s="13"/>
      <c r="RKX238" s="13"/>
      <c r="RKY238" s="13"/>
      <c r="RKZ238" s="13"/>
      <c r="RLA238" s="13"/>
      <c r="RLB238" s="13"/>
      <c r="RLC238" s="13"/>
      <c r="RLD238" s="13"/>
      <c r="RLE238" s="13"/>
      <c r="RLF238" s="13"/>
      <c r="RLG238" s="13"/>
      <c r="RLH238" s="13"/>
      <c r="RLI238" s="13"/>
      <c r="RLJ238" s="13"/>
      <c r="RLK238" s="13"/>
      <c r="RLL238" s="13"/>
      <c r="RLM238" s="13"/>
      <c r="RLN238" s="13"/>
      <c r="RLO238" s="13"/>
      <c r="RLP238" s="13"/>
      <c r="RLQ238" s="13"/>
      <c r="RLR238" s="13"/>
      <c r="RLS238" s="13"/>
      <c r="RLT238" s="13"/>
      <c r="RLU238" s="13"/>
      <c r="RLV238" s="13"/>
      <c r="RLW238" s="13"/>
      <c r="RLX238" s="13"/>
      <c r="RLY238" s="13"/>
      <c r="RLZ238" s="13"/>
      <c r="RMA238" s="13"/>
      <c r="RMB238" s="13"/>
      <c r="RMC238" s="13"/>
      <c r="RMD238" s="13"/>
      <c r="RME238" s="13"/>
      <c r="RMF238" s="13"/>
      <c r="RMG238" s="13"/>
      <c r="RMH238" s="13"/>
      <c r="RMI238" s="13"/>
      <c r="RMJ238" s="13"/>
      <c r="RMK238" s="13"/>
      <c r="RML238" s="13"/>
      <c r="RMM238" s="13"/>
      <c r="RMN238" s="13"/>
      <c r="RMO238" s="13"/>
      <c r="RMP238" s="13"/>
      <c r="RMQ238" s="13"/>
      <c r="RMR238" s="13"/>
      <c r="RMS238" s="13"/>
      <c r="RMT238" s="13"/>
      <c r="RMU238" s="13"/>
      <c r="RMV238" s="13"/>
      <c r="RMW238" s="13"/>
      <c r="RMX238" s="13"/>
      <c r="RMY238" s="13"/>
      <c r="RMZ238" s="13"/>
      <c r="RNA238" s="13"/>
      <c r="RNB238" s="13"/>
      <c r="RNC238" s="13"/>
      <c r="RND238" s="13"/>
      <c r="RNE238" s="13"/>
      <c r="RNF238" s="13"/>
      <c r="RNG238" s="13"/>
      <c r="RNH238" s="13"/>
      <c r="RNI238" s="13"/>
      <c r="RNJ238" s="13"/>
      <c r="RNK238" s="13"/>
      <c r="RNL238" s="13"/>
      <c r="RNM238" s="13"/>
      <c r="RNN238" s="13"/>
      <c r="RNO238" s="13"/>
      <c r="RNP238" s="13"/>
      <c r="RNQ238" s="13"/>
      <c r="RNR238" s="13"/>
      <c r="RNS238" s="13"/>
      <c r="RNT238" s="13"/>
      <c r="RNU238" s="13"/>
      <c r="RNV238" s="13"/>
      <c r="RNW238" s="13"/>
      <c r="RNX238" s="13"/>
      <c r="RNY238" s="13"/>
      <c r="RNZ238" s="13"/>
      <c r="ROA238" s="13"/>
      <c r="ROB238" s="13"/>
      <c r="ROC238" s="13"/>
      <c r="ROD238" s="13"/>
      <c r="ROE238" s="13"/>
      <c r="ROF238" s="13"/>
      <c r="ROG238" s="13"/>
      <c r="ROH238" s="13"/>
      <c r="ROI238" s="13"/>
      <c r="ROJ238" s="13"/>
      <c r="ROK238" s="13"/>
      <c r="ROL238" s="13"/>
      <c r="ROM238" s="13"/>
      <c r="RON238" s="13"/>
      <c r="ROO238" s="13"/>
      <c r="ROP238" s="13"/>
      <c r="ROQ238" s="13"/>
      <c r="ROR238" s="13"/>
      <c r="ROS238" s="13"/>
      <c r="ROT238" s="13"/>
      <c r="ROU238" s="13"/>
      <c r="ROV238" s="13"/>
      <c r="ROW238" s="13"/>
      <c r="ROX238" s="13"/>
      <c r="ROY238" s="13"/>
      <c r="ROZ238" s="13"/>
      <c r="RPA238" s="13"/>
      <c r="RPB238" s="13"/>
      <c r="RPC238" s="13"/>
      <c r="RPD238" s="13"/>
      <c r="RPE238" s="13"/>
      <c r="RPF238" s="13"/>
      <c r="RPG238" s="13"/>
      <c r="RPH238" s="13"/>
      <c r="RPI238" s="13"/>
      <c r="RPJ238" s="13"/>
      <c r="RPK238" s="13"/>
      <c r="RPL238" s="13"/>
      <c r="RPM238" s="13"/>
      <c r="RPN238" s="13"/>
      <c r="RPO238" s="13"/>
      <c r="RPP238" s="13"/>
      <c r="RPQ238" s="13"/>
      <c r="RPR238" s="13"/>
      <c r="RPS238" s="13"/>
      <c r="RPT238" s="13"/>
      <c r="RPU238" s="13"/>
      <c r="RPV238" s="13"/>
      <c r="RPW238" s="13"/>
      <c r="RPX238" s="13"/>
      <c r="RPY238" s="13"/>
      <c r="RPZ238" s="13"/>
      <c r="RQA238" s="13"/>
      <c r="RQB238" s="13"/>
      <c r="RQC238" s="13"/>
      <c r="RQD238" s="13"/>
      <c r="RQE238" s="13"/>
      <c r="RQF238" s="13"/>
      <c r="RQG238" s="13"/>
      <c r="RQH238" s="13"/>
      <c r="RQI238" s="13"/>
      <c r="RQJ238" s="13"/>
      <c r="RQK238" s="13"/>
      <c r="RQL238" s="13"/>
      <c r="RQM238" s="13"/>
      <c r="RQN238" s="13"/>
      <c r="RQO238" s="13"/>
      <c r="RQP238" s="13"/>
      <c r="RQQ238" s="13"/>
      <c r="RQR238" s="13"/>
      <c r="RQS238" s="13"/>
      <c r="RQT238" s="13"/>
      <c r="RQU238" s="13"/>
      <c r="RQV238" s="13"/>
      <c r="RQW238" s="13"/>
      <c r="RQX238" s="13"/>
      <c r="RQY238" s="13"/>
      <c r="RQZ238" s="13"/>
      <c r="RRA238" s="13"/>
      <c r="RRB238" s="13"/>
      <c r="RRC238" s="13"/>
      <c r="RRD238" s="13"/>
      <c r="RRE238" s="13"/>
      <c r="RRF238" s="13"/>
      <c r="RRG238" s="13"/>
      <c r="RRH238" s="13"/>
      <c r="RRI238" s="13"/>
      <c r="RRJ238" s="13"/>
      <c r="RRK238" s="13"/>
      <c r="RRL238" s="13"/>
      <c r="RRM238" s="13"/>
      <c r="RRN238" s="13"/>
      <c r="RRO238" s="13"/>
      <c r="RRP238" s="13"/>
      <c r="RRQ238" s="13"/>
      <c r="RRR238" s="13"/>
      <c r="RRS238" s="13"/>
      <c r="RRT238" s="13"/>
      <c r="RRU238" s="13"/>
      <c r="RRV238" s="13"/>
      <c r="RRW238" s="13"/>
      <c r="RRX238" s="13"/>
      <c r="RRY238" s="13"/>
      <c r="RRZ238" s="13"/>
      <c r="RSA238" s="13"/>
      <c r="RSB238" s="13"/>
      <c r="RSC238" s="13"/>
      <c r="RSD238" s="13"/>
      <c r="RSE238" s="13"/>
      <c r="RSF238" s="13"/>
      <c r="RSG238" s="13"/>
      <c r="RSH238" s="13"/>
      <c r="RSI238" s="13"/>
      <c r="RSJ238" s="13"/>
      <c r="RSK238" s="13"/>
      <c r="RSL238" s="13"/>
      <c r="RSM238" s="13"/>
      <c r="RSN238" s="13"/>
      <c r="RSO238" s="13"/>
      <c r="RSP238" s="13"/>
      <c r="RSQ238" s="13"/>
      <c r="RSR238" s="13"/>
      <c r="RSS238" s="13"/>
      <c r="RST238" s="13"/>
      <c r="RSU238" s="13"/>
      <c r="RSV238" s="13"/>
      <c r="RSW238" s="13"/>
      <c r="RSX238" s="13"/>
      <c r="RSY238" s="13"/>
      <c r="RSZ238" s="13"/>
      <c r="RTA238" s="13"/>
      <c r="RTB238" s="13"/>
      <c r="RTC238" s="13"/>
      <c r="RTD238" s="13"/>
      <c r="RTE238" s="13"/>
      <c r="RTF238" s="13"/>
      <c r="RTG238" s="13"/>
      <c r="RTH238" s="13"/>
      <c r="RTI238" s="13"/>
      <c r="RTJ238" s="13"/>
      <c r="RTK238" s="13"/>
      <c r="RTL238" s="13"/>
      <c r="RTM238" s="13"/>
      <c r="RTN238" s="13"/>
      <c r="RTO238" s="13"/>
      <c r="RTP238" s="13"/>
      <c r="RTQ238" s="13"/>
      <c r="RTR238" s="13"/>
      <c r="RTS238" s="13"/>
      <c r="RTT238" s="13"/>
      <c r="RTU238" s="13"/>
      <c r="RTV238" s="13"/>
      <c r="RTW238" s="13"/>
      <c r="RTX238" s="13"/>
      <c r="RTY238" s="13"/>
      <c r="RTZ238" s="13"/>
      <c r="RUA238" s="13"/>
      <c r="RUB238" s="13"/>
      <c r="RUC238" s="13"/>
      <c r="RUD238" s="13"/>
      <c r="RUE238" s="13"/>
      <c r="RUF238" s="13"/>
      <c r="RUG238" s="13"/>
      <c r="RUH238" s="13"/>
      <c r="RUI238" s="13"/>
      <c r="RUJ238" s="13"/>
      <c r="RUK238" s="13"/>
      <c r="RUL238" s="13"/>
      <c r="RUM238" s="13"/>
      <c r="RUN238" s="13"/>
      <c r="RUO238" s="13"/>
      <c r="RUP238" s="13"/>
      <c r="RUQ238" s="13"/>
      <c r="RUR238" s="13"/>
      <c r="RUS238" s="13"/>
      <c r="RUT238" s="13"/>
      <c r="RUU238" s="13"/>
      <c r="RUV238" s="13"/>
      <c r="RUW238" s="13"/>
      <c r="RUX238" s="13"/>
      <c r="RUY238" s="13"/>
      <c r="RUZ238" s="13"/>
      <c r="RVA238" s="13"/>
      <c r="RVB238" s="13"/>
      <c r="RVC238" s="13"/>
      <c r="RVD238" s="13"/>
      <c r="RVE238" s="13"/>
      <c r="RVF238" s="13"/>
      <c r="RVG238" s="13"/>
      <c r="RVH238" s="13"/>
      <c r="RVI238" s="13"/>
      <c r="RVJ238" s="13"/>
      <c r="RVK238" s="13"/>
      <c r="RVL238" s="13"/>
      <c r="RVM238" s="13"/>
      <c r="RVN238" s="13"/>
      <c r="RVO238" s="13"/>
      <c r="RVP238" s="13"/>
      <c r="RVQ238" s="13"/>
      <c r="RVR238" s="13"/>
      <c r="RVS238" s="13"/>
      <c r="RVT238" s="13"/>
      <c r="RVU238" s="13"/>
      <c r="RVV238" s="13"/>
      <c r="RVW238" s="13"/>
      <c r="RVX238" s="13"/>
      <c r="RVY238" s="13"/>
      <c r="RVZ238" s="13"/>
      <c r="RWA238" s="13"/>
      <c r="RWB238" s="13"/>
      <c r="RWC238" s="13"/>
      <c r="RWD238" s="13"/>
      <c r="RWE238" s="13"/>
      <c r="RWF238" s="13"/>
      <c r="RWG238" s="13"/>
      <c r="RWH238" s="13"/>
      <c r="RWI238" s="13"/>
      <c r="RWJ238" s="13"/>
      <c r="RWK238" s="13"/>
      <c r="RWL238" s="13"/>
      <c r="RWM238" s="13"/>
      <c r="RWN238" s="13"/>
      <c r="RWO238" s="13"/>
      <c r="RWP238" s="13"/>
      <c r="RWQ238" s="13"/>
      <c r="RWR238" s="13"/>
      <c r="RWS238" s="13"/>
      <c r="RWT238" s="13"/>
      <c r="RWU238" s="13"/>
      <c r="RWV238" s="13"/>
      <c r="RWW238" s="13"/>
      <c r="RWX238" s="13"/>
      <c r="RWY238" s="13"/>
      <c r="RWZ238" s="13"/>
      <c r="RXA238" s="13"/>
      <c r="RXB238" s="13"/>
      <c r="RXC238" s="13"/>
      <c r="RXD238" s="13"/>
      <c r="RXE238" s="13"/>
      <c r="RXF238" s="13"/>
      <c r="RXG238" s="13"/>
      <c r="RXH238" s="13"/>
      <c r="RXI238" s="13"/>
      <c r="RXJ238" s="13"/>
      <c r="RXK238" s="13"/>
      <c r="RXL238" s="13"/>
      <c r="RXM238" s="13"/>
      <c r="RXN238" s="13"/>
      <c r="RXO238" s="13"/>
      <c r="RXP238" s="13"/>
      <c r="RXQ238" s="13"/>
      <c r="RXR238" s="13"/>
      <c r="RXS238" s="13"/>
      <c r="RXT238" s="13"/>
      <c r="RXU238" s="13"/>
      <c r="RXV238" s="13"/>
      <c r="RXW238" s="13"/>
      <c r="RXX238" s="13"/>
      <c r="RXY238" s="13"/>
      <c r="RXZ238" s="13"/>
      <c r="RYA238" s="13"/>
      <c r="RYB238" s="13"/>
      <c r="RYC238" s="13"/>
      <c r="RYD238" s="13"/>
      <c r="RYE238" s="13"/>
      <c r="RYF238" s="13"/>
      <c r="RYG238" s="13"/>
      <c r="RYH238" s="13"/>
      <c r="RYI238" s="13"/>
      <c r="RYJ238" s="13"/>
      <c r="RYK238" s="13"/>
      <c r="RYL238" s="13"/>
      <c r="RYM238" s="13"/>
      <c r="RYN238" s="13"/>
      <c r="RYO238" s="13"/>
      <c r="RYP238" s="13"/>
      <c r="RYQ238" s="13"/>
      <c r="RYR238" s="13"/>
      <c r="RYS238" s="13"/>
      <c r="RYT238" s="13"/>
      <c r="RYU238" s="13"/>
      <c r="RYV238" s="13"/>
      <c r="RYW238" s="13"/>
      <c r="RYX238" s="13"/>
      <c r="RYY238" s="13"/>
      <c r="RYZ238" s="13"/>
      <c r="RZA238" s="13"/>
      <c r="RZB238" s="13"/>
      <c r="RZC238" s="13"/>
      <c r="RZD238" s="13"/>
      <c r="RZE238" s="13"/>
      <c r="RZF238" s="13"/>
      <c r="RZG238" s="13"/>
      <c r="RZH238" s="13"/>
      <c r="RZI238" s="13"/>
      <c r="RZJ238" s="13"/>
      <c r="RZK238" s="13"/>
      <c r="RZL238" s="13"/>
      <c r="RZM238" s="13"/>
      <c r="RZN238" s="13"/>
      <c r="RZO238" s="13"/>
      <c r="RZP238" s="13"/>
      <c r="RZQ238" s="13"/>
      <c r="RZR238" s="13"/>
      <c r="RZS238" s="13"/>
      <c r="RZT238" s="13"/>
      <c r="RZU238" s="13"/>
      <c r="RZV238" s="13"/>
      <c r="RZW238" s="13"/>
      <c r="RZX238" s="13"/>
      <c r="RZY238" s="13"/>
      <c r="RZZ238" s="13"/>
      <c r="SAA238" s="13"/>
      <c r="SAB238" s="13"/>
      <c r="SAC238" s="13"/>
      <c r="SAD238" s="13"/>
      <c r="SAE238" s="13"/>
      <c r="SAF238" s="13"/>
      <c r="SAG238" s="13"/>
      <c r="SAH238" s="13"/>
      <c r="SAI238" s="13"/>
      <c r="SAJ238" s="13"/>
      <c r="SAK238" s="13"/>
      <c r="SAL238" s="13"/>
      <c r="SAM238" s="13"/>
      <c r="SAN238" s="13"/>
      <c r="SAO238" s="13"/>
      <c r="SAP238" s="13"/>
      <c r="SAQ238" s="13"/>
      <c r="SAR238" s="13"/>
      <c r="SAS238" s="13"/>
      <c r="SAT238" s="13"/>
      <c r="SAU238" s="13"/>
      <c r="SAV238" s="13"/>
      <c r="SAW238" s="13"/>
      <c r="SAX238" s="13"/>
      <c r="SAY238" s="13"/>
      <c r="SAZ238" s="13"/>
      <c r="SBA238" s="13"/>
      <c r="SBB238" s="13"/>
      <c r="SBC238" s="13"/>
      <c r="SBD238" s="13"/>
      <c r="SBE238" s="13"/>
      <c r="SBF238" s="13"/>
      <c r="SBG238" s="13"/>
      <c r="SBH238" s="13"/>
      <c r="SBI238" s="13"/>
      <c r="SBJ238" s="13"/>
      <c r="SBK238" s="13"/>
      <c r="SBL238" s="13"/>
      <c r="SBM238" s="13"/>
      <c r="SBN238" s="13"/>
      <c r="SBO238" s="13"/>
      <c r="SBP238" s="13"/>
      <c r="SBQ238" s="13"/>
      <c r="SBR238" s="13"/>
      <c r="SBS238" s="13"/>
      <c r="SBT238" s="13"/>
      <c r="SBU238" s="13"/>
      <c r="SBV238" s="13"/>
      <c r="SBW238" s="13"/>
      <c r="SBX238" s="13"/>
      <c r="SBY238" s="13"/>
      <c r="SBZ238" s="13"/>
      <c r="SCA238" s="13"/>
      <c r="SCB238" s="13"/>
      <c r="SCC238" s="13"/>
      <c r="SCD238" s="13"/>
      <c r="SCE238" s="13"/>
      <c r="SCF238" s="13"/>
      <c r="SCG238" s="13"/>
      <c r="SCH238" s="13"/>
      <c r="SCI238" s="13"/>
      <c r="SCJ238" s="13"/>
      <c r="SCK238" s="13"/>
      <c r="SCL238" s="13"/>
      <c r="SCM238" s="13"/>
      <c r="SCN238" s="13"/>
      <c r="SCO238" s="13"/>
      <c r="SCP238" s="13"/>
      <c r="SCQ238" s="13"/>
      <c r="SCR238" s="13"/>
      <c r="SCS238" s="13"/>
      <c r="SCT238" s="13"/>
      <c r="SCU238" s="13"/>
      <c r="SCV238" s="13"/>
      <c r="SCW238" s="13"/>
      <c r="SCX238" s="13"/>
      <c r="SCY238" s="13"/>
      <c r="SCZ238" s="13"/>
      <c r="SDA238" s="13"/>
      <c r="SDB238" s="13"/>
      <c r="SDC238" s="13"/>
      <c r="SDD238" s="13"/>
      <c r="SDE238" s="13"/>
      <c r="SDF238" s="13"/>
      <c r="SDG238" s="13"/>
      <c r="SDH238" s="13"/>
      <c r="SDI238" s="13"/>
      <c r="SDJ238" s="13"/>
      <c r="SDK238" s="13"/>
      <c r="SDL238" s="13"/>
      <c r="SDM238" s="13"/>
      <c r="SDN238" s="13"/>
      <c r="SDO238" s="13"/>
      <c r="SDP238" s="13"/>
      <c r="SDQ238" s="13"/>
      <c r="SDR238" s="13"/>
      <c r="SDS238" s="13"/>
      <c r="SDT238" s="13"/>
      <c r="SDU238" s="13"/>
      <c r="SDV238" s="13"/>
      <c r="SDW238" s="13"/>
      <c r="SDX238" s="13"/>
      <c r="SDY238" s="13"/>
      <c r="SDZ238" s="13"/>
      <c r="SEA238" s="13"/>
      <c r="SEB238" s="13"/>
      <c r="SEC238" s="13"/>
      <c r="SED238" s="13"/>
      <c r="SEE238" s="13"/>
      <c r="SEF238" s="13"/>
      <c r="SEG238" s="13"/>
      <c r="SEH238" s="13"/>
      <c r="SEI238" s="13"/>
      <c r="SEJ238" s="13"/>
      <c r="SEK238" s="13"/>
      <c r="SEL238" s="13"/>
      <c r="SEM238" s="13"/>
      <c r="SEN238" s="13"/>
      <c r="SEO238" s="13"/>
      <c r="SEP238" s="13"/>
      <c r="SEQ238" s="13"/>
      <c r="SER238" s="13"/>
      <c r="SES238" s="13"/>
      <c r="SET238" s="13"/>
      <c r="SEU238" s="13"/>
      <c r="SEV238" s="13"/>
      <c r="SEW238" s="13"/>
      <c r="SEX238" s="13"/>
      <c r="SEY238" s="13"/>
      <c r="SEZ238" s="13"/>
      <c r="SFA238" s="13"/>
      <c r="SFB238" s="13"/>
      <c r="SFC238" s="13"/>
      <c r="SFD238" s="13"/>
      <c r="SFE238" s="13"/>
      <c r="SFF238" s="13"/>
      <c r="SFG238" s="13"/>
      <c r="SFH238" s="13"/>
      <c r="SFI238" s="13"/>
      <c r="SFJ238" s="13"/>
      <c r="SFK238" s="13"/>
      <c r="SFL238" s="13"/>
      <c r="SFM238" s="13"/>
      <c r="SFN238" s="13"/>
      <c r="SFO238" s="13"/>
      <c r="SFP238" s="13"/>
      <c r="SFQ238" s="13"/>
      <c r="SFR238" s="13"/>
      <c r="SFS238" s="13"/>
      <c r="SFT238" s="13"/>
      <c r="SFU238" s="13"/>
      <c r="SFV238" s="13"/>
      <c r="SFW238" s="13"/>
      <c r="SFX238" s="13"/>
      <c r="SFY238" s="13"/>
      <c r="SFZ238" s="13"/>
      <c r="SGA238" s="13"/>
      <c r="SGB238" s="13"/>
      <c r="SGC238" s="13"/>
      <c r="SGD238" s="13"/>
      <c r="SGE238" s="13"/>
      <c r="SGF238" s="13"/>
      <c r="SGG238" s="13"/>
      <c r="SGH238" s="13"/>
      <c r="SGI238" s="13"/>
      <c r="SGJ238" s="13"/>
      <c r="SGK238" s="13"/>
      <c r="SGL238" s="13"/>
      <c r="SGM238" s="13"/>
      <c r="SGN238" s="13"/>
      <c r="SGO238" s="13"/>
      <c r="SGP238" s="13"/>
      <c r="SGQ238" s="13"/>
      <c r="SGR238" s="13"/>
      <c r="SGS238" s="13"/>
      <c r="SGT238" s="13"/>
      <c r="SGU238" s="13"/>
      <c r="SGV238" s="13"/>
      <c r="SGW238" s="13"/>
      <c r="SGX238" s="13"/>
      <c r="SGY238" s="13"/>
      <c r="SGZ238" s="13"/>
      <c r="SHA238" s="13"/>
      <c r="SHB238" s="13"/>
      <c r="SHC238" s="13"/>
      <c r="SHD238" s="13"/>
      <c r="SHE238" s="13"/>
      <c r="SHF238" s="13"/>
      <c r="SHG238" s="13"/>
      <c r="SHH238" s="13"/>
      <c r="SHI238" s="13"/>
      <c r="SHJ238" s="13"/>
      <c r="SHK238" s="13"/>
      <c r="SHL238" s="13"/>
      <c r="SHM238" s="13"/>
      <c r="SHN238" s="13"/>
      <c r="SHO238" s="13"/>
      <c r="SHP238" s="13"/>
      <c r="SHQ238" s="13"/>
      <c r="SHR238" s="13"/>
      <c r="SHS238" s="13"/>
      <c r="SHT238" s="13"/>
      <c r="SHU238" s="13"/>
      <c r="SHV238" s="13"/>
      <c r="SHW238" s="13"/>
      <c r="SHX238" s="13"/>
      <c r="SHY238" s="13"/>
      <c r="SHZ238" s="13"/>
      <c r="SIA238" s="13"/>
      <c r="SIB238" s="13"/>
      <c r="SIC238" s="13"/>
      <c r="SID238" s="13"/>
      <c r="SIE238" s="13"/>
      <c r="SIF238" s="13"/>
      <c r="SIG238" s="13"/>
      <c r="SIH238" s="13"/>
      <c r="SII238" s="13"/>
      <c r="SIJ238" s="13"/>
      <c r="SIK238" s="13"/>
      <c r="SIL238" s="13"/>
      <c r="SIM238" s="13"/>
      <c r="SIN238" s="13"/>
      <c r="SIO238" s="13"/>
      <c r="SIP238" s="13"/>
      <c r="SIQ238" s="13"/>
      <c r="SIR238" s="13"/>
      <c r="SIS238" s="13"/>
      <c r="SIT238" s="13"/>
      <c r="SIU238" s="13"/>
      <c r="SIV238" s="13"/>
      <c r="SIW238" s="13"/>
      <c r="SIX238" s="13"/>
      <c r="SIY238" s="13"/>
      <c r="SIZ238" s="13"/>
      <c r="SJA238" s="13"/>
      <c r="SJB238" s="13"/>
      <c r="SJC238" s="13"/>
      <c r="SJD238" s="13"/>
      <c r="SJE238" s="13"/>
      <c r="SJF238" s="13"/>
      <c r="SJG238" s="13"/>
      <c r="SJH238" s="13"/>
      <c r="SJI238" s="13"/>
      <c r="SJJ238" s="13"/>
      <c r="SJK238" s="13"/>
      <c r="SJL238" s="13"/>
      <c r="SJM238" s="13"/>
      <c r="SJN238" s="13"/>
      <c r="SJO238" s="13"/>
      <c r="SJP238" s="13"/>
      <c r="SJQ238" s="13"/>
      <c r="SJR238" s="13"/>
      <c r="SJS238" s="13"/>
      <c r="SJT238" s="13"/>
      <c r="SJU238" s="13"/>
      <c r="SJV238" s="13"/>
      <c r="SJW238" s="13"/>
      <c r="SJX238" s="13"/>
      <c r="SJY238" s="13"/>
      <c r="SJZ238" s="13"/>
      <c r="SKA238" s="13"/>
      <c r="SKB238" s="13"/>
      <c r="SKC238" s="13"/>
      <c r="SKD238" s="13"/>
      <c r="SKE238" s="13"/>
      <c r="SKF238" s="13"/>
      <c r="SKG238" s="13"/>
      <c r="SKH238" s="13"/>
      <c r="SKI238" s="13"/>
      <c r="SKJ238" s="13"/>
      <c r="SKK238" s="13"/>
      <c r="SKL238" s="13"/>
      <c r="SKM238" s="13"/>
      <c r="SKN238" s="13"/>
      <c r="SKO238" s="13"/>
      <c r="SKP238" s="13"/>
      <c r="SKQ238" s="13"/>
      <c r="SKR238" s="13"/>
      <c r="SKS238" s="13"/>
      <c r="SKT238" s="13"/>
      <c r="SKU238" s="13"/>
      <c r="SKV238" s="13"/>
      <c r="SKW238" s="13"/>
      <c r="SKX238" s="13"/>
      <c r="SKY238" s="13"/>
      <c r="SKZ238" s="13"/>
      <c r="SLA238" s="13"/>
      <c r="SLB238" s="13"/>
      <c r="SLC238" s="13"/>
      <c r="SLD238" s="13"/>
      <c r="SLE238" s="13"/>
      <c r="SLF238" s="13"/>
      <c r="SLG238" s="13"/>
      <c r="SLH238" s="13"/>
      <c r="SLI238" s="13"/>
      <c r="SLJ238" s="13"/>
      <c r="SLK238" s="13"/>
      <c r="SLL238" s="13"/>
      <c r="SLM238" s="13"/>
      <c r="SLN238" s="13"/>
      <c r="SLO238" s="13"/>
      <c r="SLP238" s="13"/>
      <c r="SLQ238" s="13"/>
      <c r="SLR238" s="13"/>
      <c r="SLS238" s="13"/>
      <c r="SLT238" s="13"/>
      <c r="SLU238" s="13"/>
      <c r="SLV238" s="13"/>
      <c r="SLW238" s="13"/>
      <c r="SLX238" s="13"/>
      <c r="SLY238" s="13"/>
      <c r="SLZ238" s="13"/>
      <c r="SMA238" s="13"/>
      <c r="SMB238" s="13"/>
      <c r="SMC238" s="13"/>
      <c r="SMD238" s="13"/>
      <c r="SME238" s="13"/>
      <c r="SMF238" s="13"/>
      <c r="SMG238" s="13"/>
      <c r="SMH238" s="13"/>
      <c r="SMI238" s="13"/>
      <c r="SMJ238" s="13"/>
      <c r="SMK238" s="13"/>
      <c r="SML238" s="13"/>
      <c r="SMM238" s="13"/>
      <c r="SMN238" s="13"/>
      <c r="SMO238" s="13"/>
      <c r="SMP238" s="13"/>
      <c r="SMQ238" s="13"/>
      <c r="SMR238" s="13"/>
      <c r="SMS238" s="13"/>
      <c r="SMT238" s="13"/>
      <c r="SMU238" s="13"/>
      <c r="SMV238" s="13"/>
      <c r="SMW238" s="13"/>
      <c r="SMX238" s="13"/>
      <c r="SMY238" s="13"/>
      <c r="SMZ238" s="13"/>
      <c r="SNA238" s="13"/>
      <c r="SNB238" s="13"/>
      <c r="SNC238" s="13"/>
      <c r="SND238" s="13"/>
      <c r="SNE238" s="13"/>
      <c r="SNF238" s="13"/>
      <c r="SNG238" s="13"/>
      <c r="SNH238" s="13"/>
      <c r="SNI238" s="13"/>
      <c r="SNJ238" s="13"/>
      <c r="SNK238" s="13"/>
      <c r="SNL238" s="13"/>
      <c r="SNM238" s="13"/>
      <c r="SNN238" s="13"/>
      <c r="SNO238" s="13"/>
      <c r="SNP238" s="13"/>
      <c r="SNQ238" s="13"/>
      <c r="SNR238" s="13"/>
      <c r="SNS238" s="13"/>
      <c r="SNT238" s="13"/>
      <c r="SNU238" s="13"/>
      <c r="SNV238" s="13"/>
      <c r="SNW238" s="13"/>
      <c r="SNX238" s="13"/>
      <c r="SNY238" s="13"/>
      <c r="SNZ238" s="13"/>
      <c r="SOA238" s="13"/>
      <c r="SOB238" s="13"/>
      <c r="SOC238" s="13"/>
      <c r="SOD238" s="13"/>
      <c r="SOE238" s="13"/>
      <c r="SOF238" s="13"/>
      <c r="SOG238" s="13"/>
      <c r="SOH238" s="13"/>
      <c r="SOI238" s="13"/>
      <c r="SOJ238" s="13"/>
      <c r="SOK238" s="13"/>
      <c r="SOL238" s="13"/>
      <c r="SOM238" s="13"/>
      <c r="SON238" s="13"/>
      <c r="SOO238" s="13"/>
      <c r="SOP238" s="13"/>
      <c r="SOQ238" s="13"/>
      <c r="SOR238" s="13"/>
      <c r="SOS238" s="13"/>
      <c r="SOT238" s="13"/>
      <c r="SOU238" s="13"/>
      <c r="SOV238" s="13"/>
      <c r="SOW238" s="13"/>
      <c r="SOX238" s="13"/>
      <c r="SOY238" s="13"/>
      <c r="SOZ238" s="13"/>
      <c r="SPA238" s="13"/>
      <c r="SPB238" s="13"/>
      <c r="SPC238" s="13"/>
      <c r="SPD238" s="13"/>
      <c r="SPE238" s="13"/>
      <c r="SPF238" s="13"/>
      <c r="SPG238" s="13"/>
      <c r="SPH238" s="13"/>
      <c r="SPI238" s="13"/>
      <c r="SPJ238" s="13"/>
      <c r="SPK238" s="13"/>
      <c r="SPL238" s="13"/>
      <c r="SPM238" s="13"/>
      <c r="SPN238" s="13"/>
      <c r="SPO238" s="13"/>
      <c r="SPP238" s="13"/>
      <c r="SPQ238" s="13"/>
      <c r="SPR238" s="13"/>
      <c r="SPS238" s="13"/>
      <c r="SPT238" s="13"/>
      <c r="SPU238" s="13"/>
      <c r="SPV238" s="13"/>
      <c r="SPW238" s="13"/>
      <c r="SPX238" s="13"/>
      <c r="SPY238" s="13"/>
      <c r="SPZ238" s="13"/>
      <c r="SQA238" s="13"/>
      <c r="SQB238" s="13"/>
      <c r="SQC238" s="13"/>
      <c r="SQD238" s="13"/>
      <c r="SQE238" s="13"/>
      <c r="SQF238" s="13"/>
      <c r="SQG238" s="13"/>
      <c r="SQH238" s="13"/>
      <c r="SQI238" s="13"/>
      <c r="SQJ238" s="13"/>
      <c r="SQK238" s="13"/>
      <c r="SQL238" s="13"/>
      <c r="SQM238" s="13"/>
      <c r="SQN238" s="13"/>
      <c r="SQO238" s="13"/>
      <c r="SQP238" s="13"/>
      <c r="SQQ238" s="13"/>
      <c r="SQR238" s="13"/>
      <c r="SQS238" s="13"/>
      <c r="SQT238" s="13"/>
      <c r="SQU238" s="13"/>
      <c r="SQV238" s="13"/>
      <c r="SQW238" s="13"/>
      <c r="SQX238" s="13"/>
      <c r="SQY238" s="13"/>
      <c r="SQZ238" s="13"/>
      <c r="SRA238" s="13"/>
      <c r="SRB238" s="13"/>
      <c r="SRC238" s="13"/>
      <c r="SRD238" s="13"/>
      <c r="SRE238" s="13"/>
      <c r="SRF238" s="13"/>
      <c r="SRG238" s="13"/>
      <c r="SRH238" s="13"/>
      <c r="SRI238" s="13"/>
      <c r="SRJ238" s="13"/>
      <c r="SRK238" s="13"/>
      <c r="SRL238" s="13"/>
      <c r="SRM238" s="13"/>
      <c r="SRN238" s="13"/>
      <c r="SRO238" s="13"/>
      <c r="SRP238" s="13"/>
      <c r="SRQ238" s="13"/>
      <c r="SRR238" s="13"/>
      <c r="SRS238" s="13"/>
      <c r="SRT238" s="13"/>
      <c r="SRU238" s="13"/>
      <c r="SRV238" s="13"/>
      <c r="SRW238" s="13"/>
      <c r="SRX238" s="13"/>
      <c r="SRY238" s="13"/>
      <c r="SRZ238" s="13"/>
      <c r="SSA238" s="13"/>
      <c r="SSB238" s="13"/>
      <c r="SSC238" s="13"/>
      <c r="SSD238" s="13"/>
      <c r="SSE238" s="13"/>
      <c r="SSF238" s="13"/>
      <c r="SSG238" s="13"/>
      <c r="SSH238" s="13"/>
      <c r="SSI238" s="13"/>
      <c r="SSJ238" s="13"/>
      <c r="SSK238" s="13"/>
      <c r="SSL238" s="13"/>
      <c r="SSM238" s="13"/>
      <c r="SSN238" s="13"/>
      <c r="SSO238" s="13"/>
      <c r="SSP238" s="13"/>
      <c r="SSQ238" s="13"/>
      <c r="SSR238" s="13"/>
      <c r="SSS238" s="13"/>
      <c r="SST238" s="13"/>
      <c r="SSU238" s="13"/>
      <c r="SSV238" s="13"/>
      <c r="SSW238" s="13"/>
      <c r="SSX238" s="13"/>
      <c r="SSY238" s="13"/>
      <c r="SSZ238" s="13"/>
      <c r="STA238" s="13"/>
      <c r="STB238" s="13"/>
      <c r="STC238" s="13"/>
      <c r="STD238" s="13"/>
      <c r="STE238" s="13"/>
      <c r="STF238" s="13"/>
      <c r="STG238" s="13"/>
      <c r="STH238" s="13"/>
      <c r="STI238" s="13"/>
      <c r="STJ238" s="13"/>
      <c r="STK238" s="13"/>
      <c r="STL238" s="13"/>
      <c r="STM238" s="13"/>
      <c r="STN238" s="13"/>
      <c r="STO238" s="13"/>
      <c r="STP238" s="13"/>
      <c r="STQ238" s="13"/>
      <c r="STR238" s="13"/>
      <c r="STS238" s="13"/>
      <c r="STT238" s="13"/>
      <c r="STU238" s="13"/>
      <c r="STV238" s="13"/>
      <c r="STW238" s="13"/>
      <c r="STX238" s="13"/>
      <c r="STY238" s="13"/>
      <c r="STZ238" s="13"/>
      <c r="SUA238" s="13"/>
      <c r="SUB238" s="13"/>
      <c r="SUC238" s="13"/>
      <c r="SUD238" s="13"/>
      <c r="SUE238" s="13"/>
      <c r="SUF238" s="13"/>
      <c r="SUG238" s="13"/>
      <c r="SUH238" s="13"/>
      <c r="SUI238" s="13"/>
      <c r="SUJ238" s="13"/>
      <c r="SUK238" s="13"/>
      <c r="SUL238" s="13"/>
      <c r="SUM238" s="13"/>
      <c r="SUN238" s="13"/>
      <c r="SUO238" s="13"/>
      <c r="SUP238" s="13"/>
      <c r="SUQ238" s="13"/>
      <c r="SUR238" s="13"/>
      <c r="SUS238" s="13"/>
      <c r="SUT238" s="13"/>
      <c r="SUU238" s="13"/>
      <c r="SUV238" s="13"/>
      <c r="SUW238" s="13"/>
      <c r="SUX238" s="13"/>
      <c r="SUY238" s="13"/>
      <c r="SUZ238" s="13"/>
      <c r="SVA238" s="13"/>
      <c r="SVB238" s="13"/>
      <c r="SVC238" s="13"/>
      <c r="SVD238" s="13"/>
      <c r="SVE238" s="13"/>
      <c r="SVF238" s="13"/>
      <c r="SVG238" s="13"/>
      <c r="SVH238" s="13"/>
      <c r="SVI238" s="13"/>
      <c r="SVJ238" s="13"/>
      <c r="SVK238" s="13"/>
      <c r="SVL238" s="13"/>
      <c r="SVM238" s="13"/>
      <c r="SVN238" s="13"/>
      <c r="SVO238" s="13"/>
      <c r="SVP238" s="13"/>
      <c r="SVQ238" s="13"/>
      <c r="SVR238" s="13"/>
      <c r="SVS238" s="13"/>
      <c r="SVT238" s="13"/>
      <c r="SVU238" s="13"/>
      <c r="SVV238" s="13"/>
      <c r="SVW238" s="13"/>
      <c r="SVX238" s="13"/>
      <c r="SVY238" s="13"/>
      <c r="SVZ238" s="13"/>
      <c r="SWA238" s="13"/>
      <c r="SWB238" s="13"/>
      <c r="SWC238" s="13"/>
      <c r="SWD238" s="13"/>
      <c r="SWE238" s="13"/>
      <c r="SWF238" s="13"/>
      <c r="SWG238" s="13"/>
      <c r="SWH238" s="13"/>
      <c r="SWI238" s="13"/>
      <c r="SWJ238" s="13"/>
      <c r="SWK238" s="13"/>
      <c r="SWL238" s="13"/>
      <c r="SWM238" s="13"/>
      <c r="SWN238" s="13"/>
      <c r="SWO238" s="13"/>
      <c r="SWP238" s="13"/>
      <c r="SWQ238" s="13"/>
      <c r="SWR238" s="13"/>
      <c r="SWS238" s="13"/>
      <c r="SWT238" s="13"/>
      <c r="SWU238" s="13"/>
      <c r="SWV238" s="13"/>
      <c r="SWW238" s="13"/>
      <c r="SWX238" s="13"/>
      <c r="SWY238" s="13"/>
      <c r="SWZ238" s="13"/>
      <c r="SXA238" s="13"/>
      <c r="SXB238" s="13"/>
      <c r="SXC238" s="13"/>
      <c r="SXD238" s="13"/>
      <c r="SXE238" s="13"/>
      <c r="SXF238" s="13"/>
      <c r="SXG238" s="13"/>
      <c r="SXH238" s="13"/>
      <c r="SXI238" s="13"/>
      <c r="SXJ238" s="13"/>
      <c r="SXK238" s="13"/>
      <c r="SXL238" s="13"/>
      <c r="SXM238" s="13"/>
      <c r="SXN238" s="13"/>
      <c r="SXO238" s="13"/>
      <c r="SXP238" s="13"/>
      <c r="SXQ238" s="13"/>
      <c r="SXR238" s="13"/>
      <c r="SXS238" s="13"/>
      <c r="SXT238" s="13"/>
      <c r="SXU238" s="13"/>
      <c r="SXV238" s="13"/>
      <c r="SXW238" s="13"/>
      <c r="SXX238" s="13"/>
      <c r="SXY238" s="13"/>
      <c r="SXZ238" s="13"/>
      <c r="SYA238" s="13"/>
      <c r="SYB238" s="13"/>
      <c r="SYC238" s="13"/>
      <c r="SYD238" s="13"/>
      <c r="SYE238" s="13"/>
      <c r="SYF238" s="13"/>
      <c r="SYG238" s="13"/>
      <c r="SYH238" s="13"/>
      <c r="SYI238" s="13"/>
      <c r="SYJ238" s="13"/>
      <c r="SYK238" s="13"/>
      <c r="SYL238" s="13"/>
      <c r="SYM238" s="13"/>
      <c r="SYN238" s="13"/>
      <c r="SYO238" s="13"/>
      <c r="SYP238" s="13"/>
      <c r="SYQ238" s="13"/>
      <c r="SYR238" s="13"/>
      <c r="SYS238" s="13"/>
      <c r="SYT238" s="13"/>
      <c r="SYU238" s="13"/>
      <c r="SYV238" s="13"/>
      <c r="SYW238" s="13"/>
      <c r="SYX238" s="13"/>
      <c r="SYY238" s="13"/>
      <c r="SYZ238" s="13"/>
      <c r="SZA238" s="13"/>
      <c r="SZB238" s="13"/>
      <c r="SZC238" s="13"/>
      <c r="SZD238" s="13"/>
      <c r="SZE238" s="13"/>
      <c r="SZF238" s="13"/>
      <c r="SZG238" s="13"/>
      <c r="SZH238" s="13"/>
      <c r="SZI238" s="13"/>
      <c r="SZJ238" s="13"/>
      <c r="SZK238" s="13"/>
      <c r="SZL238" s="13"/>
      <c r="SZM238" s="13"/>
      <c r="SZN238" s="13"/>
      <c r="SZO238" s="13"/>
      <c r="SZP238" s="13"/>
      <c r="SZQ238" s="13"/>
      <c r="SZR238" s="13"/>
      <c r="SZS238" s="13"/>
      <c r="SZT238" s="13"/>
      <c r="SZU238" s="13"/>
      <c r="SZV238" s="13"/>
      <c r="SZW238" s="13"/>
      <c r="SZX238" s="13"/>
      <c r="SZY238" s="13"/>
      <c r="SZZ238" s="13"/>
      <c r="TAA238" s="13"/>
      <c r="TAB238" s="13"/>
      <c r="TAC238" s="13"/>
      <c r="TAD238" s="13"/>
      <c r="TAE238" s="13"/>
      <c r="TAF238" s="13"/>
      <c r="TAG238" s="13"/>
      <c r="TAH238" s="13"/>
      <c r="TAI238" s="13"/>
      <c r="TAJ238" s="13"/>
      <c r="TAK238" s="13"/>
      <c r="TAL238" s="13"/>
      <c r="TAM238" s="13"/>
      <c r="TAN238" s="13"/>
      <c r="TAO238" s="13"/>
      <c r="TAP238" s="13"/>
      <c r="TAQ238" s="13"/>
      <c r="TAR238" s="13"/>
      <c r="TAS238" s="13"/>
      <c r="TAT238" s="13"/>
      <c r="TAU238" s="13"/>
      <c r="TAV238" s="13"/>
      <c r="TAW238" s="13"/>
      <c r="TAX238" s="13"/>
      <c r="TAY238" s="13"/>
      <c r="TAZ238" s="13"/>
      <c r="TBA238" s="13"/>
      <c r="TBB238" s="13"/>
      <c r="TBC238" s="13"/>
      <c r="TBD238" s="13"/>
      <c r="TBE238" s="13"/>
      <c r="TBF238" s="13"/>
      <c r="TBG238" s="13"/>
      <c r="TBH238" s="13"/>
      <c r="TBI238" s="13"/>
      <c r="TBJ238" s="13"/>
      <c r="TBK238" s="13"/>
      <c r="TBL238" s="13"/>
      <c r="TBM238" s="13"/>
      <c r="TBN238" s="13"/>
      <c r="TBO238" s="13"/>
      <c r="TBP238" s="13"/>
      <c r="TBQ238" s="13"/>
      <c r="TBR238" s="13"/>
      <c r="TBS238" s="13"/>
      <c r="TBT238" s="13"/>
      <c r="TBU238" s="13"/>
      <c r="TBV238" s="13"/>
      <c r="TBW238" s="13"/>
      <c r="TBX238" s="13"/>
      <c r="TBY238" s="13"/>
      <c r="TBZ238" s="13"/>
      <c r="TCA238" s="13"/>
      <c r="TCB238" s="13"/>
      <c r="TCC238" s="13"/>
      <c r="TCD238" s="13"/>
      <c r="TCE238" s="13"/>
      <c r="TCF238" s="13"/>
      <c r="TCG238" s="13"/>
      <c r="TCH238" s="13"/>
      <c r="TCI238" s="13"/>
      <c r="TCJ238" s="13"/>
      <c r="TCK238" s="13"/>
      <c r="TCL238" s="13"/>
      <c r="TCM238" s="13"/>
      <c r="TCN238" s="13"/>
      <c r="TCO238" s="13"/>
      <c r="TCP238" s="13"/>
      <c r="TCQ238" s="13"/>
      <c r="TCR238" s="13"/>
      <c r="TCS238" s="13"/>
      <c r="TCT238" s="13"/>
      <c r="TCU238" s="13"/>
      <c r="TCV238" s="13"/>
      <c r="TCW238" s="13"/>
      <c r="TCX238" s="13"/>
      <c r="TCY238" s="13"/>
      <c r="TCZ238" s="13"/>
      <c r="TDA238" s="13"/>
      <c r="TDB238" s="13"/>
      <c r="TDC238" s="13"/>
      <c r="TDD238" s="13"/>
      <c r="TDE238" s="13"/>
      <c r="TDF238" s="13"/>
      <c r="TDG238" s="13"/>
      <c r="TDH238" s="13"/>
      <c r="TDI238" s="13"/>
      <c r="TDJ238" s="13"/>
      <c r="TDK238" s="13"/>
      <c r="TDL238" s="13"/>
      <c r="TDM238" s="13"/>
      <c r="TDN238" s="13"/>
      <c r="TDO238" s="13"/>
      <c r="TDP238" s="13"/>
      <c r="TDQ238" s="13"/>
      <c r="TDR238" s="13"/>
      <c r="TDS238" s="13"/>
      <c r="TDT238" s="13"/>
      <c r="TDU238" s="13"/>
      <c r="TDV238" s="13"/>
      <c r="TDW238" s="13"/>
      <c r="TDX238" s="13"/>
      <c r="TDY238" s="13"/>
      <c r="TDZ238" s="13"/>
      <c r="TEA238" s="13"/>
      <c r="TEB238" s="13"/>
      <c r="TEC238" s="13"/>
      <c r="TED238" s="13"/>
      <c r="TEE238" s="13"/>
      <c r="TEF238" s="13"/>
      <c r="TEG238" s="13"/>
      <c r="TEH238" s="13"/>
      <c r="TEI238" s="13"/>
      <c r="TEJ238" s="13"/>
      <c r="TEK238" s="13"/>
      <c r="TEL238" s="13"/>
      <c r="TEM238" s="13"/>
      <c r="TEN238" s="13"/>
      <c r="TEO238" s="13"/>
      <c r="TEP238" s="13"/>
      <c r="TEQ238" s="13"/>
      <c r="TER238" s="13"/>
      <c r="TES238" s="13"/>
      <c r="TET238" s="13"/>
      <c r="TEU238" s="13"/>
      <c r="TEV238" s="13"/>
      <c r="TEW238" s="13"/>
      <c r="TEX238" s="13"/>
      <c r="TEY238" s="13"/>
      <c r="TEZ238" s="13"/>
      <c r="TFA238" s="13"/>
      <c r="TFB238" s="13"/>
      <c r="TFC238" s="13"/>
      <c r="TFD238" s="13"/>
      <c r="TFE238" s="13"/>
      <c r="TFF238" s="13"/>
      <c r="TFG238" s="13"/>
      <c r="TFH238" s="13"/>
      <c r="TFI238" s="13"/>
      <c r="TFJ238" s="13"/>
      <c r="TFK238" s="13"/>
      <c r="TFL238" s="13"/>
      <c r="TFM238" s="13"/>
      <c r="TFN238" s="13"/>
      <c r="TFO238" s="13"/>
      <c r="TFP238" s="13"/>
      <c r="TFQ238" s="13"/>
      <c r="TFR238" s="13"/>
      <c r="TFS238" s="13"/>
      <c r="TFT238" s="13"/>
      <c r="TFU238" s="13"/>
      <c r="TFV238" s="13"/>
      <c r="TFW238" s="13"/>
      <c r="TFX238" s="13"/>
      <c r="TFY238" s="13"/>
      <c r="TFZ238" s="13"/>
      <c r="TGA238" s="13"/>
      <c r="TGB238" s="13"/>
      <c r="TGC238" s="13"/>
      <c r="TGD238" s="13"/>
      <c r="TGE238" s="13"/>
      <c r="TGF238" s="13"/>
      <c r="TGG238" s="13"/>
      <c r="TGH238" s="13"/>
      <c r="TGI238" s="13"/>
      <c r="TGJ238" s="13"/>
      <c r="TGK238" s="13"/>
      <c r="TGL238" s="13"/>
      <c r="TGM238" s="13"/>
      <c r="TGN238" s="13"/>
      <c r="TGO238" s="13"/>
      <c r="TGP238" s="13"/>
      <c r="TGQ238" s="13"/>
      <c r="TGR238" s="13"/>
      <c r="TGS238" s="13"/>
      <c r="TGT238" s="13"/>
      <c r="TGU238" s="13"/>
      <c r="TGV238" s="13"/>
      <c r="TGW238" s="13"/>
      <c r="TGX238" s="13"/>
      <c r="TGY238" s="13"/>
      <c r="TGZ238" s="13"/>
      <c r="THA238" s="13"/>
      <c r="THB238" s="13"/>
      <c r="THC238" s="13"/>
      <c r="THD238" s="13"/>
      <c r="THE238" s="13"/>
      <c r="THF238" s="13"/>
      <c r="THG238" s="13"/>
      <c r="THH238" s="13"/>
      <c r="THI238" s="13"/>
      <c r="THJ238" s="13"/>
      <c r="THK238" s="13"/>
      <c r="THL238" s="13"/>
      <c r="THM238" s="13"/>
      <c r="THN238" s="13"/>
      <c r="THO238" s="13"/>
      <c r="THP238" s="13"/>
      <c r="THQ238" s="13"/>
      <c r="THR238" s="13"/>
      <c r="THS238" s="13"/>
      <c r="THT238" s="13"/>
      <c r="THU238" s="13"/>
      <c r="THV238" s="13"/>
      <c r="THW238" s="13"/>
      <c r="THX238" s="13"/>
      <c r="THY238" s="13"/>
      <c r="THZ238" s="13"/>
      <c r="TIA238" s="13"/>
      <c r="TIB238" s="13"/>
      <c r="TIC238" s="13"/>
      <c r="TID238" s="13"/>
      <c r="TIE238" s="13"/>
      <c r="TIF238" s="13"/>
      <c r="TIG238" s="13"/>
      <c r="TIH238" s="13"/>
      <c r="TII238" s="13"/>
      <c r="TIJ238" s="13"/>
      <c r="TIK238" s="13"/>
      <c r="TIL238" s="13"/>
      <c r="TIM238" s="13"/>
      <c r="TIN238" s="13"/>
      <c r="TIO238" s="13"/>
      <c r="TIP238" s="13"/>
      <c r="TIQ238" s="13"/>
      <c r="TIR238" s="13"/>
      <c r="TIS238" s="13"/>
      <c r="TIT238" s="13"/>
      <c r="TIU238" s="13"/>
      <c r="TIV238" s="13"/>
      <c r="TIW238" s="13"/>
      <c r="TIX238" s="13"/>
      <c r="TIY238" s="13"/>
      <c r="TIZ238" s="13"/>
      <c r="TJA238" s="13"/>
      <c r="TJB238" s="13"/>
      <c r="TJC238" s="13"/>
      <c r="TJD238" s="13"/>
      <c r="TJE238" s="13"/>
      <c r="TJF238" s="13"/>
      <c r="TJG238" s="13"/>
      <c r="TJH238" s="13"/>
      <c r="TJI238" s="13"/>
      <c r="TJJ238" s="13"/>
      <c r="TJK238" s="13"/>
      <c r="TJL238" s="13"/>
      <c r="TJM238" s="13"/>
      <c r="TJN238" s="13"/>
      <c r="TJO238" s="13"/>
      <c r="TJP238" s="13"/>
      <c r="TJQ238" s="13"/>
      <c r="TJR238" s="13"/>
      <c r="TJS238" s="13"/>
      <c r="TJT238" s="13"/>
      <c r="TJU238" s="13"/>
      <c r="TJV238" s="13"/>
      <c r="TJW238" s="13"/>
      <c r="TJX238" s="13"/>
      <c r="TJY238" s="13"/>
      <c r="TJZ238" s="13"/>
      <c r="TKA238" s="13"/>
      <c r="TKB238" s="13"/>
      <c r="TKC238" s="13"/>
      <c r="TKD238" s="13"/>
      <c r="TKE238" s="13"/>
      <c r="TKF238" s="13"/>
      <c r="TKG238" s="13"/>
      <c r="TKH238" s="13"/>
      <c r="TKI238" s="13"/>
      <c r="TKJ238" s="13"/>
      <c r="TKK238" s="13"/>
      <c r="TKL238" s="13"/>
      <c r="TKM238" s="13"/>
      <c r="TKN238" s="13"/>
      <c r="TKO238" s="13"/>
      <c r="TKP238" s="13"/>
      <c r="TKQ238" s="13"/>
      <c r="TKR238" s="13"/>
      <c r="TKS238" s="13"/>
      <c r="TKT238" s="13"/>
      <c r="TKU238" s="13"/>
      <c r="TKV238" s="13"/>
      <c r="TKW238" s="13"/>
      <c r="TKX238" s="13"/>
      <c r="TKY238" s="13"/>
      <c r="TKZ238" s="13"/>
      <c r="TLA238" s="13"/>
      <c r="TLB238" s="13"/>
      <c r="TLC238" s="13"/>
      <c r="TLD238" s="13"/>
      <c r="TLE238" s="13"/>
      <c r="TLF238" s="13"/>
      <c r="TLG238" s="13"/>
      <c r="TLH238" s="13"/>
      <c r="TLI238" s="13"/>
      <c r="TLJ238" s="13"/>
      <c r="TLK238" s="13"/>
      <c r="TLL238" s="13"/>
      <c r="TLM238" s="13"/>
      <c r="TLN238" s="13"/>
      <c r="TLO238" s="13"/>
      <c r="TLP238" s="13"/>
      <c r="TLQ238" s="13"/>
      <c r="TLR238" s="13"/>
      <c r="TLS238" s="13"/>
      <c r="TLT238" s="13"/>
      <c r="TLU238" s="13"/>
      <c r="TLV238" s="13"/>
      <c r="TLW238" s="13"/>
      <c r="TLX238" s="13"/>
      <c r="TLY238" s="13"/>
      <c r="TLZ238" s="13"/>
      <c r="TMA238" s="13"/>
      <c r="TMB238" s="13"/>
      <c r="TMC238" s="13"/>
      <c r="TMD238" s="13"/>
      <c r="TME238" s="13"/>
      <c r="TMF238" s="13"/>
      <c r="TMG238" s="13"/>
      <c r="TMH238" s="13"/>
      <c r="TMI238" s="13"/>
      <c r="TMJ238" s="13"/>
      <c r="TMK238" s="13"/>
      <c r="TML238" s="13"/>
      <c r="TMM238" s="13"/>
      <c r="TMN238" s="13"/>
      <c r="TMO238" s="13"/>
      <c r="TMP238" s="13"/>
      <c r="TMQ238" s="13"/>
      <c r="TMR238" s="13"/>
      <c r="TMS238" s="13"/>
      <c r="TMT238" s="13"/>
      <c r="TMU238" s="13"/>
      <c r="TMV238" s="13"/>
      <c r="TMW238" s="13"/>
      <c r="TMX238" s="13"/>
      <c r="TMY238" s="13"/>
      <c r="TMZ238" s="13"/>
      <c r="TNA238" s="13"/>
      <c r="TNB238" s="13"/>
      <c r="TNC238" s="13"/>
      <c r="TND238" s="13"/>
      <c r="TNE238" s="13"/>
      <c r="TNF238" s="13"/>
      <c r="TNG238" s="13"/>
      <c r="TNH238" s="13"/>
      <c r="TNI238" s="13"/>
      <c r="TNJ238" s="13"/>
      <c r="TNK238" s="13"/>
      <c r="TNL238" s="13"/>
      <c r="TNM238" s="13"/>
      <c r="TNN238" s="13"/>
      <c r="TNO238" s="13"/>
      <c r="TNP238" s="13"/>
      <c r="TNQ238" s="13"/>
      <c r="TNR238" s="13"/>
      <c r="TNS238" s="13"/>
      <c r="TNT238" s="13"/>
      <c r="TNU238" s="13"/>
      <c r="TNV238" s="13"/>
      <c r="TNW238" s="13"/>
      <c r="TNX238" s="13"/>
      <c r="TNY238" s="13"/>
      <c r="TNZ238" s="13"/>
      <c r="TOA238" s="13"/>
      <c r="TOB238" s="13"/>
      <c r="TOC238" s="13"/>
      <c r="TOD238" s="13"/>
      <c r="TOE238" s="13"/>
      <c r="TOF238" s="13"/>
      <c r="TOG238" s="13"/>
      <c r="TOH238" s="13"/>
      <c r="TOI238" s="13"/>
      <c r="TOJ238" s="13"/>
      <c r="TOK238" s="13"/>
      <c r="TOL238" s="13"/>
      <c r="TOM238" s="13"/>
      <c r="TON238" s="13"/>
      <c r="TOO238" s="13"/>
      <c r="TOP238" s="13"/>
      <c r="TOQ238" s="13"/>
      <c r="TOR238" s="13"/>
      <c r="TOS238" s="13"/>
      <c r="TOT238" s="13"/>
      <c r="TOU238" s="13"/>
      <c r="TOV238" s="13"/>
      <c r="TOW238" s="13"/>
      <c r="TOX238" s="13"/>
      <c r="TOY238" s="13"/>
      <c r="TOZ238" s="13"/>
      <c r="TPA238" s="13"/>
      <c r="TPB238" s="13"/>
      <c r="TPC238" s="13"/>
      <c r="TPD238" s="13"/>
      <c r="TPE238" s="13"/>
      <c r="TPF238" s="13"/>
      <c r="TPG238" s="13"/>
      <c r="TPH238" s="13"/>
      <c r="TPI238" s="13"/>
      <c r="TPJ238" s="13"/>
      <c r="TPK238" s="13"/>
      <c r="TPL238" s="13"/>
      <c r="TPM238" s="13"/>
      <c r="TPN238" s="13"/>
      <c r="TPO238" s="13"/>
      <c r="TPP238" s="13"/>
      <c r="TPQ238" s="13"/>
      <c r="TPR238" s="13"/>
      <c r="TPS238" s="13"/>
      <c r="TPT238" s="13"/>
      <c r="TPU238" s="13"/>
      <c r="TPV238" s="13"/>
      <c r="TPW238" s="13"/>
      <c r="TPX238" s="13"/>
      <c r="TPY238" s="13"/>
      <c r="TPZ238" s="13"/>
      <c r="TQA238" s="13"/>
      <c r="TQB238" s="13"/>
      <c r="TQC238" s="13"/>
      <c r="TQD238" s="13"/>
      <c r="TQE238" s="13"/>
      <c r="TQF238" s="13"/>
      <c r="TQG238" s="13"/>
      <c r="TQH238" s="13"/>
      <c r="TQI238" s="13"/>
      <c r="TQJ238" s="13"/>
      <c r="TQK238" s="13"/>
      <c r="TQL238" s="13"/>
      <c r="TQM238" s="13"/>
      <c r="TQN238" s="13"/>
      <c r="TQO238" s="13"/>
      <c r="TQP238" s="13"/>
      <c r="TQQ238" s="13"/>
      <c r="TQR238" s="13"/>
      <c r="TQS238" s="13"/>
      <c r="TQT238" s="13"/>
      <c r="TQU238" s="13"/>
      <c r="TQV238" s="13"/>
      <c r="TQW238" s="13"/>
      <c r="TQX238" s="13"/>
      <c r="TQY238" s="13"/>
      <c r="TQZ238" s="13"/>
      <c r="TRA238" s="13"/>
      <c r="TRB238" s="13"/>
      <c r="TRC238" s="13"/>
      <c r="TRD238" s="13"/>
      <c r="TRE238" s="13"/>
      <c r="TRF238" s="13"/>
      <c r="TRG238" s="13"/>
      <c r="TRH238" s="13"/>
      <c r="TRI238" s="13"/>
      <c r="TRJ238" s="13"/>
      <c r="TRK238" s="13"/>
      <c r="TRL238" s="13"/>
      <c r="TRM238" s="13"/>
      <c r="TRN238" s="13"/>
      <c r="TRO238" s="13"/>
      <c r="TRP238" s="13"/>
      <c r="TRQ238" s="13"/>
      <c r="TRR238" s="13"/>
      <c r="TRS238" s="13"/>
      <c r="TRT238" s="13"/>
      <c r="TRU238" s="13"/>
      <c r="TRV238" s="13"/>
      <c r="TRW238" s="13"/>
      <c r="TRX238" s="13"/>
      <c r="TRY238" s="13"/>
      <c r="TRZ238" s="13"/>
      <c r="TSA238" s="13"/>
      <c r="TSB238" s="13"/>
      <c r="TSC238" s="13"/>
      <c r="TSD238" s="13"/>
      <c r="TSE238" s="13"/>
      <c r="TSF238" s="13"/>
      <c r="TSG238" s="13"/>
      <c r="TSH238" s="13"/>
      <c r="TSI238" s="13"/>
      <c r="TSJ238" s="13"/>
      <c r="TSK238" s="13"/>
      <c r="TSL238" s="13"/>
      <c r="TSM238" s="13"/>
      <c r="TSN238" s="13"/>
      <c r="TSO238" s="13"/>
      <c r="TSP238" s="13"/>
      <c r="TSQ238" s="13"/>
      <c r="TSR238" s="13"/>
      <c r="TSS238" s="13"/>
      <c r="TST238" s="13"/>
      <c r="TSU238" s="13"/>
      <c r="TSV238" s="13"/>
      <c r="TSW238" s="13"/>
      <c r="TSX238" s="13"/>
      <c r="TSY238" s="13"/>
      <c r="TSZ238" s="13"/>
      <c r="TTA238" s="13"/>
      <c r="TTB238" s="13"/>
      <c r="TTC238" s="13"/>
      <c r="TTD238" s="13"/>
      <c r="TTE238" s="13"/>
      <c r="TTF238" s="13"/>
      <c r="TTG238" s="13"/>
      <c r="TTH238" s="13"/>
      <c r="TTI238" s="13"/>
      <c r="TTJ238" s="13"/>
      <c r="TTK238" s="13"/>
      <c r="TTL238" s="13"/>
      <c r="TTM238" s="13"/>
      <c r="TTN238" s="13"/>
      <c r="TTO238" s="13"/>
      <c r="TTP238" s="13"/>
      <c r="TTQ238" s="13"/>
      <c r="TTR238" s="13"/>
      <c r="TTS238" s="13"/>
      <c r="TTT238" s="13"/>
      <c r="TTU238" s="13"/>
      <c r="TTV238" s="13"/>
      <c r="TTW238" s="13"/>
      <c r="TTX238" s="13"/>
      <c r="TTY238" s="13"/>
      <c r="TTZ238" s="13"/>
      <c r="TUA238" s="13"/>
      <c r="TUB238" s="13"/>
      <c r="TUC238" s="13"/>
      <c r="TUD238" s="13"/>
      <c r="TUE238" s="13"/>
      <c r="TUF238" s="13"/>
      <c r="TUG238" s="13"/>
      <c r="TUH238" s="13"/>
      <c r="TUI238" s="13"/>
      <c r="TUJ238" s="13"/>
      <c r="TUK238" s="13"/>
      <c r="TUL238" s="13"/>
      <c r="TUM238" s="13"/>
      <c r="TUN238" s="13"/>
      <c r="TUO238" s="13"/>
      <c r="TUP238" s="13"/>
      <c r="TUQ238" s="13"/>
      <c r="TUR238" s="13"/>
      <c r="TUS238" s="13"/>
      <c r="TUT238" s="13"/>
      <c r="TUU238" s="13"/>
      <c r="TUV238" s="13"/>
      <c r="TUW238" s="13"/>
      <c r="TUX238" s="13"/>
      <c r="TUY238" s="13"/>
      <c r="TUZ238" s="13"/>
      <c r="TVA238" s="13"/>
      <c r="TVB238" s="13"/>
      <c r="TVC238" s="13"/>
      <c r="TVD238" s="13"/>
      <c r="TVE238" s="13"/>
      <c r="TVF238" s="13"/>
      <c r="TVG238" s="13"/>
      <c r="TVH238" s="13"/>
      <c r="TVI238" s="13"/>
      <c r="TVJ238" s="13"/>
      <c r="TVK238" s="13"/>
      <c r="TVL238" s="13"/>
      <c r="TVM238" s="13"/>
      <c r="TVN238" s="13"/>
      <c r="TVO238" s="13"/>
      <c r="TVP238" s="13"/>
      <c r="TVQ238" s="13"/>
      <c r="TVR238" s="13"/>
      <c r="TVS238" s="13"/>
      <c r="TVT238" s="13"/>
      <c r="TVU238" s="13"/>
      <c r="TVV238" s="13"/>
      <c r="TVW238" s="13"/>
      <c r="TVX238" s="13"/>
      <c r="TVY238" s="13"/>
      <c r="TVZ238" s="13"/>
      <c r="TWA238" s="13"/>
      <c r="TWB238" s="13"/>
      <c r="TWC238" s="13"/>
      <c r="TWD238" s="13"/>
      <c r="TWE238" s="13"/>
      <c r="TWF238" s="13"/>
      <c r="TWG238" s="13"/>
      <c r="TWH238" s="13"/>
      <c r="TWI238" s="13"/>
      <c r="TWJ238" s="13"/>
      <c r="TWK238" s="13"/>
      <c r="TWL238" s="13"/>
      <c r="TWM238" s="13"/>
      <c r="TWN238" s="13"/>
      <c r="TWO238" s="13"/>
      <c r="TWP238" s="13"/>
      <c r="TWQ238" s="13"/>
      <c r="TWR238" s="13"/>
      <c r="TWS238" s="13"/>
      <c r="TWT238" s="13"/>
      <c r="TWU238" s="13"/>
      <c r="TWV238" s="13"/>
      <c r="TWW238" s="13"/>
      <c r="TWX238" s="13"/>
      <c r="TWY238" s="13"/>
      <c r="TWZ238" s="13"/>
      <c r="TXA238" s="13"/>
      <c r="TXB238" s="13"/>
      <c r="TXC238" s="13"/>
      <c r="TXD238" s="13"/>
      <c r="TXE238" s="13"/>
      <c r="TXF238" s="13"/>
      <c r="TXG238" s="13"/>
      <c r="TXH238" s="13"/>
      <c r="TXI238" s="13"/>
      <c r="TXJ238" s="13"/>
      <c r="TXK238" s="13"/>
      <c r="TXL238" s="13"/>
      <c r="TXM238" s="13"/>
      <c r="TXN238" s="13"/>
      <c r="TXO238" s="13"/>
      <c r="TXP238" s="13"/>
      <c r="TXQ238" s="13"/>
      <c r="TXR238" s="13"/>
      <c r="TXS238" s="13"/>
      <c r="TXT238" s="13"/>
      <c r="TXU238" s="13"/>
      <c r="TXV238" s="13"/>
      <c r="TXW238" s="13"/>
      <c r="TXX238" s="13"/>
      <c r="TXY238" s="13"/>
      <c r="TXZ238" s="13"/>
      <c r="TYA238" s="13"/>
      <c r="TYB238" s="13"/>
      <c r="TYC238" s="13"/>
      <c r="TYD238" s="13"/>
      <c r="TYE238" s="13"/>
      <c r="TYF238" s="13"/>
      <c r="TYG238" s="13"/>
      <c r="TYH238" s="13"/>
      <c r="TYI238" s="13"/>
      <c r="TYJ238" s="13"/>
      <c r="TYK238" s="13"/>
      <c r="TYL238" s="13"/>
      <c r="TYM238" s="13"/>
      <c r="TYN238" s="13"/>
      <c r="TYO238" s="13"/>
      <c r="TYP238" s="13"/>
      <c r="TYQ238" s="13"/>
      <c r="TYR238" s="13"/>
      <c r="TYS238" s="13"/>
      <c r="TYT238" s="13"/>
      <c r="TYU238" s="13"/>
      <c r="TYV238" s="13"/>
      <c r="TYW238" s="13"/>
      <c r="TYX238" s="13"/>
      <c r="TYY238" s="13"/>
      <c r="TYZ238" s="13"/>
      <c r="TZA238" s="13"/>
      <c r="TZB238" s="13"/>
      <c r="TZC238" s="13"/>
      <c r="TZD238" s="13"/>
      <c r="TZE238" s="13"/>
      <c r="TZF238" s="13"/>
      <c r="TZG238" s="13"/>
      <c r="TZH238" s="13"/>
      <c r="TZI238" s="13"/>
      <c r="TZJ238" s="13"/>
      <c r="TZK238" s="13"/>
      <c r="TZL238" s="13"/>
      <c r="TZM238" s="13"/>
      <c r="TZN238" s="13"/>
      <c r="TZO238" s="13"/>
      <c r="TZP238" s="13"/>
      <c r="TZQ238" s="13"/>
      <c r="TZR238" s="13"/>
      <c r="TZS238" s="13"/>
      <c r="TZT238" s="13"/>
      <c r="TZU238" s="13"/>
      <c r="TZV238" s="13"/>
      <c r="TZW238" s="13"/>
      <c r="TZX238" s="13"/>
      <c r="TZY238" s="13"/>
      <c r="TZZ238" s="13"/>
      <c r="UAA238" s="13"/>
      <c r="UAB238" s="13"/>
      <c r="UAC238" s="13"/>
      <c r="UAD238" s="13"/>
      <c r="UAE238" s="13"/>
      <c r="UAF238" s="13"/>
      <c r="UAG238" s="13"/>
      <c r="UAH238" s="13"/>
      <c r="UAI238" s="13"/>
      <c r="UAJ238" s="13"/>
      <c r="UAK238" s="13"/>
      <c r="UAL238" s="13"/>
      <c r="UAM238" s="13"/>
      <c r="UAN238" s="13"/>
      <c r="UAO238" s="13"/>
      <c r="UAP238" s="13"/>
      <c r="UAQ238" s="13"/>
      <c r="UAR238" s="13"/>
      <c r="UAS238" s="13"/>
      <c r="UAT238" s="13"/>
      <c r="UAU238" s="13"/>
      <c r="UAV238" s="13"/>
      <c r="UAW238" s="13"/>
      <c r="UAX238" s="13"/>
      <c r="UAY238" s="13"/>
      <c r="UAZ238" s="13"/>
      <c r="UBA238" s="13"/>
      <c r="UBB238" s="13"/>
      <c r="UBC238" s="13"/>
      <c r="UBD238" s="13"/>
      <c r="UBE238" s="13"/>
      <c r="UBF238" s="13"/>
      <c r="UBG238" s="13"/>
      <c r="UBH238" s="13"/>
      <c r="UBI238" s="13"/>
      <c r="UBJ238" s="13"/>
      <c r="UBK238" s="13"/>
      <c r="UBL238" s="13"/>
      <c r="UBM238" s="13"/>
      <c r="UBN238" s="13"/>
      <c r="UBO238" s="13"/>
      <c r="UBP238" s="13"/>
      <c r="UBQ238" s="13"/>
      <c r="UBR238" s="13"/>
      <c r="UBS238" s="13"/>
      <c r="UBT238" s="13"/>
      <c r="UBU238" s="13"/>
      <c r="UBV238" s="13"/>
      <c r="UBW238" s="13"/>
      <c r="UBX238" s="13"/>
      <c r="UBY238" s="13"/>
      <c r="UBZ238" s="13"/>
      <c r="UCA238" s="13"/>
      <c r="UCB238" s="13"/>
      <c r="UCC238" s="13"/>
      <c r="UCD238" s="13"/>
      <c r="UCE238" s="13"/>
      <c r="UCF238" s="13"/>
      <c r="UCG238" s="13"/>
      <c r="UCH238" s="13"/>
      <c r="UCI238" s="13"/>
      <c r="UCJ238" s="13"/>
      <c r="UCK238" s="13"/>
      <c r="UCL238" s="13"/>
      <c r="UCM238" s="13"/>
      <c r="UCN238" s="13"/>
      <c r="UCO238" s="13"/>
      <c r="UCP238" s="13"/>
      <c r="UCQ238" s="13"/>
      <c r="UCR238" s="13"/>
      <c r="UCS238" s="13"/>
      <c r="UCT238" s="13"/>
      <c r="UCU238" s="13"/>
      <c r="UCV238" s="13"/>
      <c r="UCW238" s="13"/>
      <c r="UCX238" s="13"/>
      <c r="UCY238" s="13"/>
      <c r="UCZ238" s="13"/>
      <c r="UDA238" s="13"/>
      <c r="UDB238" s="13"/>
      <c r="UDC238" s="13"/>
      <c r="UDD238" s="13"/>
      <c r="UDE238" s="13"/>
      <c r="UDF238" s="13"/>
      <c r="UDG238" s="13"/>
      <c r="UDH238" s="13"/>
      <c r="UDI238" s="13"/>
      <c r="UDJ238" s="13"/>
      <c r="UDK238" s="13"/>
      <c r="UDL238" s="13"/>
      <c r="UDM238" s="13"/>
      <c r="UDN238" s="13"/>
      <c r="UDO238" s="13"/>
      <c r="UDP238" s="13"/>
      <c r="UDQ238" s="13"/>
      <c r="UDR238" s="13"/>
      <c r="UDS238" s="13"/>
      <c r="UDT238" s="13"/>
      <c r="UDU238" s="13"/>
      <c r="UDV238" s="13"/>
      <c r="UDW238" s="13"/>
      <c r="UDX238" s="13"/>
      <c r="UDY238" s="13"/>
      <c r="UDZ238" s="13"/>
      <c r="UEA238" s="13"/>
      <c r="UEB238" s="13"/>
      <c r="UEC238" s="13"/>
      <c r="UED238" s="13"/>
      <c r="UEE238" s="13"/>
      <c r="UEF238" s="13"/>
      <c r="UEG238" s="13"/>
      <c r="UEH238" s="13"/>
      <c r="UEI238" s="13"/>
      <c r="UEJ238" s="13"/>
      <c r="UEK238" s="13"/>
      <c r="UEL238" s="13"/>
      <c r="UEM238" s="13"/>
      <c r="UEN238" s="13"/>
      <c r="UEO238" s="13"/>
      <c r="UEP238" s="13"/>
      <c r="UEQ238" s="13"/>
      <c r="UER238" s="13"/>
      <c r="UES238" s="13"/>
      <c r="UET238" s="13"/>
      <c r="UEU238" s="13"/>
      <c r="UEV238" s="13"/>
      <c r="UEW238" s="13"/>
      <c r="UEX238" s="13"/>
      <c r="UEY238" s="13"/>
      <c r="UEZ238" s="13"/>
      <c r="UFA238" s="13"/>
      <c r="UFB238" s="13"/>
      <c r="UFC238" s="13"/>
      <c r="UFD238" s="13"/>
      <c r="UFE238" s="13"/>
      <c r="UFF238" s="13"/>
      <c r="UFG238" s="13"/>
      <c r="UFH238" s="13"/>
      <c r="UFI238" s="13"/>
      <c r="UFJ238" s="13"/>
      <c r="UFK238" s="13"/>
      <c r="UFL238" s="13"/>
      <c r="UFM238" s="13"/>
      <c r="UFN238" s="13"/>
      <c r="UFO238" s="13"/>
      <c r="UFP238" s="13"/>
      <c r="UFQ238" s="13"/>
      <c r="UFR238" s="13"/>
      <c r="UFS238" s="13"/>
      <c r="UFT238" s="13"/>
      <c r="UFU238" s="13"/>
      <c r="UFV238" s="13"/>
      <c r="UFW238" s="13"/>
      <c r="UFX238" s="13"/>
      <c r="UFY238" s="13"/>
      <c r="UFZ238" s="13"/>
      <c r="UGA238" s="13"/>
      <c r="UGB238" s="13"/>
      <c r="UGC238" s="13"/>
      <c r="UGD238" s="13"/>
      <c r="UGE238" s="13"/>
      <c r="UGF238" s="13"/>
      <c r="UGG238" s="13"/>
      <c r="UGH238" s="13"/>
      <c r="UGI238" s="13"/>
      <c r="UGJ238" s="13"/>
      <c r="UGK238" s="13"/>
      <c r="UGL238" s="13"/>
      <c r="UGM238" s="13"/>
      <c r="UGN238" s="13"/>
      <c r="UGO238" s="13"/>
      <c r="UGP238" s="13"/>
      <c r="UGQ238" s="13"/>
      <c r="UGR238" s="13"/>
      <c r="UGS238" s="13"/>
      <c r="UGT238" s="13"/>
      <c r="UGU238" s="13"/>
      <c r="UGV238" s="13"/>
      <c r="UGW238" s="13"/>
      <c r="UGX238" s="13"/>
      <c r="UGY238" s="13"/>
      <c r="UGZ238" s="13"/>
      <c r="UHA238" s="13"/>
      <c r="UHB238" s="13"/>
      <c r="UHC238" s="13"/>
      <c r="UHD238" s="13"/>
      <c r="UHE238" s="13"/>
      <c r="UHF238" s="13"/>
      <c r="UHG238" s="13"/>
      <c r="UHH238" s="13"/>
      <c r="UHI238" s="13"/>
      <c r="UHJ238" s="13"/>
      <c r="UHK238" s="13"/>
      <c r="UHL238" s="13"/>
      <c r="UHM238" s="13"/>
      <c r="UHN238" s="13"/>
      <c r="UHO238" s="13"/>
      <c r="UHP238" s="13"/>
      <c r="UHQ238" s="13"/>
      <c r="UHR238" s="13"/>
      <c r="UHS238" s="13"/>
      <c r="UHT238" s="13"/>
      <c r="UHU238" s="13"/>
      <c r="UHV238" s="13"/>
      <c r="UHW238" s="13"/>
      <c r="UHX238" s="13"/>
      <c r="UHY238" s="13"/>
      <c r="UHZ238" s="13"/>
      <c r="UIA238" s="13"/>
      <c r="UIB238" s="13"/>
      <c r="UIC238" s="13"/>
      <c r="UID238" s="13"/>
      <c r="UIE238" s="13"/>
      <c r="UIF238" s="13"/>
      <c r="UIG238" s="13"/>
      <c r="UIH238" s="13"/>
      <c r="UII238" s="13"/>
      <c r="UIJ238" s="13"/>
      <c r="UIK238" s="13"/>
      <c r="UIL238" s="13"/>
      <c r="UIM238" s="13"/>
      <c r="UIN238" s="13"/>
      <c r="UIO238" s="13"/>
      <c r="UIP238" s="13"/>
      <c r="UIQ238" s="13"/>
      <c r="UIR238" s="13"/>
      <c r="UIS238" s="13"/>
      <c r="UIT238" s="13"/>
      <c r="UIU238" s="13"/>
      <c r="UIV238" s="13"/>
      <c r="UIW238" s="13"/>
      <c r="UIX238" s="13"/>
      <c r="UIY238" s="13"/>
      <c r="UIZ238" s="13"/>
      <c r="UJA238" s="13"/>
      <c r="UJB238" s="13"/>
      <c r="UJC238" s="13"/>
      <c r="UJD238" s="13"/>
      <c r="UJE238" s="13"/>
      <c r="UJF238" s="13"/>
      <c r="UJG238" s="13"/>
      <c r="UJH238" s="13"/>
      <c r="UJI238" s="13"/>
      <c r="UJJ238" s="13"/>
      <c r="UJK238" s="13"/>
      <c r="UJL238" s="13"/>
      <c r="UJM238" s="13"/>
      <c r="UJN238" s="13"/>
      <c r="UJO238" s="13"/>
      <c r="UJP238" s="13"/>
      <c r="UJQ238" s="13"/>
      <c r="UJR238" s="13"/>
      <c r="UJS238" s="13"/>
      <c r="UJT238" s="13"/>
      <c r="UJU238" s="13"/>
      <c r="UJV238" s="13"/>
      <c r="UJW238" s="13"/>
      <c r="UJX238" s="13"/>
      <c r="UJY238" s="13"/>
      <c r="UJZ238" s="13"/>
      <c r="UKA238" s="13"/>
      <c r="UKB238" s="13"/>
      <c r="UKC238" s="13"/>
      <c r="UKD238" s="13"/>
      <c r="UKE238" s="13"/>
      <c r="UKF238" s="13"/>
      <c r="UKG238" s="13"/>
      <c r="UKH238" s="13"/>
      <c r="UKI238" s="13"/>
      <c r="UKJ238" s="13"/>
      <c r="UKK238" s="13"/>
      <c r="UKL238" s="13"/>
      <c r="UKM238" s="13"/>
      <c r="UKN238" s="13"/>
      <c r="UKO238" s="13"/>
      <c r="UKP238" s="13"/>
      <c r="UKQ238" s="13"/>
      <c r="UKR238" s="13"/>
      <c r="UKS238" s="13"/>
      <c r="UKT238" s="13"/>
      <c r="UKU238" s="13"/>
      <c r="UKV238" s="13"/>
      <c r="UKW238" s="13"/>
      <c r="UKX238" s="13"/>
      <c r="UKY238" s="13"/>
      <c r="UKZ238" s="13"/>
      <c r="ULA238" s="13"/>
      <c r="ULB238" s="13"/>
      <c r="ULC238" s="13"/>
      <c r="ULD238" s="13"/>
      <c r="ULE238" s="13"/>
      <c r="ULF238" s="13"/>
      <c r="ULG238" s="13"/>
      <c r="ULH238" s="13"/>
      <c r="ULI238" s="13"/>
      <c r="ULJ238" s="13"/>
      <c r="ULK238" s="13"/>
      <c r="ULL238" s="13"/>
      <c r="ULM238" s="13"/>
      <c r="ULN238" s="13"/>
      <c r="ULO238" s="13"/>
      <c r="ULP238" s="13"/>
      <c r="ULQ238" s="13"/>
      <c r="ULR238" s="13"/>
      <c r="ULS238" s="13"/>
      <c r="ULT238" s="13"/>
      <c r="ULU238" s="13"/>
      <c r="ULV238" s="13"/>
      <c r="ULW238" s="13"/>
      <c r="ULX238" s="13"/>
      <c r="ULY238" s="13"/>
      <c r="ULZ238" s="13"/>
      <c r="UMA238" s="13"/>
      <c r="UMB238" s="13"/>
      <c r="UMC238" s="13"/>
      <c r="UMD238" s="13"/>
      <c r="UME238" s="13"/>
      <c r="UMF238" s="13"/>
      <c r="UMG238" s="13"/>
      <c r="UMH238" s="13"/>
      <c r="UMI238" s="13"/>
      <c r="UMJ238" s="13"/>
      <c r="UMK238" s="13"/>
      <c r="UML238" s="13"/>
      <c r="UMM238" s="13"/>
      <c r="UMN238" s="13"/>
      <c r="UMO238" s="13"/>
      <c r="UMP238" s="13"/>
      <c r="UMQ238" s="13"/>
      <c r="UMR238" s="13"/>
      <c r="UMS238" s="13"/>
      <c r="UMT238" s="13"/>
      <c r="UMU238" s="13"/>
      <c r="UMV238" s="13"/>
      <c r="UMW238" s="13"/>
      <c r="UMX238" s="13"/>
      <c r="UMY238" s="13"/>
      <c r="UMZ238" s="13"/>
      <c r="UNA238" s="13"/>
      <c r="UNB238" s="13"/>
      <c r="UNC238" s="13"/>
      <c r="UND238" s="13"/>
      <c r="UNE238" s="13"/>
      <c r="UNF238" s="13"/>
      <c r="UNG238" s="13"/>
      <c r="UNH238" s="13"/>
      <c r="UNI238" s="13"/>
      <c r="UNJ238" s="13"/>
      <c r="UNK238" s="13"/>
      <c r="UNL238" s="13"/>
      <c r="UNM238" s="13"/>
      <c r="UNN238" s="13"/>
      <c r="UNO238" s="13"/>
      <c r="UNP238" s="13"/>
      <c r="UNQ238" s="13"/>
      <c r="UNR238" s="13"/>
      <c r="UNS238" s="13"/>
      <c r="UNT238" s="13"/>
      <c r="UNU238" s="13"/>
      <c r="UNV238" s="13"/>
      <c r="UNW238" s="13"/>
      <c r="UNX238" s="13"/>
      <c r="UNY238" s="13"/>
      <c r="UNZ238" s="13"/>
      <c r="UOA238" s="13"/>
      <c r="UOB238" s="13"/>
      <c r="UOC238" s="13"/>
      <c r="UOD238" s="13"/>
      <c r="UOE238" s="13"/>
      <c r="UOF238" s="13"/>
      <c r="UOG238" s="13"/>
      <c r="UOH238" s="13"/>
      <c r="UOI238" s="13"/>
      <c r="UOJ238" s="13"/>
      <c r="UOK238" s="13"/>
      <c r="UOL238" s="13"/>
      <c r="UOM238" s="13"/>
      <c r="UON238" s="13"/>
      <c r="UOO238" s="13"/>
      <c r="UOP238" s="13"/>
      <c r="UOQ238" s="13"/>
      <c r="UOR238" s="13"/>
      <c r="UOS238" s="13"/>
      <c r="UOT238" s="13"/>
      <c r="UOU238" s="13"/>
      <c r="UOV238" s="13"/>
      <c r="UOW238" s="13"/>
      <c r="UOX238" s="13"/>
      <c r="UOY238" s="13"/>
      <c r="UOZ238" s="13"/>
      <c r="UPA238" s="13"/>
      <c r="UPB238" s="13"/>
      <c r="UPC238" s="13"/>
      <c r="UPD238" s="13"/>
      <c r="UPE238" s="13"/>
      <c r="UPF238" s="13"/>
      <c r="UPG238" s="13"/>
      <c r="UPH238" s="13"/>
      <c r="UPI238" s="13"/>
      <c r="UPJ238" s="13"/>
      <c r="UPK238" s="13"/>
      <c r="UPL238" s="13"/>
      <c r="UPM238" s="13"/>
      <c r="UPN238" s="13"/>
      <c r="UPO238" s="13"/>
      <c r="UPP238" s="13"/>
      <c r="UPQ238" s="13"/>
      <c r="UPR238" s="13"/>
      <c r="UPS238" s="13"/>
      <c r="UPT238" s="13"/>
      <c r="UPU238" s="13"/>
      <c r="UPV238" s="13"/>
      <c r="UPW238" s="13"/>
      <c r="UPX238" s="13"/>
      <c r="UPY238" s="13"/>
      <c r="UPZ238" s="13"/>
      <c r="UQA238" s="13"/>
      <c r="UQB238" s="13"/>
      <c r="UQC238" s="13"/>
      <c r="UQD238" s="13"/>
      <c r="UQE238" s="13"/>
      <c r="UQF238" s="13"/>
      <c r="UQG238" s="13"/>
      <c r="UQH238" s="13"/>
      <c r="UQI238" s="13"/>
      <c r="UQJ238" s="13"/>
      <c r="UQK238" s="13"/>
      <c r="UQL238" s="13"/>
      <c r="UQM238" s="13"/>
      <c r="UQN238" s="13"/>
      <c r="UQO238" s="13"/>
      <c r="UQP238" s="13"/>
      <c r="UQQ238" s="13"/>
      <c r="UQR238" s="13"/>
      <c r="UQS238" s="13"/>
      <c r="UQT238" s="13"/>
      <c r="UQU238" s="13"/>
      <c r="UQV238" s="13"/>
      <c r="UQW238" s="13"/>
      <c r="UQX238" s="13"/>
      <c r="UQY238" s="13"/>
      <c r="UQZ238" s="13"/>
      <c r="URA238" s="13"/>
      <c r="URB238" s="13"/>
      <c r="URC238" s="13"/>
      <c r="URD238" s="13"/>
      <c r="URE238" s="13"/>
      <c r="URF238" s="13"/>
      <c r="URG238" s="13"/>
      <c r="URH238" s="13"/>
      <c r="URI238" s="13"/>
      <c r="URJ238" s="13"/>
      <c r="URK238" s="13"/>
      <c r="URL238" s="13"/>
      <c r="URM238" s="13"/>
      <c r="URN238" s="13"/>
      <c r="URO238" s="13"/>
      <c r="URP238" s="13"/>
      <c r="URQ238" s="13"/>
      <c r="URR238" s="13"/>
      <c r="URS238" s="13"/>
      <c r="URT238" s="13"/>
      <c r="URU238" s="13"/>
      <c r="URV238" s="13"/>
      <c r="URW238" s="13"/>
      <c r="URX238" s="13"/>
      <c r="URY238" s="13"/>
      <c r="URZ238" s="13"/>
      <c r="USA238" s="13"/>
      <c r="USB238" s="13"/>
      <c r="USC238" s="13"/>
      <c r="USD238" s="13"/>
      <c r="USE238" s="13"/>
      <c r="USF238" s="13"/>
      <c r="USG238" s="13"/>
      <c r="USH238" s="13"/>
      <c r="USI238" s="13"/>
      <c r="USJ238" s="13"/>
      <c r="USK238" s="13"/>
      <c r="USL238" s="13"/>
      <c r="USM238" s="13"/>
      <c r="USN238" s="13"/>
      <c r="USO238" s="13"/>
      <c r="USP238" s="13"/>
      <c r="USQ238" s="13"/>
      <c r="USR238" s="13"/>
      <c r="USS238" s="13"/>
      <c r="UST238" s="13"/>
      <c r="USU238" s="13"/>
      <c r="USV238" s="13"/>
      <c r="USW238" s="13"/>
      <c r="USX238" s="13"/>
      <c r="USY238" s="13"/>
      <c r="USZ238" s="13"/>
      <c r="UTA238" s="13"/>
      <c r="UTB238" s="13"/>
      <c r="UTC238" s="13"/>
      <c r="UTD238" s="13"/>
      <c r="UTE238" s="13"/>
      <c r="UTF238" s="13"/>
      <c r="UTG238" s="13"/>
      <c r="UTH238" s="13"/>
      <c r="UTI238" s="13"/>
      <c r="UTJ238" s="13"/>
      <c r="UTK238" s="13"/>
      <c r="UTL238" s="13"/>
      <c r="UTM238" s="13"/>
      <c r="UTN238" s="13"/>
      <c r="UTO238" s="13"/>
      <c r="UTP238" s="13"/>
      <c r="UTQ238" s="13"/>
      <c r="UTR238" s="13"/>
      <c r="UTS238" s="13"/>
      <c r="UTT238" s="13"/>
      <c r="UTU238" s="13"/>
      <c r="UTV238" s="13"/>
      <c r="UTW238" s="13"/>
      <c r="UTX238" s="13"/>
      <c r="UTY238" s="13"/>
      <c r="UTZ238" s="13"/>
      <c r="UUA238" s="13"/>
      <c r="UUB238" s="13"/>
      <c r="UUC238" s="13"/>
      <c r="UUD238" s="13"/>
      <c r="UUE238" s="13"/>
      <c r="UUF238" s="13"/>
      <c r="UUG238" s="13"/>
      <c r="UUH238" s="13"/>
      <c r="UUI238" s="13"/>
      <c r="UUJ238" s="13"/>
      <c r="UUK238" s="13"/>
      <c r="UUL238" s="13"/>
      <c r="UUM238" s="13"/>
      <c r="UUN238" s="13"/>
      <c r="UUO238" s="13"/>
      <c r="UUP238" s="13"/>
      <c r="UUQ238" s="13"/>
      <c r="UUR238" s="13"/>
      <c r="UUS238" s="13"/>
      <c r="UUT238" s="13"/>
      <c r="UUU238" s="13"/>
      <c r="UUV238" s="13"/>
      <c r="UUW238" s="13"/>
      <c r="UUX238" s="13"/>
      <c r="UUY238" s="13"/>
      <c r="UUZ238" s="13"/>
      <c r="UVA238" s="13"/>
      <c r="UVB238" s="13"/>
      <c r="UVC238" s="13"/>
      <c r="UVD238" s="13"/>
      <c r="UVE238" s="13"/>
      <c r="UVF238" s="13"/>
      <c r="UVG238" s="13"/>
      <c r="UVH238" s="13"/>
      <c r="UVI238" s="13"/>
      <c r="UVJ238" s="13"/>
      <c r="UVK238" s="13"/>
      <c r="UVL238" s="13"/>
      <c r="UVM238" s="13"/>
      <c r="UVN238" s="13"/>
      <c r="UVO238" s="13"/>
      <c r="UVP238" s="13"/>
      <c r="UVQ238" s="13"/>
      <c r="UVR238" s="13"/>
      <c r="UVS238" s="13"/>
      <c r="UVT238" s="13"/>
      <c r="UVU238" s="13"/>
      <c r="UVV238" s="13"/>
      <c r="UVW238" s="13"/>
      <c r="UVX238" s="13"/>
      <c r="UVY238" s="13"/>
      <c r="UVZ238" s="13"/>
      <c r="UWA238" s="13"/>
      <c r="UWB238" s="13"/>
      <c r="UWC238" s="13"/>
      <c r="UWD238" s="13"/>
      <c r="UWE238" s="13"/>
      <c r="UWF238" s="13"/>
      <c r="UWG238" s="13"/>
      <c r="UWH238" s="13"/>
      <c r="UWI238" s="13"/>
      <c r="UWJ238" s="13"/>
      <c r="UWK238" s="13"/>
      <c r="UWL238" s="13"/>
      <c r="UWM238" s="13"/>
      <c r="UWN238" s="13"/>
      <c r="UWO238" s="13"/>
      <c r="UWP238" s="13"/>
      <c r="UWQ238" s="13"/>
      <c r="UWR238" s="13"/>
      <c r="UWS238" s="13"/>
      <c r="UWT238" s="13"/>
      <c r="UWU238" s="13"/>
      <c r="UWV238" s="13"/>
      <c r="UWW238" s="13"/>
      <c r="UWX238" s="13"/>
      <c r="UWY238" s="13"/>
      <c r="UWZ238" s="13"/>
      <c r="UXA238" s="13"/>
      <c r="UXB238" s="13"/>
      <c r="UXC238" s="13"/>
      <c r="UXD238" s="13"/>
      <c r="UXE238" s="13"/>
      <c r="UXF238" s="13"/>
      <c r="UXG238" s="13"/>
      <c r="UXH238" s="13"/>
      <c r="UXI238" s="13"/>
      <c r="UXJ238" s="13"/>
      <c r="UXK238" s="13"/>
      <c r="UXL238" s="13"/>
      <c r="UXM238" s="13"/>
      <c r="UXN238" s="13"/>
      <c r="UXO238" s="13"/>
      <c r="UXP238" s="13"/>
      <c r="UXQ238" s="13"/>
      <c r="UXR238" s="13"/>
      <c r="UXS238" s="13"/>
      <c r="UXT238" s="13"/>
      <c r="UXU238" s="13"/>
      <c r="UXV238" s="13"/>
      <c r="UXW238" s="13"/>
      <c r="UXX238" s="13"/>
      <c r="UXY238" s="13"/>
      <c r="UXZ238" s="13"/>
      <c r="UYA238" s="13"/>
      <c r="UYB238" s="13"/>
      <c r="UYC238" s="13"/>
      <c r="UYD238" s="13"/>
      <c r="UYE238" s="13"/>
      <c r="UYF238" s="13"/>
      <c r="UYG238" s="13"/>
      <c r="UYH238" s="13"/>
      <c r="UYI238" s="13"/>
      <c r="UYJ238" s="13"/>
      <c r="UYK238" s="13"/>
      <c r="UYL238" s="13"/>
      <c r="UYM238" s="13"/>
      <c r="UYN238" s="13"/>
      <c r="UYO238" s="13"/>
      <c r="UYP238" s="13"/>
      <c r="UYQ238" s="13"/>
      <c r="UYR238" s="13"/>
      <c r="UYS238" s="13"/>
      <c r="UYT238" s="13"/>
      <c r="UYU238" s="13"/>
      <c r="UYV238" s="13"/>
      <c r="UYW238" s="13"/>
      <c r="UYX238" s="13"/>
      <c r="UYY238" s="13"/>
      <c r="UYZ238" s="13"/>
      <c r="UZA238" s="13"/>
      <c r="UZB238" s="13"/>
      <c r="UZC238" s="13"/>
      <c r="UZD238" s="13"/>
      <c r="UZE238" s="13"/>
      <c r="UZF238" s="13"/>
      <c r="UZG238" s="13"/>
      <c r="UZH238" s="13"/>
      <c r="UZI238" s="13"/>
      <c r="UZJ238" s="13"/>
      <c r="UZK238" s="13"/>
      <c r="UZL238" s="13"/>
      <c r="UZM238" s="13"/>
      <c r="UZN238" s="13"/>
      <c r="UZO238" s="13"/>
      <c r="UZP238" s="13"/>
      <c r="UZQ238" s="13"/>
      <c r="UZR238" s="13"/>
      <c r="UZS238" s="13"/>
      <c r="UZT238" s="13"/>
      <c r="UZU238" s="13"/>
      <c r="UZV238" s="13"/>
      <c r="UZW238" s="13"/>
      <c r="UZX238" s="13"/>
      <c r="UZY238" s="13"/>
      <c r="UZZ238" s="13"/>
      <c r="VAA238" s="13"/>
      <c r="VAB238" s="13"/>
      <c r="VAC238" s="13"/>
      <c r="VAD238" s="13"/>
      <c r="VAE238" s="13"/>
      <c r="VAF238" s="13"/>
      <c r="VAG238" s="13"/>
      <c r="VAH238" s="13"/>
      <c r="VAI238" s="13"/>
      <c r="VAJ238" s="13"/>
      <c r="VAK238" s="13"/>
      <c r="VAL238" s="13"/>
      <c r="VAM238" s="13"/>
      <c r="VAN238" s="13"/>
      <c r="VAO238" s="13"/>
      <c r="VAP238" s="13"/>
      <c r="VAQ238" s="13"/>
      <c r="VAR238" s="13"/>
      <c r="VAS238" s="13"/>
      <c r="VAT238" s="13"/>
      <c r="VAU238" s="13"/>
      <c r="VAV238" s="13"/>
      <c r="VAW238" s="13"/>
      <c r="VAX238" s="13"/>
      <c r="VAY238" s="13"/>
      <c r="VAZ238" s="13"/>
      <c r="VBA238" s="13"/>
      <c r="VBB238" s="13"/>
      <c r="VBC238" s="13"/>
      <c r="VBD238" s="13"/>
      <c r="VBE238" s="13"/>
      <c r="VBF238" s="13"/>
      <c r="VBG238" s="13"/>
      <c r="VBH238" s="13"/>
      <c r="VBI238" s="13"/>
      <c r="VBJ238" s="13"/>
      <c r="VBK238" s="13"/>
      <c r="VBL238" s="13"/>
      <c r="VBM238" s="13"/>
      <c r="VBN238" s="13"/>
      <c r="VBO238" s="13"/>
      <c r="VBP238" s="13"/>
      <c r="VBQ238" s="13"/>
      <c r="VBR238" s="13"/>
      <c r="VBS238" s="13"/>
      <c r="VBT238" s="13"/>
      <c r="VBU238" s="13"/>
      <c r="VBV238" s="13"/>
      <c r="VBW238" s="13"/>
      <c r="VBX238" s="13"/>
      <c r="VBY238" s="13"/>
      <c r="VBZ238" s="13"/>
      <c r="VCA238" s="13"/>
      <c r="VCB238" s="13"/>
      <c r="VCC238" s="13"/>
      <c r="VCD238" s="13"/>
      <c r="VCE238" s="13"/>
      <c r="VCF238" s="13"/>
      <c r="VCG238" s="13"/>
      <c r="VCH238" s="13"/>
      <c r="VCI238" s="13"/>
      <c r="VCJ238" s="13"/>
      <c r="VCK238" s="13"/>
      <c r="VCL238" s="13"/>
      <c r="VCM238" s="13"/>
      <c r="VCN238" s="13"/>
      <c r="VCO238" s="13"/>
      <c r="VCP238" s="13"/>
      <c r="VCQ238" s="13"/>
      <c r="VCR238" s="13"/>
      <c r="VCS238" s="13"/>
      <c r="VCT238" s="13"/>
      <c r="VCU238" s="13"/>
      <c r="VCV238" s="13"/>
      <c r="VCW238" s="13"/>
      <c r="VCX238" s="13"/>
      <c r="VCY238" s="13"/>
      <c r="VCZ238" s="13"/>
      <c r="VDA238" s="13"/>
      <c r="VDB238" s="13"/>
      <c r="VDC238" s="13"/>
      <c r="VDD238" s="13"/>
      <c r="VDE238" s="13"/>
      <c r="VDF238" s="13"/>
      <c r="VDG238" s="13"/>
      <c r="VDH238" s="13"/>
      <c r="VDI238" s="13"/>
      <c r="VDJ238" s="13"/>
      <c r="VDK238" s="13"/>
      <c r="VDL238" s="13"/>
      <c r="VDM238" s="13"/>
      <c r="VDN238" s="13"/>
      <c r="VDO238" s="13"/>
      <c r="VDP238" s="13"/>
      <c r="VDQ238" s="13"/>
      <c r="VDR238" s="13"/>
      <c r="VDS238" s="13"/>
      <c r="VDT238" s="13"/>
      <c r="VDU238" s="13"/>
      <c r="VDV238" s="13"/>
      <c r="VDW238" s="13"/>
      <c r="VDX238" s="13"/>
      <c r="VDY238" s="13"/>
      <c r="VDZ238" s="13"/>
      <c r="VEA238" s="13"/>
      <c r="VEB238" s="13"/>
      <c r="VEC238" s="13"/>
      <c r="VED238" s="13"/>
      <c r="VEE238" s="13"/>
      <c r="VEF238" s="13"/>
      <c r="VEG238" s="13"/>
      <c r="VEH238" s="13"/>
      <c r="VEI238" s="13"/>
      <c r="VEJ238" s="13"/>
      <c r="VEK238" s="13"/>
      <c r="VEL238" s="13"/>
      <c r="VEM238" s="13"/>
      <c r="VEN238" s="13"/>
      <c r="VEO238" s="13"/>
      <c r="VEP238" s="13"/>
      <c r="VEQ238" s="13"/>
      <c r="VER238" s="13"/>
      <c r="VES238" s="13"/>
      <c r="VET238" s="13"/>
      <c r="VEU238" s="13"/>
      <c r="VEV238" s="13"/>
      <c r="VEW238" s="13"/>
      <c r="VEX238" s="13"/>
      <c r="VEY238" s="13"/>
      <c r="VEZ238" s="13"/>
      <c r="VFA238" s="13"/>
      <c r="VFB238" s="13"/>
      <c r="VFC238" s="13"/>
      <c r="VFD238" s="13"/>
      <c r="VFE238" s="13"/>
      <c r="VFF238" s="13"/>
      <c r="VFG238" s="13"/>
      <c r="VFH238" s="13"/>
      <c r="VFI238" s="13"/>
      <c r="VFJ238" s="13"/>
      <c r="VFK238" s="13"/>
      <c r="VFL238" s="13"/>
      <c r="VFM238" s="13"/>
      <c r="VFN238" s="13"/>
      <c r="VFO238" s="13"/>
      <c r="VFP238" s="13"/>
      <c r="VFQ238" s="13"/>
      <c r="VFR238" s="13"/>
      <c r="VFS238" s="13"/>
      <c r="VFT238" s="13"/>
      <c r="VFU238" s="13"/>
      <c r="VFV238" s="13"/>
      <c r="VFW238" s="13"/>
      <c r="VFX238" s="13"/>
      <c r="VFY238" s="13"/>
      <c r="VFZ238" s="13"/>
      <c r="VGA238" s="13"/>
      <c r="VGB238" s="13"/>
      <c r="VGC238" s="13"/>
      <c r="VGD238" s="13"/>
      <c r="VGE238" s="13"/>
      <c r="VGF238" s="13"/>
      <c r="VGG238" s="13"/>
      <c r="VGH238" s="13"/>
      <c r="VGI238" s="13"/>
      <c r="VGJ238" s="13"/>
      <c r="VGK238" s="13"/>
      <c r="VGL238" s="13"/>
      <c r="VGM238" s="13"/>
      <c r="VGN238" s="13"/>
      <c r="VGO238" s="13"/>
      <c r="VGP238" s="13"/>
      <c r="VGQ238" s="13"/>
      <c r="VGR238" s="13"/>
      <c r="VGS238" s="13"/>
      <c r="VGT238" s="13"/>
      <c r="VGU238" s="13"/>
      <c r="VGV238" s="13"/>
      <c r="VGW238" s="13"/>
      <c r="VGX238" s="13"/>
      <c r="VGY238" s="13"/>
      <c r="VGZ238" s="13"/>
      <c r="VHA238" s="13"/>
      <c r="VHB238" s="13"/>
      <c r="VHC238" s="13"/>
      <c r="VHD238" s="13"/>
      <c r="VHE238" s="13"/>
      <c r="VHF238" s="13"/>
      <c r="VHG238" s="13"/>
      <c r="VHH238" s="13"/>
      <c r="VHI238" s="13"/>
      <c r="VHJ238" s="13"/>
      <c r="VHK238" s="13"/>
      <c r="VHL238" s="13"/>
      <c r="VHM238" s="13"/>
      <c r="VHN238" s="13"/>
      <c r="VHO238" s="13"/>
      <c r="VHP238" s="13"/>
      <c r="VHQ238" s="13"/>
      <c r="VHR238" s="13"/>
      <c r="VHS238" s="13"/>
      <c r="VHT238" s="13"/>
      <c r="VHU238" s="13"/>
      <c r="VHV238" s="13"/>
      <c r="VHW238" s="13"/>
      <c r="VHX238" s="13"/>
      <c r="VHY238" s="13"/>
      <c r="VHZ238" s="13"/>
      <c r="VIA238" s="13"/>
      <c r="VIB238" s="13"/>
      <c r="VIC238" s="13"/>
      <c r="VID238" s="13"/>
      <c r="VIE238" s="13"/>
      <c r="VIF238" s="13"/>
      <c r="VIG238" s="13"/>
      <c r="VIH238" s="13"/>
      <c r="VII238" s="13"/>
      <c r="VIJ238" s="13"/>
      <c r="VIK238" s="13"/>
      <c r="VIL238" s="13"/>
      <c r="VIM238" s="13"/>
      <c r="VIN238" s="13"/>
      <c r="VIO238" s="13"/>
      <c r="VIP238" s="13"/>
      <c r="VIQ238" s="13"/>
      <c r="VIR238" s="13"/>
      <c r="VIS238" s="13"/>
      <c r="VIT238" s="13"/>
      <c r="VIU238" s="13"/>
      <c r="VIV238" s="13"/>
      <c r="VIW238" s="13"/>
      <c r="VIX238" s="13"/>
      <c r="VIY238" s="13"/>
      <c r="VIZ238" s="13"/>
      <c r="VJA238" s="13"/>
      <c r="VJB238" s="13"/>
      <c r="VJC238" s="13"/>
      <c r="VJD238" s="13"/>
      <c r="VJE238" s="13"/>
      <c r="VJF238" s="13"/>
      <c r="VJG238" s="13"/>
      <c r="VJH238" s="13"/>
      <c r="VJI238" s="13"/>
      <c r="VJJ238" s="13"/>
      <c r="VJK238" s="13"/>
      <c r="VJL238" s="13"/>
      <c r="VJM238" s="13"/>
      <c r="VJN238" s="13"/>
      <c r="VJO238" s="13"/>
      <c r="VJP238" s="13"/>
      <c r="VJQ238" s="13"/>
      <c r="VJR238" s="13"/>
      <c r="VJS238" s="13"/>
      <c r="VJT238" s="13"/>
      <c r="VJU238" s="13"/>
      <c r="VJV238" s="13"/>
      <c r="VJW238" s="13"/>
      <c r="VJX238" s="13"/>
      <c r="VJY238" s="13"/>
      <c r="VJZ238" s="13"/>
      <c r="VKA238" s="13"/>
      <c r="VKB238" s="13"/>
      <c r="VKC238" s="13"/>
      <c r="VKD238" s="13"/>
      <c r="VKE238" s="13"/>
      <c r="VKF238" s="13"/>
      <c r="VKG238" s="13"/>
      <c r="VKH238" s="13"/>
      <c r="VKI238" s="13"/>
      <c r="VKJ238" s="13"/>
      <c r="VKK238" s="13"/>
      <c r="VKL238" s="13"/>
      <c r="VKM238" s="13"/>
      <c r="VKN238" s="13"/>
      <c r="VKO238" s="13"/>
      <c r="VKP238" s="13"/>
      <c r="VKQ238" s="13"/>
      <c r="VKR238" s="13"/>
      <c r="VKS238" s="13"/>
      <c r="VKT238" s="13"/>
      <c r="VKU238" s="13"/>
      <c r="VKV238" s="13"/>
      <c r="VKW238" s="13"/>
      <c r="VKX238" s="13"/>
      <c r="VKY238" s="13"/>
      <c r="VKZ238" s="13"/>
      <c r="VLA238" s="13"/>
      <c r="VLB238" s="13"/>
      <c r="VLC238" s="13"/>
      <c r="VLD238" s="13"/>
      <c r="VLE238" s="13"/>
      <c r="VLF238" s="13"/>
      <c r="VLG238" s="13"/>
      <c r="VLH238" s="13"/>
      <c r="VLI238" s="13"/>
      <c r="VLJ238" s="13"/>
      <c r="VLK238" s="13"/>
      <c r="VLL238" s="13"/>
      <c r="VLM238" s="13"/>
      <c r="VLN238" s="13"/>
      <c r="VLO238" s="13"/>
      <c r="VLP238" s="13"/>
      <c r="VLQ238" s="13"/>
      <c r="VLR238" s="13"/>
      <c r="VLS238" s="13"/>
      <c r="VLT238" s="13"/>
      <c r="VLU238" s="13"/>
      <c r="VLV238" s="13"/>
      <c r="VLW238" s="13"/>
      <c r="VLX238" s="13"/>
      <c r="VLY238" s="13"/>
      <c r="VLZ238" s="13"/>
      <c r="VMA238" s="13"/>
      <c r="VMB238" s="13"/>
      <c r="VMC238" s="13"/>
      <c r="VMD238" s="13"/>
      <c r="VME238" s="13"/>
      <c r="VMF238" s="13"/>
      <c r="VMG238" s="13"/>
      <c r="VMH238" s="13"/>
      <c r="VMI238" s="13"/>
      <c r="VMJ238" s="13"/>
      <c r="VMK238" s="13"/>
      <c r="VML238" s="13"/>
      <c r="VMM238" s="13"/>
      <c r="VMN238" s="13"/>
      <c r="VMO238" s="13"/>
      <c r="VMP238" s="13"/>
      <c r="VMQ238" s="13"/>
      <c r="VMR238" s="13"/>
      <c r="VMS238" s="13"/>
      <c r="VMT238" s="13"/>
      <c r="VMU238" s="13"/>
      <c r="VMV238" s="13"/>
      <c r="VMW238" s="13"/>
      <c r="VMX238" s="13"/>
      <c r="VMY238" s="13"/>
      <c r="VMZ238" s="13"/>
      <c r="VNA238" s="13"/>
      <c r="VNB238" s="13"/>
      <c r="VNC238" s="13"/>
      <c r="VND238" s="13"/>
      <c r="VNE238" s="13"/>
      <c r="VNF238" s="13"/>
      <c r="VNG238" s="13"/>
      <c r="VNH238" s="13"/>
      <c r="VNI238" s="13"/>
      <c r="VNJ238" s="13"/>
      <c r="VNK238" s="13"/>
      <c r="VNL238" s="13"/>
      <c r="VNM238" s="13"/>
      <c r="VNN238" s="13"/>
      <c r="VNO238" s="13"/>
      <c r="VNP238" s="13"/>
      <c r="VNQ238" s="13"/>
      <c r="VNR238" s="13"/>
      <c r="VNS238" s="13"/>
      <c r="VNT238" s="13"/>
      <c r="VNU238" s="13"/>
      <c r="VNV238" s="13"/>
      <c r="VNW238" s="13"/>
      <c r="VNX238" s="13"/>
      <c r="VNY238" s="13"/>
      <c r="VNZ238" s="13"/>
      <c r="VOA238" s="13"/>
      <c r="VOB238" s="13"/>
      <c r="VOC238" s="13"/>
      <c r="VOD238" s="13"/>
      <c r="VOE238" s="13"/>
      <c r="VOF238" s="13"/>
      <c r="VOG238" s="13"/>
      <c r="VOH238" s="13"/>
      <c r="VOI238" s="13"/>
      <c r="VOJ238" s="13"/>
      <c r="VOK238" s="13"/>
      <c r="VOL238" s="13"/>
      <c r="VOM238" s="13"/>
      <c r="VON238" s="13"/>
      <c r="VOO238" s="13"/>
      <c r="VOP238" s="13"/>
      <c r="VOQ238" s="13"/>
      <c r="VOR238" s="13"/>
      <c r="VOS238" s="13"/>
      <c r="VOT238" s="13"/>
      <c r="VOU238" s="13"/>
      <c r="VOV238" s="13"/>
      <c r="VOW238" s="13"/>
      <c r="VOX238" s="13"/>
      <c r="VOY238" s="13"/>
      <c r="VOZ238" s="13"/>
      <c r="VPA238" s="13"/>
      <c r="VPB238" s="13"/>
      <c r="VPC238" s="13"/>
      <c r="VPD238" s="13"/>
      <c r="VPE238" s="13"/>
      <c r="VPF238" s="13"/>
      <c r="VPG238" s="13"/>
      <c r="VPH238" s="13"/>
      <c r="VPI238" s="13"/>
      <c r="VPJ238" s="13"/>
      <c r="VPK238" s="13"/>
      <c r="VPL238" s="13"/>
      <c r="VPM238" s="13"/>
      <c r="VPN238" s="13"/>
      <c r="VPO238" s="13"/>
      <c r="VPP238" s="13"/>
      <c r="VPQ238" s="13"/>
      <c r="VPR238" s="13"/>
      <c r="VPS238" s="13"/>
      <c r="VPT238" s="13"/>
      <c r="VPU238" s="13"/>
      <c r="VPV238" s="13"/>
      <c r="VPW238" s="13"/>
      <c r="VPX238" s="13"/>
      <c r="VPY238" s="13"/>
      <c r="VPZ238" s="13"/>
      <c r="VQA238" s="13"/>
      <c r="VQB238" s="13"/>
      <c r="VQC238" s="13"/>
      <c r="VQD238" s="13"/>
      <c r="VQE238" s="13"/>
      <c r="VQF238" s="13"/>
      <c r="VQG238" s="13"/>
      <c r="VQH238" s="13"/>
      <c r="VQI238" s="13"/>
      <c r="VQJ238" s="13"/>
      <c r="VQK238" s="13"/>
      <c r="VQL238" s="13"/>
      <c r="VQM238" s="13"/>
      <c r="VQN238" s="13"/>
      <c r="VQO238" s="13"/>
      <c r="VQP238" s="13"/>
      <c r="VQQ238" s="13"/>
      <c r="VQR238" s="13"/>
      <c r="VQS238" s="13"/>
      <c r="VQT238" s="13"/>
      <c r="VQU238" s="13"/>
      <c r="VQV238" s="13"/>
      <c r="VQW238" s="13"/>
      <c r="VQX238" s="13"/>
      <c r="VQY238" s="13"/>
      <c r="VQZ238" s="13"/>
      <c r="VRA238" s="13"/>
      <c r="VRB238" s="13"/>
      <c r="VRC238" s="13"/>
      <c r="VRD238" s="13"/>
      <c r="VRE238" s="13"/>
      <c r="VRF238" s="13"/>
      <c r="VRG238" s="13"/>
      <c r="VRH238" s="13"/>
      <c r="VRI238" s="13"/>
      <c r="VRJ238" s="13"/>
      <c r="VRK238" s="13"/>
      <c r="VRL238" s="13"/>
      <c r="VRM238" s="13"/>
      <c r="VRN238" s="13"/>
      <c r="VRO238" s="13"/>
      <c r="VRP238" s="13"/>
      <c r="VRQ238" s="13"/>
      <c r="VRR238" s="13"/>
      <c r="VRS238" s="13"/>
      <c r="VRT238" s="13"/>
      <c r="VRU238" s="13"/>
      <c r="VRV238" s="13"/>
      <c r="VRW238" s="13"/>
      <c r="VRX238" s="13"/>
      <c r="VRY238" s="13"/>
      <c r="VRZ238" s="13"/>
      <c r="VSA238" s="13"/>
      <c r="VSB238" s="13"/>
      <c r="VSC238" s="13"/>
      <c r="VSD238" s="13"/>
      <c r="VSE238" s="13"/>
      <c r="VSF238" s="13"/>
      <c r="VSG238" s="13"/>
      <c r="VSH238" s="13"/>
      <c r="VSI238" s="13"/>
      <c r="VSJ238" s="13"/>
      <c r="VSK238" s="13"/>
      <c r="VSL238" s="13"/>
      <c r="VSM238" s="13"/>
      <c r="VSN238" s="13"/>
      <c r="VSO238" s="13"/>
      <c r="VSP238" s="13"/>
      <c r="VSQ238" s="13"/>
      <c r="VSR238" s="13"/>
      <c r="VSS238" s="13"/>
      <c r="VST238" s="13"/>
      <c r="VSU238" s="13"/>
      <c r="VSV238" s="13"/>
      <c r="VSW238" s="13"/>
      <c r="VSX238" s="13"/>
      <c r="VSY238" s="13"/>
      <c r="VSZ238" s="13"/>
      <c r="VTA238" s="13"/>
      <c r="VTB238" s="13"/>
      <c r="VTC238" s="13"/>
      <c r="VTD238" s="13"/>
      <c r="VTE238" s="13"/>
      <c r="VTF238" s="13"/>
      <c r="VTG238" s="13"/>
      <c r="VTH238" s="13"/>
      <c r="VTI238" s="13"/>
      <c r="VTJ238" s="13"/>
      <c r="VTK238" s="13"/>
      <c r="VTL238" s="13"/>
      <c r="VTM238" s="13"/>
      <c r="VTN238" s="13"/>
      <c r="VTO238" s="13"/>
      <c r="VTP238" s="13"/>
      <c r="VTQ238" s="13"/>
      <c r="VTR238" s="13"/>
      <c r="VTS238" s="13"/>
      <c r="VTT238" s="13"/>
      <c r="VTU238" s="13"/>
      <c r="VTV238" s="13"/>
      <c r="VTW238" s="13"/>
      <c r="VTX238" s="13"/>
      <c r="VTY238" s="13"/>
      <c r="VTZ238" s="13"/>
      <c r="VUA238" s="13"/>
      <c r="VUB238" s="13"/>
      <c r="VUC238" s="13"/>
      <c r="VUD238" s="13"/>
      <c r="VUE238" s="13"/>
      <c r="VUF238" s="13"/>
      <c r="VUG238" s="13"/>
      <c r="VUH238" s="13"/>
      <c r="VUI238" s="13"/>
      <c r="VUJ238" s="13"/>
      <c r="VUK238" s="13"/>
      <c r="VUL238" s="13"/>
      <c r="VUM238" s="13"/>
      <c r="VUN238" s="13"/>
      <c r="VUO238" s="13"/>
      <c r="VUP238" s="13"/>
      <c r="VUQ238" s="13"/>
      <c r="VUR238" s="13"/>
      <c r="VUS238" s="13"/>
      <c r="VUT238" s="13"/>
      <c r="VUU238" s="13"/>
      <c r="VUV238" s="13"/>
      <c r="VUW238" s="13"/>
      <c r="VUX238" s="13"/>
      <c r="VUY238" s="13"/>
      <c r="VUZ238" s="13"/>
      <c r="VVA238" s="13"/>
      <c r="VVB238" s="13"/>
      <c r="VVC238" s="13"/>
      <c r="VVD238" s="13"/>
      <c r="VVE238" s="13"/>
      <c r="VVF238" s="13"/>
      <c r="VVG238" s="13"/>
      <c r="VVH238" s="13"/>
      <c r="VVI238" s="13"/>
      <c r="VVJ238" s="13"/>
      <c r="VVK238" s="13"/>
      <c r="VVL238" s="13"/>
      <c r="VVM238" s="13"/>
      <c r="VVN238" s="13"/>
      <c r="VVO238" s="13"/>
      <c r="VVP238" s="13"/>
      <c r="VVQ238" s="13"/>
      <c r="VVR238" s="13"/>
      <c r="VVS238" s="13"/>
      <c r="VVT238" s="13"/>
      <c r="VVU238" s="13"/>
      <c r="VVV238" s="13"/>
      <c r="VVW238" s="13"/>
      <c r="VVX238" s="13"/>
      <c r="VVY238" s="13"/>
      <c r="VVZ238" s="13"/>
      <c r="VWA238" s="13"/>
      <c r="VWB238" s="13"/>
      <c r="VWC238" s="13"/>
      <c r="VWD238" s="13"/>
      <c r="VWE238" s="13"/>
      <c r="VWF238" s="13"/>
      <c r="VWG238" s="13"/>
      <c r="VWH238" s="13"/>
      <c r="VWI238" s="13"/>
      <c r="VWJ238" s="13"/>
      <c r="VWK238" s="13"/>
      <c r="VWL238" s="13"/>
      <c r="VWM238" s="13"/>
      <c r="VWN238" s="13"/>
      <c r="VWO238" s="13"/>
      <c r="VWP238" s="13"/>
      <c r="VWQ238" s="13"/>
      <c r="VWR238" s="13"/>
      <c r="VWS238" s="13"/>
      <c r="VWT238" s="13"/>
      <c r="VWU238" s="13"/>
      <c r="VWV238" s="13"/>
      <c r="VWW238" s="13"/>
      <c r="VWX238" s="13"/>
      <c r="VWY238" s="13"/>
      <c r="VWZ238" s="13"/>
      <c r="VXA238" s="13"/>
      <c r="VXB238" s="13"/>
      <c r="VXC238" s="13"/>
      <c r="VXD238" s="13"/>
      <c r="VXE238" s="13"/>
      <c r="VXF238" s="13"/>
      <c r="VXG238" s="13"/>
      <c r="VXH238" s="13"/>
      <c r="VXI238" s="13"/>
      <c r="VXJ238" s="13"/>
      <c r="VXK238" s="13"/>
      <c r="VXL238" s="13"/>
      <c r="VXM238" s="13"/>
      <c r="VXN238" s="13"/>
      <c r="VXO238" s="13"/>
      <c r="VXP238" s="13"/>
      <c r="VXQ238" s="13"/>
      <c r="VXR238" s="13"/>
      <c r="VXS238" s="13"/>
      <c r="VXT238" s="13"/>
      <c r="VXU238" s="13"/>
      <c r="VXV238" s="13"/>
      <c r="VXW238" s="13"/>
      <c r="VXX238" s="13"/>
      <c r="VXY238" s="13"/>
      <c r="VXZ238" s="13"/>
      <c r="VYA238" s="13"/>
      <c r="VYB238" s="13"/>
      <c r="VYC238" s="13"/>
      <c r="VYD238" s="13"/>
      <c r="VYE238" s="13"/>
      <c r="VYF238" s="13"/>
      <c r="VYG238" s="13"/>
      <c r="VYH238" s="13"/>
      <c r="VYI238" s="13"/>
      <c r="VYJ238" s="13"/>
      <c r="VYK238" s="13"/>
      <c r="VYL238" s="13"/>
      <c r="VYM238" s="13"/>
      <c r="VYN238" s="13"/>
      <c r="VYO238" s="13"/>
      <c r="VYP238" s="13"/>
      <c r="VYQ238" s="13"/>
      <c r="VYR238" s="13"/>
      <c r="VYS238" s="13"/>
      <c r="VYT238" s="13"/>
      <c r="VYU238" s="13"/>
      <c r="VYV238" s="13"/>
      <c r="VYW238" s="13"/>
      <c r="VYX238" s="13"/>
      <c r="VYY238" s="13"/>
      <c r="VYZ238" s="13"/>
      <c r="VZA238" s="13"/>
      <c r="VZB238" s="13"/>
      <c r="VZC238" s="13"/>
      <c r="VZD238" s="13"/>
      <c r="VZE238" s="13"/>
      <c r="VZF238" s="13"/>
      <c r="VZG238" s="13"/>
      <c r="VZH238" s="13"/>
      <c r="VZI238" s="13"/>
      <c r="VZJ238" s="13"/>
      <c r="VZK238" s="13"/>
      <c r="VZL238" s="13"/>
      <c r="VZM238" s="13"/>
      <c r="VZN238" s="13"/>
      <c r="VZO238" s="13"/>
      <c r="VZP238" s="13"/>
      <c r="VZQ238" s="13"/>
      <c r="VZR238" s="13"/>
      <c r="VZS238" s="13"/>
      <c r="VZT238" s="13"/>
      <c r="VZU238" s="13"/>
      <c r="VZV238" s="13"/>
      <c r="VZW238" s="13"/>
      <c r="VZX238" s="13"/>
      <c r="VZY238" s="13"/>
      <c r="VZZ238" s="13"/>
      <c r="WAA238" s="13"/>
      <c r="WAB238" s="13"/>
      <c r="WAC238" s="13"/>
      <c r="WAD238" s="13"/>
      <c r="WAE238" s="13"/>
      <c r="WAF238" s="13"/>
      <c r="WAG238" s="13"/>
      <c r="WAH238" s="13"/>
      <c r="WAI238" s="13"/>
      <c r="WAJ238" s="13"/>
      <c r="WAK238" s="13"/>
      <c r="WAL238" s="13"/>
      <c r="WAM238" s="13"/>
      <c r="WAN238" s="13"/>
      <c r="WAO238" s="13"/>
      <c r="WAP238" s="13"/>
      <c r="WAQ238" s="13"/>
      <c r="WAR238" s="13"/>
      <c r="WAS238" s="13"/>
      <c r="WAT238" s="13"/>
      <c r="WAU238" s="13"/>
      <c r="WAV238" s="13"/>
      <c r="WAW238" s="13"/>
      <c r="WAX238" s="13"/>
      <c r="WAY238" s="13"/>
      <c r="WAZ238" s="13"/>
      <c r="WBA238" s="13"/>
      <c r="WBB238" s="13"/>
      <c r="WBC238" s="13"/>
      <c r="WBD238" s="13"/>
      <c r="WBE238" s="13"/>
      <c r="WBF238" s="13"/>
      <c r="WBG238" s="13"/>
      <c r="WBH238" s="13"/>
      <c r="WBI238" s="13"/>
      <c r="WBJ238" s="13"/>
      <c r="WBK238" s="13"/>
      <c r="WBL238" s="13"/>
      <c r="WBM238" s="13"/>
      <c r="WBN238" s="13"/>
      <c r="WBO238" s="13"/>
      <c r="WBP238" s="13"/>
      <c r="WBQ238" s="13"/>
      <c r="WBR238" s="13"/>
      <c r="WBS238" s="13"/>
      <c r="WBT238" s="13"/>
      <c r="WBU238" s="13"/>
      <c r="WBV238" s="13"/>
      <c r="WBW238" s="13"/>
      <c r="WBX238" s="13"/>
      <c r="WBY238" s="13"/>
      <c r="WBZ238" s="13"/>
      <c r="WCA238" s="13"/>
      <c r="WCB238" s="13"/>
      <c r="WCC238" s="13"/>
      <c r="WCD238" s="13"/>
      <c r="WCE238" s="13"/>
      <c r="WCF238" s="13"/>
      <c r="WCG238" s="13"/>
      <c r="WCH238" s="13"/>
      <c r="WCI238" s="13"/>
      <c r="WCJ238" s="13"/>
      <c r="WCK238" s="13"/>
      <c r="WCL238" s="13"/>
      <c r="WCM238" s="13"/>
      <c r="WCN238" s="13"/>
      <c r="WCO238" s="13"/>
      <c r="WCP238" s="13"/>
      <c r="WCQ238" s="13"/>
      <c r="WCR238" s="13"/>
      <c r="WCS238" s="13"/>
      <c r="WCT238" s="13"/>
      <c r="WCU238" s="13"/>
      <c r="WCV238" s="13"/>
      <c r="WCW238" s="13"/>
      <c r="WCX238" s="13"/>
      <c r="WCY238" s="13"/>
      <c r="WCZ238" s="13"/>
      <c r="WDA238" s="13"/>
      <c r="WDB238" s="13"/>
      <c r="WDC238" s="13"/>
      <c r="WDD238" s="13"/>
      <c r="WDE238" s="13"/>
      <c r="WDF238" s="13"/>
      <c r="WDG238" s="13"/>
      <c r="WDH238" s="13"/>
      <c r="WDI238" s="13"/>
      <c r="WDJ238" s="13"/>
      <c r="WDK238" s="13"/>
      <c r="WDL238" s="13"/>
      <c r="WDM238" s="13"/>
      <c r="WDN238" s="13"/>
      <c r="WDO238" s="13"/>
      <c r="WDP238" s="13"/>
      <c r="WDQ238" s="13"/>
      <c r="WDR238" s="13"/>
      <c r="WDS238" s="13"/>
      <c r="WDT238" s="13"/>
      <c r="WDU238" s="13"/>
      <c r="WDV238" s="13"/>
      <c r="WDW238" s="13"/>
      <c r="WDX238" s="13"/>
      <c r="WDY238" s="13"/>
      <c r="WDZ238" s="13"/>
      <c r="WEA238" s="13"/>
      <c r="WEB238" s="13"/>
      <c r="WEC238" s="13"/>
      <c r="WED238" s="13"/>
      <c r="WEE238" s="13"/>
      <c r="WEF238" s="13"/>
      <c r="WEG238" s="13"/>
      <c r="WEH238" s="13"/>
      <c r="WEI238" s="13"/>
      <c r="WEJ238" s="13"/>
      <c r="WEK238" s="13"/>
      <c r="WEL238" s="13"/>
      <c r="WEM238" s="13"/>
      <c r="WEN238" s="13"/>
      <c r="WEO238" s="13"/>
      <c r="WEP238" s="13"/>
      <c r="WEQ238" s="13"/>
      <c r="WER238" s="13"/>
      <c r="WES238" s="13"/>
      <c r="WET238" s="13"/>
      <c r="WEU238" s="13"/>
      <c r="WEV238" s="13"/>
      <c r="WEW238" s="13"/>
      <c r="WEX238" s="13"/>
      <c r="WEY238" s="13"/>
      <c r="WEZ238" s="13"/>
      <c r="WFA238" s="13"/>
      <c r="WFB238" s="13"/>
      <c r="WFC238" s="13"/>
      <c r="WFD238" s="13"/>
      <c r="WFE238" s="13"/>
      <c r="WFF238" s="13"/>
      <c r="WFG238" s="13"/>
      <c r="WFH238" s="13"/>
      <c r="WFI238" s="13"/>
      <c r="WFJ238" s="13"/>
      <c r="WFK238" s="13"/>
      <c r="WFL238" s="13"/>
      <c r="WFM238" s="13"/>
      <c r="WFN238" s="13"/>
      <c r="WFO238" s="13"/>
      <c r="WFP238" s="13"/>
      <c r="WFQ238" s="13"/>
      <c r="WFR238" s="13"/>
      <c r="WFS238" s="13"/>
      <c r="WFT238" s="13"/>
      <c r="WFU238" s="13"/>
      <c r="WFV238" s="13"/>
      <c r="WFW238" s="13"/>
      <c r="WFX238" s="13"/>
      <c r="WFY238" s="13"/>
      <c r="WFZ238" s="13"/>
      <c r="WGA238" s="13"/>
      <c r="WGB238" s="13"/>
      <c r="WGC238" s="13"/>
      <c r="WGD238" s="13"/>
      <c r="WGE238" s="13"/>
      <c r="WGF238" s="13"/>
      <c r="WGG238" s="13"/>
      <c r="WGH238" s="13"/>
      <c r="WGI238" s="13"/>
      <c r="WGJ238" s="13"/>
      <c r="WGK238" s="13"/>
      <c r="WGL238" s="13"/>
      <c r="WGM238" s="13"/>
      <c r="WGN238" s="13"/>
      <c r="WGO238" s="13"/>
      <c r="WGP238" s="13"/>
      <c r="WGQ238" s="13"/>
      <c r="WGR238" s="13"/>
      <c r="WGS238" s="13"/>
      <c r="WGT238" s="13"/>
      <c r="WGU238" s="13"/>
      <c r="WGV238" s="13"/>
      <c r="WGW238" s="13"/>
      <c r="WGX238" s="13"/>
      <c r="WGY238" s="13"/>
      <c r="WGZ238" s="13"/>
      <c r="WHA238" s="13"/>
      <c r="WHB238" s="13"/>
      <c r="WHC238" s="13"/>
      <c r="WHD238" s="13"/>
      <c r="WHE238" s="13"/>
      <c r="WHF238" s="13"/>
      <c r="WHG238" s="13"/>
      <c r="WHH238" s="13"/>
      <c r="WHI238" s="13"/>
      <c r="WHJ238" s="13"/>
      <c r="WHK238" s="13"/>
      <c r="WHL238" s="13"/>
      <c r="WHM238" s="13"/>
      <c r="WHN238" s="13"/>
      <c r="WHO238" s="13"/>
      <c r="WHP238" s="13"/>
      <c r="WHQ238" s="13"/>
      <c r="WHR238" s="13"/>
      <c r="WHS238" s="13"/>
      <c r="WHT238" s="13"/>
      <c r="WHU238" s="13"/>
      <c r="WHV238" s="13"/>
      <c r="WHW238" s="13"/>
      <c r="WHX238" s="13"/>
      <c r="WHY238" s="13"/>
      <c r="WHZ238" s="13"/>
      <c r="WIA238" s="13"/>
      <c r="WIB238" s="13"/>
      <c r="WIC238" s="13"/>
      <c r="WID238" s="13"/>
      <c r="WIE238" s="13"/>
      <c r="WIF238" s="13"/>
      <c r="WIG238" s="13"/>
      <c r="WIH238" s="13"/>
      <c r="WII238" s="13"/>
      <c r="WIJ238" s="13"/>
      <c r="WIK238" s="13"/>
      <c r="WIL238" s="13"/>
      <c r="WIM238" s="13"/>
      <c r="WIN238" s="13"/>
      <c r="WIO238" s="13"/>
      <c r="WIP238" s="13"/>
      <c r="WIQ238" s="13"/>
      <c r="WIR238" s="13"/>
      <c r="WIS238" s="13"/>
      <c r="WIT238" s="13"/>
      <c r="WIU238" s="13"/>
      <c r="WIV238" s="13"/>
      <c r="WIW238" s="13"/>
      <c r="WIX238" s="13"/>
      <c r="WIY238" s="13"/>
      <c r="WIZ238" s="13"/>
      <c r="WJA238" s="13"/>
      <c r="WJB238" s="13"/>
      <c r="WJC238" s="13"/>
      <c r="WJD238" s="13"/>
      <c r="WJE238" s="13"/>
      <c r="WJF238" s="13"/>
      <c r="WJG238" s="13"/>
      <c r="WJH238" s="13"/>
      <c r="WJI238" s="13"/>
      <c r="WJJ238" s="13"/>
      <c r="WJK238" s="13"/>
      <c r="WJL238" s="13"/>
      <c r="WJM238" s="13"/>
      <c r="WJN238" s="13"/>
      <c r="WJO238" s="13"/>
      <c r="WJP238" s="13"/>
      <c r="WJQ238" s="13"/>
      <c r="WJR238" s="13"/>
      <c r="WJS238" s="13"/>
      <c r="WJT238" s="13"/>
      <c r="WJU238" s="13"/>
      <c r="WJV238" s="13"/>
      <c r="WJW238" s="13"/>
      <c r="WJX238" s="13"/>
      <c r="WJY238" s="13"/>
      <c r="WJZ238" s="13"/>
      <c r="WKA238" s="13"/>
      <c r="WKB238" s="13"/>
      <c r="WKC238" s="13"/>
      <c r="WKD238" s="13"/>
      <c r="WKE238" s="13"/>
      <c r="WKF238" s="13"/>
      <c r="WKG238" s="13"/>
      <c r="WKH238" s="13"/>
      <c r="WKI238" s="13"/>
      <c r="WKJ238" s="13"/>
      <c r="WKK238" s="13"/>
      <c r="WKL238" s="13"/>
      <c r="WKM238" s="13"/>
      <c r="WKN238" s="13"/>
      <c r="WKO238" s="13"/>
      <c r="WKP238" s="13"/>
      <c r="WKQ238" s="13"/>
      <c r="WKR238" s="13"/>
      <c r="WKS238" s="13"/>
      <c r="WKT238" s="13"/>
      <c r="WKU238" s="13"/>
      <c r="WKV238" s="13"/>
      <c r="WKW238" s="13"/>
      <c r="WKX238" s="13"/>
      <c r="WKY238" s="13"/>
      <c r="WKZ238" s="13"/>
      <c r="WLA238" s="13"/>
      <c r="WLB238" s="13"/>
      <c r="WLC238" s="13"/>
      <c r="WLD238" s="13"/>
      <c r="WLE238" s="13"/>
      <c r="WLF238" s="13"/>
      <c r="WLG238" s="13"/>
      <c r="WLH238" s="13"/>
      <c r="WLI238" s="13"/>
      <c r="WLJ238" s="13"/>
      <c r="WLK238" s="13"/>
      <c r="WLL238" s="13"/>
      <c r="WLM238" s="13"/>
      <c r="WLN238" s="13"/>
      <c r="WLO238" s="13"/>
      <c r="WLP238" s="13"/>
      <c r="WLQ238" s="13"/>
      <c r="WLR238" s="13"/>
      <c r="WLS238" s="13"/>
      <c r="WLT238" s="13"/>
      <c r="WLU238" s="13"/>
      <c r="WLV238" s="13"/>
      <c r="WLW238" s="13"/>
      <c r="WLX238" s="13"/>
      <c r="WLY238" s="13"/>
      <c r="WLZ238" s="13"/>
      <c r="WMA238" s="13"/>
      <c r="WMB238" s="13"/>
      <c r="WMC238" s="13"/>
      <c r="WMD238" s="13"/>
      <c r="WME238" s="13"/>
      <c r="WMF238" s="13"/>
      <c r="WMG238" s="13"/>
      <c r="WMH238" s="13"/>
      <c r="WMI238" s="13"/>
      <c r="WMJ238" s="13"/>
      <c r="WMK238" s="13"/>
      <c r="WML238" s="13"/>
      <c r="WMM238" s="13"/>
      <c r="WMN238" s="13"/>
      <c r="WMO238" s="13"/>
      <c r="WMP238" s="13"/>
      <c r="WMQ238" s="13"/>
      <c r="WMR238" s="13"/>
      <c r="WMS238" s="13"/>
      <c r="WMT238" s="13"/>
      <c r="WMU238" s="13"/>
      <c r="WMV238" s="13"/>
      <c r="WMW238" s="13"/>
      <c r="WMX238" s="13"/>
      <c r="WMY238" s="13"/>
      <c r="WMZ238" s="13"/>
      <c r="WNA238" s="13"/>
      <c r="WNB238" s="13"/>
      <c r="WNC238" s="13"/>
      <c r="WND238" s="13"/>
      <c r="WNE238" s="13"/>
      <c r="WNF238" s="13"/>
      <c r="WNG238" s="13"/>
      <c r="WNH238" s="13"/>
      <c r="WNI238" s="13"/>
      <c r="WNJ238" s="13"/>
      <c r="WNK238" s="13"/>
      <c r="WNL238" s="13"/>
      <c r="WNM238" s="13"/>
      <c r="WNN238" s="13"/>
      <c r="WNO238" s="13"/>
      <c r="WNP238" s="13"/>
      <c r="WNQ238" s="13"/>
      <c r="WNR238" s="13"/>
      <c r="WNS238" s="13"/>
      <c r="WNT238" s="13"/>
      <c r="WNU238" s="13"/>
      <c r="WNV238" s="13"/>
      <c r="WNW238" s="13"/>
      <c r="WNX238" s="13"/>
      <c r="WNY238" s="13"/>
      <c r="WNZ238" s="13"/>
      <c r="WOA238" s="13"/>
      <c r="WOB238" s="13"/>
      <c r="WOC238" s="13"/>
      <c r="WOD238" s="13"/>
      <c r="WOE238" s="13"/>
      <c r="WOF238" s="13"/>
      <c r="WOG238" s="13"/>
      <c r="WOH238" s="13"/>
      <c r="WOI238" s="13"/>
      <c r="WOJ238" s="13"/>
      <c r="WOK238" s="13"/>
      <c r="WOL238" s="13"/>
      <c r="WOM238" s="13"/>
      <c r="WON238" s="13"/>
      <c r="WOO238" s="13"/>
      <c r="WOP238" s="13"/>
      <c r="WOQ238" s="13"/>
      <c r="WOR238" s="13"/>
      <c r="WOS238" s="13"/>
      <c r="WOT238" s="13"/>
      <c r="WOU238" s="13"/>
      <c r="WOV238" s="13"/>
      <c r="WOW238" s="13"/>
      <c r="WOX238" s="13"/>
      <c r="WOY238" s="13"/>
      <c r="WOZ238" s="13"/>
      <c r="WPA238" s="13"/>
      <c r="WPB238" s="13"/>
      <c r="WPC238" s="13"/>
      <c r="WPD238" s="13"/>
      <c r="WPE238" s="13"/>
      <c r="WPF238" s="13"/>
      <c r="WPG238" s="13"/>
      <c r="WPH238" s="13"/>
      <c r="WPI238" s="13"/>
      <c r="WPJ238" s="13"/>
      <c r="WPK238" s="13"/>
      <c r="WPL238" s="13"/>
      <c r="WPM238" s="13"/>
      <c r="WPN238" s="13"/>
      <c r="WPO238" s="13"/>
      <c r="WPP238" s="13"/>
      <c r="WPQ238" s="13"/>
      <c r="WPR238" s="13"/>
      <c r="WPS238" s="13"/>
      <c r="WPT238" s="13"/>
      <c r="WPU238" s="13"/>
      <c r="WPV238" s="13"/>
      <c r="WPW238" s="13"/>
      <c r="WPX238" s="13"/>
      <c r="WPY238" s="13"/>
      <c r="WPZ238" s="13"/>
      <c r="WQA238" s="13"/>
      <c r="WQB238" s="13"/>
      <c r="WQC238" s="13"/>
      <c r="WQD238" s="13"/>
      <c r="WQE238" s="13"/>
      <c r="WQF238" s="13"/>
      <c r="WQG238" s="13"/>
      <c r="WQH238" s="13"/>
      <c r="WQI238" s="13"/>
      <c r="WQJ238" s="13"/>
      <c r="WQK238" s="13"/>
      <c r="WQL238" s="13"/>
      <c r="WQM238" s="13"/>
      <c r="WQN238" s="13"/>
      <c r="WQO238" s="13"/>
      <c r="WQP238" s="13"/>
      <c r="WQQ238" s="13"/>
      <c r="WQR238" s="13"/>
      <c r="WQS238" s="13"/>
      <c r="WQT238" s="13"/>
      <c r="WQU238" s="13"/>
      <c r="WQV238" s="13"/>
      <c r="WQW238" s="13"/>
      <c r="WQX238" s="13"/>
      <c r="WQY238" s="13"/>
      <c r="WQZ238" s="13"/>
      <c r="WRA238" s="13"/>
      <c r="WRB238" s="13"/>
      <c r="WRC238" s="13"/>
      <c r="WRD238" s="13"/>
      <c r="WRE238" s="13"/>
      <c r="WRF238" s="13"/>
      <c r="WRG238" s="13"/>
      <c r="WRH238" s="13"/>
      <c r="WRI238" s="13"/>
      <c r="WRJ238" s="13"/>
      <c r="WRK238" s="13"/>
      <c r="WRL238" s="13"/>
      <c r="WRM238" s="13"/>
      <c r="WRN238" s="13"/>
      <c r="WRO238" s="13"/>
      <c r="WRP238" s="13"/>
      <c r="WRQ238" s="13"/>
      <c r="WRR238" s="13"/>
      <c r="WRS238" s="13"/>
      <c r="WRT238" s="13"/>
      <c r="WRU238" s="13"/>
      <c r="WRV238" s="13"/>
      <c r="WRW238" s="13"/>
      <c r="WRX238" s="13"/>
      <c r="WRY238" s="13"/>
      <c r="WRZ238" s="13"/>
      <c r="WSA238" s="13"/>
      <c r="WSB238" s="13"/>
      <c r="WSC238" s="13"/>
      <c r="WSD238" s="13"/>
      <c r="WSE238" s="13"/>
      <c r="WSF238" s="13"/>
      <c r="WSG238" s="13"/>
      <c r="WSH238" s="13"/>
      <c r="WSI238" s="13"/>
      <c r="WSJ238" s="13"/>
      <c r="WSK238" s="13"/>
      <c r="WSL238" s="13"/>
      <c r="WSM238" s="13"/>
      <c r="WSN238" s="13"/>
      <c r="WSO238" s="13"/>
      <c r="WSP238" s="13"/>
      <c r="WSQ238" s="13"/>
      <c r="WSR238" s="13"/>
      <c r="WSS238" s="13"/>
      <c r="WST238" s="13"/>
      <c r="WSU238" s="13"/>
      <c r="WSV238" s="13"/>
      <c r="WSW238" s="13"/>
      <c r="WSX238" s="13"/>
      <c r="WSY238" s="13"/>
      <c r="WSZ238" s="13"/>
      <c r="WTA238" s="13"/>
      <c r="WTB238" s="13"/>
      <c r="WTC238" s="13"/>
      <c r="WTD238" s="13"/>
      <c r="WTE238" s="13"/>
      <c r="WTF238" s="13"/>
      <c r="WTG238" s="13"/>
      <c r="WTH238" s="13"/>
      <c r="WTI238" s="13"/>
      <c r="WTJ238" s="13"/>
      <c r="WTK238" s="13"/>
      <c r="WTL238" s="13"/>
      <c r="WTM238" s="13"/>
      <c r="WTN238" s="13"/>
      <c r="WTO238" s="13"/>
      <c r="WTP238" s="13"/>
      <c r="WTQ238" s="13"/>
      <c r="WTR238" s="13"/>
      <c r="WTS238" s="13"/>
      <c r="WTT238" s="13"/>
      <c r="WTU238" s="13"/>
      <c r="WTV238" s="13"/>
      <c r="WTW238" s="13"/>
      <c r="WTX238" s="13"/>
      <c r="WTY238" s="13"/>
      <c r="WTZ238" s="13"/>
      <c r="WUA238" s="13"/>
      <c r="WUB238" s="13"/>
      <c r="WUC238" s="13"/>
      <c r="WUD238" s="13"/>
      <c r="WUE238" s="13"/>
      <c r="WUF238" s="13"/>
      <c r="WUG238" s="13"/>
      <c r="WUH238" s="13"/>
      <c r="WUI238" s="13"/>
      <c r="WUJ238" s="13"/>
      <c r="WUK238" s="13"/>
      <c r="WUL238" s="13"/>
      <c r="WUM238" s="13"/>
      <c r="WUN238" s="13"/>
      <c r="WUO238" s="13"/>
      <c r="WUP238" s="13"/>
      <c r="WUQ238" s="13"/>
      <c r="WUR238" s="13"/>
      <c r="WUS238" s="13"/>
      <c r="WUT238" s="13"/>
      <c r="WUU238" s="13"/>
      <c r="WUV238" s="13"/>
      <c r="WUW238" s="13"/>
      <c r="WUX238" s="13"/>
      <c r="WUY238" s="13"/>
      <c r="WUZ238" s="13"/>
      <c r="WVA238" s="13"/>
      <c r="WVB238" s="13"/>
      <c r="WVC238" s="13"/>
      <c r="WVD238" s="13"/>
      <c r="WVE238" s="13"/>
      <c r="WVF238" s="13"/>
      <c r="WVG238" s="13"/>
      <c r="WVH238" s="13"/>
      <c r="WVI238" s="13"/>
      <c r="WVJ238" s="13"/>
      <c r="WVK238" s="13"/>
      <c r="WVL238" s="13"/>
      <c r="WVM238" s="13"/>
      <c r="WVN238" s="13"/>
      <c r="WVO238" s="13"/>
      <c r="WVP238" s="13"/>
      <c r="WVQ238" s="13"/>
      <c r="WVR238" s="13"/>
      <c r="WVS238" s="13"/>
      <c r="WVT238" s="13"/>
      <c r="WVU238" s="13"/>
      <c r="WVV238" s="13"/>
      <c r="WVW238" s="13"/>
      <c r="WVX238" s="13"/>
      <c r="WVY238" s="13"/>
      <c r="WVZ238" s="13"/>
      <c r="WWA238" s="13"/>
      <c r="WWB238" s="13"/>
      <c r="WWC238" s="13"/>
      <c r="WWD238" s="13"/>
      <c r="WWE238" s="13"/>
      <c r="WWF238" s="13"/>
      <c r="WWG238" s="13"/>
      <c r="WWH238" s="13"/>
      <c r="WWI238" s="13"/>
      <c r="WWJ238" s="13"/>
      <c r="WWK238" s="13"/>
      <c r="WWL238" s="13"/>
      <c r="WWM238" s="13"/>
      <c r="WWN238" s="13"/>
      <c r="WWO238" s="13"/>
      <c r="WWP238" s="13"/>
      <c r="WWQ238" s="13"/>
      <c r="WWR238" s="13"/>
      <c r="WWS238" s="13"/>
      <c r="WWT238" s="13"/>
      <c r="WWU238" s="13"/>
      <c r="WWV238" s="13"/>
      <c r="WWW238" s="13"/>
      <c r="WWX238" s="13"/>
      <c r="WWY238" s="13"/>
      <c r="WWZ238" s="13"/>
      <c r="WXA238" s="13"/>
      <c r="WXB238" s="13"/>
      <c r="WXC238" s="13"/>
      <c r="WXD238" s="13"/>
      <c r="WXE238" s="13"/>
      <c r="WXF238" s="13"/>
      <c r="WXG238" s="13"/>
      <c r="WXH238" s="13"/>
      <c r="WXI238" s="13"/>
      <c r="WXJ238" s="13"/>
      <c r="WXK238" s="13"/>
      <c r="WXL238" s="13"/>
      <c r="WXM238" s="13"/>
      <c r="WXN238" s="13"/>
      <c r="WXO238" s="13"/>
      <c r="WXP238" s="13"/>
      <c r="WXQ238" s="13"/>
      <c r="WXR238" s="13"/>
      <c r="WXS238" s="13"/>
      <c r="WXT238" s="13"/>
      <c r="WXU238" s="13"/>
      <c r="WXV238" s="13"/>
      <c r="WXW238" s="13"/>
      <c r="WXX238" s="13"/>
      <c r="WXY238" s="13"/>
      <c r="WXZ238" s="13"/>
      <c r="WYA238" s="13"/>
      <c r="WYB238" s="13"/>
      <c r="WYC238" s="13"/>
      <c r="WYD238" s="13"/>
      <c r="WYE238" s="13"/>
      <c r="WYF238" s="13"/>
      <c r="WYG238" s="13"/>
      <c r="WYH238" s="13"/>
      <c r="WYI238" s="13"/>
      <c r="WYJ238" s="13"/>
      <c r="WYK238" s="13"/>
      <c r="WYL238" s="13"/>
      <c r="WYM238" s="13"/>
      <c r="WYN238" s="13"/>
      <c r="WYO238" s="13"/>
      <c r="WYP238" s="13"/>
      <c r="WYQ238" s="13"/>
      <c r="WYR238" s="13"/>
      <c r="WYS238" s="13"/>
      <c r="WYT238" s="13"/>
      <c r="WYU238" s="13"/>
      <c r="WYV238" s="13"/>
      <c r="WYW238" s="13"/>
      <c r="WYX238" s="13"/>
      <c r="WYY238" s="13"/>
      <c r="WYZ238" s="13"/>
      <c r="WZA238" s="13"/>
      <c r="WZB238" s="13"/>
      <c r="WZC238" s="13"/>
      <c r="WZD238" s="13"/>
      <c r="WZE238" s="13"/>
      <c r="WZF238" s="13"/>
      <c r="WZG238" s="13"/>
      <c r="WZH238" s="13"/>
      <c r="WZI238" s="13"/>
      <c r="WZJ238" s="13"/>
      <c r="WZK238" s="13"/>
      <c r="WZL238" s="13"/>
      <c r="WZM238" s="13"/>
      <c r="WZN238" s="13"/>
      <c r="WZO238" s="13"/>
      <c r="WZP238" s="13"/>
      <c r="WZQ238" s="13"/>
      <c r="WZR238" s="13"/>
      <c r="WZS238" s="13"/>
      <c r="WZT238" s="13"/>
      <c r="WZU238" s="13"/>
      <c r="WZV238" s="13"/>
      <c r="WZW238" s="13"/>
      <c r="WZX238" s="13"/>
      <c r="WZY238" s="13"/>
      <c r="WZZ238" s="13"/>
      <c r="XAA238" s="13"/>
      <c r="XAB238" s="13"/>
      <c r="XAC238" s="13"/>
      <c r="XAD238" s="13"/>
      <c r="XAE238" s="13"/>
      <c r="XAF238" s="13"/>
      <c r="XAG238" s="13"/>
      <c r="XAH238" s="13"/>
      <c r="XAI238" s="13"/>
      <c r="XAJ238" s="13"/>
      <c r="XAK238" s="13"/>
      <c r="XAL238" s="13"/>
      <c r="XAM238" s="13"/>
      <c r="XAN238" s="13"/>
      <c r="XAO238" s="13"/>
      <c r="XAP238" s="13"/>
      <c r="XAQ238" s="13"/>
      <c r="XAR238" s="13"/>
      <c r="XAS238" s="13"/>
      <c r="XAT238" s="13"/>
      <c r="XAU238" s="13"/>
      <c r="XAV238" s="13"/>
      <c r="XAW238" s="13"/>
      <c r="XAX238" s="13"/>
      <c r="XAY238" s="13"/>
      <c r="XAZ238" s="13"/>
      <c r="XBA238" s="13"/>
      <c r="XBB238" s="13"/>
      <c r="XBC238" s="13"/>
      <c r="XBD238" s="13"/>
      <c r="XBE238" s="13"/>
      <c r="XBF238" s="13"/>
      <c r="XBG238" s="13"/>
      <c r="XBH238" s="13"/>
      <c r="XBI238" s="13"/>
      <c r="XBJ238" s="13"/>
      <c r="XBK238" s="13"/>
      <c r="XBL238" s="13"/>
      <c r="XBM238" s="13"/>
      <c r="XBN238" s="13"/>
      <c r="XBO238" s="13"/>
      <c r="XBP238" s="13"/>
      <c r="XBQ238" s="13"/>
      <c r="XBR238" s="13"/>
      <c r="XBS238" s="13"/>
      <c r="XBT238" s="13"/>
      <c r="XBU238" s="13"/>
      <c r="XBV238" s="13"/>
      <c r="XBW238" s="13"/>
      <c r="XBX238" s="13"/>
      <c r="XBY238" s="13"/>
      <c r="XBZ238" s="13"/>
      <c r="XCA238" s="13"/>
      <c r="XCB238" s="13"/>
      <c r="XCC238" s="13"/>
      <c r="XCD238" s="13"/>
      <c r="XCE238" s="13"/>
      <c r="XCF238" s="13"/>
      <c r="XCG238" s="13"/>
      <c r="XCH238" s="13"/>
      <c r="XCI238" s="13"/>
      <c r="XCJ238" s="13"/>
      <c r="XCK238" s="13"/>
      <c r="XCL238" s="13"/>
      <c r="XCM238" s="13"/>
      <c r="XCN238" s="13"/>
      <c r="XCO238" s="13"/>
      <c r="XCP238" s="13"/>
      <c r="XCQ238" s="13"/>
      <c r="XCR238" s="13"/>
      <c r="XCS238" s="13"/>
      <c r="XCT238" s="13"/>
      <c r="XCU238" s="13"/>
      <c r="XCV238" s="13"/>
      <c r="XCW238" s="13"/>
      <c r="XCX238" s="13"/>
      <c r="XCY238" s="13"/>
      <c r="XCZ238" s="13"/>
      <c r="XDA238" s="13"/>
      <c r="XDB238" s="13"/>
      <c r="XDC238" s="13"/>
      <c r="XDD238" s="13"/>
      <c r="XDE238" s="13"/>
      <c r="XDF238" s="13"/>
      <c r="XDG238" s="13"/>
      <c r="XDH238" s="13"/>
      <c r="XDI238" s="13"/>
      <c r="XDJ238" s="13"/>
      <c r="XDK238" s="13"/>
      <c r="XDL238" s="13"/>
      <c r="XDM238" s="13"/>
      <c r="XDN238" s="13"/>
      <c r="XDO238" s="13"/>
      <c r="XDP238" s="13"/>
      <c r="XDQ238" s="13"/>
      <c r="XDR238" s="13"/>
      <c r="XDS238" s="13"/>
      <c r="XDT238" s="13"/>
      <c r="XDU238" s="13"/>
      <c r="XDV238" s="13"/>
      <c r="XDW238" s="13"/>
      <c r="XDX238" s="13"/>
      <c r="XDY238" s="13"/>
      <c r="XDZ238" s="13"/>
      <c r="XEA238" s="13"/>
      <c r="XEB238" s="13"/>
      <c r="XEC238" s="13"/>
      <c r="XED238" s="13"/>
      <c r="XEE238" s="13"/>
      <c r="XEF238" s="13"/>
      <c r="XEG238" s="13"/>
      <c r="XEH238" s="13"/>
      <c r="XEI238" s="13"/>
      <c r="XEJ238" s="13"/>
      <c r="XEK238" s="13"/>
      <c r="XEL238" s="13"/>
      <c r="XEM238" s="13"/>
      <c r="XEN238" s="13"/>
      <c r="XEO238" s="13"/>
      <c r="XEP238" s="13"/>
      <c r="XEQ238" s="13"/>
      <c r="XER238" s="13"/>
      <c r="XES238" s="13"/>
      <c r="XET238" s="13"/>
      <c r="XEU238" s="13"/>
      <c r="XEV238" s="13"/>
      <c r="XEW238" s="13"/>
      <c r="XEX238" s="13"/>
      <c r="XEY238" s="13"/>
      <c r="XEZ238" s="13"/>
    </row>
    <row r="239" spans="1:16380" ht="12.75" customHeight="1" x14ac:dyDescent="0.2">
      <c r="E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6380" ht="12.75" customHeight="1" x14ac:dyDescent="0.2">
      <c r="E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customFormat="1" ht="12.75" customHeight="1" x14ac:dyDescent="0.2"/>
    <row r="242" customFormat="1" ht="12.75" customHeight="1" x14ac:dyDescent="0.2"/>
    <row r="243" customFormat="1" ht="12.75" customHeight="1" x14ac:dyDescent="0.2"/>
    <row r="244" customFormat="1" ht="12.75" customHeight="1" x14ac:dyDescent="0.2"/>
    <row r="245" customFormat="1" ht="12.75" customHeight="1" x14ac:dyDescent="0.2"/>
    <row r="246" customFormat="1" ht="12.75" customHeight="1" x14ac:dyDescent="0.2"/>
    <row r="247" customFormat="1" ht="12.75" customHeight="1" x14ac:dyDescent="0.2"/>
    <row r="248" customFormat="1" ht="12.75" customHeight="1" x14ac:dyDescent="0.2"/>
    <row r="249" customFormat="1" ht="12.75" customHeight="1" x14ac:dyDescent="0.2"/>
    <row r="250" customFormat="1" ht="12.75" customHeight="1" x14ac:dyDescent="0.2"/>
    <row r="251" customFormat="1" ht="12.75" customHeight="1" x14ac:dyDescent="0.2"/>
    <row r="252" customFormat="1" ht="12.75" customHeight="1" x14ac:dyDescent="0.2"/>
    <row r="253" customFormat="1" ht="12.75" customHeight="1" x14ac:dyDescent="0.2"/>
    <row r="254" customFormat="1" ht="12.75" customHeight="1" x14ac:dyDescent="0.2"/>
    <row r="255" customFormat="1" ht="12.75" customHeight="1" x14ac:dyDescent="0.2"/>
    <row r="256" customFormat="1" ht="12.75" customHeight="1" x14ac:dyDescent="0.2"/>
    <row r="257" customFormat="1" ht="12.75" customHeight="1" x14ac:dyDescent="0.2"/>
    <row r="258" customFormat="1" ht="12.75" customHeight="1" x14ac:dyDescent="0.2"/>
    <row r="259" customFormat="1" ht="12.75" customHeight="1" x14ac:dyDescent="0.2"/>
    <row r="260" customFormat="1" ht="12.75" customHeight="1" x14ac:dyDescent="0.2"/>
    <row r="261" customFormat="1" ht="12.75" customHeight="1" x14ac:dyDescent="0.2"/>
    <row r="262" customFormat="1" ht="12.75" customHeight="1" x14ac:dyDescent="0.2"/>
    <row r="263" customFormat="1" ht="12.75" customHeight="1" x14ac:dyDescent="0.2"/>
    <row r="264" customFormat="1" ht="12.75" customHeight="1" x14ac:dyDescent="0.2"/>
    <row r="265" customFormat="1" ht="12.75" customHeight="1" x14ac:dyDescent="0.2"/>
    <row r="266" customFormat="1" ht="12.75" customHeight="1" x14ac:dyDescent="0.2"/>
    <row r="267" customFormat="1" ht="12.75" customHeight="1" x14ac:dyDescent="0.2"/>
    <row r="268" customFormat="1" ht="12.75" customHeight="1" x14ac:dyDescent="0.2"/>
    <row r="269" customFormat="1" ht="12.75" customHeight="1" x14ac:dyDescent="0.2"/>
    <row r="270" customFormat="1" ht="12.75" customHeight="1" x14ac:dyDescent="0.2"/>
    <row r="271" customFormat="1" ht="12.75" customHeight="1" x14ac:dyDescent="0.2"/>
    <row r="272" customFormat="1" ht="12.75" customHeight="1" x14ac:dyDescent="0.2"/>
    <row r="273" customFormat="1" ht="12.75" customHeight="1" x14ac:dyDescent="0.2"/>
    <row r="274" customFormat="1" ht="12.75" customHeight="1" x14ac:dyDescent="0.2"/>
    <row r="275" customFormat="1" ht="12.75" customHeight="1" x14ac:dyDescent="0.2"/>
    <row r="276" customFormat="1" ht="12.75" customHeight="1" x14ac:dyDescent="0.2"/>
    <row r="277" customFormat="1" ht="12.75" customHeight="1" x14ac:dyDescent="0.2"/>
    <row r="278" customFormat="1" ht="12.75" customHeight="1" x14ac:dyDescent="0.2"/>
    <row r="279" customFormat="1" ht="12.75" customHeight="1" x14ac:dyDescent="0.2"/>
    <row r="280" customFormat="1" ht="12.75" customHeight="1" x14ac:dyDescent="0.2"/>
    <row r="281" customFormat="1" ht="12.75" customHeight="1" x14ac:dyDescent="0.2"/>
    <row r="282" customFormat="1" ht="12.75" customHeight="1" x14ac:dyDescent="0.2"/>
    <row r="283" customFormat="1" ht="12.75" customHeight="1" x14ac:dyDescent="0.2"/>
    <row r="284" customFormat="1" ht="12.75" customHeight="1" x14ac:dyDescent="0.2"/>
    <row r="285" customFormat="1" ht="12.75" customHeight="1" x14ac:dyDescent="0.2"/>
    <row r="286" customFormat="1" ht="12.75" customHeight="1" x14ac:dyDescent="0.2"/>
    <row r="287" customFormat="1" ht="12.75" customHeight="1" x14ac:dyDescent="0.2"/>
    <row r="288" customFormat="1" ht="12.75" customHeight="1" x14ac:dyDescent="0.2"/>
    <row r="289" customFormat="1" ht="12.75" customHeight="1" x14ac:dyDescent="0.2"/>
    <row r="290" customFormat="1" ht="12.75" customHeight="1" x14ac:dyDescent="0.2"/>
    <row r="291" customFormat="1" ht="12.75" customHeight="1" x14ac:dyDescent="0.2"/>
    <row r="292" customFormat="1" ht="12.75" customHeight="1" x14ac:dyDescent="0.2"/>
    <row r="293" customFormat="1" ht="12.75" customHeight="1" x14ac:dyDescent="0.2"/>
    <row r="294" customFormat="1" ht="12.75" customHeight="1" x14ac:dyDescent="0.2"/>
    <row r="295" customFormat="1" ht="12.75" customHeight="1" x14ac:dyDescent="0.2"/>
    <row r="296" customFormat="1" ht="12.75" customHeight="1" x14ac:dyDescent="0.2"/>
    <row r="297" customFormat="1" ht="12.75" customHeight="1" x14ac:dyDescent="0.2"/>
    <row r="298" customFormat="1" ht="12.75" customHeight="1" x14ac:dyDescent="0.2"/>
    <row r="299" customFormat="1" ht="12.75" customHeight="1" x14ac:dyDescent="0.2"/>
    <row r="300" customFormat="1" ht="12.75" customHeight="1" x14ac:dyDescent="0.2"/>
    <row r="301" customFormat="1" ht="12.75" customHeight="1" x14ac:dyDescent="0.2"/>
    <row r="302" customFormat="1" ht="12.75" customHeight="1" x14ac:dyDescent="0.2"/>
    <row r="303" customFormat="1" ht="12.75" customHeight="1" x14ac:dyDescent="0.2"/>
    <row r="304" customFormat="1" ht="12.75" customHeight="1" x14ac:dyDescent="0.2"/>
    <row r="305" spans="5:19" ht="12.75" customHeight="1" x14ac:dyDescent="0.2">
      <c r="E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5:19" ht="12.75" customHeight="1" x14ac:dyDescent="0.2">
      <c r="E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5:19" ht="12.75" customHeight="1" x14ac:dyDescent="0.2">
      <c r="E307" s="4"/>
      <c r="F307" s="1"/>
      <c r="G307" s="102"/>
      <c r="H307" s="102"/>
      <c r="I307" s="102"/>
    </row>
    <row r="308" spans="5:19" ht="12.75" customHeight="1" x14ac:dyDescent="0.2">
      <c r="E308" s="4"/>
      <c r="F308" s="1"/>
      <c r="G308" s="102"/>
      <c r="H308" s="102"/>
      <c r="I308" s="102"/>
    </row>
    <row r="309" spans="5:19" ht="12.75" customHeight="1" x14ac:dyDescent="0.2">
      <c r="E309" s="4"/>
      <c r="F309" s="1"/>
      <c r="G309" s="102"/>
      <c r="H309" s="102"/>
      <c r="I309" s="102"/>
    </row>
    <row r="310" spans="5:19" ht="12.75" customHeight="1" x14ac:dyDescent="0.2">
      <c r="E310" s="4"/>
      <c r="F310" s="1"/>
      <c r="G310" s="102"/>
      <c r="H310" s="102"/>
      <c r="I310" s="102"/>
    </row>
    <row r="311" spans="5:19" ht="12.75" customHeight="1" x14ac:dyDescent="0.2">
      <c r="E311" s="4"/>
      <c r="F311" s="1"/>
      <c r="G311" s="102"/>
      <c r="H311" s="102"/>
      <c r="I311" s="102"/>
    </row>
    <row r="312" spans="5:19" ht="12.75" customHeight="1" x14ac:dyDescent="0.2">
      <c r="E312" s="4"/>
      <c r="F312" s="1"/>
      <c r="G312" s="102"/>
      <c r="H312" s="102"/>
      <c r="I312" s="102"/>
    </row>
    <row r="313" spans="5:19" ht="12.75" customHeight="1" x14ac:dyDescent="0.2">
      <c r="E313" s="4"/>
      <c r="F313" s="1"/>
      <c r="G313" s="102"/>
      <c r="H313" s="102"/>
      <c r="I313" s="102"/>
    </row>
    <row r="314" spans="5:19" ht="12.75" customHeight="1" x14ac:dyDescent="0.2">
      <c r="E314" s="4"/>
      <c r="F314" s="1"/>
      <c r="G314" s="102"/>
      <c r="H314" s="102"/>
      <c r="I314" s="102"/>
    </row>
    <row r="315" spans="5:19" ht="12.75" customHeight="1" x14ac:dyDescent="0.2">
      <c r="E315" s="4"/>
      <c r="F315" s="1"/>
      <c r="G315" s="102"/>
      <c r="H315" s="102"/>
      <c r="I315" s="102"/>
    </row>
    <row r="316" spans="5:19" ht="12.75" customHeight="1" x14ac:dyDescent="0.2">
      <c r="E316" s="4"/>
      <c r="F316" s="1"/>
      <c r="G316" s="102"/>
      <c r="H316" s="102"/>
      <c r="I316" s="102"/>
    </row>
    <row r="317" spans="5:19" ht="12.75" customHeight="1" x14ac:dyDescent="0.2">
      <c r="E317" s="4"/>
      <c r="F317" s="1"/>
      <c r="G317" s="102"/>
      <c r="H317" s="102"/>
      <c r="I317" s="102"/>
    </row>
    <row r="318" spans="5:19" ht="12.75" customHeight="1" x14ac:dyDescent="0.2">
      <c r="E318" s="4"/>
      <c r="F318" s="1"/>
      <c r="G318" s="102"/>
      <c r="H318" s="102"/>
      <c r="I318" s="102"/>
    </row>
    <row r="319" spans="5:19" ht="12.75" customHeight="1" x14ac:dyDescent="0.2">
      <c r="E319" s="4"/>
      <c r="F319" s="1"/>
      <c r="G319" s="102"/>
      <c r="H319" s="102"/>
      <c r="I319" s="102"/>
    </row>
    <row r="320" spans="5:19" ht="12.75" customHeight="1" x14ac:dyDescent="0.2">
      <c r="E320" s="4"/>
      <c r="F320" s="1"/>
      <c r="G320" s="102"/>
      <c r="H320" s="102"/>
      <c r="I320" s="102"/>
    </row>
    <row r="321" spans="5:9" ht="12.75" customHeight="1" x14ac:dyDescent="0.2">
      <c r="E321" s="4"/>
      <c r="F321" s="1"/>
      <c r="G321" s="102"/>
      <c r="H321" s="102"/>
      <c r="I321" s="102"/>
    </row>
    <row r="322" spans="5:9" ht="12.75" customHeight="1" x14ac:dyDescent="0.2">
      <c r="E322" s="4"/>
      <c r="F322" s="1"/>
      <c r="G322" s="102"/>
      <c r="H322" s="102"/>
      <c r="I322" s="102"/>
    </row>
    <row r="323" spans="5:9" ht="12.75" customHeight="1" x14ac:dyDescent="0.2">
      <c r="E323" s="4"/>
      <c r="F323" s="1"/>
      <c r="G323" s="102"/>
      <c r="H323" s="102"/>
      <c r="I323" s="102"/>
    </row>
    <row r="324" spans="5:9" ht="12.75" customHeight="1" x14ac:dyDescent="0.2">
      <c r="E324" s="4"/>
      <c r="F324" s="1"/>
      <c r="G324" s="102"/>
      <c r="H324" s="102"/>
      <c r="I324" s="102"/>
    </row>
    <row r="325" spans="5:9" ht="12.75" customHeight="1" x14ac:dyDescent="0.2">
      <c r="E325" s="4"/>
      <c r="F325" s="1"/>
      <c r="G325" s="102"/>
      <c r="H325" s="102"/>
      <c r="I325" s="102"/>
    </row>
    <row r="326" spans="5:9" ht="12.75" customHeight="1" x14ac:dyDescent="0.2">
      <c r="E326" s="4"/>
      <c r="F326" s="1"/>
      <c r="G326" s="102"/>
      <c r="H326" s="102"/>
      <c r="I326" s="102"/>
    </row>
    <row r="327" spans="5:9" ht="12.75" customHeight="1" x14ac:dyDescent="0.2">
      <c r="E327" s="4"/>
      <c r="F327" s="1"/>
      <c r="G327" s="102"/>
      <c r="H327" s="102"/>
      <c r="I327" s="102"/>
    </row>
    <row r="328" spans="5:9" ht="12.75" customHeight="1" x14ac:dyDescent="0.2">
      <c r="E328" s="4"/>
      <c r="F328" s="1"/>
      <c r="G328" s="102"/>
      <c r="H328" s="102"/>
      <c r="I328" s="102"/>
    </row>
    <row r="329" spans="5:9" ht="12.75" customHeight="1" x14ac:dyDescent="0.2">
      <c r="E329" s="4"/>
      <c r="F329" s="1"/>
      <c r="G329" s="102"/>
      <c r="H329" s="102"/>
      <c r="I329" s="102"/>
    </row>
    <row r="330" spans="5:9" ht="12.75" customHeight="1" x14ac:dyDescent="0.2">
      <c r="E330" s="4"/>
      <c r="F330" s="1"/>
      <c r="G330" s="102"/>
      <c r="H330" s="102"/>
      <c r="I330" s="102"/>
    </row>
    <row r="331" spans="5:9" ht="12.75" customHeight="1" x14ac:dyDescent="0.2">
      <c r="E331" s="4"/>
      <c r="F331" s="1"/>
      <c r="G331" s="102"/>
      <c r="H331" s="102"/>
      <c r="I331" s="102"/>
    </row>
    <row r="332" spans="5:9" ht="12.75" customHeight="1" x14ac:dyDescent="0.2">
      <c r="E332" s="4"/>
      <c r="F332" s="1"/>
      <c r="G332" s="102"/>
      <c r="H332" s="102"/>
      <c r="I332" s="102"/>
    </row>
    <row r="333" spans="5:9" ht="12.75" customHeight="1" x14ac:dyDescent="0.2">
      <c r="E333" s="4"/>
      <c r="F333" s="1"/>
      <c r="G333" s="102"/>
      <c r="H333" s="102"/>
      <c r="I333" s="102"/>
    </row>
    <row r="334" spans="5:9" ht="12.75" customHeight="1" x14ac:dyDescent="0.2">
      <c r="E334" s="4"/>
      <c r="F334" s="1"/>
      <c r="G334" s="102"/>
      <c r="H334" s="102"/>
      <c r="I334" s="102"/>
    </row>
    <row r="335" spans="5:9" ht="12.75" customHeight="1" x14ac:dyDescent="0.2">
      <c r="E335" s="4"/>
      <c r="F335" s="1"/>
      <c r="G335" s="102"/>
      <c r="H335" s="102"/>
      <c r="I335" s="102"/>
    </row>
    <row r="336" spans="5:9" ht="12.75" customHeight="1" x14ac:dyDescent="0.2">
      <c r="E336" s="4"/>
      <c r="F336" s="1"/>
      <c r="G336" s="102"/>
      <c r="H336" s="102"/>
      <c r="I336" s="102"/>
    </row>
    <row r="337" spans="5:9" ht="12.75" customHeight="1" x14ac:dyDescent="0.2">
      <c r="E337" s="4"/>
      <c r="F337" s="1"/>
      <c r="G337" s="102"/>
      <c r="H337" s="102"/>
      <c r="I337" s="102"/>
    </row>
    <row r="338" spans="5:9" ht="12.75" customHeight="1" x14ac:dyDescent="0.2">
      <c r="E338" s="4"/>
      <c r="F338" s="1"/>
      <c r="G338" s="102"/>
      <c r="H338" s="102"/>
      <c r="I338" s="102"/>
    </row>
    <row r="339" spans="5:9" ht="12.75" customHeight="1" x14ac:dyDescent="0.2">
      <c r="E339" s="4"/>
      <c r="F339" s="1"/>
      <c r="G339" s="102"/>
      <c r="H339" s="102"/>
      <c r="I339" s="102"/>
    </row>
    <row r="340" spans="5:9" ht="12.75" customHeight="1" x14ac:dyDescent="0.2">
      <c r="E340" s="4"/>
      <c r="F340" s="1"/>
      <c r="G340" s="102"/>
      <c r="H340" s="102"/>
      <c r="I340" s="102"/>
    </row>
    <row r="341" spans="5:9" ht="12.75" customHeight="1" x14ac:dyDescent="0.2">
      <c r="E341" s="4"/>
      <c r="F341" s="1"/>
      <c r="G341" s="102"/>
      <c r="H341" s="102"/>
      <c r="I341" s="102"/>
    </row>
    <row r="342" spans="5:9" ht="12.75" customHeight="1" x14ac:dyDescent="0.2">
      <c r="E342" s="4"/>
      <c r="F342" s="1"/>
      <c r="G342" s="102"/>
      <c r="H342" s="102"/>
      <c r="I342" s="102"/>
    </row>
    <row r="343" spans="5:9" ht="12.75" customHeight="1" x14ac:dyDescent="0.2">
      <c r="E343" s="4"/>
      <c r="F343" s="1"/>
      <c r="G343" s="102"/>
      <c r="H343" s="102"/>
      <c r="I343" s="102"/>
    </row>
    <row r="344" spans="5:9" ht="12.75" customHeight="1" x14ac:dyDescent="0.2">
      <c r="E344" s="4"/>
      <c r="F344" s="1"/>
      <c r="G344" s="102"/>
      <c r="H344" s="102"/>
      <c r="I344" s="102"/>
    </row>
    <row r="345" spans="5:9" ht="12.75" customHeight="1" x14ac:dyDescent="0.2">
      <c r="E345" s="4"/>
      <c r="F345" s="1"/>
      <c r="G345" s="102"/>
      <c r="H345" s="102"/>
      <c r="I345" s="102"/>
    </row>
    <row r="346" spans="5:9" ht="12.75" customHeight="1" x14ac:dyDescent="0.2">
      <c r="E346" s="4"/>
      <c r="F346" s="1"/>
      <c r="G346" s="102"/>
      <c r="H346" s="102"/>
      <c r="I346" s="102"/>
    </row>
    <row r="347" spans="5:9" ht="12.75" customHeight="1" x14ac:dyDescent="0.2">
      <c r="E347" s="4"/>
      <c r="F347" s="1"/>
      <c r="G347" s="102"/>
      <c r="H347" s="102"/>
      <c r="I347" s="102"/>
    </row>
    <row r="348" spans="5:9" ht="12.75" customHeight="1" x14ac:dyDescent="0.2">
      <c r="E348" s="4"/>
      <c r="F348" s="1"/>
      <c r="G348" s="102"/>
      <c r="H348" s="102"/>
      <c r="I348" s="102"/>
    </row>
    <row r="349" spans="5:9" ht="12.75" customHeight="1" x14ac:dyDescent="0.2">
      <c r="E349" s="4"/>
      <c r="F349" s="1"/>
      <c r="G349" s="102"/>
      <c r="H349" s="102"/>
      <c r="I349" s="102"/>
    </row>
    <row r="350" spans="5:9" ht="12.75" customHeight="1" x14ac:dyDescent="0.2">
      <c r="E350" s="4"/>
      <c r="F350" s="1"/>
      <c r="G350" s="102"/>
      <c r="H350" s="102"/>
      <c r="I350" s="102"/>
    </row>
    <row r="351" spans="5:9" ht="12.75" customHeight="1" x14ac:dyDescent="0.2">
      <c r="E351" s="4"/>
      <c r="F351" s="1"/>
      <c r="G351" s="102"/>
      <c r="H351" s="102"/>
      <c r="I351" s="102"/>
    </row>
    <row r="352" spans="5:9" ht="12.75" customHeight="1" x14ac:dyDescent="0.2">
      <c r="E352" s="4"/>
      <c r="F352" s="1"/>
      <c r="G352" s="102"/>
      <c r="H352" s="102"/>
      <c r="I352" s="102"/>
    </row>
    <row r="353" spans="5:9" ht="12.75" customHeight="1" x14ac:dyDescent="0.2">
      <c r="E353" s="4"/>
      <c r="F353" s="1"/>
      <c r="G353" s="102"/>
      <c r="H353" s="102"/>
      <c r="I353" s="102"/>
    </row>
    <row r="354" spans="5:9" ht="12.75" customHeight="1" x14ac:dyDescent="0.2">
      <c r="E354" s="4"/>
      <c r="F354" s="1"/>
      <c r="G354" s="102"/>
      <c r="H354" s="102"/>
      <c r="I354" s="102"/>
    </row>
    <row r="355" spans="5:9" ht="12.75" customHeight="1" x14ac:dyDescent="0.2">
      <c r="E355" s="4"/>
      <c r="F355" s="1"/>
      <c r="G355" s="102"/>
      <c r="H355" s="102"/>
      <c r="I355" s="102"/>
    </row>
    <row r="356" spans="5:9" ht="12.75" customHeight="1" x14ac:dyDescent="0.2">
      <c r="E356" s="4"/>
      <c r="F356" s="1"/>
      <c r="G356" s="102"/>
      <c r="H356" s="102"/>
      <c r="I356" s="102"/>
    </row>
    <row r="357" spans="5:9" ht="12.75" customHeight="1" x14ac:dyDescent="0.2">
      <c r="E357" s="4"/>
      <c r="F357" s="1"/>
      <c r="G357" s="102"/>
      <c r="H357" s="102"/>
      <c r="I357" s="102"/>
    </row>
    <row r="358" spans="5:9" ht="12.75" customHeight="1" x14ac:dyDescent="0.2">
      <c r="E358" s="4"/>
      <c r="F358" s="1"/>
      <c r="G358" s="102"/>
      <c r="H358" s="102"/>
      <c r="I358" s="102"/>
    </row>
    <row r="359" spans="5:9" ht="12.75" customHeight="1" x14ac:dyDescent="0.2">
      <c r="E359" s="4"/>
      <c r="F359" s="1"/>
      <c r="G359" s="102"/>
      <c r="H359" s="102"/>
      <c r="I359" s="102"/>
    </row>
    <row r="360" spans="5:9" ht="12.75" customHeight="1" x14ac:dyDescent="0.2">
      <c r="E360" s="4"/>
      <c r="F360" s="1"/>
      <c r="G360" s="102"/>
      <c r="H360" s="102"/>
      <c r="I360" s="102"/>
    </row>
    <row r="361" spans="5:9" ht="12.75" customHeight="1" x14ac:dyDescent="0.2">
      <c r="E361" s="4"/>
      <c r="F361" s="1"/>
      <c r="G361" s="102"/>
      <c r="H361" s="102"/>
      <c r="I361" s="102"/>
    </row>
    <row r="362" spans="5:9" ht="12.75" customHeight="1" x14ac:dyDescent="0.2">
      <c r="E362" s="4"/>
      <c r="F362" s="1"/>
      <c r="G362" s="102"/>
      <c r="H362" s="102"/>
      <c r="I362" s="102"/>
    </row>
    <row r="363" spans="5:9" ht="12.75" customHeight="1" x14ac:dyDescent="0.2">
      <c r="E363" s="4"/>
      <c r="F363" s="1"/>
      <c r="G363" s="102"/>
      <c r="H363" s="102"/>
      <c r="I363" s="102"/>
    </row>
    <row r="364" spans="5:9" ht="12.75" customHeight="1" x14ac:dyDescent="0.2">
      <c r="E364" s="4"/>
      <c r="F364" s="1"/>
      <c r="G364" s="102"/>
      <c r="H364" s="102"/>
      <c r="I364" s="102"/>
    </row>
    <row r="365" spans="5:9" ht="12.75" customHeight="1" x14ac:dyDescent="0.2">
      <c r="E365" s="4"/>
      <c r="F365" s="1"/>
      <c r="G365" s="102"/>
      <c r="H365" s="102"/>
      <c r="I365" s="102"/>
    </row>
    <row r="366" spans="5:9" ht="12.75" customHeight="1" x14ac:dyDescent="0.2">
      <c r="E366" s="4"/>
      <c r="F366" s="1"/>
      <c r="G366" s="102"/>
      <c r="H366" s="102"/>
      <c r="I366" s="102"/>
    </row>
    <row r="367" spans="5:9" ht="12.75" customHeight="1" x14ac:dyDescent="0.2">
      <c r="E367" s="4"/>
      <c r="F367" s="1"/>
      <c r="G367" s="102"/>
      <c r="H367" s="102"/>
      <c r="I367" s="102"/>
    </row>
    <row r="368" spans="5:9" ht="12.75" customHeight="1" x14ac:dyDescent="0.2">
      <c r="E368" s="4"/>
      <c r="F368" s="1"/>
      <c r="G368" s="102"/>
      <c r="H368" s="102"/>
      <c r="I368" s="102"/>
    </row>
    <row r="369" spans="5:9" ht="12.75" customHeight="1" x14ac:dyDescent="0.2">
      <c r="E369" s="4"/>
      <c r="F369" s="1"/>
      <c r="G369" s="102"/>
      <c r="H369" s="102"/>
      <c r="I369" s="102"/>
    </row>
    <row r="370" spans="5:9" ht="12.75" customHeight="1" x14ac:dyDescent="0.2">
      <c r="E370" s="4"/>
      <c r="F370" s="1"/>
      <c r="G370" s="102"/>
      <c r="H370" s="102"/>
      <c r="I370" s="102"/>
    </row>
    <row r="371" spans="5:9" ht="12.75" customHeight="1" x14ac:dyDescent="0.2">
      <c r="E371" s="4"/>
      <c r="F371" s="1"/>
      <c r="G371" s="102"/>
      <c r="H371" s="102"/>
      <c r="I371" s="102"/>
    </row>
    <row r="372" spans="5:9" ht="12.75" customHeight="1" x14ac:dyDescent="0.2">
      <c r="E372" s="4"/>
      <c r="F372" s="1"/>
      <c r="G372" s="102"/>
      <c r="H372" s="102"/>
      <c r="I372" s="102"/>
    </row>
    <row r="373" spans="5:9" ht="12.75" customHeight="1" x14ac:dyDescent="0.2">
      <c r="E373" s="4"/>
      <c r="F373" s="1"/>
      <c r="G373" s="102"/>
      <c r="H373" s="102"/>
      <c r="I373" s="102"/>
    </row>
    <row r="374" spans="5:9" ht="12.75" customHeight="1" x14ac:dyDescent="0.2">
      <c r="E374" s="4"/>
      <c r="F374" s="1"/>
      <c r="G374" s="102"/>
      <c r="H374" s="102"/>
      <c r="I374" s="102"/>
    </row>
    <row r="375" spans="5:9" ht="12.75" customHeight="1" x14ac:dyDescent="0.2">
      <c r="E375" s="4"/>
      <c r="F375" s="1"/>
      <c r="G375" s="102"/>
      <c r="H375" s="102"/>
      <c r="I375" s="102"/>
    </row>
    <row r="376" spans="5:9" ht="12.75" customHeight="1" x14ac:dyDescent="0.2">
      <c r="E376" s="4"/>
      <c r="F376" s="1"/>
      <c r="G376" s="102"/>
      <c r="H376" s="102"/>
      <c r="I376" s="102"/>
    </row>
    <row r="377" spans="5:9" ht="12.75" customHeight="1" x14ac:dyDescent="0.2">
      <c r="E377" s="4"/>
      <c r="F377" s="1"/>
      <c r="G377" s="102"/>
      <c r="H377" s="102"/>
      <c r="I377" s="102"/>
    </row>
    <row r="378" spans="5:9" ht="12.75" customHeight="1" x14ac:dyDescent="0.2">
      <c r="E378" s="4"/>
      <c r="F378" s="1"/>
      <c r="G378" s="102"/>
      <c r="H378" s="102"/>
      <c r="I378" s="102"/>
    </row>
    <row r="379" spans="5:9" ht="12.75" customHeight="1" x14ac:dyDescent="0.2">
      <c r="E379" s="4"/>
      <c r="F379" s="1"/>
      <c r="G379" s="102"/>
      <c r="H379" s="102"/>
      <c r="I379" s="102"/>
    </row>
    <row r="380" spans="5:9" ht="12.75" customHeight="1" x14ac:dyDescent="0.2">
      <c r="E380" s="4"/>
      <c r="F380" s="1"/>
      <c r="G380" s="102"/>
      <c r="H380" s="102"/>
      <c r="I380" s="102"/>
    </row>
    <row r="381" spans="5:9" ht="12.75" customHeight="1" x14ac:dyDescent="0.2">
      <c r="E381" s="4"/>
      <c r="F381" s="1"/>
      <c r="G381" s="102"/>
      <c r="H381" s="102"/>
      <c r="I381" s="102"/>
    </row>
    <row r="382" spans="5:9" ht="12.75" customHeight="1" x14ac:dyDescent="0.2">
      <c r="E382" s="4"/>
      <c r="F382" s="1"/>
      <c r="G382" s="102"/>
      <c r="H382" s="102"/>
      <c r="I382" s="102"/>
    </row>
    <row r="383" spans="5:9" ht="12.75" customHeight="1" x14ac:dyDescent="0.2">
      <c r="E383" s="4"/>
      <c r="F383" s="1"/>
      <c r="G383" s="102"/>
      <c r="H383" s="102"/>
      <c r="I383" s="102"/>
    </row>
    <row r="384" spans="5:9" ht="12.75" customHeight="1" x14ac:dyDescent="0.2">
      <c r="E384" s="4"/>
      <c r="F384" s="1"/>
      <c r="G384" s="102"/>
      <c r="H384" s="102"/>
      <c r="I384" s="102"/>
    </row>
    <row r="385" spans="5:9" ht="12.75" customHeight="1" x14ac:dyDescent="0.2">
      <c r="E385" s="4"/>
      <c r="F385" s="1"/>
      <c r="G385" s="102"/>
      <c r="H385" s="102"/>
      <c r="I385" s="102"/>
    </row>
    <row r="386" spans="5:9" ht="12.75" customHeight="1" x14ac:dyDescent="0.2">
      <c r="E386" s="4"/>
      <c r="F386" s="1"/>
      <c r="G386" s="102"/>
      <c r="H386" s="102"/>
      <c r="I386" s="102"/>
    </row>
    <row r="387" spans="5:9" ht="12.75" customHeight="1" x14ac:dyDescent="0.2">
      <c r="E387" s="4"/>
      <c r="F387" s="1"/>
      <c r="G387" s="102"/>
      <c r="H387" s="102"/>
      <c r="I387" s="102"/>
    </row>
    <row r="388" spans="5:9" ht="12.75" customHeight="1" x14ac:dyDescent="0.2">
      <c r="E388" s="4"/>
      <c r="F388" s="1"/>
      <c r="G388" s="102"/>
      <c r="H388" s="102"/>
      <c r="I388" s="102"/>
    </row>
    <row r="389" spans="5:9" ht="12.75" customHeight="1" x14ac:dyDescent="0.2">
      <c r="E389" s="4"/>
      <c r="F389" s="1"/>
      <c r="G389" s="102"/>
      <c r="H389" s="102"/>
      <c r="I389" s="102"/>
    </row>
    <row r="390" spans="5:9" ht="12.75" customHeight="1" x14ac:dyDescent="0.2">
      <c r="E390" s="4"/>
      <c r="F390" s="1"/>
      <c r="G390" s="102"/>
      <c r="H390" s="102"/>
      <c r="I390" s="102"/>
    </row>
    <row r="391" spans="5:9" ht="12.75" customHeight="1" x14ac:dyDescent="0.2">
      <c r="E391" s="4"/>
      <c r="F391" s="1"/>
      <c r="G391" s="102"/>
      <c r="H391" s="102"/>
      <c r="I391" s="102"/>
    </row>
    <row r="392" spans="5:9" ht="12.75" customHeight="1" x14ac:dyDescent="0.2">
      <c r="E392" s="4"/>
      <c r="F392" s="1"/>
      <c r="G392" s="102"/>
      <c r="H392" s="102"/>
      <c r="I392" s="102"/>
    </row>
    <row r="393" spans="5:9" ht="12.75" customHeight="1" x14ac:dyDescent="0.2">
      <c r="E393" s="4"/>
      <c r="F393" s="1"/>
      <c r="G393" s="102"/>
      <c r="H393" s="102"/>
      <c r="I393" s="102"/>
    </row>
    <row r="394" spans="5:9" ht="12.75" customHeight="1" x14ac:dyDescent="0.2">
      <c r="E394" s="4"/>
      <c r="F394" s="1"/>
      <c r="G394" s="102"/>
      <c r="H394" s="102"/>
      <c r="I394" s="102"/>
    </row>
    <row r="395" spans="5:9" ht="12.75" customHeight="1" x14ac:dyDescent="0.2">
      <c r="E395" s="4"/>
      <c r="F395" s="1"/>
      <c r="G395" s="102"/>
      <c r="H395" s="102"/>
      <c r="I395" s="102"/>
    </row>
    <row r="396" spans="5:9" ht="12.75" customHeight="1" x14ac:dyDescent="0.2">
      <c r="E396" s="4"/>
      <c r="F396" s="1"/>
      <c r="G396" s="102"/>
      <c r="H396" s="102"/>
      <c r="I396" s="102"/>
    </row>
    <row r="397" spans="5:9" ht="12.75" customHeight="1" x14ac:dyDescent="0.2">
      <c r="E397" s="4"/>
      <c r="F397" s="1"/>
      <c r="G397" s="102"/>
      <c r="H397" s="102"/>
      <c r="I397" s="102"/>
    </row>
    <row r="398" spans="5:9" ht="12.75" customHeight="1" x14ac:dyDescent="0.2">
      <c r="E398" s="4"/>
      <c r="F398" s="1"/>
      <c r="G398" s="102"/>
      <c r="H398" s="102"/>
      <c r="I398" s="102"/>
    </row>
    <row r="399" spans="5:9" ht="12.75" customHeight="1" x14ac:dyDescent="0.2">
      <c r="E399" s="4"/>
      <c r="F399" s="1"/>
      <c r="G399" s="102"/>
      <c r="H399" s="102"/>
      <c r="I399" s="102"/>
    </row>
    <row r="400" spans="5:9" ht="12.75" customHeight="1" x14ac:dyDescent="0.2">
      <c r="E400" s="4"/>
      <c r="F400" s="1"/>
      <c r="G400" s="102"/>
      <c r="H400" s="102"/>
      <c r="I400" s="102"/>
    </row>
    <row r="401" spans="5:9" ht="12.75" customHeight="1" x14ac:dyDescent="0.2">
      <c r="E401" s="4"/>
      <c r="F401" s="1"/>
      <c r="G401" s="102"/>
      <c r="H401" s="102"/>
      <c r="I401" s="102"/>
    </row>
    <row r="402" spans="5:9" ht="12.75" customHeight="1" x14ac:dyDescent="0.2">
      <c r="E402" s="4"/>
      <c r="F402" s="1"/>
      <c r="G402" s="102"/>
      <c r="H402" s="102"/>
      <c r="I402" s="102"/>
    </row>
    <row r="403" spans="5:9" ht="12.75" customHeight="1" x14ac:dyDescent="0.2">
      <c r="E403" s="4"/>
      <c r="F403" s="1"/>
      <c r="G403" s="102"/>
      <c r="H403" s="102"/>
      <c r="I403" s="102"/>
    </row>
    <row r="404" spans="5:9" ht="12.75" customHeight="1" x14ac:dyDescent="0.2">
      <c r="E404" s="4"/>
      <c r="F404" s="1"/>
      <c r="G404" s="102"/>
      <c r="H404" s="102"/>
      <c r="I404" s="102"/>
    </row>
    <row r="405" spans="5:9" ht="12.75" customHeight="1" x14ac:dyDescent="0.2">
      <c r="E405" s="4"/>
      <c r="F405" s="1"/>
      <c r="G405" s="102"/>
      <c r="H405" s="102"/>
      <c r="I405" s="102"/>
    </row>
    <row r="406" spans="5:9" ht="12.75" customHeight="1" x14ac:dyDescent="0.2">
      <c r="E406" s="4"/>
      <c r="F406" s="1"/>
      <c r="G406" s="102"/>
      <c r="H406" s="102"/>
      <c r="I406" s="102"/>
    </row>
    <row r="407" spans="5:9" ht="12.75" customHeight="1" x14ac:dyDescent="0.2">
      <c r="E407" s="4"/>
      <c r="F407" s="1"/>
      <c r="G407" s="102"/>
      <c r="H407" s="102"/>
      <c r="I407" s="102"/>
    </row>
    <row r="408" spans="5:9" ht="12.75" customHeight="1" x14ac:dyDescent="0.2">
      <c r="E408" s="4"/>
      <c r="F408" s="1"/>
      <c r="G408" s="102"/>
      <c r="H408" s="102"/>
      <c r="I408" s="102"/>
    </row>
    <row r="409" spans="5:9" ht="12.75" customHeight="1" x14ac:dyDescent="0.2">
      <c r="E409" s="4"/>
      <c r="F409" s="1"/>
      <c r="G409" s="102"/>
      <c r="H409" s="102"/>
      <c r="I409" s="102"/>
    </row>
    <row r="410" spans="5:9" ht="12.75" customHeight="1" x14ac:dyDescent="0.2">
      <c r="E410" s="4"/>
      <c r="F410" s="1"/>
      <c r="G410" s="102"/>
      <c r="H410" s="102"/>
      <c r="I410" s="102"/>
    </row>
    <row r="411" spans="5:9" ht="12.75" customHeight="1" x14ac:dyDescent="0.2">
      <c r="E411" s="4"/>
      <c r="F411" s="1"/>
      <c r="G411" s="102"/>
      <c r="H411" s="102"/>
      <c r="I411" s="102"/>
    </row>
    <row r="412" spans="5:9" ht="12.75" customHeight="1" x14ac:dyDescent="0.2">
      <c r="E412" s="4"/>
      <c r="F412" s="1"/>
      <c r="G412" s="102"/>
      <c r="H412" s="102"/>
      <c r="I412" s="102"/>
    </row>
    <row r="413" spans="5:9" ht="12.75" customHeight="1" x14ac:dyDescent="0.2">
      <c r="E413" s="4"/>
      <c r="F413" s="1"/>
      <c r="G413" s="102"/>
      <c r="H413" s="102"/>
      <c r="I413" s="102"/>
    </row>
    <row r="414" spans="5:9" ht="12.75" customHeight="1" x14ac:dyDescent="0.2">
      <c r="E414" s="4"/>
      <c r="F414" s="1"/>
      <c r="G414" s="102"/>
      <c r="H414" s="102"/>
      <c r="I414" s="102"/>
    </row>
    <row r="415" spans="5:9" ht="12.75" customHeight="1" x14ac:dyDescent="0.2">
      <c r="E415" s="4"/>
      <c r="F415" s="1"/>
      <c r="G415" s="102"/>
      <c r="H415" s="102"/>
      <c r="I415" s="102"/>
    </row>
    <row r="416" spans="5:9" ht="12.75" customHeight="1" x14ac:dyDescent="0.2">
      <c r="E416" s="4"/>
      <c r="F416" s="1"/>
      <c r="G416" s="102"/>
      <c r="H416" s="102"/>
      <c r="I416" s="102"/>
    </row>
    <row r="417" spans="5:9" ht="12.75" customHeight="1" x14ac:dyDescent="0.2">
      <c r="E417" s="4"/>
      <c r="F417" s="1"/>
      <c r="G417" s="102"/>
      <c r="H417" s="102"/>
      <c r="I417" s="102"/>
    </row>
    <row r="418" spans="5:9" ht="12.75" customHeight="1" x14ac:dyDescent="0.2">
      <c r="E418" s="4"/>
      <c r="F418" s="1"/>
      <c r="G418" s="102"/>
      <c r="H418" s="102"/>
      <c r="I418" s="102"/>
    </row>
    <row r="419" spans="5:9" ht="12.75" customHeight="1" x14ac:dyDescent="0.2">
      <c r="E419" s="4"/>
      <c r="F419" s="1"/>
      <c r="G419" s="102"/>
      <c r="H419" s="102"/>
      <c r="I419" s="102"/>
    </row>
    <row r="420" spans="5:9" ht="12.75" customHeight="1" x14ac:dyDescent="0.2">
      <c r="E420" s="4"/>
      <c r="F420" s="1"/>
      <c r="G420" s="102"/>
      <c r="H420" s="102"/>
      <c r="I420" s="102"/>
    </row>
    <row r="421" spans="5:9" ht="12.75" customHeight="1" x14ac:dyDescent="0.2">
      <c r="E421" s="4"/>
      <c r="F421" s="1"/>
      <c r="G421" s="102"/>
      <c r="H421" s="102"/>
      <c r="I421" s="102"/>
    </row>
    <row r="422" spans="5:9" ht="12.75" customHeight="1" x14ac:dyDescent="0.2">
      <c r="E422" s="4"/>
      <c r="F422" s="1"/>
      <c r="G422" s="102"/>
      <c r="H422" s="102"/>
      <c r="I422" s="102"/>
    </row>
    <row r="423" spans="5:9" ht="12.75" customHeight="1" x14ac:dyDescent="0.2">
      <c r="E423" s="4"/>
      <c r="F423" s="1"/>
      <c r="G423" s="102"/>
      <c r="H423" s="102"/>
      <c r="I423" s="102"/>
    </row>
    <row r="424" spans="5:9" ht="12.75" customHeight="1" x14ac:dyDescent="0.2">
      <c r="E424" s="4"/>
      <c r="F424" s="1"/>
      <c r="G424" s="102"/>
      <c r="H424" s="102"/>
      <c r="I424" s="102"/>
    </row>
    <row r="425" spans="5:9" ht="12.75" customHeight="1" x14ac:dyDescent="0.2">
      <c r="E425" s="4"/>
      <c r="F425" s="1"/>
      <c r="G425" s="102"/>
      <c r="H425" s="102"/>
      <c r="I425" s="102"/>
    </row>
    <row r="426" spans="5:9" ht="12.75" customHeight="1" x14ac:dyDescent="0.2">
      <c r="E426" s="4"/>
      <c r="F426" s="1"/>
      <c r="G426" s="102"/>
      <c r="H426" s="102"/>
      <c r="I426" s="102"/>
    </row>
    <row r="427" spans="5:9" ht="12.75" customHeight="1" x14ac:dyDescent="0.2">
      <c r="E427" s="4"/>
      <c r="F427" s="1"/>
      <c r="G427" s="102"/>
      <c r="H427" s="102"/>
      <c r="I427" s="102"/>
    </row>
    <row r="428" spans="5:9" ht="12.75" customHeight="1" x14ac:dyDescent="0.2">
      <c r="E428" s="4"/>
      <c r="F428" s="1"/>
      <c r="G428" s="102"/>
      <c r="H428" s="102"/>
      <c r="I428" s="102"/>
    </row>
    <row r="429" spans="5:9" ht="12.75" customHeight="1" x14ac:dyDescent="0.2">
      <c r="E429" s="4"/>
      <c r="F429" s="1"/>
      <c r="G429" s="102"/>
      <c r="H429" s="102"/>
      <c r="I429" s="102"/>
    </row>
    <row r="430" spans="5:9" ht="12.75" customHeight="1" x14ac:dyDescent="0.2">
      <c r="E430" s="4"/>
      <c r="F430" s="1"/>
      <c r="G430" s="102"/>
      <c r="H430" s="102"/>
      <c r="I430" s="102"/>
    </row>
    <row r="431" spans="5:9" ht="12.75" customHeight="1" x14ac:dyDescent="0.2">
      <c r="E431" s="4"/>
      <c r="F431" s="1"/>
      <c r="G431" s="102"/>
      <c r="H431" s="102"/>
      <c r="I431" s="102"/>
    </row>
    <row r="432" spans="5:9" ht="12.75" customHeight="1" x14ac:dyDescent="0.2">
      <c r="E432" s="4"/>
      <c r="F432" s="1"/>
      <c r="G432" s="102"/>
      <c r="H432" s="102"/>
      <c r="I432" s="102"/>
    </row>
    <row r="433" spans="5:9" ht="12.75" customHeight="1" x14ac:dyDescent="0.2">
      <c r="E433" s="4"/>
      <c r="F433" s="1"/>
      <c r="G433" s="102"/>
      <c r="H433" s="102"/>
      <c r="I433" s="102"/>
    </row>
    <row r="434" spans="5:9" ht="12.75" customHeight="1" x14ac:dyDescent="0.2">
      <c r="E434" s="4"/>
      <c r="F434" s="1"/>
      <c r="G434" s="102"/>
      <c r="H434" s="102"/>
      <c r="I434" s="102"/>
    </row>
    <row r="435" spans="5:9" ht="12.75" customHeight="1" x14ac:dyDescent="0.2">
      <c r="E435" s="4"/>
      <c r="F435" s="1"/>
      <c r="G435" s="102"/>
      <c r="H435" s="102"/>
      <c r="I435" s="102"/>
    </row>
    <row r="436" spans="5:9" ht="12.75" customHeight="1" x14ac:dyDescent="0.2">
      <c r="E436" s="4"/>
      <c r="F436" s="1"/>
      <c r="G436" s="102"/>
      <c r="H436" s="102"/>
      <c r="I436" s="102"/>
    </row>
    <row r="437" spans="5:9" ht="12.75" customHeight="1" x14ac:dyDescent="0.2">
      <c r="E437" s="4"/>
      <c r="F437" s="1"/>
      <c r="G437" s="102"/>
      <c r="H437" s="102"/>
      <c r="I437" s="102"/>
    </row>
    <row r="438" spans="5:9" ht="12.75" customHeight="1" x14ac:dyDescent="0.2">
      <c r="E438" s="4"/>
      <c r="F438" s="1"/>
      <c r="G438" s="102"/>
      <c r="H438" s="102"/>
      <c r="I438" s="102"/>
    </row>
    <row r="439" spans="5:9" ht="12.75" customHeight="1" x14ac:dyDescent="0.2">
      <c r="E439" s="4"/>
      <c r="F439" s="1"/>
      <c r="G439" s="102"/>
      <c r="H439" s="102"/>
      <c r="I439" s="102"/>
    </row>
    <row r="440" spans="5:9" ht="12.75" customHeight="1" x14ac:dyDescent="0.2">
      <c r="E440" s="4"/>
      <c r="F440" s="1"/>
      <c r="G440" s="102"/>
      <c r="H440" s="102"/>
      <c r="I440" s="102"/>
    </row>
    <row r="441" spans="5:9" ht="12.75" customHeight="1" x14ac:dyDescent="0.2">
      <c r="E441" s="4"/>
      <c r="F441" s="1"/>
      <c r="G441" s="102"/>
      <c r="H441" s="102"/>
      <c r="I441" s="102"/>
    </row>
    <row r="442" spans="5:9" ht="12.75" customHeight="1" x14ac:dyDescent="0.2">
      <c r="E442" s="4"/>
      <c r="F442" s="1"/>
      <c r="G442" s="102"/>
      <c r="H442" s="102"/>
      <c r="I442" s="102"/>
    </row>
    <row r="443" spans="5:9" ht="12.75" customHeight="1" x14ac:dyDescent="0.2">
      <c r="E443" s="4"/>
      <c r="F443" s="1"/>
      <c r="G443" s="102"/>
      <c r="H443" s="102"/>
      <c r="I443" s="102"/>
    </row>
    <row r="444" spans="5:9" ht="12.75" customHeight="1" x14ac:dyDescent="0.2">
      <c r="E444" s="4"/>
      <c r="F444" s="1"/>
      <c r="G444" s="102"/>
      <c r="H444" s="102"/>
      <c r="I444" s="102"/>
    </row>
    <row r="445" spans="5:9" ht="12.75" customHeight="1" x14ac:dyDescent="0.2">
      <c r="E445" s="4"/>
      <c r="F445" s="1"/>
      <c r="G445" s="102"/>
      <c r="H445" s="102"/>
      <c r="I445" s="102"/>
    </row>
    <row r="446" spans="5:9" ht="12.75" customHeight="1" x14ac:dyDescent="0.2">
      <c r="E446" s="4"/>
      <c r="F446" s="1"/>
      <c r="G446" s="102"/>
      <c r="H446" s="102"/>
      <c r="I446" s="102"/>
    </row>
    <row r="447" spans="5:9" ht="12.75" customHeight="1" x14ac:dyDescent="0.2">
      <c r="E447" s="4"/>
      <c r="F447" s="1"/>
      <c r="G447" s="102"/>
      <c r="H447" s="102"/>
      <c r="I447" s="102"/>
    </row>
    <row r="448" spans="5:9" ht="12.75" customHeight="1" x14ac:dyDescent="0.2">
      <c r="E448" s="4"/>
      <c r="F448" s="1"/>
      <c r="G448" s="102"/>
      <c r="H448" s="102"/>
      <c r="I448" s="102"/>
    </row>
    <row r="449" spans="5:9" ht="12.75" customHeight="1" x14ac:dyDescent="0.2">
      <c r="E449" s="4"/>
      <c r="F449" s="1"/>
      <c r="G449" s="102"/>
      <c r="H449" s="102"/>
      <c r="I449" s="102"/>
    </row>
    <row r="450" spans="5:9" ht="12.75" customHeight="1" x14ac:dyDescent="0.2">
      <c r="E450" s="4"/>
      <c r="F450" s="1"/>
      <c r="G450" s="102"/>
      <c r="H450" s="102"/>
      <c r="I450" s="102"/>
    </row>
    <row r="451" spans="5:9" ht="12.75" customHeight="1" x14ac:dyDescent="0.2">
      <c r="E451" s="4"/>
      <c r="F451" s="1"/>
      <c r="G451" s="102"/>
      <c r="H451" s="102"/>
      <c r="I451" s="102"/>
    </row>
    <row r="452" spans="5:9" ht="12.75" customHeight="1" x14ac:dyDescent="0.2">
      <c r="E452" s="4"/>
      <c r="F452" s="1"/>
      <c r="G452" s="102"/>
      <c r="H452" s="102"/>
      <c r="I452" s="102"/>
    </row>
    <row r="453" spans="5:9" ht="12.75" customHeight="1" x14ac:dyDescent="0.2">
      <c r="E453" s="4"/>
      <c r="F453" s="1"/>
      <c r="G453" s="102"/>
      <c r="H453" s="102"/>
      <c r="I453" s="102"/>
    </row>
    <row r="454" spans="5:9" ht="12.75" customHeight="1" x14ac:dyDescent="0.2">
      <c r="E454" s="4"/>
      <c r="F454" s="1"/>
      <c r="G454" s="102"/>
      <c r="H454" s="102"/>
      <c r="I454" s="102"/>
    </row>
    <row r="455" spans="5:9" ht="12.75" customHeight="1" x14ac:dyDescent="0.2">
      <c r="E455" s="4"/>
      <c r="F455" s="1"/>
      <c r="G455" s="102"/>
      <c r="H455" s="102"/>
      <c r="I455" s="102"/>
    </row>
    <row r="456" spans="5:9" ht="12.75" customHeight="1" x14ac:dyDescent="0.2">
      <c r="E456" s="4"/>
      <c r="F456" s="1"/>
      <c r="G456" s="102"/>
      <c r="H456" s="102"/>
      <c r="I456" s="102"/>
    </row>
    <row r="457" spans="5:9" ht="12.75" customHeight="1" x14ac:dyDescent="0.2">
      <c r="E457" s="4"/>
      <c r="F457" s="1"/>
      <c r="G457" s="102"/>
      <c r="H457" s="102"/>
      <c r="I457" s="102"/>
    </row>
    <row r="458" spans="5:9" ht="12.75" customHeight="1" x14ac:dyDescent="0.2">
      <c r="E458" s="4"/>
      <c r="F458" s="1"/>
      <c r="G458" s="102"/>
      <c r="H458" s="102"/>
      <c r="I458" s="102"/>
    </row>
    <row r="459" spans="5:9" ht="12.75" customHeight="1" x14ac:dyDescent="0.2">
      <c r="E459" s="4"/>
      <c r="F459" s="1"/>
      <c r="G459" s="102"/>
      <c r="H459" s="102"/>
      <c r="I459" s="102"/>
    </row>
    <row r="460" spans="5:9" ht="12.75" customHeight="1" x14ac:dyDescent="0.2">
      <c r="E460" s="4"/>
      <c r="F460" s="1"/>
      <c r="G460" s="102"/>
      <c r="H460" s="102"/>
      <c r="I460" s="102"/>
    </row>
    <row r="461" spans="5:9" ht="12.75" customHeight="1" x14ac:dyDescent="0.2">
      <c r="E461" s="4"/>
      <c r="F461" s="1"/>
      <c r="G461" s="102"/>
      <c r="H461" s="102"/>
      <c r="I461" s="102"/>
    </row>
    <row r="462" spans="5:9" ht="12.75" customHeight="1" x14ac:dyDescent="0.2">
      <c r="E462" s="4"/>
      <c r="F462" s="1"/>
      <c r="G462" s="102"/>
      <c r="H462" s="102"/>
      <c r="I462" s="102"/>
    </row>
    <row r="463" spans="5:9" ht="12.75" customHeight="1" x14ac:dyDescent="0.2">
      <c r="E463" s="4"/>
      <c r="F463" s="1"/>
      <c r="G463" s="102"/>
      <c r="H463" s="102"/>
      <c r="I463" s="102"/>
    </row>
    <row r="464" spans="5:9" ht="12.75" customHeight="1" x14ac:dyDescent="0.2">
      <c r="E464" s="4"/>
      <c r="F464" s="1"/>
      <c r="G464" s="102"/>
      <c r="H464" s="102"/>
      <c r="I464" s="102"/>
    </row>
    <row r="465" spans="5:9" ht="12.75" customHeight="1" x14ac:dyDescent="0.2">
      <c r="E465" s="4"/>
      <c r="F465" s="1"/>
      <c r="G465" s="102"/>
      <c r="H465" s="102"/>
      <c r="I465" s="102"/>
    </row>
    <row r="466" spans="5:9" ht="12.75" customHeight="1" x14ac:dyDescent="0.2">
      <c r="E466" s="4"/>
      <c r="F466" s="1"/>
      <c r="G466" s="102"/>
      <c r="H466" s="102"/>
      <c r="I466" s="102"/>
    </row>
    <row r="467" spans="5:9" ht="12.75" customHeight="1" x14ac:dyDescent="0.2">
      <c r="E467" s="4"/>
      <c r="F467" s="1"/>
      <c r="G467" s="102"/>
      <c r="H467" s="102"/>
      <c r="I467" s="102"/>
    </row>
    <row r="468" spans="5:9" ht="12.75" customHeight="1" x14ac:dyDescent="0.2">
      <c r="E468" s="4"/>
      <c r="F468" s="1"/>
      <c r="G468" s="102"/>
      <c r="H468" s="102"/>
      <c r="I468" s="102"/>
    </row>
    <row r="469" spans="5:9" ht="12.75" customHeight="1" x14ac:dyDescent="0.2">
      <c r="E469" s="4"/>
      <c r="F469" s="1"/>
      <c r="G469" s="102"/>
      <c r="H469" s="102"/>
      <c r="I469" s="102"/>
    </row>
    <row r="470" spans="5:9" ht="12.75" customHeight="1" x14ac:dyDescent="0.2">
      <c r="E470" s="4"/>
      <c r="F470" s="1"/>
      <c r="G470" s="102"/>
      <c r="H470" s="102"/>
      <c r="I470" s="102"/>
    </row>
    <row r="471" spans="5:9" ht="12.75" customHeight="1" x14ac:dyDescent="0.2">
      <c r="E471" s="4"/>
      <c r="F471" s="1"/>
      <c r="G471" s="102"/>
      <c r="H471" s="102"/>
      <c r="I471" s="102"/>
    </row>
    <row r="472" spans="5:9" ht="12.75" customHeight="1" x14ac:dyDescent="0.2">
      <c r="E472" s="4"/>
      <c r="F472" s="1"/>
      <c r="G472" s="102"/>
      <c r="H472" s="102"/>
      <c r="I472" s="102"/>
    </row>
    <row r="473" spans="5:9" ht="12.75" customHeight="1" x14ac:dyDescent="0.2">
      <c r="E473" s="4"/>
      <c r="F473" s="1"/>
      <c r="G473" s="102"/>
      <c r="H473" s="102"/>
      <c r="I473" s="102"/>
    </row>
    <row r="474" spans="5:9" ht="12.75" customHeight="1" x14ac:dyDescent="0.2">
      <c r="E474" s="4"/>
      <c r="F474" s="1"/>
      <c r="G474" s="102"/>
      <c r="H474" s="102"/>
      <c r="I474" s="102"/>
    </row>
    <row r="475" spans="5:9" ht="12.75" customHeight="1" x14ac:dyDescent="0.2">
      <c r="E475" s="4"/>
      <c r="F475" s="1"/>
      <c r="G475" s="102"/>
      <c r="H475" s="102"/>
      <c r="I475" s="102"/>
    </row>
    <row r="476" spans="5:9" ht="12.75" customHeight="1" x14ac:dyDescent="0.2">
      <c r="E476" s="4"/>
      <c r="F476" s="1"/>
      <c r="G476" s="102"/>
      <c r="H476" s="102"/>
      <c r="I476" s="102"/>
    </row>
    <row r="477" spans="5:9" ht="12.75" customHeight="1" x14ac:dyDescent="0.2">
      <c r="E477" s="4"/>
      <c r="F477" s="1"/>
      <c r="G477" s="102"/>
      <c r="H477" s="102"/>
      <c r="I477" s="102"/>
    </row>
    <row r="478" spans="5:9" ht="12.75" customHeight="1" x14ac:dyDescent="0.2">
      <c r="E478" s="4"/>
      <c r="F478" s="1"/>
      <c r="G478" s="102"/>
      <c r="H478" s="102"/>
      <c r="I478" s="102"/>
    </row>
    <row r="479" spans="5:9" ht="12.75" customHeight="1" x14ac:dyDescent="0.2">
      <c r="E479" s="4"/>
      <c r="F479" s="1"/>
      <c r="G479" s="102"/>
      <c r="H479" s="102"/>
      <c r="I479" s="102"/>
    </row>
    <row r="480" spans="5:9" ht="12.75" customHeight="1" x14ac:dyDescent="0.2">
      <c r="E480" s="4"/>
      <c r="F480" s="1"/>
      <c r="G480" s="102"/>
      <c r="H480" s="102"/>
      <c r="I480" s="102"/>
    </row>
    <row r="481" spans="5:9" ht="12.75" customHeight="1" x14ac:dyDescent="0.2">
      <c r="E481" s="4"/>
      <c r="F481" s="1"/>
      <c r="G481" s="102"/>
      <c r="H481" s="102"/>
      <c r="I481" s="102"/>
    </row>
    <row r="482" spans="5:9" ht="12.75" customHeight="1" x14ac:dyDescent="0.2">
      <c r="E482" s="4"/>
      <c r="F482" s="1"/>
      <c r="G482" s="102"/>
      <c r="H482" s="102"/>
      <c r="I482" s="102"/>
    </row>
    <row r="483" spans="5:9" ht="12.75" customHeight="1" x14ac:dyDescent="0.2">
      <c r="E483" s="4"/>
      <c r="F483" s="1"/>
      <c r="G483" s="102"/>
      <c r="H483" s="102"/>
      <c r="I483" s="102"/>
    </row>
    <row r="484" spans="5:9" ht="12.75" customHeight="1" x14ac:dyDescent="0.2">
      <c r="E484" s="4"/>
      <c r="F484" s="1"/>
      <c r="G484" s="102"/>
      <c r="H484" s="102"/>
      <c r="I484" s="102"/>
    </row>
    <row r="485" spans="5:9" ht="12.75" customHeight="1" x14ac:dyDescent="0.2">
      <c r="E485" s="4"/>
      <c r="F485" s="1"/>
      <c r="G485" s="102"/>
      <c r="H485" s="102"/>
      <c r="I485" s="102"/>
    </row>
    <row r="486" spans="5:9" ht="12.75" customHeight="1" x14ac:dyDescent="0.2">
      <c r="E486" s="4"/>
      <c r="F486" s="1"/>
      <c r="G486" s="102"/>
      <c r="H486" s="102"/>
      <c r="I486" s="102"/>
    </row>
    <row r="487" spans="5:9" ht="12.75" customHeight="1" x14ac:dyDescent="0.2">
      <c r="E487" s="4"/>
      <c r="F487" s="1"/>
      <c r="G487" s="102"/>
      <c r="H487" s="102"/>
      <c r="I487" s="102"/>
    </row>
    <row r="488" spans="5:9" ht="12.75" customHeight="1" x14ac:dyDescent="0.2">
      <c r="E488" s="4"/>
      <c r="F488" s="1"/>
      <c r="G488" s="102"/>
      <c r="H488" s="102"/>
      <c r="I488" s="102"/>
    </row>
    <row r="489" spans="5:9" ht="12.75" customHeight="1" x14ac:dyDescent="0.2">
      <c r="E489" s="4"/>
      <c r="F489" s="1"/>
      <c r="G489" s="102"/>
      <c r="H489" s="102"/>
      <c r="I489" s="102"/>
    </row>
    <row r="490" spans="5:9" ht="12.75" customHeight="1" x14ac:dyDescent="0.2">
      <c r="E490" s="4"/>
      <c r="F490" s="1"/>
      <c r="G490" s="102"/>
      <c r="H490" s="102"/>
      <c r="I490" s="102"/>
    </row>
    <row r="491" spans="5:9" ht="12.75" customHeight="1" x14ac:dyDescent="0.2">
      <c r="E491" s="4"/>
      <c r="F491" s="1"/>
      <c r="G491" s="102"/>
      <c r="H491" s="102"/>
      <c r="I491" s="102"/>
    </row>
    <row r="492" spans="5:9" ht="12.75" customHeight="1" x14ac:dyDescent="0.2">
      <c r="E492" s="4"/>
      <c r="F492" s="1"/>
      <c r="G492" s="102"/>
      <c r="H492" s="102"/>
      <c r="I492" s="102"/>
    </row>
    <row r="493" spans="5:9" ht="12.75" customHeight="1" x14ac:dyDescent="0.2">
      <c r="E493" s="4"/>
      <c r="F493" s="1"/>
      <c r="G493" s="102"/>
      <c r="H493" s="102"/>
      <c r="I493" s="102"/>
    </row>
    <row r="494" spans="5:9" ht="12.75" customHeight="1" x14ac:dyDescent="0.2">
      <c r="E494" s="4"/>
      <c r="F494" s="1"/>
      <c r="G494" s="102"/>
      <c r="H494" s="102"/>
      <c r="I494" s="102"/>
    </row>
    <row r="495" spans="5:9" ht="12.75" customHeight="1" x14ac:dyDescent="0.2">
      <c r="E495" s="4"/>
      <c r="F495" s="1"/>
      <c r="G495" s="102"/>
      <c r="H495" s="102"/>
      <c r="I495" s="102"/>
    </row>
    <row r="496" spans="5:9" ht="12.75" customHeight="1" x14ac:dyDescent="0.2">
      <c r="E496" s="4"/>
      <c r="F496" s="1"/>
      <c r="G496" s="102"/>
      <c r="H496" s="102"/>
      <c r="I496" s="102"/>
    </row>
    <row r="497" spans="5:9" ht="12.75" customHeight="1" x14ac:dyDescent="0.2">
      <c r="E497" s="4"/>
      <c r="F497" s="1"/>
      <c r="G497" s="102"/>
      <c r="H497" s="102"/>
      <c r="I497" s="102"/>
    </row>
    <row r="498" spans="5:9" ht="12.75" customHeight="1" x14ac:dyDescent="0.2">
      <c r="E498" s="4"/>
      <c r="F498" s="1"/>
      <c r="G498" s="102"/>
      <c r="H498" s="102"/>
      <c r="I498" s="102"/>
    </row>
    <row r="499" spans="5:9" ht="12.75" customHeight="1" x14ac:dyDescent="0.2">
      <c r="E499" s="4"/>
      <c r="F499" s="1"/>
      <c r="G499" s="102"/>
      <c r="H499" s="102"/>
      <c r="I499" s="102"/>
    </row>
    <row r="500" spans="5:9" ht="12.75" customHeight="1" x14ac:dyDescent="0.2">
      <c r="E500" s="4"/>
      <c r="F500" s="1"/>
      <c r="G500" s="102"/>
      <c r="H500" s="102"/>
      <c r="I500" s="102"/>
    </row>
    <row r="501" spans="5:9" ht="12.75" customHeight="1" x14ac:dyDescent="0.2">
      <c r="E501" s="4"/>
      <c r="F501" s="1"/>
      <c r="G501" s="102"/>
      <c r="H501" s="102"/>
      <c r="I501" s="102"/>
    </row>
    <row r="502" spans="5:9" ht="12.75" customHeight="1" x14ac:dyDescent="0.2">
      <c r="E502" s="4"/>
      <c r="F502" s="1"/>
      <c r="G502" s="102"/>
      <c r="H502" s="102"/>
      <c r="I502" s="102"/>
    </row>
    <row r="503" spans="5:9" ht="12.75" customHeight="1" x14ac:dyDescent="0.2">
      <c r="E503" s="4"/>
      <c r="F503" s="1"/>
      <c r="G503" s="102"/>
      <c r="H503" s="102"/>
      <c r="I503" s="102"/>
    </row>
    <row r="504" spans="5:9" ht="12.75" customHeight="1" x14ac:dyDescent="0.2">
      <c r="E504" s="4"/>
      <c r="F504" s="1"/>
      <c r="G504" s="102"/>
      <c r="H504" s="102"/>
      <c r="I504" s="102"/>
    </row>
    <row r="505" spans="5:9" ht="12.75" customHeight="1" x14ac:dyDescent="0.2">
      <c r="E505" s="4"/>
      <c r="F505" s="1"/>
      <c r="G505" s="102"/>
      <c r="H505" s="102"/>
      <c r="I505" s="102"/>
    </row>
    <row r="506" spans="5:9" ht="12.75" customHeight="1" x14ac:dyDescent="0.2">
      <c r="E506" s="4"/>
      <c r="F506" s="1"/>
      <c r="G506" s="102"/>
      <c r="H506" s="102"/>
      <c r="I506" s="102"/>
    </row>
    <row r="507" spans="5:9" ht="12.75" customHeight="1" x14ac:dyDescent="0.2">
      <c r="E507" s="4"/>
      <c r="F507" s="1"/>
      <c r="G507" s="102"/>
      <c r="H507" s="102"/>
      <c r="I507" s="102"/>
    </row>
    <row r="508" spans="5:9" ht="12.75" customHeight="1" x14ac:dyDescent="0.2">
      <c r="E508" s="4"/>
      <c r="F508" s="1"/>
      <c r="G508" s="102"/>
      <c r="H508" s="102"/>
      <c r="I508" s="102"/>
    </row>
    <row r="509" spans="5:9" ht="12.75" customHeight="1" x14ac:dyDescent="0.2">
      <c r="E509" s="4"/>
      <c r="F509" s="1"/>
      <c r="G509" s="102"/>
      <c r="H509" s="102"/>
      <c r="I509" s="102"/>
    </row>
    <row r="510" spans="5:9" ht="12.75" customHeight="1" x14ac:dyDescent="0.2">
      <c r="E510" s="4"/>
      <c r="F510" s="1"/>
      <c r="G510" s="102"/>
      <c r="H510" s="102"/>
      <c r="I510" s="102"/>
    </row>
    <row r="511" spans="5:9" ht="12.75" customHeight="1" x14ac:dyDescent="0.2">
      <c r="E511" s="4"/>
      <c r="F511" s="1"/>
      <c r="G511" s="102"/>
      <c r="H511" s="102"/>
      <c r="I511" s="102"/>
    </row>
    <row r="512" spans="5:9" ht="12.75" customHeight="1" x14ac:dyDescent="0.2">
      <c r="E512" s="4"/>
      <c r="F512" s="1"/>
      <c r="G512" s="102"/>
      <c r="H512" s="102"/>
      <c r="I512" s="102"/>
    </row>
    <row r="513" spans="5:9" ht="12.75" customHeight="1" x14ac:dyDescent="0.2">
      <c r="E513" s="4"/>
      <c r="F513" s="1"/>
      <c r="G513" s="102"/>
      <c r="H513" s="102"/>
      <c r="I513" s="102"/>
    </row>
    <row r="514" spans="5:9" ht="12.75" customHeight="1" x14ac:dyDescent="0.2">
      <c r="E514" s="4"/>
      <c r="F514" s="1"/>
      <c r="G514" s="102"/>
      <c r="H514" s="102"/>
      <c r="I514" s="102"/>
    </row>
    <row r="515" spans="5:9" ht="12.75" customHeight="1" x14ac:dyDescent="0.2">
      <c r="E515" s="4"/>
      <c r="F515" s="1"/>
      <c r="G515" s="102"/>
      <c r="H515" s="102"/>
      <c r="I515" s="102"/>
    </row>
    <row r="516" spans="5:9" ht="12.75" customHeight="1" x14ac:dyDescent="0.2">
      <c r="E516" s="4"/>
      <c r="F516" s="1"/>
      <c r="G516" s="102"/>
      <c r="H516" s="102"/>
      <c r="I516" s="102"/>
    </row>
    <row r="517" spans="5:9" ht="12.75" customHeight="1" x14ac:dyDescent="0.2">
      <c r="E517" s="4"/>
      <c r="F517" s="1"/>
      <c r="G517" s="102"/>
      <c r="H517" s="102"/>
      <c r="I517" s="102"/>
    </row>
    <row r="518" spans="5:9" ht="12.75" customHeight="1" x14ac:dyDescent="0.2">
      <c r="E518" s="4"/>
      <c r="F518" s="1"/>
      <c r="G518" s="102"/>
      <c r="H518" s="102"/>
      <c r="I518" s="102"/>
    </row>
    <row r="519" spans="5:9" ht="12.75" customHeight="1" x14ac:dyDescent="0.2">
      <c r="E519" s="4"/>
      <c r="F519" s="1"/>
      <c r="G519" s="102"/>
      <c r="H519" s="102"/>
      <c r="I519" s="102"/>
    </row>
    <row r="520" spans="5:9" ht="12.75" customHeight="1" x14ac:dyDescent="0.2">
      <c r="E520" s="4"/>
      <c r="F520" s="1"/>
      <c r="G520" s="102"/>
      <c r="H520" s="102"/>
      <c r="I520" s="102"/>
    </row>
    <row r="521" spans="5:9" ht="12.75" customHeight="1" x14ac:dyDescent="0.2">
      <c r="E521" s="4"/>
      <c r="F521" s="1"/>
      <c r="G521" s="102"/>
      <c r="H521" s="102"/>
      <c r="I521" s="102"/>
    </row>
    <row r="522" spans="5:9" ht="12.75" customHeight="1" x14ac:dyDescent="0.2">
      <c r="E522" s="4"/>
      <c r="F522" s="1"/>
      <c r="G522" s="102"/>
      <c r="H522" s="102"/>
      <c r="I522" s="102"/>
    </row>
    <row r="523" spans="5:9" ht="12.75" customHeight="1" x14ac:dyDescent="0.2">
      <c r="E523" s="4"/>
      <c r="F523" s="1"/>
      <c r="G523" s="102"/>
      <c r="H523" s="102"/>
      <c r="I523" s="102"/>
    </row>
    <row r="524" spans="5:9" ht="12.75" customHeight="1" x14ac:dyDescent="0.2">
      <c r="E524" s="4"/>
      <c r="F524" s="1"/>
      <c r="G524" s="102"/>
      <c r="H524" s="102"/>
      <c r="I524" s="102"/>
    </row>
    <row r="525" spans="5:9" ht="12.75" customHeight="1" x14ac:dyDescent="0.2">
      <c r="E525" s="4"/>
      <c r="F525" s="1"/>
      <c r="G525" s="102"/>
      <c r="H525" s="102"/>
      <c r="I525" s="102"/>
    </row>
    <row r="526" spans="5:9" ht="12.75" customHeight="1" x14ac:dyDescent="0.2">
      <c r="E526" s="4"/>
      <c r="F526" s="1"/>
      <c r="G526" s="102"/>
      <c r="H526" s="102"/>
      <c r="I526" s="102"/>
    </row>
    <row r="527" spans="5:9" ht="12.75" customHeight="1" x14ac:dyDescent="0.2">
      <c r="E527" s="4"/>
      <c r="F527" s="1"/>
      <c r="G527" s="102"/>
      <c r="H527" s="102"/>
      <c r="I527" s="102"/>
    </row>
    <row r="528" spans="5:9" ht="12.75" customHeight="1" x14ac:dyDescent="0.2">
      <c r="E528" s="4"/>
      <c r="F528" s="1"/>
      <c r="G528" s="102"/>
      <c r="H528" s="102"/>
      <c r="I528" s="102"/>
    </row>
    <row r="529" spans="5:9" ht="12.75" customHeight="1" x14ac:dyDescent="0.2">
      <c r="E529" s="4"/>
      <c r="F529" s="1"/>
      <c r="G529" s="102"/>
      <c r="H529" s="102"/>
      <c r="I529" s="102"/>
    </row>
    <row r="530" spans="5:9" ht="12.75" customHeight="1" x14ac:dyDescent="0.2">
      <c r="E530" s="4"/>
      <c r="F530" s="1"/>
      <c r="G530" s="102"/>
      <c r="H530" s="102"/>
      <c r="I530" s="102"/>
    </row>
    <row r="531" spans="5:9" ht="12.75" customHeight="1" x14ac:dyDescent="0.2">
      <c r="E531" s="4"/>
      <c r="F531" s="1"/>
      <c r="G531" s="102"/>
      <c r="H531" s="102"/>
      <c r="I531" s="102"/>
    </row>
    <row r="532" spans="5:9" ht="12.75" customHeight="1" x14ac:dyDescent="0.2">
      <c r="E532" s="4"/>
      <c r="F532" s="1"/>
      <c r="G532" s="102"/>
      <c r="H532" s="102"/>
      <c r="I532" s="102"/>
    </row>
    <row r="533" spans="5:9" ht="12.75" customHeight="1" x14ac:dyDescent="0.2">
      <c r="E533" s="4"/>
      <c r="F533" s="1"/>
      <c r="G533" s="102"/>
      <c r="H533" s="102"/>
      <c r="I533" s="102"/>
    </row>
    <row r="534" spans="5:9" ht="12.75" customHeight="1" x14ac:dyDescent="0.2">
      <c r="E534" s="4"/>
      <c r="F534" s="1"/>
      <c r="G534" s="102"/>
      <c r="H534" s="102"/>
      <c r="I534" s="102"/>
    </row>
    <row r="535" spans="5:9" ht="12.75" customHeight="1" x14ac:dyDescent="0.2">
      <c r="E535" s="4"/>
      <c r="F535" s="1"/>
      <c r="G535" s="102"/>
      <c r="H535" s="102"/>
      <c r="I535" s="102"/>
    </row>
    <row r="536" spans="5:9" ht="12.75" customHeight="1" x14ac:dyDescent="0.2">
      <c r="E536" s="4"/>
      <c r="F536" s="1"/>
      <c r="G536" s="102"/>
      <c r="H536" s="102"/>
      <c r="I536" s="102"/>
    </row>
    <row r="537" spans="5:9" ht="12.75" customHeight="1" x14ac:dyDescent="0.2">
      <c r="E537" s="4"/>
      <c r="F537" s="1"/>
      <c r="G537" s="102"/>
      <c r="H537" s="102"/>
      <c r="I537" s="102"/>
    </row>
    <row r="538" spans="5:9" ht="12.75" customHeight="1" x14ac:dyDescent="0.2">
      <c r="E538" s="4"/>
      <c r="F538" s="1"/>
      <c r="G538" s="102"/>
      <c r="H538" s="102"/>
      <c r="I538" s="102"/>
    </row>
    <row r="539" spans="5:9" ht="12.75" customHeight="1" x14ac:dyDescent="0.2">
      <c r="E539" s="4"/>
      <c r="F539" s="1"/>
      <c r="G539" s="102"/>
      <c r="H539" s="102"/>
      <c r="I539" s="102"/>
    </row>
    <row r="540" spans="5:9" ht="12.75" customHeight="1" x14ac:dyDescent="0.2">
      <c r="E540" s="4"/>
      <c r="F540" s="1"/>
      <c r="G540" s="102"/>
      <c r="H540" s="102"/>
      <c r="I540" s="102"/>
    </row>
    <row r="541" spans="5:9" ht="12.75" customHeight="1" x14ac:dyDescent="0.2">
      <c r="E541" s="4"/>
      <c r="F541" s="1"/>
      <c r="G541" s="102"/>
      <c r="H541" s="102"/>
      <c r="I541" s="102"/>
    </row>
    <row r="542" spans="5:9" ht="12.75" customHeight="1" x14ac:dyDescent="0.2">
      <c r="E542" s="4"/>
      <c r="F542" s="1"/>
      <c r="G542" s="102"/>
      <c r="H542" s="102"/>
      <c r="I542" s="102"/>
    </row>
    <row r="543" spans="5:9" ht="12.75" customHeight="1" x14ac:dyDescent="0.2">
      <c r="E543" s="4"/>
      <c r="F543" s="1"/>
      <c r="G543" s="102"/>
      <c r="H543" s="102"/>
      <c r="I543" s="102"/>
    </row>
    <row r="544" spans="5:9" ht="12.75" customHeight="1" x14ac:dyDescent="0.2">
      <c r="E544" s="4"/>
      <c r="F544" s="1"/>
      <c r="G544" s="102"/>
      <c r="H544" s="102"/>
      <c r="I544" s="102"/>
    </row>
    <row r="545" spans="5:9" ht="12.75" customHeight="1" x14ac:dyDescent="0.2">
      <c r="E545" s="4"/>
      <c r="F545" s="1"/>
      <c r="G545" s="102"/>
      <c r="H545" s="102"/>
      <c r="I545" s="102"/>
    </row>
    <row r="546" spans="5:9" ht="12.75" customHeight="1" x14ac:dyDescent="0.2">
      <c r="E546" s="4"/>
      <c r="F546" s="1"/>
      <c r="G546" s="102"/>
      <c r="H546" s="102"/>
      <c r="I546" s="102"/>
    </row>
    <row r="547" spans="5:9" ht="12.75" customHeight="1" x14ac:dyDescent="0.2">
      <c r="E547" s="4"/>
      <c r="F547" s="1"/>
      <c r="G547" s="102"/>
      <c r="H547" s="102"/>
      <c r="I547" s="102"/>
    </row>
    <row r="548" spans="5:9" ht="12.75" customHeight="1" x14ac:dyDescent="0.2">
      <c r="E548" s="4"/>
      <c r="F548" s="1"/>
      <c r="G548" s="102"/>
      <c r="H548" s="102"/>
      <c r="I548" s="102"/>
    </row>
    <row r="549" spans="5:9" ht="12.75" customHeight="1" x14ac:dyDescent="0.2">
      <c r="E549" s="4"/>
      <c r="F549" s="1"/>
      <c r="G549" s="102"/>
      <c r="H549" s="102"/>
      <c r="I549" s="102"/>
    </row>
    <row r="550" spans="5:9" ht="12.75" customHeight="1" x14ac:dyDescent="0.2">
      <c r="E550" s="4"/>
      <c r="F550" s="1"/>
      <c r="G550" s="102"/>
      <c r="H550" s="102"/>
      <c r="I550" s="102"/>
    </row>
    <row r="551" spans="5:9" ht="12.75" customHeight="1" x14ac:dyDescent="0.2">
      <c r="E551" s="4"/>
      <c r="F551" s="1"/>
      <c r="G551" s="102"/>
      <c r="H551" s="102"/>
      <c r="I551" s="102"/>
    </row>
    <row r="552" spans="5:9" ht="12.75" customHeight="1" x14ac:dyDescent="0.2">
      <c r="E552" s="4"/>
      <c r="F552" s="1"/>
      <c r="G552" s="102"/>
      <c r="H552" s="102"/>
      <c r="I552" s="102"/>
    </row>
    <row r="553" spans="5:9" ht="12.75" customHeight="1" x14ac:dyDescent="0.2">
      <c r="E553" s="4"/>
      <c r="F553" s="1"/>
      <c r="G553" s="102"/>
      <c r="H553" s="102"/>
      <c r="I553" s="102"/>
    </row>
    <row r="554" spans="5:9" ht="12.75" customHeight="1" x14ac:dyDescent="0.2">
      <c r="E554" s="4"/>
      <c r="F554" s="1"/>
      <c r="G554" s="102"/>
      <c r="H554" s="102"/>
      <c r="I554" s="102"/>
    </row>
    <row r="555" spans="5:9" ht="12.75" customHeight="1" x14ac:dyDescent="0.2">
      <c r="E555" s="4"/>
      <c r="F555" s="1"/>
      <c r="G555" s="102"/>
      <c r="H555" s="102"/>
      <c r="I555" s="102"/>
    </row>
    <row r="556" spans="5:9" ht="12.75" customHeight="1" x14ac:dyDescent="0.2">
      <c r="E556" s="4"/>
      <c r="F556" s="1"/>
      <c r="G556" s="102"/>
      <c r="H556" s="102"/>
      <c r="I556" s="102"/>
    </row>
    <row r="557" spans="5:9" ht="12.75" customHeight="1" x14ac:dyDescent="0.2">
      <c r="E557" s="4"/>
      <c r="F557" s="1"/>
      <c r="G557" s="102"/>
      <c r="H557" s="102"/>
      <c r="I557" s="102"/>
    </row>
    <row r="558" spans="5:9" ht="12.75" customHeight="1" x14ac:dyDescent="0.2">
      <c r="E558" s="4"/>
      <c r="F558" s="1"/>
      <c r="G558" s="102"/>
      <c r="H558" s="102"/>
      <c r="I558" s="102"/>
    </row>
    <row r="559" spans="5:9" ht="12.75" customHeight="1" x14ac:dyDescent="0.2">
      <c r="E559" s="4"/>
      <c r="F559" s="1"/>
      <c r="G559" s="102"/>
      <c r="H559" s="102"/>
      <c r="I559" s="102"/>
    </row>
    <row r="560" spans="5:9" ht="12.75" customHeight="1" x14ac:dyDescent="0.2">
      <c r="E560" s="4"/>
      <c r="F560" s="1"/>
      <c r="G560" s="102"/>
      <c r="H560" s="102"/>
      <c r="I560" s="102"/>
    </row>
    <row r="561" spans="5:9" ht="12.75" customHeight="1" x14ac:dyDescent="0.2">
      <c r="E561" s="4"/>
      <c r="F561" s="1"/>
      <c r="G561" s="102"/>
      <c r="H561" s="102"/>
      <c r="I561" s="102"/>
    </row>
    <row r="562" spans="5:9" ht="12.75" customHeight="1" x14ac:dyDescent="0.2">
      <c r="E562" s="4"/>
      <c r="F562" s="1"/>
      <c r="G562" s="102"/>
      <c r="H562" s="102"/>
      <c r="I562" s="102"/>
    </row>
    <row r="563" spans="5:9" ht="12.75" customHeight="1" x14ac:dyDescent="0.2">
      <c r="E563" s="4"/>
      <c r="F563" s="1"/>
      <c r="G563" s="102"/>
      <c r="H563" s="102"/>
      <c r="I563" s="102"/>
    </row>
    <row r="564" spans="5:9" ht="12.75" customHeight="1" x14ac:dyDescent="0.2">
      <c r="E564" s="4"/>
      <c r="F564" s="1"/>
      <c r="G564" s="102"/>
      <c r="H564" s="102"/>
      <c r="I564" s="102"/>
    </row>
    <row r="565" spans="5:9" ht="12.75" customHeight="1" x14ac:dyDescent="0.2">
      <c r="E565" s="4"/>
      <c r="F565" s="1"/>
      <c r="G565" s="102"/>
      <c r="H565" s="102"/>
      <c r="I565" s="102"/>
    </row>
    <row r="566" spans="5:9" ht="12.75" customHeight="1" x14ac:dyDescent="0.2">
      <c r="E566" s="4"/>
      <c r="F566" s="1"/>
      <c r="G566" s="102"/>
      <c r="H566" s="102"/>
      <c r="I566" s="102"/>
    </row>
    <row r="567" spans="5:9" ht="12.75" customHeight="1" x14ac:dyDescent="0.2">
      <c r="E567" s="4"/>
      <c r="F567" s="1"/>
      <c r="G567" s="102"/>
      <c r="H567" s="102"/>
      <c r="I567" s="102"/>
    </row>
    <row r="568" spans="5:9" ht="12.75" customHeight="1" x14ac:dyDescent="0.2">
      <c r="E568" s="4"/>
      <c r="F568" s="1"/>
      <c r="G568" s="102"/>
      <c r="H568" s="102"/>
      <c r="I568" s="102"/>
    </row>
    <row r="569" spans="5:9" ht="12.75" customHeight="1" x14ac:dyDescent="0.2">
      <c r="E569" s="4"/>
      <c r="F569" s="1"/>
      <c r="G569" s="102"/>
      <c r="H569" s="102"/>
      <c r="I569" s="102"/>
    </row>
    <row r="570" spans="5:9" ht="12.75" customHeight="1" x14ac:dyDescent="0.2">
      <c r="E570" s="4"/>
      <c r="F570" s="1"/>
      <c r="G570" s="102"/>
      <c r="H570" s="102"/>
      <c r="I570" s="102"/>
    </row>
    <row r="571" spans="5:9" ht="12.75" customHeight="1" x14ac:dyDescent="0.2">
      <c r="E571" s="4"/>
      <c r="F571" s="1"/>
      <c r="G571" s="102"/>
      <c r="H571" s="102"/>
      <c r="I571" s="102"/>
    </row>
    <row r="572" spans="5:9" ht="12.75" customHeight="1" x14ac:dyDescent="0.2">
      <c r="E572" s="4"/>
      <c r="F572" s="1"/>
      <c r="G572" s="102"/>
      <c r="H572" s="102"/>
      <c r="I572" s="102"/>
    </row>
    <row r="573" spans="5:9" ht="12.75" customHeight="1" x14ac:dyDescent="0.2">
      <c r="E573" s="4"/>
      <c r="F573" s="1"/>
      <c r="G573" s="102"/>
      <c r="H573" s="102"/>
      <c r="I573" s="102"/>
    </row>
    <row r="574" spans="5:9" ht="12.75" customHeight="1" x14ac:dyDescent="0.2">
      <c r="E574" s="4"/>
      <c r="F574" s="1"/>
      <c r="G574" s="102"/>
      <c r="H574" s="102"/>
      <c r="I574" s="102"/>
    </row>
    <row r="575" spans="5:9" ht="12.75" customHeight="1" x14ac:dyDescent="0.2">
      <c r="E575" s="4"/>
      <c r="F575" s="1"/>
      <c r="G575" s="102"/>
      <c r="H575" s="102"/>
      <c r="I575" s="102"/>
    </row>
    <row r="576" spans="5:9" ht="12.75" customHeight="1" x14ac:dyDescent="0.2">
      <c r="E576" s="4"/>
      <c r="F576" s="1"/>
      <c r="G576" s="102"/>
      <c r="H576" s="102"/>
      <c r="I576" s="102"/>
    </row>
    <row r="577" spans="5:9" ht="12.75" customHeight="1" x14ac:dyDescent="0.2">
      <c r="E577" s="4"/>
      <c r="F577" s="1"/>
      <c r="G577" s="102"/>
      <c r="H577" s="102"/>
      <c r="I577" s="102"/>
    </row>
    <row r="578" spans="5:9" ht="12.75" customHeight="1" x14ac:dyDescent="0.2">
      <c r="E578" s="4"/>
      <c r="F578" s="1"/>
      <c r="G578" s="102"/>
      <c r="H578" s="102"/>
      <c r="I578" s="102"/>
    </row>
    <row r="579" spans="5:9" ht="12.75" customHeight="1" x14ac:dyDescent="0.2">
      <c r="E579" s="4"/>
      <c r="F579" s="1"/>
      <c r="G579" s="102"/>
      <c r="H579" s="102"/>
      <c r="I579" s="102"/>
    </row>
    <row r="580" spans="5:9" ht="12.75" customHeight="1" x14ac:dyDescent="0.2">
      <c r="E580" s="4"/>
      <c r="F580" s="1"/>
      <c r="G580" s="102"/>
      <c r="H580" s="102"/>
      <c r="I580" s="102"/>
    </row>
    <row r="581" spans="5:9" ht="12.75" customHeight="1" x14ac:dyDescent="0.2">
      <c r="E581" s="4"/>
      <c r="F581" s="1"/>
      <c r="G581" s="102"/>
      <c r="H581" s="102"/>
      <c r="I581" s="102"/>
    </row>
    <row r="582" spans="5:9" ht="12.75" customHeight="1" x14ac:dyDescent="0.2">
      <c r="E582" s="4"/>
      <c r="F582" s="1"/>
      <c r="G582" s="102"/>
      <c r="H582" s="102"/>
      <c r="I582" s="102"/>
    </row>
    <row r="583" spans="5:9" ht="12.75" customHeight="1" x14ac:dyDescent="0.2">
      <c r="E583" s="4"/>
      <c r="F583" s="1"/>
      <c r="G583" s="102"/>
      <c r="H583" s="102"/>
      <c r="I583" s="102"/>
    </row>
    <row r="584" spans="5:9" ht="12.75" customHeight="1" x14ac:dyDescent="0.2">
      <c r="E584" s="4"/>
      <c r="F584" s="1"/>
      <c r="G584" s="102"/>
      <c r="H584" s="102"/>
      <c r="I584" s="102"/>
    </row>
    <row r="585" spans="5:9" ht="12.75" customHeight="1" x14ac:dyDescent="0.2">
      <c r="E585" s="4"/>
      <c r="F585" s="1"/>
      <c r="G585" s="102"/>
      <c r="H585" s="102"/>
      <c r="I585" s="102"/>
    </row>
    <row r="586" spans="5:9" ht="12.75" customHeight="1" x14ac:dyDescent="0.2">
      <c r="E586" s="4"/>
      <c r="F586" s="1"/>
      <c r="G586" s="102"/>
      <c r="H586" s="102"/>
      <c r="I586" s="102"/>
    </row>
    <row r="587" spans="5:9" ht="12.75" customHeight="1" x14ac:dyDescent="0.2">
      <c r="E587" s="4"/>
      <c r="F587" s="1"/>
      <c r="G587" s="102"/>
      <c r="H587" s="102"/>
      <c r="I587" s="102"/>
    </row>
    <row r="588" spans="5:9" ht="12.75" customHeight="1" x14ac:dyDescent="0.2">
      <c r="E588" s="4"/>
      <c r="F588" s="1"/>
      <c r="G588" s="102"/>
      <c r="H588" s="102"/>
      <c r="I588" s="102"/>
    </row>
    <row r="589" spans="5:9" ht="12.75" customHeight="1" x14ac:dyDescent="0.2">
      <c r="E589" s="4"/>
      <c r="F589" s="1"/>
      <c r="G589" s="102"/>
      <c r="H589" s="102"/>
      <c r="I589" s="102"/>
    </row>
    <row r="590" spans="5:9" ht="12.75" customHeight="1" x14ac:dyDescent="0.2">
      <c r="E590" s="4"/>
      <c r="F590" s="1"/>
      <c r="G590" s="102"/>
      <c r="H590" s="102"/>
      <c r="I590" s="102"/>
    </row>
    <row r="591" spans="5:9" ht="12.75" customHeight="1" x14ac:dyDescent="0.2">
      <c r="E591" s="4"/>
      <c r="F591" s="1"/>
      <c r="G591" s="102"/>
      <c r="H591" s="102"/>
      <c r="I591" s="102"/>
    </row>
    <row r="592" spans="5:9" ht="12.75" customHeight="1" x14ac:dyDescent="0.2">
      <c r="E592" s="4"/>
      <c r="F592" s="1"/>
      <c r="G592" s="102"/>
      <c r="H592" s="102"/>
      <c r="I592" s="102"/>
    </row>
    <row r="593" spans="5:9" ht="12.75" customHeight="1" x14ac:dyDescent="0.2">
      <c r="E593" s="4"/>
      <c r="F593" s="1"/>
      <c r="G593" s="102"/>
      <c r="H593" s="102"/>
      <c r="I593" s="102"/>
    </row>
    <row r="594" spans="5:9" ht="12.75" customHeight="1" x14ac:dyDescent="0.2">
      <c r="E594" s="4"/>
      <c r="F594" s="1"/>
      <c r="G594" s="102"/>
      <c r="H594" s="102"/>
      <c r="I594" s="102"/>
    </row>
    <row r="595" spans="5:9" ht="12.75" customHeight="1" x14ac:dyDescent="0.2">
      <c r="E595" s="4"/>
      <c r="F595" s="1"/>
      <c r="G595" s="102"/>
      <c r="H595" s="102"/>
      <c r="I595" s="102"/>
    </row>
    <row r="596" spans="5:9" ht="12.75" customHeight="1" x14ac:dyDescent="0.2">
      <c r="E596" s="4"/>
      <c r="F596" s="1"/>
      <c r="G596" s="102"/>
      <c r="H596" s="102"/>
      <c r="I596" s="102"/>
    </row>
    <row r="597" spans="5:9" ht="12.75" customHeight="1" x14ac:dyDescent="0.2">
      <c r="E597" s="4"/>
      <c r="F597" s="1"/>
      <c r="G597" s="102"/>
      <c r="H597" s="102"/>
      <c r="I597" s="102"/>
    </row>
    <row r="598" spans="5:9" ht="12.75" customHeight="1" x14ac:dyDescent="0.2">
      <c r="E598" s="4"/>
      <c r="F598" s="1"/>
      <c r="G598" s="102"/>
      <c r="H598" s="102"/>
      <c r="I598" s="102"/>
    </row>
    <row r="599" spans="5:9" ht="12.75" customHeight="1" x14ac:dyDescent="0.2">
      <c r="E599" s="4"/>
      <c r="F599" s="1"/>
      <c r="G599" s="102"/>
      <c r="H599" s="102"/>
      <c r="I599" s="102"/>
    </row>
    <row r="600" spans="5:9" ht="12.75" customHeight="1" x14ac:dyDescent="0.2">
      <c r="E600" s="4"/>
      <c r="F600" s="1"/>
      <c r="G600" s="102"/>
      <c r="H600" s="102"/>
      <c r="I600" s="102"/>
    </row>
    <row r="601" spans="5:9" ht="12.75" customHeight="1" x14ac:dyDescent="0.2">
      <c r="E601" s="4"/>
      <c r="F601" s="1"/>
      <c r="G601" s="102"/>
      <c r="H601" s="102"/>
      <c r="I601" s="102"/>
    </row>
    <row r="602" spans="5:9" ht="12.75" customHeight="1" x14ac:dyDescent="0.2">
      <c r="E602" s="4"/>
      <c r="F602" s="1"/>
      <c r="G602" s="102"/>
      <c r="H602" s="102"/>
      <c r="I602" s="102"/>
    </row>
    <row r="603" spans="5:9" ht="12.75" customHeight="1" x14ac:dyDescent="0.2">
      <c r="E603" s="4"/>
      <c r="F603" s="1"/>
      <c r="G603" s="102"/>
      <c r="H603" s="102"/>
      <c r="I603" s="102"/>
    </row>
    <row r="604" spans="5:9" ht="12.75" customHeight="1" x14ac:dyDescent="0.2">
      <c r="E604" s="4"/>
      <c r="F604" s="1"/>
      <c r="G604" s="102"/>
      <c r="H604" s="102"/>
      <c r="I604" s="102"/>
    </row>
    <row r="605" spans="5:9" ht="12.75" customHeight="1" x14ac:dyDescent="0.2">
      <c r="E605" s="4"/>
      <c r="F605" s="1"/>
      <c r="G605" s="102"/>
      <c r="H605" s="102"/>
      <c r="I605" s="102"/>
    </row>
    <row r="606" spans="5:9" ht="12.75" customHeight="1" x14ac:dyDescent="0.2">
      <c r="E606" s="4"/>
      <c r="F606" s="1"/>
      <c r="G606" s="102"/>
      <c r="H606" s="102"/>
      <c r="I606" s="102"/>
    </row>
    <row r="607" spans="5:9" ht="12.75" customHeight="1" x14ac:dyDescent="0.2">
      <c r="E607" s="4"/>
      <c r="F607" s="1"/>
      <c r="G607" s="102"/>
      <c r="H607" s="102"/>
      <c r="I607" s="102"/>
    </row>
    <row r="608" spans="5:9" ht="12.75" customHeight="1" x14ac:dyDescent="0.2">
      <c r="E608" s="4"/>
      <c r="F608" s="1"/>
      <c r="G608" s="102"/>
      <c r="H608" s="102"/>
      <c r="I608" s="102"/>
    </row>
    <row r="609" spans="5:9" ht="12.75" customHeight="1" x14ac:dyDescent="0.2">
      <c r="E609" s="4"/>
      <c r="F609" s="1"/>
      <c r="G609" s="102"/>
      <c r="H609" s="102"/>
      <c r="I609" s="102"/>
    </row>
    <row r="610" spans="5:9" ht="12.75" customHeight="1" x14ac:dyDescent="0.2">
      <c r="E610" s="4"/>
      <c r="F610" s="1"/>
      <c r="G610" s="102"/>
      <c r="H610" s="102"/>
      <c r="I610" s="102"/>
    </row>
    <row r="611" spans="5:9" ht="12.75" customHeight="1" x14ac:dyDescent="0.2">
      <c r="E611" s="4"/>
      <c r="F611" s="1"/>
      <c r="G611" s="102"/>
      <c r="H611" s="102"/>
      <c r="I611" s="102"/>
    </row>
    <row r="612" spans="5:9" ht="12.75" customHeight="1" x14ac:dyDescent="0.2">
      <c r="E612" s="4"/>
      <c r="F612" s="1"/>
      <c r="G612" s="102"/>
      <c r="H612" s="102"/>
      <c r="I612" s="102"/>
    </row>
    <row r="613" spans="5:9" ht="12.75" customHeight="1" x14ac:dyDescent="0.2">
      <c r="E613" s="4"/>
      <c r="F613" s="1"/>
      <c r="G613" s="102"/>
      <c r="H613" s="102"/>
      <c r="I613" s="102"/>
    </row>
    <row r="614" spans="5:9" ht="12.75" customHeight="1" x14ac:dyDescent="0.2">
      <c r="E614" s="4"/>
      <c r="F614" s="1"/>
      <c r="G614" s="102"/>
      <c r="H614" s="102"/>
      <c r="I614" s="102"/>
    </row>
    <row r="615" spans="5:9" ht="12.75" customHeight="1" x14ac:dyDescent="0.2">
      <c r="E615" s="4"/>
      <c r="F615" s="1"/>
      <c r="G615" s="102"/>
      <c r="H615" s="102"/>
      <c r="I615" s="102"/>
    </row>
    <row r="616" spans="5:9" ht="12.75" customHeight="1" x14ac:dyDescent="0.2">
      <c r="E616" s="4"/>
      <c r="F616" s="1"/>
      <c r="G616" s="102"/>
      <c r="H616" s="102"/>
      <c r="I616" s="102"/>
    </row>
    <row r="617" spans="5:9" ht="12.75" customHeight="1" x14ac:dyDescent="0.2">
      <c r="E617" s="4"/>
      <c r="F617" s="1"/>
      <c r="G617" s="102"/>
      <c r="H617" s="102"/>
      <c r="I617" s="102"/>
    </row>
    <row r="618" spans="5:9" ht="12.75" customHeight="1" x14ac:dyDescent="0.2">
      <c r="E618" s="4"/>
      <c r="F618" s="1"/>
      <c r="G618" s="102"/>
      <c r="H618" s="102"/>
      <c r="I618" s="102"/>
    </row>
    <row r="619" spans="5:9" ht="12.75" customHeight="1" x14ac:dyDescent="0.2">
      <c r="E619" s="4"/>
      <c r="F619" s="1"/>
      <c r="G619" s="102"/>
      <c r="H619" s="102"/>
      <c r="I619" s="102"/>
    </row>
    <row r="620" spans="5:9" ht="12.75" customHeight="1" x14ac:dyDescent="0.2">
      <c r="E620" s="4"/>
      <c r="F620" s="1"/>
      <c r="G620" s="102"/>
      <c r="H620" s="102"/>
      <c r="I620" s="102"/>
    </row>
    <row r="621" spans="5:9" ht="12.75" customHeight="1" x14ac:dyDescent="0.2">
      <c r="E621" s="4"/>
      <c r="F621" s="1"/>
      <c r="G621" s="102"/>
      <c r="H621" s="102"/>
      <c r="I621" s="102"/>
    </row>
    <row r="622" spans="5:9" ht="12.75" customHeight="1" x14ac:dyDescent="0.2">
      <c r="E622" s="4"/>
      <c r="F622" s="1"/>
      <c r="G622" s="102"/>
      <c r="H622" s="102"/>
      <c r="I622" s="102"/>
    </row>
    <row r="623" spans="5:9" ht="12.75" customHeight="1" x14ac:dyDescent="0.2">
      <c r="E623" s="4"/>
      <c r="F623" s="1"/>
      <c r="G623" s="102"/>
      <c r="H623" s="102"/>
      <c r="I623" s="102"/>
    </row>
    <row r="624" spans="5:9" ht="12.75" customHeight="1" x14ac:dyDescent="0.2">
      <c r="E624" s="4"/>
      <c r="F624" s="1"/>
      <c r="G624" s="102"/>
      <c r="H624" s="102"/>
      <c r="I624" s="102"/>
    </row>
    <row r="625" spans="5:9" ht="12.75" customHeight="1" x14ac:dyDescent="0.2">
      <c r="E625" s="4"/>
      <c r="F625" s="1"/>
      <c r="G625" s="102"/>
      <c r="H625" s="102"/>
      <c r="I625" s="102"/>
    </row>
    <row r="626" spans="5:9" ht="12.75" customHeight="1" x14ac:dyDescent="0.2">
      <c r="E626" s="4"/>
      <c r="F626" s="1"/>
      <c r="G626" s="102"/>
      <c r="H626" s="102"/>
      <c r="I626" s="102"/>
    </row>
    <row r="627" spans="5:9" ht="12.75" customHeight="1" x14ac:dyDescent="0.2">
      <c r="E627" s="4"/>
      <c r="F627" s="1"/>
      <c r="G627" s="102"/>
      <c r="H627" s="102"/>
      <c r="I627" s="102"/>
    </row>
    <row r="628" spans="5:9" ht="12.75" customHeight="1" x14ac:dyDescent="0.2">
      <c r="E628" s="4"/>
      <c r="F628" s="1"/>
      <c r="G628" s="102"/>
      <c r="H628" s="102"/>
      <c r="I628" s="102"/>
    </row>
    <row r="629" spans="5:9" ht="12.75" customHeight="1" x14ac:dyDescent="0.2">
      <c r="E629" s="4"/>
      <c r="F629" s="1"/>
      <c r="G629" s="102"/>
      <c r="H629" s="102"/>
      <c r="I629" s="102"/>
    </row>
    <row r="630" spans="5:9" ht="12.75" customHeight="1" x14ac:dyDescent="0.2">
      <c r="E630" s="4"/>
      <c r="F630" s="1"/>
      <c r="G630" s="102"/>
      <c r="H630" s="102"/>
      <c r="I630" s="102"/>
    </row>
    <row r="631" spans="5:9" ht="12.75" customHeight="1" x14ac:dyDescent="0.2">
      <c r="E631" s="4"/>
      <c r="F631" s="1"/>
      <c r="G631" s="102"/>
      <c r="H631" s="102"/>
      <c r="I631" s="102"/>
    </row>
    <row r="632" spans="5:9" ht="12.75" customHeight="1" x14ac:dyDescent="0.2">
      <c r="E632" s="4"/>
      <c r="F632" s="1"/>
      <c r="G632" s="102"/>
      <c r="H632" s="102"/>
      <c r="I632" s="102"/>
    </row>
    <row r="633" spans="5:9" ht="12.75" customHeight="1" x14ac:dyDescent="0.2">
      <c r="E633" s="4"/>
      <c r="F633" s="1"/>
      <c r="G633" s="102"/>
      <c r="H633" s="102"/>
      <c r="I633" s="102"/>
    </row>
    <row r="634" spans="5:9" ht="12.75" customHeight="1" x14ac:dyDescent="0.2">
      <c r="E634" s="4"/>
      <c r="F634" s="1"/>
      <c r="G634" s="102"/>
      <c r="H634" s="102"/>
      <c r="I634" s="102"/>
    </row>
    <row r="635" spans="5:9" ht="12.75" customHeight="1" x14ac:dyDescent="0.2">
      <c r="E635" s="4"/>
      <c r="F635" s="1"/>
      <c r="G635" s="102"/>
      <c r="H635" s="102"/>
      <c r="I635" s="102"/>
    </row>
    <row r="636" spans="5:9" ht="12.75" customHeight="1" x14ac:dyDescent="0.2">
      <c r="E636" s="4"/>
      <c r="F636" s="1"/>
      <c r="G636" s="102"/>
      <c r="H636" s="102"/>
      <c r="I636" s="102"/>
    </row>
    <row r="637" spans="5:9" ht="12.75" customHeight="1" x14ac:dyDescent="0.2">
      <c r="E637" s="4"/>
      <c r="F637" s="1"/>
      <c r="G637" s="102"/>
      <c r="H637" s="102"/>
      <c r="I637" s="102"/>
    </row>
    <row r="638" spans="5:9" ht="12.75" customHeight="1" x14ac:dyDescent="0.2">
      <c r="E638" s="4"/>
      <c r="F638" s="1"/>
      <c r="G638" s="102"/>
      <c r="H638" s="102"/>
      <c r="I638" s="102"/>
    </row>
    <row r="639" spans="5:9" ht="12.75" customHeight="1" x14ac:dyDescent="0.2">
      <c r="E639" s="4"/>
      <c r="F639" s="1"/>
      <c r="G639" s="102"/>
      <c r="H639" s="102"/>
      <c r="I639" s="102"/>
    </row>
    <row r="640" spans="5:9" ht="12.75" customHeight="1" x14ac:dyDescent="0.2">
      <c r="E640" s="4"/>
      <c r="F640" s="1"/>
      <c r="G640" s="102"/>
      <c r="H640" s="102"/>
      <c r="I640" s="102"/>
    </row>
    <row r="641" spans="5:9" ht="12.75" customHeight="1" x14ac:dyDescent="0.2">
      <c r="E641" s="4"/>
      <c r="F641" s="1"/>
      <c r="G641" s="102"/>
      <c r="H641" s="102"/>
      <c r="I641" s="102"/>
    </row>
    <row r="642" spans="5:9" ht="12.75" customHeight="1" x14ac:dyDescent="0.2">
      <c r="E642" s="4"/>
      <c r="F642" s="1"/>
      <c r="G642" s="102"/>
      <c r="H642" s="102"/>
      <c r="I642" s="102"/>
    </row>
    <row r="643" spans="5:9" ht="12.75" customHeight="1" x14ac:dyDescent="0.2">
      <c r="E643" s="4"/>
      <c r="F643" s="1"/>
      <c r="G643" s="102"/>
      <c r="H643" s="102"/>
      <c r="I643" s="102"/>
    </row>
    <row r="644" spans="5:9" ht="12.75" customHeight="1" x14ac:dyDescent="0.2">
      <c r="E644" s="4"/>
      <c r="F644" s="1"/>
      <c r="G644" s="102"/>
      <c r="H644" s="102"/>
      <c r="I644" s="102"/>
    </row>
    <row r="645" spans="5:9" ht="12.75" customHeight="1" x14ac:dyDescent="0.2">
      <c r="E645" s="4"/>
      <c r="F645" s="1"/>
      <c r="G645" s="102"/>
      <c r="H645" s="102"/>
      <c r="I645" s="102"/>
    </row>
    <row r="646" spans="5:9" ht="12.75" customHeight="1" x14ac:dyDescent="0.2">
      <c r="E646" s="4"/>
      <c r="F646" s="1"/>
      <c r="G646" s="102"/>
      <c r="H646" s="102"/>
      <c r="I646" s="102"/>
    </row>
    <row r="647" spans="5:9" ht="12.75" customHeight="1" x14ac:dyDescent="0.2">
      <c r="E647" s="4"/>
      <c r="F647" s="1"/>
      <c r="G647" s="102"/>
      <c r="H647" s="102"/>
      <c r="I647" s="102"/>
    </row>
    <row r="648" spans="5:9" ht="12.75" customHeight="1" x14ac:dyDescent="0.2">
      <c r="E648" s="4"/>
      <c r="F648" s="1"/>
      <c r="G648" s="102"/>
      <c r="H648" s="102"/>
      <c r="I648" s="102"/>
    </row>
    <row r="649" spans="5:9" ht="12.75" customHeight="1" x14ac:dyDescent="0.2">
      <c r="E649" s="4"/>
      <c r="F649" s="1"/>
      <c r="G649" s="102"/>
      <c r="H649" s="102"/>
      <c r="I649" s="102"/>
    </row>
    <row r="650" spans="5:9" ht="12.75" customHeight="1" x14ac:dyDescent="0.2">
      <c r="E650" s="4"/>
      <c r="F650" s="1"/>
      <c r="G650" s="102"/>
      <c r="H650" s="102"/>
      <c r="I650" s="102"/>
    </row>
    <row r="651" spans="5:9" ht="12.75" customHeight="1" x14ac:dyDescent="0.2">
      <c r="E651" s="4"/>
      <c r="F651" s="1"/>
      <c r="G651" s="102"/>
      <c r="H651" s="102"/>
      <c r="I651" s="102"/>
    </row>
    <row r="652" spans="5:9" ht="12.75" customHeight="1" x14ac:dyDescent="0.2">
      <c r="E652" s="4"/>
      <c r="F652" s="1"/>
      <c r="G652" s="102"/>
      <c r="H652" s="102"/>
      <c r="I652" s="102"/>
    </row>
    <row r="653" spans="5:9" ht="12.75" customHeight="1" x14ac:dyDescent="0.2">
      <c r="E653" s="4"/>
      <c r="F653" s="1"/>
      <c r="G653" s="102"/>
      <c r="H653" s="102"/>
      <c r="I653" s="102"/>
    </row>
    <row r="654" spans="5:9" ht="12.75" customHeight="1" x14ac:dyDescent="0.2">
      <c r="E654" s="4"/>
      <c r="F654" s="1"/>
      <c r="G654" s="102"/>
      <c r="H654" s="102"/>
      <c r="I654" s="102"/>
    </row>
    <row r="655" spans="5:9" ht="12.75" customHeight="1" x14ac:dyDescent="0.2">
      <c r="E655" s="4"/>
      <c r="F655" s="1"/>
      <c r="G655" s="102"/>
      <c r="H655" s="102"/>
      <c r="I655" s="102"/>
    </row>
    <row r="656" spans="5:9" ht="12.75" customHeight="1" x14ac:dyDescent="0.2">
      <c r="E656" s="4"/>
      <c r="F656" s="1"/>
      <c r="G656" s="102"/>
      <c r="H656" s="102"/>
      <c r="I656" s="102"/>
    </row>
    <row r="657" spans="5:9" ht="12.75" customHeight="1" x14ac:dyDescent="0.2">
      <c r="E657" s="4"/>
      <c r="F657" s="1"/>
      <c r="G657" s="102"/>
      <c r="H657" s="102"/>
      <c r="I657" s="102"/>
    </row>
    <row r="658" spans="5:9" ht="12.75" customHeight="1" x14ac:dyDescent="0.2">
      <c r="E658" s="4"/>
      <c r="F658" s="1"/>
      <c r="G658" s="102"/>
      <c r="H658" s="102"/>
      <c r="I658" s="102"/>
    </row>
    <row r="659" spans="5:9" ht="12.75" customHeight="1" x14ac:dyDescent="0.2">
      <c r="E659" s="4"/>
      <c r="F659" s="1"/>
      <c r="G659" s="102"/>
      <c r="H659" s="102"/>
      <c r="I659" s="102"/>
    </row>
    <row r="660" spans="5:9" ht="12.75" customHeight="1" x14ac:dyDescent="0.2">
      <c r="E660" s="4"/>
      <c r="F660" s="1"/>
      <c r="G660" s="102"/>
      <c r="H660" s="102"/>
      <c r="I660" s="102"/>
    </row>
    <row r="661" spans="5:9" ht="12.75" customHeight="1" x14ac:dyDescent="0.2">
      <c r="E661" s="4"/>
      <c r="F661" s="1"/>
      <c r="G661" s="102"/>
      <c r="H661" s="102"/>
      <c r="I661" s="102"/>
    </row>
    <row r="662" spans="5:9" ht="12.75" customHeight="1" x14ac:dyDescent="0.2">
      <c r="E662" s="4"/>
      <c r="F662" s="1"/>
      <c r="G662" s="102"/>
      <c r="H662" s="102"/>
      <c r="I662" s="102"/>
    </row>
    <row r="663" spans="5:9" ht="12.75" customHeight="1" x14ac:dyDescent="0.2">
      <c r="E663" s="4"/>
      <c r="F663" s="1"/>
      <c r="G663" s="102"/>
      <c r="H663" s="102"/>
      <c r="I663" s="102"/>
    </row>
    <row r="664" spans="5:9" ht="12.75" customHeight="1" x14ac:dyDescent="0.2">
      <c r="E664" s="4"/>
      <c r="F664" s="1"/>
      <c r="G664" s="102"/>
      <c r="H664" s="102"/>
      <c r="I664" s="102"/>
    </row>
    <row r="665" spans="5:9" ht="12.75" customHeight="1" x14ac:dyDescent="0.2">
      <c r="E665" s="4"/>
      <c r="F665" s="1"/>
      <c r="G665" s="102"/>
      <c r="H665" s="102"/>
      <c r="I665" s="102"/>
    </row>
    <row r="666" spans="5:9" ht="12.75" customHeight="1" x14ac:dyDescent="0.2">
      <c r="E666" s="4"/>
      <c r="F666" s="1"/>
      <c r="G666" s="102"/>
      <c r="H666" s="102"/>
      <c r="I666" s="102"/>
    </row>
    <row r="667" spans="5:9" ht="12.75" customHeight="1" x14ac:dyDescent="0.2">
      <c r="E667" s="4"/>
      <c r="F667" s="1"/>
      <c r="G667" s="102"/>
      <c r="H667" s="102"/>
      <c r="I667" s="102"/>
    </row>
    <row r="668" spans="5:9" ht="12.75" customHeight="1" x14ac:dyDescent="0.2">
      <c r="E668" s="4"/>
      <c r="F668" s="1"/>
      <c r="G668" s="102"/>
      <c r="H668" s="102"/>
      <c r="I668" s="102"/>
    </row>
    <row r="669" spans="5:9" ht="12.75" customHeight="1" x14ac:dyDescent="0.2">
      <c r="E669" s="4"/>
      <c r="F669" s="1"/>
      <c r="G669" s="102"/>
      <c r="H669" s="102"/>
      <c r="I669" s="102"/>
    </row>
    <row r="670" spans="5:9" ht="12.75" customHeight="1" x14ac:dyDescent="0.2">
      <c r="E670" s="4"/>
      <c r="F670" s="1"/>
      <c r="G670" s="102"/>
      <c r="H670" s="102"/>
      <c r="I670" s="102"/>
    </row>
    <row r="671" spans="5:9" ht="12.75" customHeight="1" x14ac:dyDescent="0.2">
      <c r="E671" s="4"/>
      <c r="F671" s="1"/>
      <c r="G671" s="102"/>
      <c r="H671" s="102"/>
      <c r="I671" s="102"/>
    </row>
    <row r="672" spans="5:9" ht="12.75" customHeight="1" x14ac:dyDescent="0.2">
      <c r="E672" s="4"/>
      <c r="F672" s="1"/>
      <c r="G672" s="102"/>
      <c r="H672" s="102"/>
      <c r="I672" s="102"/>
    </row>
    <row r="673" spans="5:9" ht="12.75" customHeight="1" x14ac:dyDescent="0.2">
      <c r="E673" s="4"/>
      <c r="F673" s="1"/>
      <c r="G673" s="102"/>
      <c r="H673" s="102"/>
      <c r="I673" s="102"/>
    </row>
    <row r="674" spans="5:9" ht="12.75" customHeight="1" x14ac:dyDescent="0.2">
      <c r="E674" s="4"/>
      <c r="F674" s="1"/>
      <c r="G674" s="102"/>
      <c r="H674" s="102"/>
      <c r="I674" s="102"/>
    </row>
    <row r="675" spans="5:9" ht="12.75" customHeight="1" x14ac:dyDescent="0.2">
      <c r="E675" s="4"/>
      <c r="F675" s="1"/>
      <c r="G675" s="102"/>
      <c r="H675" s="102"/>
      <c r="I675" s="102"/>
    </row>
    <row r="676" spans="5:9" ht="12.75" customHeight="1" x14ac:dyDescent="0.2">
      <c r="E676" s="4"/>
      <c r="F676" s="1"/>
      <c r="G676" s="102"/>
      <c r="H676" s="102"/>
      <c r="I676" s="102"/>
    </row>
    <row r="677" spans="5:9" ht="12.75" customHeight="1" x14ac:dyDescent="0.2">
      <c r="E677" s="4"/>
      <c r="F677" s="1"/>
      <c r="G677" s="102"/>
      <c r="H677" s="102"/>
      <c r="I677" s="102"/>
    </row>
    <row r="678" spans="5:9" ht="12.75" customHeight="1" x14ac:dyDescent="0.2">
      <c r="E678" s="4"/>
      <c r="F678" s="1"/>
      <c r="G678" s="102"/>
      <c r="H678" s="102"/>
      <c r="I678" s="102"/>
    </row>
    <row r="679" spans="5:9" ht="12.75" customHeight="1" x14ac:dyDescent="0.2">
      <c r="E679" s="4"/>
      <c r="F679" s="1"/>
      <c r="G679" s="102"/>
      <c r="H679" s="102"/>
      <c r="I679" s="102"/>
    </row>
    <row r="680" spans="5:9" ht="12.75" customHeight="1" x14ac:dyDescent="0.2">
      <c r="E680" s="4"/>
      <c r="F680" s="1"/>
      <c r="G680" s="102"/>
      <c r="H680" s="102"/>
      <c r="I680" s="102"/>
    </row>
    <row r="681" spans="5:9" ht="12.75" customHeight="1" x14ac:dyDescent="0.2">
      <c r="E681" s="4"/>
      <c r="F681" s="1"/>
      <c r="G681" s="102"/>
      <c r="H681" s="102"/>
      <c r="I681" s="102"/>
    </row>
    <row r="682" spans="5:9" ht="12.75" customHeight="1" x14ac:dyDescent="0.2">
      <c r="E682" s="4"/>
      <c r="F682" s="1"/>
      <c r="G682" s="102"/>
      <c r="H682" s="102"/>
      <c r="I682" s="102"/>
    </row>
    <row r="683" spans="5:9" ht="12.75" customHeight="1" x14ac:dyDescent="0.2">
      <c r="E683" s="4"/>
      <c r="F683" s="1"/>
      <c r="G683" s="102"/>
      <c r="H683" s="102"/>
      <c r="I683" s="102"/>
    </row>
    <row r="684" spans="5:9" ht="12.75" customHeight="1" x14ac:dyDescent="0.2">
      <c r="E684" s="4"/>
      <c r="F684" s="1"/>
      <c r="G684" s="102"/>
      <c r="H684" s="102"/>
      <c r="I684" s="102"/>
    </row>
    <row r="685" spans="5:9" ht="12.75" customHeight="1" x14ac:dyDescent="0.2">
      <c r="E685" s="4"/>
      <c r="F685" s="1"/>
      <c r="G685" s="102"/>
      <c r="H685" s="102"/>
      <c r="I685" s="102"/>
    </row>
    <row r="686" spans="5:9" ht="12.75" customHeight="1" x14ac:dyDescent="0.2">
      <c r="E686" s="4"/>
      <c r="F686" s="1"/>
      <c r="G686" s="102"/>
      <c r="H686" s="102"/>
      <c r="I686" s="102"/>
    </row>
    <row r="687" spans="5:9" ht="12.75" customHeight="1" x14ac:dyDescent="0.2">
      <c r="E687" s="4"/>
      <c r="F687" s="1"/>
      <c r="G687" s="102"/>
      <c r="H687" s="102"/>
      <c r="I687" s="102"/>
    </row>
    <row r="688" spans="5:9" ht="12.75" customHeight="1" x14ac:dyDescent="0.2">
      <c r="E688" s="4"/>
      <c r="F688" s="1"/>
      <c r="G688" s="102"/>
      <c r="H688" s="102"/>
      <c r="I688" s="102"/>
    </row>
    <row r="689" spans="5:9" ht="12.75" customHeight="1" x14ac:dyDescent="0.2">
      <c r="E689" s="4"/>
      <c r="F689" s="1"/>
      <c r="G689" s="102"/>
      <c r="H689" s="102"/>
      <c r="I689" s="102"/>
    </row>
    <row r="690" spans="5:9" ht="12.75" customHeight="1" x14ac:dyDescent="0.2">
      <c r="E690" s="4"/>
      <c r="F690" s="1"/>
      <c r="G690" s="102"/>
      <c r="H690" s="102"/>
      <c r="I690" s="102"/>
    </row>
    <row r="691" spans="5:9" ht="12.75" customHeight="1" x14ac:dyDescent="0.2">
      <c r="E691" s="4"/>
      <c r="F691" s="1"/>
      <c r="G691" s="102"/>
      <c r="H691" s="102"/>
      <c r="I691" s="102"/>
    </row>
    <row r="692" spans="5:9" ht="12.75" customHeight="1" x14ac:dyDescent="0.2">
      <c r="E692" s="4"/>
      <c r="F692" s="1"/>
      <c r="G692" s="102"/>
      <c r="H692" s="102"/>
      <c r="I692" s="102"/>
    </row>
    <row r="693" spans="5:9" ht="12.75" customHeight="1" x14ac:dyDescent="0.2">
      <c r="E693" s="4"/>
      <c r="F693" s="1"/>
      <c r="G693" s="102"/>
      <c r="H693" s="102"/>
      <c r="I693" s="102"/>
    </row>
    <row r="694" spans="5:9" ht="12.75" customHeight="1" x14ac:dyDescent="0.2">
      <c r="E694" s="4"/>
      <c r="F694" s="1"/>
      <c r="G694" s="102"/>
      <c r="H694" s="102"/>
      <c r="I694" s="102"/>
    </row>
    <row r="695" spans="5:9" ht="12.75" customHeight="1" x14ac:dyDescent="0.2">
      <c r="E695" s="4"/>
      <c r="F695" s="1"/>
      <c r="G695" s="102"/>
      <c r="H695" s="102"/>
      <c r="I695" s="102"/>
    </row>
    <row r="696" spans="5:9" ht="12.75" customHeight="1" x14ac:dyDescent="0.2">
      <c r="E696" s="4"/>
      <c r="F696" s="1"/>
      <c r="G696" s="102"/>
      <c r="H696" s="102"/>
      <c r="I696" s="102"/>
    </row>
    <row r="697" spans="5:9" ht="12.75" customHeight="1" x14ac:dyDescent="0.2">
      <c r="E697" s="4"/>
      <c r="F697" s="1"/>
      <c r="G697" s="102"/>
      <c r="H697" s="102"/>
      <c r="I697" s="102"/>
    </row>
    <row r="698" spans="5:9" ht="12.75" customHeight="1" x14ac:dyDescent="0.2">
      <c r="E698" s="4"/>
      <c r="F698" s="1"/>
      <c r="G698" s="102"/>
      <c r="H698" s="102"/>
      <c r="I698" s="102"/>
    </row>
    <row r="699" spans="5:9" ht="12.75" customHeight="1" x14ac:dyDescent="0.2">
      <c r="E699" s="4"/>
      <c r="F699" s="1"/>
      <c r="G699" s="102"/>
      <c r="H699" s="102"/>
      <c r="I699" s="102"/>
    </row>
    <row r="700" spans="5:9" ht="12.75" customHeight="1" x14ac:dyDescent="0.2">
      <c r="E700" s="4"/>
      <c r="F700" s="1"/>
      <c r="G700" s="102"/>
      <c r="H700" s="102"/>
      <c r="I700" s="102"/>
    </row>
    <row r="701" spans="5:9" ht="12.75" customHeight="1" x14ac:dyDescent="0.2">
      <c r="E701" s="4"/>
      <c r="F701" s="1"/>
      <c r="G701" s="102"/>
      <c r="H701" s="102"/>
      <c r="I701" s="102"/>
    </row>
    <row r="702" spans="5:9" ht="12.75" customHeight="1" x14ac:dyDescent="0.2">
      <c r="E702" s="4"/>
      <c r="F702" s="1"/>
      <c r="G702" s="102"/>
      <c r="H702" s="102"/>
      <c r="I702" s="102"/>
    </row>
    <row r="703" spans="5:9" ht="12.75" customHeight="1" x14ac:dyDescent="0.2">
      <c r="E703" s="4"/>
      <c r="F703" s="1"/>
      <c r="G703" s="102"/>
      <c r="H703" s="102"/>
      <c r="I703" s="102"/>
    </row>
    <row r="704" spans="5:9" ht="12.75" customHeight="1" x14ac:dyDescent="0.2">
      <c r="E704" s="4"/>
      <c r="F704" s="1"/>
      <c r="G704" s="102"/>
      <c r="H704" s="102"/>
      <c r="I704" s="102"/>
    </row>
    <row r="705" spans="5:9" ht="12.75" customHeight="1" x14ac:dyDescent="0.2">
      <c r="E705" s="4"/>
      <c r="F705" s="1"/>
      <c r="G705" s="102"/>
      <c r="H705" s="102"/>
      <c r="I705" s="102"/>
    </row>
    <row r="706" spans="5:9" ht="12.75" customHeight="1" x14ac:dyDescent="0.2">
      <c r="E706" s="4"/>
      <c r="F706" s="1"/>
      <c r="G706" s="102"/>
      <c r="H706" s="102"/>
      <c r="I706" s="102"/>
    </row>
    <row r="707" spans="5:9" ht="12.75" customHeight="1" x14ac:dyDescent="0.2">
      <c r="E707" s="4"/>
      <c r="F707" s="1"/>
      <c r="G707" s="102"/>
      <c r="H707" s="102"/>
      <c r="I707" s="102"/>
    </row>
    <row r="708" spans="5:9" ht="12.75" customHeight="1" x14ac:dyDescent="0.2">
      <c r="E708" s="4"/>
      <c r="F708" s="1"/>
      <c r="G708" s="102"/>
      <c r="H708" s="102"/>
      <c r="I708" s="102"/>
    </row>
    <row r="709" spans="5:9" ht="12.75" customHeight="1" x14ac:dyDescent="0.2">
      <c r="E709" s="4"/>
      <c r="F709" s="1"/>
      <c r="G709" s="102"/>
      <c r="H709" s="102"/>
      <c r="I709" s="102"/>
    </row>
    <row r="710" spans="5:9" ht="12.75" customHeight="1" x14ac:dyDescent="0.2">
      <c r="E710" s="4"/>
      <c r="F710" s="1"/>
      <c r="G710" s="102"/>
      <c r="H710" s="102"/>
      <c r="I710" s="102"/>
    </row>
    <row r="711" spans="5:9" ht="12.75" customHeight="1" x14ac:dyDescent="0.2">
      <c r="E711" s="4"/>
      <c r="F711" s="1"/>
      <c r="G711" s="102"/>
      <c r="H711" s="102"/>
      <c r="I711" s="102"/>
    </row>
    <row r="712" spans="5:9" ht="12.75" customHeight="1" x14ac:dyDescent="0.2">
      <c r="E712" s="4"/>
      <c r="F712" s="1"/>
      <c r="G712" s="102"/>
      <c r="H712" s="102"/>
      <c r="I712" s="102"/>
    </row>
    <row r="713" spans="5:9" ht="12.75" customHeight="1" x14ac:dyDescent="0.2">
      <c r="E713" s="4"/>
      <c r="F713" s="1"/>
      <c r="G713" s="102"/>
      <c r="H713" s="102"/>
      <c r="I713" s="102"/>
    </row>
    <row r="714" spans="5:9" ht="12.75" customHeight="1" x14ac:dyDescent="0.2">
      <c r="E714" s="4"/>
      <c r="F714" s="1"/>
      <c r="G714" s="102"/>
      <c r="H714" s="102"/>
      <c r="I714" s="102"/>
    </row>
    <row r="715" spans="5:9" ht="12.75" customHeight="1" x14ac:dyDescent="0.2">
      <c r="E715" s="4"/>
      <c r="F715" s="1"/>
      <c r="G715" s="102"/>
      <c r="H715" s="102"/>
      <c r="I715" s="102"/>
    </row>
    <row r="716" spans="5:9" ht="12.75" customHeight="1" x14ac:dyDescent="0.2">
      <c r="E716" s="4"/>
      <c r="F716" s="1"/>
      <c r="G716" s="102"/>
      <c r="H716" s="102"/>
      <c r="I716" s="102"/>
    </row>
    <row r="717" spans="5:9" ht="12.75" customHeight="1" x14ac:dyDescent="0.2">
      <c r="E717" s="4"/>
      <c r="F717" s="1"/>
      <c r="G717" s="102"/>
      <c r="H717" s="102"/>
      <c r="I717" s="102"/>
    </row>
    <row r="718" spans="5:9" ht="12.75" customHeight="1" x14ac:dyDescent="0.2">
      <c r="E718" s="4"/>
      <c r="F718" s="1"/>
      <c r="G718" s="102"/>
      <c r="H718" s="102"/>
      <c r="I718" s="102"/>
    </row>
    <row r="719" spans="5:9" ht="12.75" customHeight="1" x14ac:dyDescent="0.2">
      <c r="E719" s="4"/>
      <c r="F719" s="1"/>
      <c r="G719" s="102"/>
      <c r="H719" s="102"/>
      <c r="I719" s="102"/>
    </row>
    <row r="720" spans="5:9" ht="12.75" customHeight="1" x14ac:dyDescent="0.2">
      <c r="E720" s="4"/>
      <c r="F720" s="1"/>
      <c r="G720" s="102"/>
      <c r="H720" s="102"/>
      <c r="I720" s="102"/>
    </row>
    <row r="721" spans="5:9" ht="12.75" customHeight="1" x14ac:dyDescent="0.2">
      <c r="E721" s="4"/>
      <c r="F721" s="1"/>
      <c r="G721" s="102"/>
      <c r="H721" s="102"/>
      <c r="I721" s="102"/>
    </row>
    <row r="722" spans="5:9" ht="12.75" customHeight="1" x14ac:dyDescent="0.2">
      <c r="E722" s="4"/>
      <c r="F722" s="1"/>
      <c r="G722" s="102"/>
      <c r="H722" s="102"/>
      <c r="I722" s="102"/>
    </row>
    <row r="723" spans="5:9" ht="12.75" customHeight="1" x14ac:dyDescent="0.2">
      <c r="E723" s="4"/>
      <c r="F723" s="1"/>
      <c r="G723" s="102"/>
      <c r="H723" s="102"/>
      <c r="I723" s="102"/>
    </row>
    <row r="724" spans="5:9" ht="12.75" customHeight="1" x14ac:dyDescent="0.2">
      <c r="E724" s="4"/>
      <c r="F724" s="1"/>
      <c r="G724" s="102"/>
      <c r="H724" s="102"/>
      <c r="I724" s="102"/>
    </row>
    <row r="725" spans="5:9" ht="12.75" customHeight="1" x14ac:dyDescent="0.2">
      <c r="E725" s="4"/>
      <c r="F725" s="1"/>
      <c r="G725" s="102"/>
      <c r="H725" s="102"/>
      <c r="I725" s="102"/>
    </row>
  </sheetData>
  <sortState ref="A39:O49">
    <sortCondition ref="D39:D49"/>
  </sortState>
  <mergeCells count="1">
    <mergeCell ref="G4:I4"/>
  </mergeCells>
  <pageMargins left="0.59055118110236227" right="0.59055118110236227" top="0.27559055118110237" bottom="0.35433070866141736" header="0.15748031496062992" footer="0.15748031496062992"/>
  <pageSetup paperSize="9" scale="85" orientation="portrait" r:id="rId1"/>
  <headerFooter>
    <oddFooter>&amp;LP I, Ia - kazalo</oddFooter>
  </headerFooter>
  <rowBreaks count="3" manualBreakCount="3">
    <brk id="67" min="4" max="9" man="1"/>
    <brk id="128" min="4" max="9" man="1"/>
    <brk id="177" min="4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92D050"/>
  </sheetPr>
  <dimension ref="A1:Y534"/>
  <sheetViews>
    <sheetView topLeftCell="E1" workbookViewId="0"/>
  </sheetViews>
  <sheetFormatPr defaultRowHeight="12.75" x14ac:dyDescent="0.2"/>
  <cols>
    <col min="1" max="1" width="9.140625" hidden="1" customWidth="1"/>
    <col min="2" max="4" width="31.42578125" hidden="1" customWidth="1"/>
    <col min="5" max="5" width="11.7109375" style="9" customWidth="1"/>
    <col min="6" max="6" width="28.5703125" customWidth="1"/>
    <col min="7" max="7" width="8" style="17" customWidth="1"/>
    <col min="8" max="8" width="8.140625" style="17" customWidth="1"/>
    <col min="9" max="9" width="7.28515625" style="17" customWidth="1"/>
    <col min="10" max="10" width="5.42578125" style="83" customWidth="1"/>
    <col min="11" max="11" width="14.42578125" style="5" customWidth="1"/>
    <col min="12" max="13" width="7.42578125" style="5" customWidth="1"/>
    <col min="14" max="14" width="7.85546875" style="5" customWidth="1"/>
    <col min="15" max="15" width="3.7109375" style="26" customWidth="1"/>
    <col min="16" max="16" width="4.5703125" style="25" customWidth="1"/>
    <col min="17" max="17" width="19" style="25" customWidth="1"/>
    <col min="18" max="18" width="9.140625" style="5"/>
    <col min="19" max="19" width="14.5703125" style="5" customWidth="1"/>
    <col min="24" max="24" width="17.85546875" customWidth="1"/>
  </cols>
  <sheetData>
    <row r="1" spans="1:25" ht="15.75" x14ac:dyDescent="0.25">
      <c r="A1" s="5"/>
      <c r="B1" s="12"/>
      <c r="C1" s="12"/>
      <c r="D1" s="12"/>
      <c r="E1" s="94" t="s">
        <v>316</v>
      </c>
      <c r="F1" s="95"/>
      <c r="G1" s="96"/>
      <c r="H1" s="96"/>
      <c r="I1" s="42"/>
      <c r="J1" s="79"/>
      <c r="K1" s="97"/>
      <c r="L1" s="97"/>
      <c r="M1" s="97"/>
      <c r="N1" s="96"/>
      <c r="O1" s="98"/>
      <c r="P1" s="42"/>
      <c r="Q1" s="42"/>
    </row>
    <row r="2" spans="1:25" ht="15.75" x14ac:dyDescent="0.25">
      <c r="A2" s="5"/>
      <c r="B2" s="12"/>
      <c r="C2" s="12"/>
      <c r="D2" s="12"/>
      <c r="E2" s="94"/>
      <c r="F2" s="95"/>
      <c r="G2" s="96"/>
      <c r="H2" s="96"/>
      <c r="I2" s="42"/>
      <c r="J2" s="79"/>
      <c r="K2" s="97"/>
      <c r="L2" s="97"/>
      <c r="M2" s="97"/>
      <c r="N2" s="96"/>
      <c r="O2" s="98"/>
      <c r="P2" s="42"/>
      <c r="Q2" s="42"/>
    </row>
    <row r="3" spans="1:25" ht="16.5" x14ac:dyDescent="0.2">
      <c r="B3" s="13"/>
      <c r="C3" s="13"/>
      <c r="D3" s="13"/>
      <c r="E3" s="128"/>
      <c r="F3" s="129"/>
      <c r="G3" s="1933" t="s">
        <v>90</v>
      </c>
      <c r="H3" s="1934"/>
      <c r="I3" s="1934"/>
      <c r="J3" s="80" t="s">
        <v>326</v>
      </c>
      <c r="K3" s="27"/>
      <c r="L3" s="28"/>
      <c r="M3" s="29"/>
      <c r="N3" s="30"/>
      <c r="O3" s="31"/>
      <c r="P3" s="58"/>
      <c r="Q3" s="58"/>
    </row>
    <row r="4" spans="1:25" s="13" customFormat="1" ht="18.75" customHeight="1" thickBot="1" x14ac:dyDescent="0.25">
      <c r="A4" s="22" t="s">
        <v>304</v>
      </c>
      <c r="B4" s="22" t="s">
        <v>305</v>
      </c>
      <c r="C4" s="22" t="s">
        <v>306</v>
      </c>
      <c r="D4" s="22" t="s">
        <v>307</v>
      </c>
      <c r="E4" s="130"/>
      <c r="F4" s="131" t="s">
        <v>363</v>
      </c>
      <c r="G4" s="132" t="s">
        <v>328</v>
      </c>
      <c r="H4" s="133" t="s">
        <v>329</v>
      </c>
      <c r="I4" s="134" t="s">
        <v>306</v>
      </c>
      <c r="J4" s="114" t="s">
        <v>308</v>
      </c>
      <c r="K4" s="115" t="s">
        <v>309</v>
      </c>
      <c r="L4" s="116" t="s">
        <v>310</v>
      </c>
      <c r="M4" s="113" t="s">
        <v>311</v>
      </c>
      <c r="N4" s="117" t="s">
        <v>312</v>
      </c>
      <c r="O4" s="118" t="s">
        <v>315</v>
      </c>
      <c r="P4" s="74" t="s">
        <v>323</v>
      </c>
      <c r="Q4" s="74" t="s">
        <v>324</v>
      </c>
      <c r="R4" s="12"/>
      <c r="S4" s="12"/>
    </row>
    <row r="5" spans="1:25" s="13" customFormat="1" x14ac:dyDescent="0.2">
      <c r="C5" s="13" t="str">
        <f>IF(F5="",C4,F5)</f>
        <v>cikloergometrija, spirometrija</v>
      </c>
      <c r="D5" s="13">
        <v>1</v>
      </c>
      <c r="E5" s="135"/>
      <c r="F5" s="136" t="s">
        <v>272</v>
      </c>
      <c r="G5" s="121">
        <v>209</v>
      </c>
      <c r="H5" s="123">
        <v>215</v>
      </c>
      <c r="I5" s="122"/>
      <c r="J5" s="125" t="e">
        <f>IF(F5="","",VLOOKUP(P5,#REF!,7,FALSE))</f>
        <v>#REF!</v>
      </c>
      <c r="K5" s="53" t="e">
        <f>VLOOKUP(P5,#REF!,3,FALSE)</f>
        <v>#REF!</v>
      </c>
      <c r="L5" s="53" t="e">
        <f>VLOOKUP(P5,#REF!,4,FALSE)</f>
        <v>#REF!</v>
      </c>
      <c r="M5" s="53" t="e">
        <f>VLOOKUP(P5,#REF!,5,FALSE)</f>
        <v>#REF!</v>
      </c>
      <c r="N5" s="54" t="e">
        <f>VLOOKUP(P5,#REF!,6,FALSE)</f>
        <v>#REF!</v>
      </c>
      <c r="O5" s="52">
        <v>1</v>
      </c>
      <c r="P5" s="66">
        <v>1</v>
      </c>
      <c r="Q5" s="66" t="str">
        <f>IFERROR(VLOOKUP(P5,#REF!,8,FALSE),"")</f>
        <v/>
      </c>
      <c r="R5" s="12"/>
      <c r="S5" s="12"/>
    </row>
    <row r="6" spans="1:25" s="13" customFormat="1" x14ac:dyDescent="0.2">
      <c r="C6" s="13" t="str">
        <f t="shared" ref="C6:C48" si="0">IF(F6="",C5,F6)</f>
        <v>cikloergometrija, spirometrija</v>
      </c>
      <c r="D6" s="13">
        <v>2</v>
      </c>
      <c r="E6" s="57"/>
      <c r="F6" s="137"/>
      <c r="G6" s="121">
        <v>229</v>
      </c>
      <c r="H6" s="123">
        <v>239</v>
      </c>
      <c r="I6" s="122"/>
      <c r="J6" s="125" t="str">
        <f>IF(F6="","",VLOOKUP(P6,#REF!,7,FALSE))</f>
        <v/>
      </c>
      <c r="K6" s="53"/>
      <c r="L6" s="53"/>
      <c r="M6" s="53"/>
      <c r="N6" s="54"/>
      <c r="O6" s="52"/>
      <c r="P6" s="67"/>
      <c r="Q6" s="67" t="str">
        <f>IFERROR(VLOOKUP(P6,#REF!,8,FALSE),"")</f>
        <v/>
      </c>
      <c r="R6" s="12"/>
      <c r="S6" s="12"/>
    </row>
    <row r="7" spans="1:25" s="13" customFormat="1" x14ac:dyDescent="0.2">
      <c r="C7" s="13" t="str">
        <f t="shared" si="0"/>
        <v>cikloergometrija, spirometrija</v>
      </c>
      <c r="D7" s="13">
        <v>3</v>
      </c>
      <c r="E7" s="138"/>
      <c r="F7" s="124"/>
      <c r="G7" s="121">
        <v>211</v>
      </c>
      <c r="H7" s="123">
        <v>220</v>
      </c>
      <c r="I7" s="122"/>
      <c r="J7" s="125" t="str">
        <f>IF(F7="","",VLOOKUP(P7,#REF!,7,FALSE))</f>
        <v/>
      </c>
      <c r="K7" s="53"/>
      <c r="L7" s="53"/>
      <c r="M7" s="53"/>
      <c r="N7" s="54"/>
      <c r="O7" s="52"/>
      <c r="P7" s="67"/>
      <c r="Q7" s="67" t="str">
        <f>IFERROR(VLOOKUP(P7,#REF!,8,FALSE),"")</f>
        <v/>
      </c>
      <c r="R7" s="12"/>
      <c r="S7" s="12"/>
    </row>
    <row r="8" spans="1:25" s="13" customFormat="1" x14ac:dyDescent="0.2">
      <c r="C8" s="13" t="str">
        <f t="shared" si="0"/>
        <v>fototerapija</v>
      </c>
      <c r="D8" s="13">
        <v>4</v>
      </c>
      <c r="E8" s="57"/>
      <c r="F8" s="137" t="s">
        <v>273</v>
      </c>
      <c r="G8" s="121">
        <v>209</v>
      </c>
      <c r="H8" s="123">
        <v>215</v>
      </c>
      <c r="I8" s="122"/>
      <c r="J8" s="125" t="e">
        <f>IF(F8="","",VLOOKUP(P8,#REF!,7,FALSE))</f>
        <v>#REF!</v>
      </c>
      <c r="K8" s="53" t="e">
        <f>VLOOKUP(P8,#REF!,3,FALSE)</f>
        <v>#REF!</v>
      </c>
      <c r="L8" s="53" t="e">
        <f>VLOOKUP(P8,#REF!,4,FALSE)</f>
        <v>#REF!</v>
      </c>
      <c r="M8" s="53" t="e">
        <f>VLOOKUP(P8,#REF!,5,FALSE)</f>
        <v>#REF!</v>
      </c>
      <c r="N8" s="54" t="e">
        <f>VLOOKUP(P8,#REF!,6,FALSE)</f>
        <v>#REF!</v>
      </c>
      <c r="O8" s="35">
        <v>2</v>
      </c>
      <c r="P8" s="67">
        <v>2</v>
      </c>
      <c r="Q8" s="67" t="str">
        <f>IFERROR(VLOOKUP(P8,#REF!,8,FALSE),"")</f>
        <v/>
      </c>
      <c r="R8" s="12"/>
      <c r="S8" s="12"/>
    </row>
    <row r="9" spans="1:25" s="13" customFormat="1" x14ac:dyDescent="0.2">
      <c r="C9" s="13" t="str">
        <f t="shared" si="0"/>
        <v>fototerapija</v>
      </c>
      <c r="D9" s="13">
        <v>5</v>
      </c>
      <c r="E9" s="138"/>
      <c r="F9" s="124"/>
      <c r="G9" s="121">
        <v>203</v>
      </c>
      <c r="H9" s="123">
        <v>206</v>
      </c>
      <c r="I9" s="122"/>
      <c r="J9" s="125" t="str">
        <f>IF(F9="","",VLOOKUP(P9,#REF!,7,FALSE))</f>
        <v/>
      </c>
      <c r="K9" s="53"/>
      <c r="L9" s="53"/>
      <c r="M9" s="53"/>
      <c r="N9" s="54"/>
      <c r="O9" s="35"/>
      <c r="P9" s="67"/>
      <c r="Q9" s="67" t="str">
        <f>IFERROR(VLOOKUP(P9,#REF!,8,FALSE),"")</f>
        <v/>
      </c>
      <c r="R9" s="12"/>
      <c r="S9" s="12"/>
      <c r="Y9" s="13" t="e">
        <f>#REF!</f>
        <v>#REF!</v>
      </c>
    </row>
    <row r="10" spans="1:25" s="13" customFormat="1" x14ac:dyDescent="0.2">
      <c r="C10" s="13" t="str">
        <f t="shared" si="0"/>
        <v>denzitometrija</v>
      </c>
      <c r="D10" s="13">
        <v>6</v>
      </c>
      <c r="E10" s="139"/>
      <c r="F10" s="140" t="s">
        <v>274</v>
      </c>
      <c r="G10" s="121">
        <v>209</v>
      </c>
      <c r="H10" s="123">
        <v>215</v>
      </c>
      <c r="I10" s="122"/>
      <c r="J10" s="125" t="e">
        <f>IF(F10="","",VLOOKUP(P10,#REF!,7,FALSE))</f>
        <v>#REF!</v>
      </c>
      <c r="K10" s="53" t="e">
        <f>VLOOKUP(P10,#REF!,3,FALSE)</f>
        <v>#REF!</v>
      </c>
      <c r="L10" s="53" t="e">
        <f>VLOOKUP(P10,#REF!,4,FALSE)</f>
        <v>#REF!</v>
      </c>
      <c r="M10" s="53" t="e">
        <f>VLOOKUP(P10,#REF!,5,FALSE)</f>
        <v>#REF!</v>
      </c>
      <c r="N10" s="54" t="e">
        <f>VLOOKUP(P10,#REF!,6,FALSE)</f>
        <v>#REF!</v>
      </c>
      <c r="O10" s="35">
        <v>3</v>
      </c>
      <c r="P10" s="67">
        <v>3</v>
      </c>
      <c r="Q10" s="67" t="str">
        <f>IFERROR(VLOOKUP(P10,#REF!,8,FALSE),"")</f>
        <v/>
      </c>
      <c r="R10" s="12"/>
      <c r="S10" s="12"/>
    </row>
    <row r="11" spans="1:25" s="13" customFormat="1" x14ac:dyDescent="0.2">
      <c r="C11" s="13" t="str">
        <f t="shared" si="0"/>
        <v>denzitometrija</v>
      </c>
      <c r="D11" s="13">
        <v>7</v>
      </c>
      <c r="E11" s="57"/>
      <c r="F11" s="137"/>
      <c r="G11" s="121">
        <v>231</v>
      </c>
      <c r="H11" s="123">
        <v>247</v>
      </c>
      <c r="I11" s="122"/>
      <c r="J11" s="125" t="str">
        <f>IF(F11="","",VLOOKUP(P11,#REF!,7,FALSE))</f>
        <v/>
      </c>
      <c r="K11" s="53"/>
      <c r="L11" s="53"/>
      <c r="M11" s="53"/>
      <c r="N11" s="54"/>
      <c r="O11" s="35"/>
      <c r="P11" s="67"/>
      <c r="Q11" s="67" t="str">
        <f>IFERROR(VLOOKUP(P11,#REF!,8,FALSE),"")</f>
        <v/>
      </c>
      <c r="R11" s="12"/>
      <c r="S11" s="12"/>
    </row>
    <row r="12" spans="1:25" s="13" customFormat="1" x14ac:dyDescent="0.2">
      <c r="C12" s="13" t="str">
        <f t="shared" si="0"/>
        <v>denzitometrija</v>
      </c>
      <c r="D12" s="13">
        <v>8</v>
      </c>
      <c r="E12" s="138"/>
      <c r="F12" s="124"/>
      <c r="G12" s="121">
        <v>204</v>
      </c>
      <c r="H12" s="123">
        <v>207</v>
      </c>
      <c r="I12" s="122"/>
      <c r="J12" s="125" t="str">
        <f>IF(F12="","",VLOOKUP(P12,#REF!,7,FALSE))</f>
        <v/>
      </c>
      <c r="K12" s="53"/>
      <c r="L12" s="53"/>
      <c r="M12" s="53"/>
      <c r="N12" s="54"/>
      <c r="O12" s="35"/>
      <c r="P12" s="67"/>
      <c r="Q12" s="67" t="str">
        <f>IFERROR(VLOOKUP(P12,#REF!,8,FALSE),"")</f>
        <v/>
      </c>
      <c r="R12" s="12"/>
      <c r="S12" s="12"/>
    </row>
    <row r="13" spans="1:25" s="13" customFormat="1" x14ac:dyDescent="0.2">
      <c r="C13" s="13" t="str">
        <f t="shared" si="0"/>
        <v>nuklearna medicina</v>
      </c>
      <c r="D13" s="13">
        <v>9</v>
      </c>
      <c r="E13" s="141"/>
      <c r="F13" s="127" t="s">
        <v>275</v>
      </c>
      <c r="G13" s="121">
        <v>249</v>
      </c>
      <c r="H13" s="123">
        <v>217</v>
      </c>
      <c r="I13" s="122"/>
      <c r="J13" s="125" t="e">
        <f>IF(F13="","",VLOOKUP(P13,#REF!,7,FALSE))</f>
        <v>#REF!</v>
      </c>
      <c r="K13" s="53" t="e">
        <f>VLOOKUP(P13,#REF!,3,FALSE)</f>
        <v>#REF!</v>
      </c>
      <c r="L13" s="53" t="e">
        <f>VLOOKUP(P13,#REF!,4,FALSE)</f>
        <v>#REF!</v>
      </c>
      <c r="M13" s="53" t="e">
        <f>VLOOKUP(P13,#REF!,5,FALSE)</f>
        <v>#REF!</v>
      </c>
      <c r="N13" s="54" t="e">
        <f>VLOOKUP(P13,#REF!,6,FALSE)</f>
        <v>#REF!</v>
      </c>
      <c r="O13" s="35">
        <v>4</v>
      </c>
      <c r="P13" s="67">
        <v>4</v>
      </c>
      <c r="Q13" s="67" t="str">
        <f>IFERROR(VLOOKUP(P13,#REF!,8,FALSE),"")</f>
        <v/>
      </c>
      <c r="R13" s="12"/>
      <c r="S13" s="12"/>
    </row>
    <row r="14" spans="1:25" s="13" customFormat="1" x14ac:dyDescent="0.2">
      <c r="C14" s="13" t="str">
        <f t="shared" si="0"/>
        <v xml:space="preserve">abr, asg, seg </v>
      </c>
      <c r="D14" s="13">
        <v>10</v>
      </c>
      <c r="E14" s="138"/>
      <c r="F14" s="124" t="s">
        <v>276</v>
      </c>
      <c r="G14" s="121">
        <v>218</v>
      </c>
      <c r="H14" s="123">
        <v>227</v>
      </c>
      <c r="I14" s="122"/>
      <c r="J14" s="125" t="e">
        <f>IF(F14="","",VLOOKUP(P14,#REF!,7,FALSE))</f>
        <v>#REF!</v>
      </c>
      <c r="K14" s="53" t="e">
        <f>VLOOKUP(P14,#REF!,3,FALSE)</f>
        <v>#REF!</v>
      </c>
      <c r="L14" s="53" t="e">
        <f>VLOOKUP(P14,#REF!,4,FALSE)</f>
        <v>#REF!</v>
      </c>
      <c r="M14" s="53" t="e">
        <f>VLOOKUP(P14,#REF!,5,FALSE)</f>
        <v>#REF!</v>
      </c>
      <c r="N14" s="54" t="e">
        <f>VLOOKUP(P14,#REF!,6,FALSE)</f>
        <v>#REF!</v>
      </c>
      <c r="O14" s="35">
        <v>5</v>
      </c>
      <c r="P14" s="67">
        <v>5</v>
      </c>
      <c r="Q14" s="67" t="str">
        <f>IFERROR(VLOOKUP(P14,#REF!,8,FALSE),"")</f>
        <v/>
      </c>
      <c r="R14" s="12"/>
      <c r="S14" s="12"/>
    </row>
    <row r="15" spans="1:25" s="13" customFormat="1" x14ac:dyDescent="0.2">
      <c r="C15" s="13" t="str">
        <f t="shared" si="0"/>
        <v>eeg</v>
      </c>
      <c r="D15" s="13">
        <v>11</v>
      </c>
      <c r="E15" s="139"/>
      <c r="F15" s="140" t="s">
        <v>277</v>
      </c>
      <c r="G15" s="121">
        <v>218</v>
      </c>
      <c r="H15" s="123">
        <v>227</v>
      </c>
      <c r="I15" s="122"/>
      <c r="J15" s="125" t="e">
        <f>IF(F15="","",VLOOKUP(P15,#REF!,7,FALSE))</f>
        <v>#REF!</v>
      </c>
      <c r="K15" s="53" t="e">
        <f>VLOOKUP(P15,#REF!,3,FALSE)</f>
        <v>#REF!</v>
      </c>
      <c r="L15" s="53" t="e">
        <f>VLOOKUP(P15,#REF!,4,FALSE)</f>
        <v>#REF!</v>
      </c>
      <c r="M15" s="53" t="e">
        <f>VLOOKUP(P15,#REF!,5,FALSE)</f>
        <v>#REF!</v>
      </c>
      <c r="N15" s="54" t="e">
        <f>VLOOKUP(P15,#REF!,6,FALSE)</f>
        <v>#REF!</v>
      </c>
      <c r="O15" s="35">
        <v>6</v>
      </c>
      <c r="P15" s="67">
        <v>6</v>
      </c>
      <c r="Q15" s="67" t="str">
        <f>IFERROR(VLOOKUP(P15,#REF!,8,FALSE),"")</f>
        <v/>
      </c>
      <c r="R15" s="12"/>
      <c r="S15" s="12"/>
    </row>
    <row r="16" spans="1:25" s="13" customFormat="1" x14ac:dyDescent="0.2">
      <c r="C16" s="13" t="str">
        <f t="shared" si="0"/>
        <v>eeg</v>
      </c>
      <c r="D16" s="13">
        <v>12</v>
      </c>
      <c r="E16" s="138"/>
      <c r="F16" s="124"/>
      <c r="G16" s="121">
        <v>227</v>
      </c>
      <c r="H16" s="123">
        <v>237</v>
      </c>
      <c r="I16" s="122"/>
      <c r="J16" s="125" t="str">
        <f>IF(F16="","",VLOOKUP(P16,#REF!,7,FALSE))</f>
        <v/>
      </c>
      <c r="K16" s="53"/>
      <c r="L16" s="53"/>
      <c r="M16" s="53"/>
      <c r="N16" s="54"/>
      <c r="O16" s="35"/>
      <c r="P16" s="67"/>
      <c r="Q16" s="67" t="str">
        <f>IFERROR(VLOOKUP(P16,#REF!,8,FALSE),"")</f>
        <v/>
      </c>
      <c r="R16" s="12"/>
      <c r="S16" s="12"/>
    </row>
    <row r="17" spans="3:19" s="13" customFormat="1" x14ac:dyDescent="0.2">
      <c r="C17" s="13" t="str">
        <f t="shared" si="0"/>
        <v>emg</v>
      </c>
      <c r="D17" s="13">
        <v>13</v>
      </c>
      <c r="E17" s="141"/>
      <c r="F17" s="127" t="s">
        <v>278</v>
      </c>
      <c r="G17" s="121">
        <v>218</v>
      </c>
      <c r="H17" s="123">
        <v>227</v>
      </c>
      <c r="I17" s="122"/>
      <c r="J17" s="125" t="e">
        <f>IF(F17="","",VLOOKUP(P17,#REF!,7,FALSE))</f>
        <v>#REF!</v>
      </c>
      <c r="K17" s="53" t="e">
        <f>VLOOKUP(P17,#REF!,3,FALSE)</f>
        <v>#REF!</v>
      </c>
      <c r="L17" s="53" t="e">
        <f>VLOOKUP(P17,#REF!,4,FALSE)</f>
        <v>#REF!</v>
      </c>
      <c r="M17" s="53" t="e">
        <f>VLOOKUP(P17,#REF!,5,FALSE)</f>
        <v>#REF!</v>
      </c>
      <c r="N17" s="54" t="e">
        <f>VLOOKUP(P17,#REF!,6,FALSE)</f>
        <v>#REF!</v>
      </c>
      <c r="O17" s="35">
        <v>7</v>
      </c>
      <c r="P17" s="67">
        <v>7</v>
      </c>
      <c r="Q17" s="67" t="str">
        <f>IFERROR(VLOOKUP(P17,#REF!,8,FALSE),"")</f>
        <v/>
      </c>
      <c r="R17" s="12"/>
      <c r="S17" s="12"/>
    </row>
    <row r="18" spans="3:19" s="13" customFormat="1" ht="22.5" x14ac:dyDescent="0.2">
      <c r="C18" s="13" t="str">
        <f t="shared" si="0"/>
        <v>obravnava otrok z motnjami v razvoju</v>
      </c>
      <c r="D18" s="13">
        <v>14</v>
      </c>
      <c r="E18" s="141"/>
      <c r="F18" s="127" t="s">
        <v>279</v>
      </c>
      <c r="G18" s="121">
        <v>227</v>
      </c>
      <c r="H18" s="123">
        <v>237</v>
      </c>
      <c r="I18" s="122"/>
      <c r="J18" s="125" t="e">
        <f>IF(F18="","",VLOOKUP(P18,#REF!,7,FALSE))</f>
        <v>#REF!</v>
      </c>
      <c r="K18" s="53" t="e">
        <f>VLOOKUP(P18,#REF!,3,FALSE)</f>
        <v>#REF!</v>
      </c>
      <c r="L18" s="53" t="e">
        <f>VLOOKUP(P18,#REF!,4,FALSE)</f>
        <v>#REF!</v>
      </c>
      <c r="M18" s="53" t="e">
        <f>VLOOKUP(P18,#REF!,5,FALSE)</f>
        <v>#REF!</v>
      </c>
      <c r="N18" s="54" t="e">
        <f>VLOOKUP(P18,#REF!,6,FALSE)</f>
        <v>#REF!</v>
      </c>
      <c r="O18" s="35">
        <v>8</v>
      </c>
      <c r="P18" s="67">
        <v>8</v>
      </c>
      <c r="Q18" s="67" t="str">
        <f>IFERROR(VLOOKUP(P18,#REF!,8,FALSE),"")</f>
        <v/>
      </c>
      <c r="R18" s="12"/>
      <c r="S18" s="12"/>
    </row>
    <row r="19" spans="3:19" s="13" customFormat="1" x14ac:dyDescent="0.2">
      <c r="C19" s="13" t="str">
        <f t="shared" si="0"/>
        <v>citogenetski laboratorij</v>
      </c>
      <c r="D19" s="13">
        <v>15</v>
      </c>
      <c r="E19" s="139"/>
      <c r="F19" s="140" t="s">
        <v>280</v>
      </c>
      <c r="G19" s="121">
        <v>206</v>
      </c>
      <c r="H19" s="123">
        <v>209</v>
      </c>
      <c r="I19" s="122"/>
      <c r="J19" s="125" t="e">
        <f>IF(F19="","",VLOOKUP(P19,#REF!,7,FALSE))</f>
        <v>#REF!</v>
      </c>
      <c r="K19" s="53" t="e">
        <f>VLOOKUP(P19,#REF!,3,FALSE)</f>
        <v>#REF!</v>
      </c>
      <c r="L19" s="53" t="e">
        <f>VLOOKUP(P19,#REF!,4,FALSE)</f>
        <v>#REF!</v>
      </c>
      <c r="M19" s="53" t="e">
        <f>VLOOKUP(P19,#REF!,5,FALSE)</f>
        <v>#REF!</v>
      </c>
      <c r="N19" s="54" t="e">
        <f>VLOOKUP(P19,#REF!,6,FALSE)</f>
        <v>#REF!</v>
      </c>
      <c r="O19" s="35">
        <v>9</v>
      </c>
      <c r="P19" s="67">
        <v>9</v>
      </c>
      <c r="Q19" s="67" t="str">
        <f>IFERROR(VLOOKUP(P19,#REF!,8,FALSE),"")</f>
        <v/>
      </c>
      <c r="R19" s="12"/>
      <c r="S19" s="12"/>
    </row>
    <row r="20" spans="3:19" s="13" customFormat="1" x14ac:dyDescent="0.2">
      <c r="C20" s="13" t="str">
        <f t="shared" si="0"/>
        <v>citogenetski laboratorij</v>
      </c>
      <c r="D20" s="13">
        <v>16</v>
      </c>
      <c r="E20" s="138"/>
      <c r="F20" s="124"/>
      <c r="G20" s="121">
        <v>213</v>
      </c>
      <c r="H20" s="123">
        <v>222</v>
      </c>
      <c r="I20" s="122"/>
      <c r="J20" s="125" t="str">
        <f>IF(F20="","",VLOOKUP(P20,#REF!,7,FALSE))</f>
        <v/>
      </c>
      <c r="K20" s="53"/>
      <c r="L20" s="53"/>
      <c r="M20" s="53"/>
      <c r="N20" s="54"/>
      <c r="O20" s="35"/>
      <c r="P20" s="67"/>
      <c r="Q20" s="67" t="str">
        <f>IFERROR(VLOOKUP(P20,#REF!,8,FALSE),"")</f>
        <v/>
      </c>
      <c r="R20" s="12"/>
      <c r="S20" s="12"/>
    </row>
    <row r="21" spans="3:19" s="13" customFormat="1" x14ac:dyDescent="0.2">
      <c r="C21" s="13" t="str">
        <f t="shared" si="0"/>
        <v>kardiotokografija</v>
      </c>
      <c r="D21" s="13">
        <v>17</v>
      </c>
      <c r="E21" s="141"/>
      <c r="F21" s="127" t="s">
        <v>281</v>
      </c>
      <c r="G21" s="121">
        <v>206</v>
      </c>
      <c r="H21" s="123">
        <v>209</v>
      </c>
      <c r="I21" s="122"/>
      <c r="J21" s="125" t="e">
        <f>IF(F21="","",VLOOKUP(P21,#REF!,7,FALSE))</f>
        <v>#REF!</v>
      </c>
      <c r="K21" s="53" t="e">
        <f>VLOOKUP(P21,#REF!,3,FALSE)</f>
        <v>#REF!</v>
      </c>
      <c r="L21" s="53" t="e">
        <f>VLOOKUP(P21,#REF!,4,FALSE)</f>
        <v>#REF!</v>
      </c>
      <c r="M21" s="53" t="e">
        <f>VLOOKUP(P21,#REF!,5,FALSE)</f>
        <v>#REF!</v>
      </c>
      <c r="N21" s="54" t="e">
        <f>VLOOKUP(P21,#REF!,6,FALSE)</f>
        <v>#REF!</v>
      </c>
      <c r="O21" s="35">
        <v>10</v>
      </c>
      <c r="P21" s="67">
        <v>10</v>
      </c>
      <c r="Q21" s="67" t="str">
        <f>IFERROR(VLOOKUP(P21,#REF!,8,FALSE),"")</f>
        <v/>
      </c>
      <c r="R21" s="12"/>
      <c r="S21" s="12"/>
    </row>
    <row r="22" spans="3:19" s="13" customFormat="1" x14ac:dyDescent="0.2">
      <c r="C22" s="13" t="str">
        <f t="shared" si="0"/>
        <v>molekularna gen. diagnostika</v>
      </c>
      <c r="D22" s="13">
        <v>18</v>
      </c>
      <c r="E22" s="139"/>
      <c r="F22" s="140" t="s">
        <v>282</v>
      </c>
      <c r="G22" s="121">
        <v>206</v>
      </c>
      <c r="H22" s="123">
        <v>209</v>
      </c>
      <c r="I22" s="122"/>
      <c r="J22" s="125" t="e">
        <f>IF(F22="","",VLOOKUP(P22,#REF!,7,FALSE))</f>
        <v>#REF!</v>
      </c>
      <c r="K22" s="53" t="e">
        <f>VLOOKUP(P22,#REF!,3,FALSE)</f>
        <v>#REF!</v>
      </c>
      <c r="L22" s="53" t="e">
        <f>VLOOKUP(P22,#REF!,4,FALSE)</f>
        <v>#REF!</v>
      </c>
      <c r="M22" s="53" t="e">
        <f>VLOOKUP(P22,#REF!,5,FALSE)</f>
        <v>#REF!</v>
      </c>
      <c r="N22" s="54" t="e">
        <f>VLOOKUP(P22,#REF!,6,FALSE)</f>
        <v>#REF!</v>
      </c>
      <c r="O22" s="35">
        <v>11</v>
      </c>
      <c r="P22" s="67">
        <v>11</v>
      </c>
      <c r="Q22" s="67" t="str">
        <f>IFERROR(VLOOKUP(P22,#REF!,8,FALSE),"")</f>
        <v/>
      </c>
      <c r="R22" s="12"/>
      <c r="S22" s="12"/>
    </row>
    <row r="23" spans="3:19" s="13" customFormat="1" x14ac:dyDescent="0.2">
      <c r="C23" s="13" t="str">
        <f t="shared" si="0"/>
        <v>molekularna gen. diagnostika</v>
      </c>
      <c r="D23" s="13">
        <v>19</v>
      </c>
      <c r="E23" s="57"/>
      <c r="F23" s="137"/>
      <c r="G23" s="121">
        <v>213</v>
      </c>
      <c r="H23" s="123">
        <v>222</v>
      </c>
      <c r="I23" s="122"/>
      <c r="J23" s="125" t="str">
        <f>IF(F23="","",VLOOKUP(P23,#REF!,7,FALSE))</f>
        <v/>
      </c>
      <c r="K23" s="53"/>
      <c r="L23" s="53"/>
      <c r="M23" s="53"/>
      <c r="N23" s="54"/>
      <c r="O23" s="35"/>
      <c r="P23" s="67"/>
      <c r="Q23" s="67" t="str">
        <f>IFERROR(VLOOKUP(P23,#REF!,8,FALSE),"")</f>
        <v/>
      </c>
      <c r="R23" s="12"/>
      <c r="S23" s="12"/>
    </row>
    <row r="24" spans="3:19" s="13" customFormat="1" x14ac:dyDescent="0.2">
      <c r="C24" s="13" t="str">
        <f t="shared" si="0"/>
        <v>molekularna gen. diagnostika</v>
      </c>
      <c r="D24" s="13">
        <v>20</v>
      </c>
      <c r="E24" s="138"/>
      <c r="F24" s="124"/>
      <c r="G24" s="121">
        <v>227</v>
      </c>
      <c r="H24" s="123">
        <v>237</v>
      </c>
      <c r="I24" s="122"/>
      <c r="J24" s="125" t="str">
        <f>IF(F24="","",VLOOKUP(P24,#REF!,7,FALSE))</f>
        <v/>
      </c>
      <c r="K24" s="53"/>
      <c r="L24" s="53"/>
      <c r="M24" s="53"/>
      <c r="N24" s="54"/>
      <c r="O24" s="35"/>
      <c r="P24" s="67"/>
      <c r="Q24" s="67" t="str">
        <f>IFERROR(VLOOKUP(P24,#REF!,8,FALSE),"")</f>
        <v/>
      </c>
      <c r="R24" s="12"/>
      <c r="S24" s="12"/>
    </row>
    <row r="25" spans="3:19" s="13" customFormat="1" ht="22.5" x14ac:dyDescent="0.2">
      <c r="C25" s="13" t="str">
        <f t="shared" si="0"/>
        <v>predimplantacijska gen. diagnostika</v>
      </c>
      <c r="D25" s="13">
        <v>21</v>
      </c>
      <c r="E25" s="139"/>
      <c r="F25" s="140" t="s">
        <v>283</v>
      </c>
      <c r="G25" s="121">
        <v>206</v>
      </c>
      <c r="H25" s="123">
        <v>209</v>
      </c>
      <c r="I25" s="122"/>
      <c r="J25" s="125" t="e">
        <f>IF(F25="","",VLOOKUP(P25,#REF!,7,FALSE))</f>
        <v>#REF!</v>
      </c>
      <c r="K25" s="53" t="e">
        <f>VLOOKUP(P25,#REF!,3,FALSE)</f>
        <v>#REF!</v>
      </c>
      <c r="L25" s="53" t="e">
        <f>VLOOKUP(P25,#REF!,4,FALSE)</f>
        <v>#REF!</v>
      </c>
      <c r="M25" s="53" t="e">
        <f>VLOOKUP(P25,#REF!,5,FALSE)</f>
        <v>#REF!</v>
      </c>
      <c r="N25" s="54" t="e">
        <f>VLOOKUP(P25,#REF!,6,FALSE)</f>
        <v>#REF!</v>
      </c>
      <c r="O25" s="35">
        <v>12</v>
      </c>
      <c r="P25" s="67">
        <v>12</v>
      </c>
      <c r="Q25" s="67" t="str">
        <f>IFERROR(VLOOKUP(P25,#REF!,8,FALSE),"")</f>
        <v/>
      </c>
      <c r="R25" s="12"/>
      <c r="S25" s="12"/>
    </row>
    <row r="26" spans="3:19" s="13" customFormat="1" x14ac:dyDescent="0.2">
      <c r="C26" s="13" t="str">
        <f t="shared" si="0"/>
        <v>predimplantacijska gen. diagnostika</v>
      </c>
      <c r="D26" s="13">
        <v>22</v>
      </c>
      <c r="E26" s="138"/>
      <c r="F26" s="124"/>
      <c r="G26" s="121">
        <v>213</v>
      </c>
      <c r="H26" s="123">
        <v>222</v>
      </c>
      <c r="I26" s="122"/>
      <c r="J26" s="125" t="str">
        <f>IF(F26="","",VLOOKUP(P26,#REF!,7,FALSE))</f>
        <v/>
      </c>
      <c r="K26" s="53"/>
      <c r="L26" s="53"/>
      <c r="M26" s="53"/>
      <c r="N26" s="54"/>
      <c r="O26" s="35"/>
      <c r="P26" s="67"/>
      <c r="Q26" s="67" t="str">
        <f>IFERROR(VLOOKUP(P26,#REF!,8,FALSE),"")</f>
        <v/>
      </c>
      <c r="R26" s="12"/>
      <c r="S26" s="12"/>
    </row>
    <row r="27" spans="3:19" s="13" customFormat="1" x14ac:dyDescent="0.2">
      <c r="C27" s="13" t="str">
        <f t="shared" si="0"/>
        <v>mavčarna</v>
      </c>
      <c r="D27" s="13">
        <v>23</v>
      </c>
      <c r="E27" s="139"/>
      <c r="F27" s="140" t="s">
        <v>284</v>
      </c>
      <c r="G27" s="121">
        <v>234</v>
      </c>
      <c r="H27" s="123">
        <v>251</v>
      </c>
      <c r="I27" s="122"/>
      <c r="J27" s="125" t="e">
        <f>IF(F27="","",VLOOKUP(P27,#REF!,7,FALSE))</f>
        <v>#REF!</v>
      </c>
      <c r="K27" s="53" t="e">
        <f>VLOOKUP(P27,#REF!,3,FALSE)</f>
        <v>#REF!</v>
      </c>
      <c r="L27" s="53" t="e">
        <f>VLOOKUP(P27,#REF!,4,FALSE)</f>
        <v>#REF!</v>
      </c>
      <c r="M27" s="53" t="e">
        <f>VLOOKUP(P27,#REF!,5,FALSE)</f>
        <v>#REF!</v>
      </c>
      <c r="N27" s="54" t="e">
        <f>VLOOKUP(P27,#REF!,6,FALSE)</f>
        <v>#REF!</v>
      </c>
      <c r="O27" s="35">
        <v>13</v>
      </c>
      <c r="P27" s="67">
        <v>13</v>
      </c>
      <c r="Q27" s="67" t="str">
        <f>IFERROR(VLOOKUP(P27,#REF!,8,FALSE),"")</f>
        <v/>
      </c>
      <c r="R27" s="12"/>
      <c r="S27" s="12"/>
    </row>
    <row r="28" spans="3:19" s="13" customFormat="1" x14ac:dyDescent="0.2">
      <c r="C28" s="13" t="str">
        <f t="shared" si="0"/>
        <v>mavčarna</v>
      </c>
      <c r="D28" s="13">
        <v>24</v>
      </c>
      <c r="E28" s="57"/>
      <c r="F28" s="137"/>
      <c r="G28" s="121">
        <v>222</v>
      </c>
      <c r="H28" s="123">
        <v>231</v>
      </c>
      <c r="I28" s="122"/>
      <c r="J28" s="125" t="str">
        <f>IF(F28="","",VLOOKUP(P28,#REF!,7,FALSE))</f>
        <v/>
      </c>
      <c r="K28" s="53"/>
      <c r="L28" s="53"/>
      <c r="M28" s="53"/>
      <c r="N28" s="54"/>
      <c r="O28" s="35"/>
      <c r="P28" s="67"/>
      <c r="Q28" s="67" t="str">
        <f>IFERROR(VLOOKUP(P28,#REF!,8,FALSE),"")</f>
        <v/>
      </c>
      <c r="R28" s="12"/>
      <c r="S28" s="12"/>
    </row>
    <row r="29" spans="3:19" s="13" customFormat="1" x14ac:dyDescent="0.2">
      <c r="C29" s="13" t="str">
        <f t="shared" si="0"/>
        <v>mavčarna</v>
      </c>
      <c r="D29" s="13">
        <v>25</v>
      </c>
      <c r="E29" s="138"/>
      <c r="F29" s="124"/>
      <c r="G29" s="121">
        <v>238</v>
      </c>
      <c r="H29" s="123">
        <v>256</v>
      </c>
      <c r="I29" s="122"/>
      <c r="J29" s="125" t="str">
        <f>IF(F29="","",VLOOKUP(P29,#REF!,7,FALSE))</f>
        <v/>
      </c>
      <c r="K29" s="53"/>
      <c r="L29" s="53"/>
      <c r="M29" s="53"/>
      <c r="N29" s="54"/>
      <c r="O29" s="35"/>
      <c r="P29" s="67"/>
      <c r="Q29" s="67" t="str">
        <f>IFERROR(VLOOKUP(P29,#REF!,8,FALSE),"")</f>
        <v/>
      </c>
      <c r="R29" s="12"/>
      <c r="S29" s="12"/>
    </row>
    <row r="30" spans="3:19" s="13" customFormat="1" x14ac:dyDescent="0.2">
      <c r="C30" s="13" t="str">
        <f t="shared" si="0"/>
        <v>audiometrija</v>
      </c>
      <c r="D30" s="13">
        <v>26</v>
      </c>
      <c r="E30" s="141"/>
      <c r="F30" s="127" t="s">
        <v>285</v>
      </c>
      <c r="G30" s="121">
        <v>223</v>
      </c>
      <c r="H30" s="123">
        <v>232</v>
      </c>
      <c r="I30" s="122"/>
      <c r="J30" s="125" t="e">
        <f>IF(F30="","",VLOOKUP(P30,#REF!,7,FALSE))</f>
        <v>#REF!</v>
      </c>
      <c r="K30" s="53" t="e">
        <f>VLOOKUP(P30,#REF!,3,FALSE)</f>
        <v>#REF!</v>
      </c>
      <c r="L30" s="53" t="e">
        <f>VLOOKUP(P30,#REF!,4,FALSE)</f>
        <v>#REF!</v>
      </c>
      <c r="M30" s="53" t="e">
        <f>VLOOKUP(P30,#REF!,5,FALSE)</f>
        <v>#REF!</v>
      </c>
      <c r="N30" s="54" t="e">
        <f>VLOOKUP(P30,#REF!,6,FALSE)</f>
        <v>#REF!</v>
      </c>
      <c r="O30" s="35">
        <v>14</v>
      </c>
      <c r="P30" s="67">
        <v>14</v>
      </c>
      <c r="Q30" s="67" t="str">
        <f>IFERROR(VLOOKUP(P30,#REF!,8,FALSE),"")</f>
        <v/>
      </c>
      <c r="R30" s="12"/>
      <c r="S30" s="12"/>
    </row>
    <row r="31" spans="3:19" s="13" customFormat="1" x14ac:dyDescent="0.2">
      <c r="C31" s="13" t="str">
        <f t="shared" si="0"/>
        <v>foniatrija</v>
      </c>
      <c r="D31" s="13">
        <v>27</v>
      </c>
      <c r="E31" s="141"/>
      <c r="F31" s="127" t="s">
        <v>286</v>
      </c>
      <c r="G31" s="121">
        <v>223</v>
      </c>
      <c r="H31" s="123">
        <v>232</v>
      </c>
      <c r="I31" s="122"/>
      <c r="J31" s="125" t="e">
        <f>IF(F31="","",VLOOKUP(P31,#REF!,7,FALSE))</f>
        <v>#REF!</v>
      </c>
      <c r="K31" s="53" t="e">
        <f>VLOOKUP(P31,#REF!,3,FALSE)</f>
        <v>#REF!</v>
      </c>
      <c r="L31" s="53" t="e">
        <f>VLOOKUP(P31,#REF!,4,FALSE)</f>
        <v>#REF!</v>
      </c>
      <c r="M31" s="53" t="e">
        <f>VLOOKUP(P31,#REF!,5,FALSE)</f>
        <v>#REF!</v>
      </c>
      <c r="N31" s="54" t="e">
        <f>VLOOKUP(P31,#REF!,6,FALSE)</f>
        <v>#REF!</v>
      </c>
      <c r="O31" s="35">
        <v>15</v>
      </c>
      <c r="P31" s="67">
        <v>15</v>
      </c>
      <c r="Q31" s="67" t="str">
        <f>IFERROR(VLOOKUP(P31,#REF!,8,FALSE),"")</f>
        <v/>
      </c>
      <c r="R31" s="12"/>
      <c r="S31" s="12"/>
    </row>
    <row r="32" spans="3:19" s="13" customFormat="1" x14ac:dyDescent="0.2">
      <c r="C32" s="13" t="str">
        <f t="shared" si="0"/>
        <v>očesna diagnostika</v>
      </c>
      <c r="D32" s="13">
        <v>28</v>
      </c>
      <c r="E32" s="141"/>
      <c r="F32" s="127" t="s">
        <v>287</v>
      </c>
      <c r="G32" s="121">
        <v>220</v>
      </c>
      <c r="H32" s="123">
        <v>229</v>
      </c>
      <c r="I32" s="122"/>
      <c r="J32" s="125" t="e">
        <f>IF(F32="","",VLOOKUP(P32,#REF!,7,FALSE))</f>
        <v>#REF!</v>
      </c>
      <c r="K32" s="53" t="e">
        <f>VLOOKUP(P32,#REF!,3,FALSE)</f>
        <v>#REF!</v>
      </c>
      <c r="L32" s="53" t="e">
        <f>VLOOKUP(P32,#REF!,4,FALSE)</f>
        <v>#REF!</v>
      </c>
      <c r="M32" s="53" t="e">
        <f>VLOOKUP(P32,#REF!,5,FALSE)</f>
        <v>#REF!</v>
      </c>
      <c r="N32" s="54" t="e">
        <f>VLOOKUP(P32,#REF!,6,FALSE)</f>
        <v>#REF!</v>
      </c>
      <c r="O32" s="35">
        <v>16</v>
      </c>
      <c r="P32" s="67">
        <v>16</v>
      </c>
      <c r="Q32" s="67" t="str">
        <f>IFERROR(VLOOKUP(P32,#REF!,8,FALSE),"")</f>
        <v/>
      </c>
      <c r="R32" s="12"/>
      <c r="S32" s="12"/>
    </row>
    <row r="33" spans="1:19" s="13" customFormat="1" x14ac:dyDescent="0.2">
      <c r="C33" s="13" t="str">
        <f t="shared" si="0"/>
        <v>fundus kamera</v>
      </c>
      <c r="D33" s="13">
        <v>29</v>
      </c>
      <c r="E33" s="141"/>
      <c r="F33" s="127" t="s">
        <v>288</v>
      </c>
      <c r="G33" s="121">
        <v>220</v>
      </c>
      <c r="H33" s="123">
        <v>229</v>
      </c>
      <c r="I33" s="122"/>
      <c r="J33" s="125" t="e">
        <f>IF(F33="","",VLOOKUP(P33,#REF!,7,FALSE))</f>
        <v>#REF!</v>
      </c>
      <c r="K33" s="53" t="e">
        <f>VLOOKUP(P33,#REF!,3,FALSE)</f>
        <v>#REF!</v>
      </c>
      <c r="L33" s="53" t="e">
        <f>VLOOKUP(P33,#REF!,4,FALSE)</f>
        <v>#REF!</v>
      </c>
      <c r="M33" s="53" t="e">
        <f>VLOOKUP(P33,#REF!,5,FALSE)</f>
        <v>#REF!</v>
      </c>
      <c r="N33" s="54" t="e">
        <f>VLOOKUP(P33,#REF!,6,FALSE)</f>
        <v>#REF!</v>
      </c>
      <c r="O33" s="35">
        <v>17</v>
      </c>
      <c r="P33" s="67">
        <v>17</v>
      </c>
      <c r="Q33" s="67" t="str">
        <f>IFERROR(VLOOKUP(P33,#REF!,8,FALSE),"")</f>
        <v/>
      </c>
      <c r="R33" s="12"/>
      <c r="S33" s="12"/>
    </row>
    <row r="34" spans="1:19" s="13" customFormat="1" x14ac:dyDescent="0.2">
      <c r="C34" s="13" t="str">
        <f t="shared" si="0"/>
        <v>očesni laser</v>
      </c>
      <c r="D34" s="13">
        <v>30</v>
      </c>
      <c r="E34" s="141"/>
      <c r="F34" s="127" t="s">
        <v>289</v>
      </c>
      <c r="G34" s="121">
        <v>220</v>
      </c>
      <c r="H34" s="123">
        <v>229</v>
      </c>
      <c r="I34" s="122"/>
      <c r="J34" s="125" t="e">
        <f>IF(F34="","",VLOOKUP(P34,#REF!,7,FALSE))</f>
        <v>#REF!</v>
      </c>
      <c r="K34" s="53" t="e">
        <f>VLOOKUP(P34,#REF!,3,FALSE)</f>
        <v>#REF!</v>
      </c>
      <c r="L34" s="53" t="e">
        <f>VLOOKUP(P34,#REF!,4,FALSE)</f>
        <v>#REF!</v>
      </c>
      <c r="M34" s="53" t="e">
        <f>VLOOKUP(P34,#REF!,5,FALSE)</f>
        <v>#REF!</v>
      </c>
      <c r="N34" s="54" t="e">
        <f>VLOOKUP(P34,#REF!,6,FALSE)</f>
        <v>#REF!</v>
      </c>
      <c r="O34" s="35">
        <v>18</v>
      </c>
      <c r="P34" s="67">
        <v>18</v>
      </c>
      <c r="Q34" s="67" t="str">
        <f>IFERROR(VLOOKUP(P34,#REF!,8,FALSE),"")</f>
        <v/>
      </c>
      <c r="R34" s="12"/>
      <c r="S34" s="12"/>
    </row>
    <row r="35" spans="1:19" s="13" customFormat="1" x14ac:dyDescent="0.2">
      <c r="C35" s="13" t="str">
        <f t="shared" si="0"/>
        <v>klinični psihologi</v>
      </c>
      <c r="D35" s="13">
        <v>31</v>
      </c>
      <c r="E35" s="139"/>
      <c r="F35" s="140" t="s">
        <v>290</v>
      </c>
      <c r="G35" s="121">
        <v>206</v>
      </c>
      <c r="H35" s="123">
        <v>209</v>
      </c>
      <c r="I35" s="122"/>
      <c r="J35" s="125" t="e">
        <f>IF(F35="","",VLOOKUP(P35,#REF!,7,FALSE))</f>
        <v>#REF!</v>
      </c>
      <c r="K35" s="53" t="e">
        <f>VLOOKUP(P35,#REF!,3,FALSE)</f>
        <v>#REF!</v>
      </c>
      <c r="L35" s="53" t="e">
        <f>VLOOKUP(P35,#REF!,4,FALSE)</f>
        <v>#REF!</v>
      </c>
      <c r="M35" s="53" t="e">
        <f>VLOOKUP(P35,#REF!,5,FALSE)</f>
        <v>#REF!</v>
      </c>
      <c r="N35" s="54" t="e">
        <f>VLOOKUP(P35,#REF!,6,FALSE)</f>
        <v>#REF!</v>
      </c>
      <c r="O35" s="35">
        <v>19</v>
      </c>
      <c r="P35" s="67">
        <v>19</v>
      </c>
      <c r="Q35" s="67" t="str">
        <f>IFERROR(VLOOKUP(P35,#REF!,8,FALSE),"")</f>
        <v/>
      </c>
      <c r="R35" s="12"/>
      <c r="S35" s="12"/>
    </row>
    <row r="36" spans="1:19" s="13" customFormat="1" x14ac:dyDescent="0.2">
      <c r="C36" s="13" t="str">
        <f t="shared" si="0"/>
        <v>klinični psihologi</v>
      </c>
      <c r="D36" s="13">
        <v>32</v>
      </c>
      <c r="E36" s="57"/>
      <c r="F36" s="137"/>
      <c r="G36" s="121">
        <v>218</v>
      </c>
      <c r="H36" s="123">
        <v>227</v>
      </c>
      <c r="I36" s="122"/>
      <c r="J36" s="125" t="str">
        <f>IF(F36="","",VLOOKUP(P36,#REF!,7,FALSE))</f>
        <v/>
      </c>
      <c r="K36" s="53"/>
      <c r="L36" s="53"/>
      <c r="M36" s="53"/>
      <c r="N36" s="54"/>
      <c r="O36" s="35"/>
      <c r="P36" s="67"/>
      <c r="Q36" s="67" t="str">
        <f>IFERROR(VLOOKUP(P36,#REF!,8,FALSE),"")</f>
        <v/>
      </c>
      <c r="R36" s="12"/>
      <c r="S36" s="12"/>
    </row>
    <row r="37" spans="1:19" s="13" customFormat="1" x14ac:dyDescent="0.2">
      <c r="C37" s="13" t="str">
        <f t="shared" si="0"/>
        <v>klinični psihologi</v>
      </c>
      <c r="D37" s="13">
        <v>33</v>
      </c>
      <c r="E37" s="57"/>
      <c r="F37" s="137"/>
      <c r="G37" s="121">
        <v>223</v>
      </c>
      <c r="H37" s="123">
        <v>232</v>
      </c>
      <c r="I37" s="122"/>
      <c r="J37" s="125" t="str">
        <f>IF(F37="","",VLOOKUP(P37,#REF!,7,FALSE))</f>
        <v/>
      </c>
      <c r="K37" s="53"/>
      <c r="L37" s="53"/>
      <c r="M37" s="53"/>
      <c r="N37" s="54"/>
      <c r="O37" s="35"/>
      <c r="P37" s="67"/>
      <c r="Q37" s="67" t="str">
        <f>IFERROR(VLOOKUP(P37,#REF!,8,FALSE),"")</f>
        <v/>
      </c>
      <c r="R37" s="12"/>
      <c r="S37" s="12"/>
    </row>
    <row r="38" spans="1:19" s="13" customFormat="1" x14ac:dyDescent="0.2">
      <c r="C38" s="13" t="str">
        <f t="shared" si="0"/>
        <v>klinični psihologi</v>
      </c>
      <c r="D38" s="13">
        <v>34</v>
      </c>
      <c r="E38" s="57"/>
      <c r="F38" s="137"/>
      <c r="G38" s="121">
        <v>301</v>
      </c>
      <c r="H38" s="123">
        <v>258</v>
      </c>
      <c r="I38" s="122"/>
      <c r="J38" s="125" t="str">
        <f>IF(F38="","",VLOOKUP(P38,#REF!,7,FALSE))</f>
        <v/>
      </c>
      <c r="K38" s="53"/>
      <c r="L38" s="53"/>
      <c r="M38" s="53"/>
      <c r="N38" s="54"/>
      <c r="O38" s="35"/>
      <c r="P38" s="67"/>
      <c r="Q38" s="67" t="str">
        <f>IFERROR(VLOOKUP(P38,#REF!,8,FALSE),"")</f>
        <v/>
      </c>
      <c r="R38" s="12"/>
      <c r="S38" s="12"/>
    </row>
    <row r="39" spans="1:19" s="13" customFormat="1" x14ac:dyDescent="0.2">
      <c r="C39" s="13" t="str">
        <f t="shared" si="0"/>
        <v>klinični psihologi</v>
      </c>
      <c r="D39" s="13">
        <v>35</v>
      </c>
      <c r="E39" s="138"/>
      <c r="F39" s="124"/>
      <c r="G39" s="121">
        <v>230</v>
      </c>
      <c r="H39" s="123">
        <v>241</v>
      </c>
      <c r="I39" s="122"/>
      <c r="J39" s="125" t="str">
        <f>IF(F39="","",VLOOKUP(P39,#REF!,7,FALSE))</f>
        <v/>
      </c>
      <c r="K39" s="53"/>
      <c r="L39" s="53"/>
      <c r="M39" s="53"/>
      <c r="N39" s="54"/>
      <c r="O39" s="35"/>
      <c r="P39" s="67"/>
      <c r="Q39" s="67" t="str">
        <f>IFERROR(VLOOKUP(P39,#REF!,8,FALSE),"")</f>
        <v/>
      </c>
      <c r="R39" s="12"/>
      <c r="S39" s="12"/>
    </row>
    <row r="40" spans="1:19" x14ac:dyDescent="0.2">
      <c r="C40" s="13" t="str">
        <f t="shared" si="0"/>
        <v>klinični logopedi</v>
      </c>
      <c r="D40" s="13">
        <v>36</v>
      </c>
      <c r="E40" s="139"/>
      <c r="F40" s="140" t="s">
        <v>292</v>
      </c>
      <c r="G40" s="121">
        <v>218</v>
      </c>
      <c r="H40" s="123">
        <v>227</v>
      </c>
      <c r="I40" s="122"/>
      <c r="J40" s="125" t="e">
        <f>IF(F40="","",VLOOKUP(P40,#REF!,7,FALSE))</f>
        <v>#REF!</v>
      </c>
      <c r="K40" s="53" t="e">
        <f>VLOOKUP(P40,#REF!,3,FALSE)</f>
        <v>#REF!</v>
      </c>
      <c r="L40" s="53" t="e">
        <f>VLOOKUP(P40,#REF!,4,FALSE)</f>
        <v>#REF!</v>
      </c>
      <c r="M40" s="53" t="e">
        <f>VLOOKUP(P40,#REF!,5,FALSE)</f>
        <v>#REF!</v>
      </c>
      <c r="N40" s="54" t="e">
        <f>VLOOKUP(P40,#REF!,6,FALSE)</f>
        <v>#REF!</v>
      </c>
      <c r="O40" s="35">
        <v>20</v>
      </c>
      <c r="P40" s="67">
        <v>20</v>
      </c>
      <c r="Q40" s="67" t="str">
        <f>IFERROR(VLOOKUP(P40,#REF!,8,FALSE),"")</f>
        <v/>
      </c>
    </row>
    <row r="41" spans="1:19" x14ac:dyDescent="0.2">
      <c r="C41" s="13" t="str">
        <f t="shared" si="0"/>
        <v>klinični logopedi</v>
      </c>
      <c r="D41" s="13">
        <v>37</v>
      </c>
      <c r="E41" s="57"/>
      <c r="F41" s="137"/>
      <c r="G41" s="121">
        <v>223</v>
      </c>
      <c r="H41" s="123">
        <v>232</v>
      </c>
      <c r="I41" s="122"/>
      <c r="J41" s="125" t="str">
        <f>IF(F41="","",VLOOKUP(P41,#REF!,7,FALSE))</f>
        <v/>
      </c>
      <c r="K41" s="53"/>
      <c r="L41" s="53"/>
      <c r="M41" s="53"/>
      <c r="N41" s="54"/>
      <c r="O41" s="36"/>
      <c r="P41" s="67"/>
      <c r="Q41" s="67" t="str">
        <f>IFERROR(VLOOKUP(P41,#REF!,8,FALSE),"")</f>
        <v/>
      </c>
    </row>
    <row r="42" spans="1:19" x14ac:dyDescent="0.2">
      <c r="C42" s="13" t="str">
        <f t="shared" si="0"/>
        <v>klinični logopedi</v>
      </c>
      <c r="D42" s="13">
        <v>38</v>
      </c>
      <c r="E42" s="57"/>
      <c r="F42" s="137"/>
      <c r="G42" s="121">
        <v>227</v>
      </c>
      <c r="H42" s="123">
        <v>237</v>
      </c>
      <c r="I42" s="122"/>
      <c r="J42" s="125" t="str">
        <f>IF(F42="","",VLOOKUP(P42,#REF!,7,FALSE))</f>
        <v/>
      </c>
      <c r="K42" s="53"/>
      <c r="L42" s="53"/>
      <c r="M42" s="53"/>
      <c r="N42" s="54"/>
      <c r="O42" s="36"/>
      <c r="P42" s="67"/>
      <c r="Q42" s="67" t="str">
        <f>IFERROR(VLOOKUP(P42,#REF!,8,FALSE),"")</f>
        <v/>
      </c>
    </row>
    <row r="43" spans="1:19" x14ac:dyDescent="0.2">
      <c r="C43" s="13" t="str">
        <f t="shared" si="0"/>
        <v>klinični logopedi</v>
      </c>
      <c r="D43" s="13">
        <v>39</v>
      </c>
      <c r="E43" s="138"/>
      <c r="F43" s="124"/>
      <c r="G43" s="121">
        <v>230</v>
      </c>
      <c r="H43" s="123">
        <v>241</v>
      </c>
      <c r="I43" s="122"/>
      <c r="J43" s="125" t="str">
        <f>IF(F43="","",VLOOKUP(P43,#REF!,7,FALSE))</f>
        <v/>
      </c>
      <c r="K43" s="53"/>
      <c r="L43" s="53"/>
      <c r="M43" s="53"/>
      <c r="N43" s="54"/>
      <c r="O43" s="36"/>
      <c r="P43" s="67"/>
      <c r="Q43" s="67" t="str">
        <f>IFERROR(VLOOKUP(P43,#REF!,8,FALSE),"")</f>
        <v/>
      </c>
    </row>
    <row r="44" spans="1:19" ht="22.5" x14ac:dyDescent="0.2">
      <c r="C44" s="13" t="str">
        <f t="shared" si="0"/>
        <v>psihologi / logopedi / defektologi / socialni delavci</v>
      </c>
      <c r="D44" s="13">
        <v>40</v>
      </c>
      <c r="E44" s="139"/>
      <c r="F44" s="140" t="s">
        <v>291</v>
      </c>
      <c r="G44" s="121">
        <v>218</v>
      </c>
      <c r="H44" s="123">
        <v>227</v>
      </c>
      <c r="I44" s="122"/>
      <c r="J44" s="125" t="e">
        <f>IF(F44="","",VLOOKUP(P44,#REF!,7,FALSE))</f>
        <v>#REF!</v>
      </c>
      <c r="K44" s="53" t="e">
        <f>VLOOKUP(P44,#REF!,3,FALSE)</f>
        <v>#REF!</v>
      </c>
      <c r="L44" s="53" t="e">
        <f>VLOOKUP(P44,#REF!,4,FALSE)</f>
        <v>#REF!</v>
      </c>
      <c r="M44" s="53" t="e">
        <f>VLOOKUP(P44,#REF!,5,FALSE)</f>
        <v>#REF!</v>
      </c>
      <c r="N44" s="54" t="e">
        <f>VLOOKUP(P44,#REF!,6,FALSE)</f>
        <v>#REF!</v>
      </c>
      <c r="O44" s="35">
        <v>21</v>
      </c>
      <c r="P44" s="67">
        <v>21</v>
      </c>
      <c r="Q44" s="67" t="str">
        <f>IFERROR(VLOOKUP(P44,#REF!,8,FALSE),"")</f>
        <v/>
      </c>
    </row>
    <row r="45" spans="1:19" s="5" customFormat="1" x14ac:dyDescent="0.2">
      <c r="A45"/>
      <c r="B45"/>
      <c r="C45" s="13" t="str">
        <f t="shared" si="0"/>
        <v>psihologi / logopedi / defektologi / socialni delavci</v>
      </c>
      <c r="D45" s="13">
        <v>41</v>
      </c>
      <c r="E45" s="57"/>
      <c r="F45" s="137"/>
      <c r="G45" s="121">
        <v>223</v>
      </c>
      <c r="H45" s="123">
        <v>232</v>
      </c>
      <c r="I45" s="122"/>
      <c r="J45" s="125"/>
      <c r="K45" s="53"/>
      <c r="L45" s="53"/>
      <c r="M45" s="53"/>
      <c r="N45" s="54"/>
      <c r="O45" s="35"/>
      <c r="P45" s="67"/>
      <c r="Q45" s="67" t="str">
        <f>IFERROR(VLOOKUP(P45,#REF!,8,FALSE),"")</f>
        <v/>
      </c>
    </row>
    <row r="46" spans="1:19" s="5" customFormat="1" x14ac:dyDescent="0.2">
      <c r="A46"/>
      <c r="B46"/>
      <c r="C46" s="13" t="str">
        <f t="shared" si="0"/>
        <v>psihologi / logopedi / defektologi / socialni delavci</v>
      </c>
      <c r="D46" s="13">
        <v>42</v>
      </c>
      <c r="E46" s="57"/>
      <c r="F46" s="137"/>
      <c r="G46" s="121">
        <v>227</v>
      </c>
      <c r="H46" s="123" t="s">
        <v>319</v>
      </c>
      <c r="I46" s="122"/>
      <c r="J46" s="125"/>
      <c r="K46" s="53"/>
      <c r="L46" s="53"/>
      <c r="M46" s="53"/>
      <c r="N46" s="54"/>
      <c r="O46" s="36"/>
      <c r="P46" s="67"/>
      <c r="Q46" s="67" t="str">
        <f>IFERROR(VLOOKUP(P46,#REF!,8,FALSE),"")</f>
        <v/>
      </c>
    </row>
    <row r="47" spans="1:19" s="5" customFormat="1" x14ac:dyDescent="0.2">
      <c r="A47"/>
      <c r="B47"/>
      <c r="C47" s="13" t="str">
        <f t="shared" si="0"/>
        <v>psihologi / logopedi / defektologi / socialni delavci</v>
      </c>
      <c r="D47" s="13">
        <v>43</v>
      </c>
      <c r="E47" s="57"/>
      <c r="F47" s="137"/>
      <c r="G47" s="121">
        <v>230</v>
      </c>
      <c r="H47" s="123">
        <v>241</v>
      </c>
      <c r="I47" s="122"/>
      <c r="J47" s="125"/>
      <c r="K47" s="53"/>
      <c r="L47" s="53"/>
      <c r="M47" s="53"/>
      <c r="N47" s="54"/>
      <c r="O47" s="36"/>
      <c r="P47" s="67"/>
      <c r="Q47" s="67" t="str">
        <f>IFERROR(VLOOKUP(P47,#REF!,8,FALSE),"")</f>
        <v/>
      </c>
    </row>
    <row r="48" spans="1:19" s="5" customFormat="1" x14ac:dyDescent="0.2">
      <c r="A48"/>
      <c r="B48"/>
      <c r="C48" s="13" t="str">
        <f t="shared" si="0"/>
        <v>psihologi / logopedi / defektologi / socialni delavci</v>
      </c>
      <c r="D48" s="13">
        <v>44</v>
      </c>
      <c r="E48" s="138"/>
      <c r="F48" s="124"/>
      <c r="G48" s="121">
        <v>301</v>
      </c>
      <c r="H48" s="123">
        <v>258</v>
      </c>
      <c r="I48" s="122"/>
      <c r="J48" s="125"/>
      <c r="K48" s="55"/>
      <c r="L48" s="55"/>
      <c r="M48" s="55"/>
      <c r="N48" s="56"/>
      <c r="O48" s="37"/>
      <c r="P48" s="68"/>
      <c r="Q48" s="68" t="str">
        <f>IFERROR(VLOOKUP(P48,#REF!,8,FALSE),"")</f>
        <v/>
      </c>
    </row>
    <row r="49" spans="1:19" s="5" customFormat="1" x14ac:dyDescent="0.2">
      <c r="A49"/>
      <c r="B49"/>
      <c r="C49"/>
      <c r="D49"/>
      <c r="E49" s="43"/>
      <c r="F49" s="44"/>
      <c r="G49" s="45"/>
      <c r="H49" s="45"/>
      <c r="I49" s="45"/>
      <c r="J49" s="101"/>
      <c r="K49" s="46"/>
      <c r="L49" s="46"/>
      <c r="M49" s="46"/>
      <c r="N49" s="46"/>
      <c r="O49" s="47"/>
      <c r="P49" s="46"/>
      <c r="Q49" s="46"/>
    </row>
    <row r="50" spans="1:19" s="5" customFormat="1" hidden="1" x14ac:dyDescent="0.2">
      <c r="A50"/>
      <c r="B50"/>
      <c r="C50"/>
      <c r="D50"/>
      <c r="E50" s="41" t="s">
        <v>317</v>
      </c>
      <c r="F50" s="44"/>
      <c r="G50" s="45"/>
      <c r="H50" s="45"/>
      <c r="I50" s="45"/>
      <c r="J50" s="81"/>
      <c r="K50" s="46"/>
      <c r="L50" s="46"/>
      <c r="M50" s="46"/>
      <c r="N50" s="46"/>
      <c r="O50" s="47"/>
      <c r="P50" s="46"/>
      <c r="Q50" s="46"/>
    </row>
    <row r="51" spans="1:19" s="5" customFormat="1" x14ac:dyDescent="0.2">
      <c r="A51"/>
      <c r="B51"/>
      <c r="C51"/>
      <c r="D51"/>
      <c r="E51" s="15"/>
      <c r="F51" s="16"/>
      <c r="G51" s="19"/>
      <c r="H51" s="19"/>
      <c r="I51" s="19"/>
      <c r="J51" s="82"/>
      <c r="O51" s="26"/>
      <c r="P51" s="25"/>
      <c r="Q51" s="25"/>
    </row>
    <row r="52" spans="1:19" s="5" customFormat="1" x14ac:dyDescent="0.2">
      <c r="A52"/>
      <c r="B52"/>
      <c r="C52"/>
      <c r="D52"/>
      <c r="E52" s="15"/>
      <c r="F52" s="16"/>
      <c r="G52" s="19"/>
      <c r="H52" s="19"/>
      <c r="I52" s="19"/>
      <c r="J52" s="82"/>
      <c r="O52" s="26"/>
      <c r="P52" s="25"/>
      <c r="Q52" s="25"/>
    </row>
    <row r="53" spans="1:19" s="5" customFormat="1" x14ac:dyDescent="0.2">
      <c r="A53"/>
      <c r="B53"/>
      <c r="C53"/>
      <c r="D53"/>
      <c r="E53" s="15"/>
      <c r="F53" s="16"/>
      <c r="G53" s="19"/>
      <c r="H53" s="19"/>
      <c r="I53" s="19"/>
      <c r="J53" s="82"/>
      <c r="O53" s="26"/>
      <c r="P53" s="25"/>
      <c r="Q53" s="25"/>
    </row>
    <row r="54" spans="1:19" s="5" customFormat="1" x14ac:dyDescent="0.2">
      <c r="A54"/>
      <c r="B54"/>
      <c r="C54"/>
      <c r="D54"/>
      <c r="E54" s="15"/>
      <c r="F54" s="16"/>
      <c r="G54" s="19"/>
      <c r="H54" s="19"/>
      <c r="I54" s="19"/>
      <c r="J54" s="82"/>
      <c r="O54" s="26"/>
      <c r="P54" s="25"/>
      <c r="Q54" s="25"/>
    </row>
    <row r="55" spans="1:19" s="5" customFormat="1" x14ac:dyDescent="0.2">
      <c r="A55"/>
      <c r="B55"/>
      <c r="C55"/>
      <c r="D55"/>
      <c r="E55" s="15"/>
      <c r="F55" s="16"/>
      <c r="G55" s="19"/>
      <c r="H55" s="19"/>
      <c r="I55" s="19"/>
      <c r="J55" s="82"/>
      <c r="O55" s="26"/>
      <c r="P55" s="25"/>
      <c r="Q55" s="25"/>
    </row>
    <row r="56" spans="1:19" s="5" customFormat="1" x14ac:dyDescent="0.2">
      <c r="A56"/>
      <c r="B56"/>
      <c r="C56"/>
      <c r="D56"/>
      <c r="E56" s="15"/>
      <c r="F56" s="16"/>
      <c r="G56" s="19"/>
      <c r="H56" s="19"/>
      <c r="I56" s="19"/>
      <c r="J56" s="82"/>
      <c r="O56" s="26"/>
      <c r="P56" s="25"/>
      <c r="Q56" s="25"/>
    </row>
    <row r="57" spans="1:19" s="5" customFormat="1" x14ac:dyDescent="0.2">
      <c r="A57"/>
      <c r="B57"/>
      <c r="C57"/>
      <c r="D57"/>
      <c r="E57" s="15"/>
      <c r="F57" s="16"/>
      <c r="G57" s="19"/>
      <c r="H57" s="19"/>
      <c r="I57" s="19"/>
      <c r="J57" s="82"/>
      <c r="O57" s="26"/>
      <c r="P57" s="25"/>
      <c r="Q57" s="25"/>
    </row>
    <row r="58" spans="1:19" s="5" customFormat="1" x14ac:dyDescent="0.2">
      <c r="A58"/>
      <c r="B58"/>
      <c r="C58"/>
      <c r="D58"/>
      <c r="E58" s="4"/>
      <c r="F58" s="1"/>
      <c r="G58" s="19"/>
      <c r="H58" s="19"/>
      <c r="I58" s="19"/>
      <c r="J58" s="82"/>
      <c r="O58" s="26"/>
      <c r="P58" s="25"/>
      <c r="Q58" s="25"/>
    </row>
    <row r="59" spans="1:19" s="5" customFormat="1" x14ac:dyDescent="0.2">
      <c r="A59"/>
      <c r="B59"/>
      <c r="C59"/>
      <c r="D59"/>
      <c r="E59" s="4"/>
      <c r="F59" s="1"/>
      <c r="G59" s="19"/>
      <c r="H59" s="19"/>
      <c r="I59" s="19"/>
      <c r="J59" s="82"/>
      <c r="O59" s="26"/>
      <c r="P59" s="25"/>
      <c r="Q59" s="25"/>
    </row>
    <row r="60" spans="1:19" s="5" customFormat="1" x14ac:dyDescent="0.2">
      <c r="A60"/>
      <c r="B60"/>
      <c r="C60"/>
      <c r="D60"/>
      <c r="E60" s="4"/>
      <c r="F60" s="1"/>
      <c r="G60" s="19"/>
      <c r="H60" s="19"/>
      <c r="I60" s="19"/>
      <c r="J60" s="82"/>
      <c r="O60" s="26"/>
      <c r="P60" s="25"/>
      <c r="Q60" s="25"/>
    </row>
    <row r="61" spans="1:19" s="25" customFormat="1" x14ac:dyDescent="0.2">
      <c r="A61"/>
      <c r="B61"/>
      <c r="C61"/>
      <c r="D61"/>
      <c r="E61" s="4"/>
      <c r="F61" s="1"/>
      <c r="G61" s="19"/>
      <c r="H61" s="19"/>
      <c r="I61" s="19"/>
      <c r="J61" s="82"/>
      <c r="K61" s="5"/>
      <c r="L61" s="5"/>
      <c r="M61" s="5"/>
      <c r="N61" s="5"/>
      <c r="O61" s="26"/>
      <c r="R61" s="5"/>
      <c r="S61" s="5"/>
    </row>
    <row r="62" spans="1:19" s="25" customFormat="1" x14ac:dyDescent="0.2">
      <c r="A62"/>
      <c r="B62"/>
      <c r="C62"/>
      <c r="D62"/>
      <c r="E62" s="4"/>
      <c r="F62" s="1"/>
      <c r="G62" s="19"/>
      <c r="H62" s="19"/>
      <c r="I62" s="19"/>
      <c r="J62" s="82"/>
      <c r="K62" s="5"/>
      <c r="L62" s="5"/>
      <c r="M62" s="5"/>
      <c r="N62" s="5"/>
      <c r="O62" s="26"/>
      <c r="R62" s="5"/>
      <c r="S62" s="5"/>
    </row>
    <row r="63" spans="1:19" s="25" customFormat="1" x14ac:dyDescent="0.2">
      <c r="A63"/>
      <c r="B63"/>
      <c r="C63"/>
      <c r="D63"/>
      <c r="E63" s="4"/>
      <c r="F63" s="1"/>
      <c r="G63" s="19"/>
      <c r="H63" s="19"/>
      <c r="I63" s="19"/>
      <c r="J63" s="82"/>
      <c r="K63" s="5"/>
      <c r="L63" s="5"/>
      <c r="M63" s="5"/>
      <c r="N63" s="5"/>
      <c r="O63" s="26"/>
      <c r="R63" s="5"/>
      <c r="S63" s="5"/>
    </row>
    <row r="64" spans="1:19" s="25" customFormat="1" x14ac:dyDescent="0.2">
      <c r="A64"/>
      <c r="B64"/>
      <c r="C64"/>
      <c r="D64"/>
      <c r="E64" s="4"/>
      <c r="F64" s="1"/>
      <c r="G64" s="19"/>
      <c r="H64" s="19"/>
      <c r="I64" s="19"/>
      <c r="J64" s="82"/>
      <c r="K64" s="5"/>
      <c r="L64" s="5"/>
      <c r="M64" s="5"/>
      <c r="N64" s="5"/>
      <c r="O64" s="26"/>
      <c r="R64" s="5"/>
      <c r="S64" s="5"/>
    </row>
    <row r="65" spans="1:19" s="25" customFormat="1" x14ac:dyDescent="0.2">
      <c r="A65"/>
      <c r="B65"/>
      <c r="C65"/>
      <c r="D65"/>
      <c r="E65" s="4"/>
      <c r="F65" s="1"/>
      <c r="G65" s="19"/>
      <c r="H65" s="19"/>
      <c r="I65" s="19"/>
      <c r="J65" s="82"/>
      <c r="K65" s="5"/>
      <c r="L65" s="5"/>
      <c r="M65" s="5"/>
      <c r="N65" s="5"/>
      <c r="O65" s="26"/>
      <c r="R65" s="5"/>
      <c r="S65" s="5"/>
    </row>
    <row r="66" spans="1:19" s="25" customFormat="1" x14ac:dyDescent="0.2">
      <c r="A66"/>
      <c r="B66"/>
      <c r="C66"/>
      <c r="D66"/>
      <c r="E66" s="4"/>
      <c r="F66" s="1"/>
      <c r="G66" s="19"/>
      <c r="H66" s="19"/>
      <c r="I66" s="19"/>
      <c r="J66" s="82"/>
      <c r="K66" s="5"/>
      <c r="L66" s="5"/>
      <c r="M66" s="5"/>
      <c r="N66" s="5"/>
      <c r="O66" s="26"/>
      <c r="R66" s="5"/>
      <c r="S66" s="5"/>
    </row>
    <row r="67" spans="1:19" s="25" customFormat="1" x14ac:dyDescent="0.2">
      <c r="A67"/>
      <c r="B67"/>
      <c r="C67"/>
      <c r="D67"/>
      <c r="E67" s="4"/>
      <c r="F67" s="1"/>
      <c r="G67" s="19"/>
      <c r="H67" s="19"/>
      <c r="I67" s="19"/>
      <c r="J67" s="82"/>
      <c r="K67" s="5"/>
      <c r="L67" s="5"/>
      <c r="M67" s="5"/>
      <c r="N67" s="5"/>
      <c r="O67" s="26"/>
      <c r="R67" s="5"/>
      <c r="S67" s="5"/>
    </row>
    <row r="68" spans="1:19" s="25" customFormat="1" x14ac:dyDescent="0.2">
      <c r="A68"/>
      <c r="B68"/>
      <c r="C68"/>
      <c r="D68"/>
      <c r="E68" s="4"/>
      <c r="F68" s="1"/>
      <c r="G68" s="19"/>
      <c r="H68" s="19"/>
      <c r="I68" s="19"/>
      <c r="J68" s="82"/>
      <c r="K68" s="5"/>
      <c r="L68" s="5"/>
      <c r="M68" s="5"/>
      <c r="N68" s="5"/>
      <c r="O68" s="26"/>
      <c r="R68" s="5"/>
      <c r="S68" s="5"/>
    </row>
    <row r="69" spans="1:19" s="25" customFormat="1" x14ac:dyDescent="0.2">
      <c r="A69"/>
      <c r="B69"/>
      <c r="C69"/>
      <c r="D69"/>
      <c r="E69" s="4"/>
      <c r="F69" s="1"/>
      <c r="G69" s="19"/>
      <c r="H69" s="19"/>
      <c r="I69" s="19"/>
      <c r="J69" s="82"/>
      <c r="K69" s="5"/>
      <c r="L69" s="5"/>
      <c r="M69" s="5"/>
      <c r="N69" s="5"/>
      <c r="O69" s="26"/>
      <c r="R69" s="5"/>
      <c r="S69" s="5"/>
    </row>
    <row r="70" spans="1:19" s="25" customFormat="1" x14ac:dyDescent="0.2">
      <c r="A70"/>
      <c r="B70"/>
      <c r="C70"/>
      <c r="D70"/>
      <c r="E70" s="4"/>
      <c r="F70" s="1"/>
      <c r="G70" s="19"/>
      <c r="H70" s="19"/>
      <c r="I70" s="19"/>
      <c r="J70" s="82"/>
      <c r="K70" s="5"/>
      <c r="L70" s="5"/>
      <c r="M70" s="5"/>
      <c r="N70" s="5"/>
      <c r="O70" s="26"/>
      <c r="R70" s="5"/>
      <c r="S70" s="5"/>
    </row>
    <row r="71" spans="1:19" s="25" customFormat="1" x14ac:dyDescent="0.2">
      <c r="A71"/>
      <c r="B71"/>
      <c r="C71"/>
      <c r="D71"/>
      <c r="E71" s="4"/>
      <c r="F71" s="1"/>
      <c r="G71" s="19"/>
      <c r="H71" s="19"/>
      <c r="I71" s="19"/>
      <c r="J71" s="82"/>
      <c r="K71" s="5"/>
      <c r="L71" s="5"/>
      <c r="M71" s="5"/>
      <c r="N71" s="5"/>
      <c r="O71" s="26"/>
      <c r="R71" s="5"/>
      <c r="S71" s="5"/>
    </row>
    <row r="72" spans="1:19" s="25" customFormat="1" x14ac:dyDescent="0.2">
      <c r="A72"/>
      <c r="B72"/>
      <c r="C72"/>
      <c r="D72"/>
      <c r="E72" s="4"/>
      <c r="F72" s="1"/>
      <c r="G72" s="19"/>
      <c r="H72" s="19"/>
      <c r="I72" s="19"/>
      <c r="J72" s="82"/>
      <c r="K72" s="5"/>
      <c r="L72" s="5"/>
      <c r="M72" s="5"/>
      <c r="N72" s="5"/>
      <c r="O72" s="26"/>
      <c r="R72" s="5"/>
      <c r="S72" s="5"/>
    </row>
    <row r="73" spans="1:19" s="25" customFormat="1" x14ac:dyDescent="0.2">
      <c r="A73"/>
      <c r="B73"/>
      <c r="C73"/>
      <c r="D73"/>
      <c r="E73" s="4"/>
      <c r="F73" s="1"/>
      <c r="G73" s="19"/>
      <c r="H73" s="19"/>
      <c r="I73" s="19"/>
      <c r="J73" s="82"/>
      <c r="K73" s="5"/>
      <c r="L73" s="5"/>
      <c r="M73" s="5"/>
      <c r="N73" s="5"/>
      <c r="O73" s="26"/>
      <c r="R73" s="5"/>
      <c r="S73" s="5"/>
    </row>
    <row r="74" spans="1:19" s="25" customFormat="1" x14ac:dyDescent="0.2">
      <c r="A74"/>
      <c r="B74"/>
      <c r="C74"/>
      <c r="D74"/>
      <c r="E74" s="4"/>
      <c r="F74" s="1"/>
      <c r="G74" s="19"/>
      <c r="H74" s="19"/>
      <c r="I74" s="19"/>
      <c r="J74" s="82"/>
      <c r="K74" s="5"/>
      <c r="L74" s="5"/>
      <c r="M74" s="5"/>
      <c r="N74" s="5"/>
      <c r="O74" s="26"/>
      <c r="R74" s="5"/>
      <c r="S74" s="5"/>
    </row>
    <row r="75" spans="1:19" s="25" customFormat="1" x14ac:dyDescent="0.2">
      <c r="A75"/>
      <c r="B75"/>
      <c r="C75"/>
      <c r="D75"/>
      <c r="E75" s="4"/>
      <c r="F75" s="1"/>
      <c r="G75" s="19"/>
      <c r="H75" s="19"/>
      <c r="I75" s="19"/>
      <c r="J75" s="82"/>
      <c r="K75" s="5"/>
      <c r="L75" s="5"/>
      <c r="M75" s="5"/>
      <c r="N75" s="5"/>
      <c r="O75" s="26"/>
      <c r="R75" s="5"/>
      <c r="S75" s="5"/>
    </row>
    <row r="76" spans="1:19" s="25" customFormat="1" x14ac:dyDescent="0.2">
      <c r="A76"/>
      <c r="B76"/>
      <c r="C76"/>
      <c r="D76"/>
      <c r="E76" s="4"/>
      <c r="F76" s="1"/>
      <c r="G76" s="19"/>
      <c r="H76" s="19"/>
      <c r="I76" s="19"/>
      <c r="J76" s="82"/>
      <c r="K76" s="5"/>
      <c r="L76" s="5"/>
      <c r="M76" s="5"/>
      <c r="N76" s="5"/>
      <c r="O76" s="26"/>
      <c r="R76" s="5"/>
      <c r="S76" s="5"/>
    </row>
    <row r="77" spans="1:19" s="25" customFormat="1" x14ac:dyDescent="0.2">
      <c r="A77"/>
      <c r="B77"/>
      <c r="C77"/>
      <c r="D77"/>
      <c r="E77" s="4"/>
      <c r="F77" s="1"/>
      <c r="G77" s="19"/>
      <c r="H77" s="19"/>
      <c r="I77" s="19"/>
      <c r="J77" s="82"/>
      <c r="K77" s="5"/>
      <c r="L77" s="5"/>
      <c r="M77" s="5"/>
      <c r="N77" s="5"/>
      <c r="O77" s="26"/>
      <c r="R77" s="5"/>
      <c r="S77" s="5"/>
    </row>
    <row r="78" spans="1:19" s="25" customFormat="1" x14ac:dyDescent="0.2">
      <c r="A78"/>
      <c r="B78"/>
      <c r="C78"/>
      <c r="D78"/>
      <c r="E78" s="4"/>
      <c r="F78" s="1"/>
      <c r="G78" s="19"/>
      <c r="H78" s="19"/>
      <c r="I78" s="19"/>
      <c r="J78" s="83"/>
      <c r="K78" s="5"/>
      <c r="L78" s="5"/>
      <c r="M78" s="5"/>
      <c r="N78" s="5"/>
      <c r="O78" s="26"/>
      <c r="R78" s="5"/>
      <c r="S78" s="5"/>
    </row>
    <row r="79" spans="1:19" s="25" customFormat="1" x14ac:dyDescent="0.2">
      <c r="A79"/>
      <c r="B79"/>
      <c r="C79"/>
      <c r="D79"/>
      <c r="E79" s="4"/>
      <c r="F79" s="1"/>
      <c r="G79" s="19"/>
      <c r="H79" s="19"/>
      <c r="I79" s="19"/>
      <c r="J79" s="83"/>
      <c r="K79" s="5"/>
      <c r="L79" s="5"/>
      <c r="M79" s="5"/>
      <c r="N79" s="5"/>
      <c r="O79" s="26"/>
      <c r="R79" s="5"/>
      <c r="S79" s="5"/>
    </row>
    <row r="80" spans="1:19" s="25" customFormat="1" x14ac:dyDescent="0.2">
      <c r="A80"/>
      <c r="B80"/>
      <c r="C80"/>
      <c r="D80"/>
      <c r="E80" s="4"/>
      <c r="F80" s="1"/>
      <c r="G80" s="19"/>
      <c r="H80" s="19"/>
      <c r="I80" s="19"/>
      <c r="J80" s="83"/>
      <c r="K80" s="5"/>
      <c r="L80" s="5"/>
      <c r="M80" s="5"/>
      <c r="N80" s="5"/>
      <c r="O80" s="26"/>
      <c r="R80" s="5"/>
      <c r="S80" s="5"/>
    </row>
    <row r="81" spans="1:19" s="25" customFormat="1" x14ac:dyDescent="0.2">
      <c r="A81"/>
      <c r="B81"/>
      <c r="C81"/>
      <c r="D81"/>
      <c r="E81" s="4"/>
      <c r="F81" s="1"/>
      <c r="G81" s="18"/>
      <c r="H81" s="18"/>
      <c r="I81" s="18"/>
      <c r="J81" s="83"/>
      <c r="K81" s="5"/>
      <c r="L81" s="5"/>
      <c r="M81" s="5"/>
      <c r="N81" s="5"/>
      <c r="O81" s="26"/>
      <c r="R81" s="5"/>
      <c r="S81" s="5"/>
    </row>
    <row r="82" spans="1:19" s="25" customFormat="1" x14ac:dyDescent="0.2">
      <c r="A82"/>
      <c r="B82"/>
      <c r="C82"/>
      <c r="D82"/>
      <c r="E82" s="4"/>
      <c r="F82" s="1"/>
      <c r="G82" s="18"/>
      <c r="H82" s="18"/>
      <c r="I82" s="18"/>
      <c r="J82" s="83"/>
      <c r="K82" s="5"/>
      <c r="L82" s="5"/>
      <c r="M82" s="5"/>
      <c r="N82" s="5"/>
      <c r="O82" s="26"/>
      <c r="R82" s="5"/>
      <c r="S82" s="5"/>
    </row>
    <row r="83" spans="1:19" s="25" customFormat="1" x14ac:dyDescent="0.2">
      <c r="A83"/>
      <c r="B83"/>
      <c r="C83"/>
      <c r="D83"/>
      <c r="E83" s="4"/>
      <c r="F83" s="1"/>
      <c r="G83" s="18"/>
      <c r="H83" s="18"/>
      <c r="I83" s="18"/>
      <c r="J83" s="83"/>
      <c r="K83" s="5"/>
      <c r="L83" s="5"/>
      <c r="M83" s="5"/>
      <c r="N83" s="5"/>
      <c r="O83" s="26"/>
      <c r="R83" s="5"/>
      <c r="S83" s="5"/>
    </row>
    <row r="84" spans="1:19" s="25" customFormat="1" x14ac:dyDescent="0.2">
      <c r="A84"/>
      <c r="B84"/>
      <c r="C84"/>
      <c r="D84"/>
      <c r="E84" s="4"/>
      <c r="F84" s="1"/>
      <c r="G84" s="18"/>
      <c r="H84" s="18"/>
      <c r="I84" s="18"/>
      <c r="J84" s="83"/>
      <c r="K84" s="5"/>
      <c r="L84" s="5"/>
      <c r="M84" s="5"/>
      <c r="N84" s="5"/>
      <c r="O84" s="26"/>
      <c r="R84" s="5"/>
      <c r="S84" s="5"/>
    </row>
    <row r="85" spans="1:19" s="25" customFormat="1" x14ac:dyDescent="0.2">
      <c r="A85"/>
      <c r="B85"/>
      <c r="C85"/>
      <c r="D85"/>
      <c r="E85" s="4"/>
      <c r="F85" s="1"/>
      <c r="G85" s="18"/>
      <c r="H85" s="18"/>
      <c r="I85" s="18"/>
      <c r="J85" s="83"/>
      <c r="K85" s="5"/>
      <c r="L85" s="5"/>
      <c r="M85" s="5"/>
      <c r="N85" s="5"/>
      <c r="O85" s="26"/>
      <c r="R85" s="5"/>
      <c r="S85" s="5"/>
    </row>
    <row r="86" spans="1:19" s="25" customFormat="1" x14ac:dyDescent="0.2">
      <c r="A86"/>
      <c r="B86"/>
      <c r="C86"/>
      <c r="D86"/>
      <c r="E86" s="4"/>
      <c r="F86" s="1"/>
      <c r="G86" s="18"/>
      <c r="H86" s="18"/>
      <c r="I86" s="18"/>
      <c r="J86" s="83"/>
      <c r="K86" s="5"/>
      <c r="L86" s="5"/>
      <c r="M86" s="5"/>
      <c r="N86" s="5"/>
      <c r="O86" s="26"/>
      <c r="R86" s="5"/>
      <c r="S86" s="5"/>
    </row>
    <row r="87" spans="1:19" s="25" customFormat="1" x14ac:dyDescent="0.2">
      <c r="A87"/>
      <c r="B87"/>
      <c r="C87"/>
      <c r="D87"/>
      <c r="E87" s="4"/>
      <c r="F87" s="1"/>
      <c r="G87" s="18"/>
      <c r="H87" s="18"/>
      <c r="I87" s="18"/>
      <c r="J87" s="83"/>
      <c r="K87" s="5"/>
      <c r="L87" s="5"/>
      <c r="M87" s="5"/>
      <c r="N87" s="5"/>
      <c r="O87" s="26"/>
      <c r="R87" s="5"/>
      <c r="S87" s="5"/>
    </row>
    <row r="88" spans="1:19" s="25" customFormat="1" x14ac:dyDescent="0.2">
      <c r="A88"/>
      <c r="B88"/>
      <c r="C88"/>
      <c r="D88"/>
      <c r="E88" s="4"/>
      <c r="F88" s="1"/>
      <c r="G88" s="18"/>
      <c r="H88" s="18"/>
      <c r="I88" s="18"/>
      <c r="J88" s="83"/>
      <c r="K88" s="5"/>
      <c r="L88" s="5"/>
      <c r="M88" s="5"/>
      <c r="N88" s="5"/>
      <c r="O88" s="26"/>
      <c r="R88" s="5"/>
      <c r="S88" s="5"/>
    </row>
    <row r="89" spans="1:19" s="25" customFormat="1" x14ac:dyDescent="0.2">
      <c r="A89"/>
      <c r="B89"/>
      <c r="C89"/>
      <c r="D89"/>
      <c r="E89" s="4"/>
      <c r="F89" s="1"/>
      <c r="G89" s="18"/>
      <c r="H89" s="18"/>
      <c r="I89" s="18"/>
      <c r="J89" s="83"/>
      <c r="K89" s="5"/>
      <c r="L89" s="5"/>
      <c r="M89" s="5"/>
      <c r="N89" s="5"/>
      <c r="O89" s="26"/>
      <c r="R89" s="5"/>
      <c r="S89" s="5"/>
    </row>
    <row r="90" spans="1:19" s="25" customFormat="1" x14ac:dyDescent="0.2">
      <c r="A90"/>
      <c r="B90"/>
      <c r="C90"/>
      <c r="D90"/>
      <c r="E90" s="4"/>
      <c r="F90" s="1"/>
      <c r="G90" s="18"/>
      <c r="H90" s="18"/>
      <c r="I90" s="18"/>
      <c r="J90" s="83"/>
      <c r="K90" s="5"/>
      <c r="L90" s="5"/>
      <c r="M90" s="5"/>
      <c r="N90" s="5"/>
      <c r="O90" s="26"/>
      <c r="R90" s="5"/>
      <c r="S90" s="5"/>
    </row>
    <row r="91" spans="1:19" s="25" customFormat="1" x14ac:dyDescent="0.2">
      <c r="A91"/>
      <c r="B91"/>
      <c r="C91"/>
      <c r="D91"/>
      <c r="E91" s="4"/>
      <c r="F91" s="1"/>
      <c r="G91" s="18"/>
      <c r="H91" s="18"/>
      <c r="I91" s="18"/>
      <c r="J91" s="83"/>
      <c r="K91" s="5"/>
      <c r="L91" s="5"/>
      <c r="M91" s="5"/>
      <c r="N91" s="5"/>
      <c r="O91" s="26"/>
      <c r="R91" s="5"/>
      <c r="S91" s="5"/>
    </row>
    <row r="92" spans="1:19" s="25" customFormat="1" x14ac:dyDescent="0.2">
      <c r="A92"/>
      <c r="B92"/>
      <c r="C92"/>
      <c r="D92"/>
      <c r="E92" s="4"/>
      <c r="F92" s="1"/>
      <c r="G92" s="18"/>
      <c r="H92" s="18"/>
      <c r="I92" s="18"/>
      <c r="J92" s="83"/>
      <c r="K92" s="5"/>
      <c r="L92" s="5"/>
      <c r="M92" s="5"/>
      <c r="N92" s="5"/>
      <c r="O92" s="26"/>
      <c r="R92" s="5"/>
      <c r="S92" s="5"/>
    </row>
    <row r="93" spans="1:19" s="23" customFormat="1" x14ac:dyDescent="0.2">
      <c r="A93"/>
      <c r="B93"/>
      <c r="C93"/>
      <c r="D93"/>
      <c r="E93" s="4"/>
      <c r="F93" s="1"/>
      <c r="G93" s="18"/>
      <c r="H93" s="18"/>
      <c r="I93" s="18"/>
      <c r="J93" s="83"/>
      <c r="K93" s="5"/>
      <c r="L93" s="5"/>
      <c r="M93" s="5"/>
      <c r="N93" s="5"/>
      <c r="O93" s="26"/>
      <c r="P93" s="25"/>
      <c r="Q93" s="25"/>
      <c r="R93" s="5"/>
      <c r="S93" s="5"/>
    </row>
    <row r="94" spans="1:19" s="23" customFormat="1" x14ac:dyDescent="0.2">
      <c r="A94"/>
      <c r="B94"/>
      <c r="C94"/>
      <c r="D94"/>
      <c r="E94" s="4"/>
      <c r="F94" s="1"/>
      <c r="G94" s="18"/>
      <c r="H94" s="18"/>
      <c r="I94" s="18"/>
      <c r="J94" s="83"/>
      <c r="K94" s="5"/>
      <c r="L94" s="5"/>
      <c r="M94" s="5"/>
      <c r="N94" s="5"/>
      <c r="O94" s="26"/>
      <c r="P94" s="25"/>
      <c r="Q94" s="25"/>
      <c r="R94" s="5"/>
      <c r="S94" s="5"/>
    </row>
    <row r="95" spans="1:19" s="23" customFormat="1" x14ac:dyDescent="0.2">
      <c r="A95"/>
      <c r="B95"/>
      <c r="C95"/>
      <c r="D95"/>
      <c r="E95" s="4"/>
      <c r="F95" s="1"/>
      <c r="G95" s="18"/>
      <c r="H95" s="18"/>
      <c r="I95" s="18"/>
      <c r="J95" s="83"/>
      <c r="K95" s="5"/>
      <c r="L95" s="5"/>
      <c r="M95" s="5"/>
      <c r="N95" s="5"/>
      <c r="O95" s="26"/>
      <c r="P95" s="25"/>
      <c r="Q95" s="25"/>
      <c r="R95" s="5"/>
      <c r="S95" s="5"/>
    </row>
    <row r="96" spans="1:19" s="23" customFormat="1" x14ac:dyDescent="0.2">
      <c r="A96"/>
      <c r="B96"/>
      <c r="C96"/>
      <c r="D96"/>
      <c r="E96" s="4"/>
      <c r="F96" s="1"/>
      <c r="G96" s="18"/>
      <c r="H96" s="18"/>
      <c r="I96" s="18"/>
      <c r="J96" s="83"/>
      <c r="K96" s="5"/>
      <c r="L96" s="5"/>
      <c r="M96" s="5"/>
      <c r="N96" s="5"/>
      <c r="O96" s="26"/>
      <c r="P96" s="25"/>
      <c r="Q96" s="25"/>
      <c r="R96" s="5"/>
      <c r="S96" s="5"/>
    </row>
    <row r="97" spans="1:19" s="23" customFormat="1" x14ac:dyDescent="0.2">
      <c r="A97"/>
      <c r="B97"/>
      <c r="C97"/>
      <c r="D97"/>
      <c r="E97" s="4"/>
      <c r="F97" s="1"/>
      <c r="G97" s="18"/>
      <c r="H97" s="18"/>
      <c r="I97" s="18"/>
      <c r="J97" s="83"/>
      <c r="K97" s="5"/>
      <c r="L97" s="5"/>
      <c r="M97" s="5"/>
      <c r="N97" s="5"/>
      <c r="O97" s="26"/>
      <c r="P97" s="25"/>
      <c r="Q97" s="25"/>
      <c r="R97" s="5"/>
      <c r="S97" s="5"/>
    </row>
    <row r="98" spans="1:19" s="23" customFormat="1" x14ac:dyDescent="0.2">
      <c r="A98"/>
      <c r="B98"/>
      <c r="C98"/>
      <c r="D98"/>
      <c r="E98" s="4"/>
      <c r="F98" s="1"/>
      <c r="G98" s="18"/>
      <c r="H98" s="18"/>
      <c r="I98" s="18"/>
      <c r="J98" s="83"/>
      <c r="K98" s="5"/>
      <c r="L98" s="5"/>
      <c r="M98" s="5"/>
      <c r="N98" s="5"/>
      <c r="O98" s="26"/>
      <c r="P98" s="25"/>
      <c r="Q98" s="25"/>
      <c r="R98" s="5"/>
      <c r="S98" s="5"/>
    </row>
    <row r="99" spans="1:19" s="23" customFormat="1" x14ac:dyDescent="0.2">
      <c r="A99"/>
      <c r="B99"/>
      <c r="C99"/>
      <c r="D99"/>
      <c r="E99" s="4"/>
      <c r="F99" s="1"/>
      <c r="G99" s="18"/>
      <c r="H99" s="18"/>
      <c r="I99" s="18"/>
      <c r="J99" s="83"/>
      <c r="K99" s="5"/>
      <c r="L99" s="5"/>
      <c r="M99" s="5"/>
      <c r="N99" s="5"/>
      <c r="O99" s="26"/>
      <c r="P99" s="25"/>
      <c r="Q99" s="25"/>
      <c r="R99" s="5"/>
      <c r="S99" s="5"/>
    </row>
    <row r="100" spans="1:19" s="23" customFormat="1" x14ac:dyDescent="0.2">
      <c r="A100"/>
      <c r="B100"/>
      <c r="C100"/>
      <c r="D100"/>
      <c r="E100" s="4"/>
      <c r="F100" s="1"/>
      <c r="G100" s="18"/>
      <c r="H100" s="18"/>
      <c r="I100" s="18"/>
      <c r="J100" s="83"/>
      <c r="K100" s="5"/>
      <c r="L100" s="5"/>
      <c r="M100" s="5"/>
      <c r="N100" s="5"/>
      <c r="O100" s="26"/>
      <c r="P100" s="25"/>
      <c r="Q100" s="25"/>
      <c r="R100" s="5"/>
      <c r="S100" s="5"/>
    </row>
    <row r="101" spans="1:19" s="23" customFormat="1" x14ac:dyDescent="0.2">
      <c r="A101"/>
      <c r="B101"/>
      <c r="C101"/>
      <c r="D101"/>
      <c r="E101" s="4"/>
      <c r="F101" s="1"/>
      <c r="G101" s="18"/>
      <c r="H101" s="18"/>
      <c r="I101" s="18"/>
      <c r="J101" s="83"/>
      <c r="K101" s="5"/>
      <c r="L101" s="5"/>
      <c r="M101" s="5"/>
      <c r="N101" s="5"/>
      <c r="O101" s="26"/>
      <c r="P101" s="25"/>
      <c r="Q101" s="25"/>
      <c r="R101" s="5"/>
      <c r="S101" s="5"/>
    </row>
    <row r="102" spans="1:19" s="23" customFormat="1" x14ac:dyDescent="0.2">
      <c r="A102"/>
      <c r="B102"/>
      <c r="C102"/>
      <c r="D102"/>
      <c r="E102" s="4"/>
      <c r="F102" s="1"/>
      <c r="G102" s="18"/>
      <c r="H102" s="18"/>
      <c r="I102" s="18"/>
      <c r="J102" s="83"/>
      <c r="K102" s="5"/>
      <c r="L102" s="5"/>
      <c r="M102" s="5"/>
      <c r="N102" s="5"/>
      <c r="O102" s="26"/>
      <c r="P102" s="25"/>
      <c r="Q102" s="25"/>
      <c r="R102" s="5"/>
      <c r="S102" s="5"/>
    </row>
    <row r="103" spans="1:19" s="23" customFormat="1" x14ac:dyDescent="0.2">
      <c r="A103"/>
      <c r="B103"/>
      <c r="C103"/>
      <c r="D103"/>
      <c r="E103" s="4"/>
      <c r="F103" s="1"/>
      <c r="G103" s="18"/>
      <c r="H103" s="18"/>
      <c r="I103" s="18"/>
      <c r="J103" s="83"/>
      <c r="K103" s="5"/>
      <c r="L103" s="5"/>
      <c r="M103" s="5"/>
      <c r="N103" s="5"/>
      <c r="O103" s="26"/>
      <c r="P103" s="25"/>
      <c r="Q103" s="25"/>
      <c r="R103" s="5"/>
      <c r="S103" s="5"/>
    </row>
    <row r="104" spans="1:19" s="23" customFormat="1" x14ac:dyDescent="0.2">
      <c r="A104"/>
      <c r="B104"/>
      <c r="C104"/>
      <c r="D104"/>
      <c r="E104" s="4"/>
      <c r="F104" s="1"/>
      <c r="G104" s="18"/>
      <c r="H104" s="18"/>
      <c r="I104" s="18"/>
      <c r="J104" s="83"/>
      <c r="K104" s="5"/>
      <c r="L104" s="5"/>
      <c r="M104" s="5"/>
      <c r="N104" s="5"/>
      <c r="O104" s="26"/>
      <c r="P104" s="25"/>
      <c r="Q104" s="25"/>
      <c r="R104" s="5"/>
      <c r="S104" s="5"/>
    </row>
    <row r="105" spans="1:19" s="23" customFormat="1" x14ac:dyDescent="0.2">
      <c r="A105"/>
      <c r="B105"/>
      <c r="C105"/>
      <c r="D105"/>
      <c r="E105" s="4"/>
      <c r="F105" s="1"/>
      <c r="G105" s="18"/>
      <c r="H105" s="18"/>
      <c r="I105" s="18"/>
      <c r="J105" s="83"/>
      <c r="K105" s="5"/>
      <c r="L105" s="5"/>
      <c r="M105" s="5"/>
      <c r="N105" s="5"/>
      <c r="O105" s="26"/>
      <c r="P105" s="25"/>
      <c r="Q105" s="25"/>
      <c r="R105" s="5"/>
      <c r="S105" s="5"/>
    </row>
    <row r="106" spans="1:19" s="23" customFormat="1" x14ac:dyDescent="0.2">
      <c r="A106"/>
      <c r="B106"/>
      <c r="C106"/>
      <c r="D106"/>
      <c r="E106" s="4"/>
      <c r="F106" s="1"/>
      <c r="G106" s="18"/>
      <c r="H106" s="18"/>
      <c r="I106" s="18"/>
      <c r="J106" s="83"/>
      <c r="K106" s="5"/>
      <c r="L106" s="5"/>
      <c r="M106" s="5"/>
      <c r="N106" s="5"/>
      <c r="O106" s="26"/>
      <c r="P106" s="25"/>
      <c r="Q106" s="25"/>
      <c r="R106" s="5"/>
      <c r="S106" s="5"/>
    </row>
    <row r="107" spans="1:19" s="23" customFormat="1" x14ac:dyDescent="0.2">
      <c r="A107"/>
      <c r="B107"/>
      <c r="C107"/>
      <c r="D107"/>
      <c r="E107" s="4"/>
      <c r="F107" s="1"/>
      <c r="G107" s="18"/>
      <c r="H107" s="18"/>
      <c r="I107" s="18"/>
      <c r="J107" s="83"/>
      <c r="K107" s="5"/>
      <c r="L107" s="5"/>
      <c r="M107" s="5"/>
      <c r="N107" s="5"/>
      <c r="O107" s="26"/>
      <c r="P107" s="25"/>
      <c r="Q107" s="25"/>
      <c r="R107" s="5"/>
      <c r="S107" s="5"/>
    </row>
    <row r="108" spans="1:19" s="23" customFormat="1" x14ac:dyDescent="0.2">
      <c r="A108"/>
      <c r="B108"/>
      <c r="C108"/>
      <c r="D108"/>
      <c r="E108" s="4"/>
      <c r="F108" s="1"/>
      <c r="G108" s="18"/>
      <c r="H108" s="18"/>
      <c r="I108" s="18"/>
      <c r="J108" s="83"/>
      <c r="K108" s="5"/>
      <c r="L108" s="5"/>
      <c r="M108" s="5"/>
      <c r="N108" s="5"/>
      <c r="O108" s="26"/>
      <c r="P108" s="25"/>
      <c r="Q108" s="25"/>
      <c r="R108" s="5"/>
      <c r="S108" s="5"/>
    </row>
    <row r="109" spans="1:19" s="23" customFormat="1" x14ac:dyDescent="0.2">
      <c r="A109"/>
      <c r="B109"/>
      <c r="C109"/>
      <c r="D109"/>
      <c r="E109" s="4"/>
      <c r="F109" s="1"/>
      <c r="G109" s="18"/>
      <c r="H109" s="18"/>
      <c r="I109" s="18"/>
      <c r="J109" s="83"/>
      <c r="K109" s="5"/>
      <c r="L109" s="5"/>
      <c r="M109" s="5"/>
      <c r="N109" s="5"/>
      <c r="O109" s="26"/>
      <c r="P109" s="25"/>
      <c r="Q109" s="25"/>
      <c r="R109" s="5"/>
      <c r="S109" s="5"/>
    </row>
    <row r="110" spans="1:19" s="23" customFormat="1" x14ac:dyDescent="0.2">
      <c r="A110"/>
      <c r="B110"/>
      <c r="C110"/>
      <c r="D110"/>
      <c r="E110" s="4"/>
      <c r="F110" s="1"/>
      <c r="G110" s="18"/>
      <c r="H110" s="18"/>
      <c r="I110" s="18"/>
      <c r="J110" s="83"/>
      <c r="K110" s="5"/>
      <c r="L110" s="5"/>
      <c r="M110" s="5"/>
      <c r="N110" s="5"/>
      <c r="O110" s="26"/>
      <c r="P110" s="25"/>
      <c r="Q110" s="25"/>
      <c r="R110" s="5"/>
      <c r="S110" s="5"/>
    </row>
    <row r="111" spans="1:19" s="23" customFormat="1" x14ac:dyDescent="0.2">
      <c r="A111"/>
      <c r="B111"/>
      <c r="C111"/>
      <c r="D111"/>
      <c r="E111" s="4"/>
      <c r="F111" s="1"/>
      <c r="G111" s="18"/>
      <c r="H111" s="18"/>
      <c r="I111" s="18"/>
      <c r="J111" s="83"/>
      <c r="K111" s="5"/>
      <c r="L111" s="5"/>
      <c r="M111" s="5"/>
      <c r="N111" s="5"/>
      <c r="O111" s="26"/>
      <c r="P111" s="25"/>
      <c r="Q111" s="25"/>
      <c r="R111" s="5"/>
      <c r="S111" s="5"/>
    </row>
    <row r="112" spans="1:19" s="23" customFormat="1" x14ac:dyDescent="0.2">
      <c r="A112"/>
      <c r="B112"/>
      <c r="C112"/>
      <c r="D112"/>
      <c r="E112" s="4"/>
      <c r="F112" s="1"/>
      <c r="G112" s="18"/>
      <c r="H112" s="18"/>
      <c r="I112" s="18"/>
      <c r="J112" s="83"/>
      <c r="K112" s="5"/>
      <c r="L112" s="5"/>
      <c r="M112" s="5"/>
      <c r="N112" s="5"/>
      <c r="O112" s="26"/>
      <c r="P112" s="25"/>
      <c r="Q112" s="25"/>
      <c r="R112" s="5"/>
      <c r="S112" s="5"/>
    </row>
    <row r="113" spans="1:19" s="23" customFormat="1" x14ac:dyDescent="0.2">
      <c r="A113"/>
      <c r="B113"/>
      <c r="C113"/>
      <c r="D113"/>
      <c r="E113" s="4"/>
      <c r="F113" s="1"/>
      <c r="G113" s="18"/>
      <c r="H113" s="18"/>
      <c r="I113" s="18"/>
      <c r="J113" s="83"/>
      <c r="K113" s="5"/>
      <c r="L113" s="5"/>
      <c r="M113" s="5"/>
      <c r="N113" s="5"/>
      <c r="O113" s="26"/>
      <c r="P113" s="25"/>
      <c r="Q113" s="25"/>
      <c r="R113" s="5"/>
      <c r="S113" s="5"/>
    </row>
    <row r="114" spans="1:19" s="23" customFormat="1" x14ac:dyDescent="0.2">
      <c r="A114"/>
      <c r="B114"/>
      <c r="C114"/>
      <c r="D114"/>
      <c r="E114" s="4"/>
      <c r="F114" s="1"/>
      <c r="G114" s="18"/>
      <c r="H114" s="18"/>
      <c r="I114" s="18"/>
      <c r="J114" s="83"/>
      <c r="K114" s="5"/>
      <c r="L114" s="5"/>
      <c r="M114" s="5"/>
      <c r="N114" s="5"/>
      <c r="O114" s="26"/>
      <c r="P114" s="25"/>
      <c r="Q114" s="25"/>
      <c r="R114" s="5"/>
      <c r="S114" s="5"/>
    </row>
    <row r="115" spans="1:19" s="23" customFormat="1" x14ac:dyDescent="0.2">
      <c r="A115"/>
      <c r="B115"/>
      <c r="C115"/>
      <c r="D115"/>
      <c r="E115" s="4"/>
      <c r="F115" s="1"/>
      <c r="G115" s="18"/>
      <c r="H115" s="18"/>
      <c r="I115" s="18"/>
      <c r="J115" s="83"/>
      <c r="K115" s="5"/>
      <c r="L115" s="5"/>
      <c r="M115" s="5"/>
      <c r="N115" s="5"/>
      <c r="O115" s="26"/>
      <c r="P115" s="25"/>
      <c r="Q115" s="25"/>
      <c r="R115" s="5"/>
      <c r="S115" s="5"/>
    </row>
    <row r="116" spans="1:19" s="23" customFormat="1" x14ac:dyDescent="0.2">
      <c r="A116"/>
      <c r="B116"/>
      <c r="C116"/>
      <c r="D116"/>
      <c r="E116" s="4"/>
      <c r="F116" s="1"/>
      <c r="G116" s="18"/>
      <c r="H116" s="18"/>
      <c r="I116" s="18"/>
      <c r="J116" s="83"/>
      <c r="K116" s="5"/>
      <c r="L116" s="5"/>
      <c r="M116" s="5"/>
      <c r="N116" s="5"/>
      <c r="O116" s="26"/>
      <c r="P116" s="25"/>
      <c r="Q116" s="25"/>
      <c r="R116" s="5"/>
      <c r="S116" s="5"/>
    </row>
    <row r="117" spans="1:19" s="23" customFormat="1" x14ac:dyDescent="0.2">
      <c r="A117"/>
      <c r="B117"/>
      <c r="C117"/>
      <c r="D117"/>
      <c r="E117" s="4"/>
      <c r="F117" s="1"/>
      <c r="G117" s="18"/>
      <c r="H117" s="18"/>
      <c r="I117" s="18"/>
      <c r="J117" s="83"/>
      <c r="K117" s="5"/>
      <c r="L117" s="5"/>
      <c r="M117" s="5"/>
      <c r="N117" s="5"/>
      <c r="O117" s="26"/>
      <c r="P117" s="25"/>
      <c r="Q117" s="25"/>
      <c r="R117" s="5"/>
      <c r="S117" s="5"/>
    </row>
    <row r="118" spans="1:19" s="23" customFormat="1" x14ac:dyDescent="0.2">
      <c r="A118"/>
      <c r="B118"/>
      <c r="C118"/>
      <c r="D118"/>
      <c r="E118" s="4"/>
      <c r="F118" s="1"/>
      <c r="G118" s="18"/>
      <c r="H118" s="18"/>
      <c r="I118" s="18"/>
      <c r="J118" s="83"/>
      <c r="K118" s="5"/>
      <c r="L118" s="5"/>
      <c r="M118" s="5"/>
      <c r="N118" s="5"/>
      <c r="O118" s="26"/>
      <c r="P118" s="25"/>
      <c r="Q118" s="25"/>
      <c r="R118" s="5"/>
      <c r="S118" s="5"/>
    </row>
    <row r="119" spans="1:19" s="23" customFormat="1" x14ac:dyDescent="0.2">
      <c r="A119"/>
      <c r="B119"/>
      <c r="C119"/>
      <c r="D119"/>
      <c r="E119" s="4"/>
      <c r="F119" s="1"/>
      <c r="G119" s="18"/>
      <c r="H119" s="18"/>
      <c r="I119" s="18"/>
      <c r="J119" s="83"/>
      <c r="K119" s="5"/>
      <c r="L119" s="5"/>
      <c r="M119" s="5"/>
      <c r="N119" s="5"/>
      <c r="O119" s="26"/>
      <c r="P119" s="25"/>
      <c r="Q119" s="25"/>
      <c r="R119" s="5"/>
      <c r="S119" s="5"/>
    </row>
    <row r="120" spans="1:19" s="23" customFormat="1" x14ac:dyDescent="0.2">
      <c r="A120"/>
      <c r="B120"/>
      <c r="C120"/>
      <c r="D120"/>
      <c r="E120" s="4"/>
      <c r="F120" s="1"/>
      <c r="G120" s="18"/>
      <c r="H120" s="18"/>
      <c r="I120" s="18"/>
      <c r="J120" s="83"/>
      <c r="K120" s="5"/>
      <c r="L120" s="5"/>
      <c r="M120" s="5"/>
      <c r="N120" s="5"/>
      <c r="O120" s="26"/>
      <c r="P120" s="25"/>
      <c r="Q120" s="25"/>
      <c r="R120" s="5"/>
      <c r="S120" s="5"/>
    </row>
    <row r="121" spans="1:19" s="23" customFormat="1" x14ac:dyDescent="0.2">
      <c r="A121"/>
      <c r="B121"/>
      <c r="C121"/>
      <c r="D121"/>
      <c r="E121" s="4"/>
      <c r="F121" s="1"/>
      <c r="G121" s="18"/>
      <c r="H121" s="18"/>
      <c r="I121" s="18"/>
      <c r="J121" s="83"/>
      <c r="K121" s="5"/>
      <c r="L121" s="5"/>
      <c r="M121" s="5"/>
      <c r="N121" s="5"/>
      <c r="O121" s="26"/>
      <c r="P121" s="25"/>
      <c r="Q121" s="25"/>
      <c r="R121" s="5"/>
      <c r="S121" s="5"/>
    </row>
    <row r="122" spans="1:19" s="23" customFormat="1" x14ac:dyDescent="0.2">
      <c r="A122"/>
      <c r="B122"/>
      <c r="C122"/>
      <c r="D122"/>
      <c r="E122" s="4"/>
      <c r="F122" s="1"/>
      <c r="G122" s="18"/>
      <c r="H122" s="18"/>
      <c r="I122" s="18"/>
      <c r="J122" s="83"/>
      <c r="K122" s="5"/>
      <c r="L122" s="5"/>
      <c r="M122" s="5"/>
      <c r="N122" s="5"/>
      <c r="O122" s="26"/>
      <c r="P122" s="25"/>
      <c r="Q122" s="25"/>
      <c r="R122" s="5"/>
      <c r="S122" s="5"/>
    </row>
    <row r="123" spans="1:19" s="23" customFormat="1" x14ac:dyDescent="0.2">
      <c r="A123"/>
      <c r="B123"/>
      <c r="C123"/>
      <c r="D123"/>
      <c r="E123" s="4"/>
      <c r="F123" s="1"/>
      <c r="G123" s="18"/>
      <c r="H123" s="18"/>
      <c r="I123" s="18"/>
      <c r="J123" s="83"/>
      <c r="K123" s="5"/>
      <c r="L123" s="5"/>
      <c r="M123" s="5"/>
      <c r="N123" s="5"/>
      <c r="O123" s="26"/>
      <c r="P123" s="25"/>
      <c r="Q123" s="25"/>
      <c r="R123" s="5"/>
      <c r="S123" s="5"/>
    </row>
    <row r="124" spans="1:19" s="23" customFormat="1" x14ac:dyDescent="0.2">
      <c r="A124"/>
      <c r="B124"/>
      <c r="C124"/>
      <c r="D124"/>
      <c r="E124" s="4"/>
      <c r="F124" s="1"/>
      <c r="G124" s="18"/>
      <c r="H124" s="18"/>
      <c r="I124" s="18"/>
      <c r="J124" s="83"/>
      <c r="K124" s="5"/>
      <c r="L124" s="5"/>
      <c r="M124" s="5"/>
      <c r="N124" s="5"/>
      <c r="O124" s="26"/>
      <c r="P124" s="25"/>
      <c r="Q124" s="25"/>
      <c r="R124" s="5"/>
      <c r="S124" s="5"/>
    </row>
    <row r="125" spans="1:19" s="23" customFormat="1" x14ac:dyDescent="0.2">
      <c r="A125"/>
      <c r="B125"/>
      <c r="C125"/>
      <c r="D125"/>
      <c r="E125" s="4"/>
      <c r="F125" s="1"/>
      <c r="G125" s="18"/>
      <c r="H125" s="18"/>
      <c r="I125" s="18"/>
      <c r="J125" s="83"/>
      <c r="K125" s="5"/>
      <c r="L125" s="5"/>
      <c r="M125" s="5"/>
      <c r="N125" s="5"/>
      <c r="O125" s="26"/>
      <c r="P125" s="25"/>
      <c r="Q125" s="25"/>
      <c r="R125" s="5"/>
      <c r="S125" s="5"/>
    </row>
    <row r="126" spans="1:19" s="23" customFormat="1" x14ac:dyDescent="0.2">
      <c r="A126"/>
      <c r="B126"/>
      <c r="C126"/>
      <c r="D126"/>
      <c r="E126" s="4"/>
      <c r="F126" s="1"/>
      <c r="G126" s="18"/>
      <c r="H126" s="18"/>
      <c r="I126" s="18"/>
      <c r="J126" s="83"/>
      <c r="K126" s="5"/>
      <c r="L126" s="5"/>
      <c r="M126" s="5"/>
      <c r="N126" s="5"/>
      <c r="O126" s="26"/>
      <c r="P126" s="25"/>
      <c r="Q126" s="25"/>
      <c r="R126" s="5"/>
      <c r="S126" s="5"/>
    </row>
    <row r="127" spans="1:19" s="23" customFormat="1" x14ac:dyDescent="0.2">
      <c r="A127"/>
      <c r="B127"/>
      <c r="C127"/>
      <c r="D127"/>
      <c r="E127" s="4"/>
      <c r="F127" s="1"/>
      <c r="G127" s="18"/>
      <c r="H127" s="18"/>
      <c r="I127" s="18"/>
      <c r="J127" s="83"/>
      <c r="K127" s="5"/>
      <c r="L127" s="5"/>
      <c r="M127" s="5"/>
      <c r="N127" s="5"/>
      <c r="O127" s="26"/>
      <c r="P127" s="25"/>
      <c r="Q127" s="25"/>
      <c r="R127" s="5"/>
      <c r="S127" s="5"/>
    </row>
    <row r="128" spans="1:19" s="23" customFormat="1" x14ac:dyDescent="0.2">
      <c r="A128"/>
      <c r="B128"/>
      <c r="C128"/>
      <c r="D128"/>
      <c r="E128" s="4"/>
      <c r="F128" s="1"/>
      <c r="G128" s="18"/>
      <c r="H128" s="18"/>
      <c r="I128" s="18"/>
      <c r="J128" s="83"/>
      <c r="K128" s="5"/>
      <c r="L128" s="5"/>
      <c r="M128" s="5"/>
      <c r="N128" s="5"/>
      <c r="O128" s="26"/>
      <c r="P128" s="25"/>
      <c r="Q128" s="25"/>
      <c r="R128" s="5"/>
      <c r="S128" s="5"/>
    </row>
    <row r="129" spans="1:19" s="23" customFormat="1" x14ac:dyDescent="0.2">
      <c r="A129"/>
      <c r="B129"/>
      <c r="C129"/>
      <c r="D129"/>
      <c r="E129" s="4"/>
      <c r="F129" s="1"/>
      <c r="G129" s="18"/>
      <c r="H129" s="18"/>
      <c r="I129" s="18"/>
      <c r="J129" s="83"/>
      <c r="K129" s="5"/>
      <c r="L129" s="5"/>
      <c r="M129" s="5"/>
      <c r="N129" s="5"/>
      <c r="O129" s="26"/>
      <c r="P129" s="25"/>
      <c r="Q129" s="25"/>
      <c r="R129" s="5"/>
      <c r="S129" s="5"/>
    </row>
    <row r="130" spans="1:19" s="23" customFormat="1" x14ac:dyDescent="0.2">
      <c r="A130"/>
      <c r="B130"/>
      <c r="C130"/>
      <c r="D130"/>
      <c r="E130" s="4"/>
      <c r="F130" s="1"/>
      <c r="G130" s="18"/>
      <c r="H130" s="18"/>
      <c r="I130" s="18"/>
      <c r="J130" s="83"/>
      <c r="K130" s="5"/>
      <c r="L130" s="5"/>
      <c r="M130" s="5"/>
      <c r="N130" s="5"/>
      <c r="O130" s="26"/>
      <c r="P130" s="25"/>
      <c r="Q130" s="25"/>
      <c r="R130" s="5"/>
      <c r="S130" s="5"/>
    </row>
    <row r="131" spans="1:19" s="23" customFormat="1" x14ac:dyDescent="0.2">
      <c r="A131"/>
      <c r="B131"/>
      <c r="C131"/>
      <c r="D131"/>
      <c r="E131" s="4"/>
      <c r="F131" s="1"/>
      <c r="G131" s="18"/>
      <c r="H131" s="18"/>
      <c r="I131" s="18"/>
      <c r="J131" s="83"/>
      <c r="K131" s="5"/>
      <c r="L131" s="5"/>
      <c r="M131" s="5"/>
      <c r="N131" s="5"/>
      <c r="O131" s="26"/>
      <c r="P131" s="25"/>
      <c r="Q131" s="25"/>
      <c r="R131" s="5"/>
      <c r="S131" s="5"/>
    </row>
    <row r="132" spans="1:19" s="23" customFormat="1" x14ac:dyDescent="0.2">
      <c r="A132"/>
      <c r="B132"/>
      <c r="C132"/>
      <c r="D132"/>
      <c r="E132" s="4"/>
      <c r="F132" s="1"/>
      <c r="G132" s="18"/>
      <c r="H132" s="18"/>
      <c r="I132" s="18"/>
      <c r="J132" s="83"/>
      <c r="K132" s="5"/>
      <c r="L132" s="5"/>
      <c r="M132" s="5"/>
      <c r="N132" s="5"/>
      <c r="O132" s="26"/>
      <c r="P132" s="25"/>
      <c r="Q132" s="25"/>
      <c r="R132" s="5"/>
      <c r="S132" s="5"/>
    </row>
    <row r="133" spans="1:19" s="23" customFormat="1" x14ac:dyDescent="0.2">
      <c r="A133"/>
      <c r="B133"/>
      <c r="C133"/>
      <c r="D133"/>
      <c r="E133" s="4"/>
      <c r="F133" s="1"/>
      <c r="G133" s="18"/>
      <c r="H133" s="18"/>
      <c r="I133" s="18"/>
      <c r="J133" s="83"/>
      <c r="K133" s="5"/>
      <c r="L133" s="5"/>
      <c r="M133" s="5"/>
      <c r="N133" s="5"/>
      <c r="O133" s="26"/>
      <c r="P133" s="25"/>
      <c r="Q133" s="25"/>
      <c r="R133" s="5"/>
      <c r="S133" s="5"/>
    </row>
    <row r="134" spans="1:19" s="23" customFormat="1" x14ac:dyDescent="0.2">
      <c r="A134"/>
      <c r="B134"/>
      <c r="C134"/>
      <c r="D134"/>
      <c r="E134" s="4"/>
      <c r="F134" s="1"/>
      <c r="G134" s="18"/>
      <c r="H134" s="18"/>
      <c r="I134" s="18"/>
      <c r="J134" s="83"/>
      <c r="K134" s="5"/>
      <c r="L134" s="5"/>
      <c r="M134" s="5"/>
      <c r="N134" s="5"/>
      <c r="O134" s="26"/>
      <c r="P134" s="25"/>
      <c r="Q134" s="25"/>
      <c r="R134" s="5"/>
      <c r="S134" s="5"/>
    </row>
    <row r="135" spans="1:19" s="23" customFormat="1" x14ac:dyDescent="0.2">
      <c r="A135"/>
      <c r="B135"/>
      <c r="C135"/>
      <c r="D135"/>
      <c r="E135" s="4"/>
      <c r="F135" s="1"/>
      <c r="G135" s="18"/>
      <c r="H135" s="18"/>
      <c r="I135" s="18"/>
      <c r="J135" s="83"/>
      <c r="K135" s="5"/>
      <c r="L135" s="5"/>
      <c r="M135" s="5"/>
      <c r="N135" s="5"/>
      <c r="O135" s="26"/>
      <c r="P135" s="25"/>
      <c r="Q135" s="25"/>
      <c r="R135" s="5"/>
      <c r="S135" s="5"/>
    </row>
    <row r="136" spans="1:19" s="23" customFormat="1" x14ac:dyDescent="0.2">
      <c r="A136"/>
      <c r="B136"/>
      <c r="C136"/>
      <c r="D136"/>
      <c r="E136" s="4"/>
      <c r="F136" s="1"/>
      <c r="G136" s="18"/>
      <c r="H136" s="18"/>
      <c r="I136" s="18"/>
      <c r="J136" s="83"/>
      <c r="K136" s="5"/>
      <c r="L136" s="5"/>
      <c r="M136" s="5"/>
      <c r="N136" s="5"/>
      <c r="O136" s="26"/>
      <c r="P136" s="25"/>
      <c r="Q136" s="25"/>
      <c r="R136" s="5"/>
      <c r="S136" s="5"/>
    </row>
    <row r="137" spans="1:19" s="23" customFormat="1" x14ac:dyDescent="0.2">
      <c r="A137"/>
      <c r="B137"/>
      <c r="C137"/>
      <c r="D137"/>
      <c r="E137" s="4"/>
      <c r="F137" s="1"/>
      <c r="G137" s="18"/>
      <c r="H137" s="18"/>
      <c r="I137" s="18"/>
      <c r="J137" s="83"/>
      <c r="K137" s="5"/>
      <c r="L137" s="5"/>
      <c r="M137" s="5"/>
      <c r="N137" s="5"/>
      <c r="O137" s="26"/>
      <c r="P137" s="25"/>
      <c r="Q137" s="25"/>
      <c r="R137" s="5"/>
      <c r="S137" s="5"/>
    </row>
    <row r="138" spans="1:19" s="23" customFormat="1" x14ac:dyDescent="0.2">
      <c r="A138"/>
      <c r="B138"/>
      <c r="C138"/>
      <c r="D138"/>
      <c r="E138" s="4"/>
      <c r="F138" s="1"/>
      <c r="G138" s="18"/>
      <c r="H138" s="18"/>
      <c r="I138" s="18"/>
      <c r="J138" s="83"/>
      <c r="K138" s="5"/>
      <c r="L138" s="5"/>
      <c r="M138" s="5"/>
      <c r="N138" s="5"/>
      <c r="O138" s="26"/>
      <c r="P138" s="25"/>
      <c r="Q138" s="25"/>
      <c r="R138" s="5"/>
      <c r="S138" s="5"/>
    </row>
    <row r="139" spans="1:19" s="23" customFormat="1" x14ac:dyDescent="0.2">
      <c r="A139"/>
      <c r="B139"/>
      <c r="C139"/>
      <c r="D139"/>
      <c r="E139" s="4"/>
      <c r="F139" s="1"/>
      <c r="G139" s="18"/>
      <c r="H139" s="18"/>
      <c r="I139" s="18"/>
      <c r="J139" s="83"/>
      <c r="K139" s="5"/>
      <c r="L139" s="5"/>
      <c r="M139" s="5"/>
      <c r="N139" s="5"/>
      <c r="O139" s="26"/>
      <c r="P139" s="25"/>
      <c r="Q139" s="25"/>
      <c r="R139" s="5"/>
      <c r="S139" s="5"/>
    </row>
    <row r="140" spans="1:19" s="23" customFormat="1" x14ac:dyDescent="0.2">
      <c r="A140"/>
      <c r="B140"/>
      <c r="C140"/>
      <c r="D140"/>
      <c r="E140" s="4"/>
      <c r="F140" s="1"/>
      <c r="G140" s="18"/>
      <c r="H140" s="18"/>
      <c r="I140" s="18"/>
      <c r="J140" s="83"/>
      <c r="K140" s="5"/>
      <c r="L140" s="5"/>
      <c r="M140" s="5"/>
      <c r="N140" s="5"/>
      <c r="O140" s="26"/>
      <c r="P140" s="25"/>
      <c r="Q140" s="25"/>
      <c r="R140" s="5"/>
      <c r="S140" s="5"/>
    </row>
    <row r="141" spans="1:19" s="23" customFormat="1" x14ac:dyDescent="0.2">
      <c r="A141"/>
      <c r="B141"/>
      <c r="C141"/>
      <c r="D141"/>
      <c r="E141" s="4"/>
      <c r="F141" s="1"/>
      <c r="G141" s="18"/>
      <c r="H141" s="18"/>
      <c r="I141" s="18"/>
      <c r="J141" s="83"/>
      <c r="K141" s="5"/>
      <c r="L141" s="5"/>
      <c r="M141" s="5"/>
      <c r="N141" s="5"/>
      <c r="O141" s="26"/>
      <c r="P141" s="25"/>
      <c r="Q141" s="25"/>
      <c r="R141" s="5"/>
      <c r="S141" s="5"/>
    </row>
    <row r="142" spans="1:19" s="23" customFormat="1" x14ac:dyDescent="0.2">
      <c r="A142"/>
      <c r="B142"/>
      <c r="C142"/>
      <c r="D142"/>
      <c r="E142" s="4"/>
      <c r="F142" s="1"/>
      <c r="G142" s="18"/>
      <c r="H142" s="18"/>
      <c r="I142" s="18"/>
      <c r="J142" s="83"/>
      <c r="K142" s="5"/>
      <c r="L142" s="5"/>
      <c r="M142" s="5"/>
      <c r="N142" s="5"/>
      <c r="O142" s="26"/>
      <c r="P142" s="25"/>
      <c r="Q142" s="25"/>
      <c r="R142" s="5"/>
      <c r="S142" s="5"/>
    </row>
    <row r="143" spans="1:19" s="23" customFormat="1" x14ac:dyDescent="0.2">
      <c r="A143"/>
      <c r="B143"/>
      <c r="C143"/>
      <c r="D143"/>
      <c r="E143" s="4"/>
      <c r="F143" s="1"/>
      <c r="G143" s="18"/>
      <c r="H143" s="18"/>
      <c r="I143" s="18"/>
      <c r="J143" s="83"/>
      <c r="K143" s="5"/>
      <c r="L143" s="5"/>
      <c r="M143" s="5"/>
      <c r="N143" s="5"/>
      <c r="O143" s="26"/>
      <c r="P143" s="25"/>
      <c r="Q143" s="25"/>
      <c r="R143" s="5"/>
      <c r="S143" s="5"/>
    </row>
    <row r="144" spans="1:19" s="23" customFormat="1" x14ac:dyDescent="0.2">
      <c r="A144"/>
      <c r="B144"/>
      <c r="C144"/>
      <c r="D144"/>
      <c r="E144" s="4"/>
      <c r="F144" s="1"/>
      <c r="G144" s="18"/>
      <c r="H144" s="18"/>
      <c r="I144" s="18"/>
      <c r="J144" s="83"/>
      <c r="K144" s="5"/>
      <c r="L144" s="5"/>
      <c r="M144" s="5"/>
      <c r="N144" s="5"/>
      <c r="O144" s="26"/>
      <c r="P144" s="25"/>
      <c r="Q144" s="25"/>
      <c r="R144" s="5"/>
      <c r="S144" s="5"/>
    </row>
    <row r="145" spans="1:19" s="23" customFormat="1" x14ac:dyDescent="0.2">
      <c r="A145"/>
      <c r="B145"/>
      <c r="C145"/>
      <c r="D145"/>
      <c r="E145" s="4"/>
      <c r="F145" s="1"/>
      <c r="G145" s="18"/>
      <c r="H145" s="18"/>
      <c r="I145" s="18"/>
      <c r="J145" s="83"/>
      <c r="K145" s="5"/>
      <c r="L145" s="5"/>
      <c r="M145" s="5"/>
      <c r="N145" s="5"/>
      <c r="O145" s="26"/>
      <c r="P145" s="25"/>
      <c r="Q145" s="25"/>
      <c r="R145" s="5"/>
      <c r="S145" s="5"/>
    </row>
    <row r="146" spans="1:19" s="23" customFormat="1" x14ac:dyDescent="0.2">
      <c r="A146"/>
      <c r="B146"/>
      <c r="C146"/>
      <c r="D146"/>
      <c r="E146" s="4"/>
      <c r="F146" s="1"/>
      <c r="G146" s="18"/>
      <c r="H146" s="18"/>
      <c r="I146" s="18"/>
      <c r="J146" s="83"/>
      <c r="K146" s="5"/>
      <c r="L146" s="5"/>
      <c r="M146" s="5"/>
      <c r="N146" s="5"/>
      <c r="O146" s="26"/>
      <c r="P146" s="25"/>
      <c r="Q146" s="25"/>
      <c r="R146" s="5"/>
      <c r="S146" s="5"/>
    </row>
    <row r="147" spans="1:19" s="23" customFormat="1" x14ac:dyDescent="0.2">
      <c r="A147"/>
      <c r="B147"/>
      <c r="C147"/>
      <c r="D147"/>
      <c r="E147" s="4"/>
      <c r="F147" s="1"/>
      <c r="G147" s="18"/>
      <c r="H147" s="18"/>
      <c r="I147" s="18"/>
      <c r="J147" s="83"/>
      <c r="K147" s="5"/>
      <c r="L147" s="5"/>
      <c r="M147" s="5"/>
      <c r="N147" s="5"/>
      <c r="O147" s="26"/>
      <c r="P147" s="25"/>
      <c r="Q147" s="25"/>
      <c r="R147" s="5"/>
      <c r="S147" s="5"/>
    </row>
    <row r="148" spans="1:19" s="23" customFormat="1" x14ac:dyDescent="0.2">
      <c r="A148"/>
      <c r="B148"/>
      <c r="C148"/>
      <c r="D148"/>
      <c r="E148" s="4"/>
      <c r="F148" s="1"/>
      <c r="G148" s="18"/>
      <c r="H148" s="18"/>
      <c r="I148" s="18"/>
      <c r="J148" s="83"/>
      <c r="K148" s="5"/>
      <c r="L148" s="5"/>
      <c r="M148" s="5"/>
      <c r="N148" s="5"/>
      <c r="O148" s="26"/>
      <c r="P148" s="25"/>
      <c r="Q148" s="25"/>
      <c r="R148" s="5"/>
      <c r="S148" s="5"/>
    </row>
    <row r="149" spans="1:19" s="23" customFormat="1" x14ac:dyDescent="0.2">
      <c r="A149"/>
      <c r="B149"/>
      <c r="C149"/>
      <c r="D149"/>
      <c r="E149" s="4"/>
      <c r="F149" s="1"/>
      <c r="G149" s="18"/>
      <c r="H149" s="18"/>
      <c r="I149" s="18"/>
      <c r="J149" s="83"/>
      <c r="K149" s="5"/>
      <c r="L149" s="5"/>
      <c r="M149" s="5"/>
      <c r="N149" s="5"/>
      <c r="O149" s="26"/>
      <c r="P149" s="25"/>
      <c r="Q149" s="25"/>
      <c r="R149" s="5"/>
      <c r="S149" s="5"/>
    </row>
    <row r="150" spans="1:19" s="23" customFormat="1" x14ac:dyDescent="0.2">
      <c r="A150"/>
      <c r="B150"/>
      <c r="C150"/>
      <c r="D150"/>
      <c r="E150" s="4"/>
      <c r="F150" s="1"/>
      <c r="G150" s="18"/>
      <c r="H150" s="18"/>
      <c r="I150" s="18"/>
      <c r="J150" s="83"/>
      <c r="K150" s="5"/>
      <c r="L150" s="5"/>
      <c r="M150" s="5"/>
      <c r="N150" s="5"/>
      <c r="O150" s="26"/>
      <c r="P150" s="25"/>
      <c r="Q150" s="25"/>
      <c r="R150" s="5"/>
      <c r="S150" s="5"/>
    </row>
    <row r="151" spans="1:19" s="23" customFormat="1" x14ac:dyDescent="0.2">
      <c r="A151"/>
      <c r="B151"/>
      <c r="C151"/>
      <c r="D151"/>
      <c r="E151" s="4"/>
      <c r="F151" s="1"/>
      <c r="G151" s="18"/>
      <c r="H151" s="18"/>
      <c r="I151" s="18"/>
      <c r="J151" s="83"/>
      <c r="K151" s="5"/>
      <c r="L151" s="5"/>
      <c r="M151" s="5"/>
      <c r="N151" s="5"/>
      <c r="O151" s="26"/>
      <c r="P151" s="25"/>
      <c r="Q151" s="25"/>
      <c r="R151" s="5"/>
      <c r="S151" s="5"/>
    </row>
    <row r="152" spans="1:19" s="23" customFormat="1" x14ac:dyDescent="0.2">
      <c r="A152"/>
      <c r="B152"/>
      <c r="C152"/>
      <c r="D152"/>
      <c r="E152" s="4"/>
      <c r="F152" s="1"/>
      <c r="G152" s="18"/>
      <c r="H152" s="18"/>
      <c r="I152" s="18"/>
      <c r="J152" s="83"/>
      <c r="K152" s="5"/>
      <c r="L152" s="5"/>
      <c r="M152" s="5"/>
      <c r="N152" s="5"/>
      <c r="O152" s="26"/>
      <c r="P152" s="25"/>
      <c r="Q152" s="25"/>
      <c r="R152" s="5"/>
      <c r="S152" s="5"/>
    </row>
    <row r="153" spans="1:19" s="23" customFormat="1" x14ac:dyDescent="0.2">
      <c r="A153"/>
      <c r="B153"/>
      <c r="C153"/>
      <c r="D153"/>
      <c r="E153" s="4"/>
      <c r="F153" s="1"/>
      <c r="G153" s="18"/>
      <c r="H153" s="18"/>
      <c r="I153" s="18"/>
      <c r="J153" s="83"/>
      <c r="K153" s="5"/>
      <c r="L153" s="5"/>
      <c r="M153" s="5"/>
      <c r="N153" s="5"/>
      <c r="O153" s="26"/>
      <c r="P153" s="25"/>
      <c r="Q153" s="25"/>
      <c r="R153" s="5"/>
      <c r="S153" s="5"/>
    </row>
    <row r="154" spans="1:19" s="23" customFormat="1" x14ac:dyDescent="0.2">
      <c r="A154"/>
      <c r="B154"/>
      <c r="C154"/>
      <c r="D154"/>
      <c r="E154" s="4"/>
      <c r="F154" s="1"/>
      <c r="G154" s="18"/>
      <c r="H154" s="18"/>
      <c r="I154" s="18"/>
      <c r="J154" s="83"/>
      <c r="K154" s="5"/>
      <c r="L154" s="5"/>
      <c r="M154" s="5"/>
      <c r="N154" s="5"/>
      <c r="O154" s="26"/>
      <c r="P154" s="25"/>
      <c r="Q154" s="25"/>
      <c r="R154" s="5"/>
      <c r="S154" s="5"/>
    </row>
    <row r="155" spans="1:19" s="23" customFormat="1" x14ac:dyDescent="0.2">
      <c r="A155"/>
      <c r="B155"/>
      <c r="C155"/>
      <c r="D155"/>
      <c r="E155" s="4"/>
      <c r="F155" s="1"/>
      <c r="G155" s="18"/>
      <c r="H155" s="18"/>
      <c r="I155" s="18"/>
      <c r="J155" s="83"/>
      <c r="K155" s="5"/>
      <c r="L155" s="5"/>
      <c r="M155" s="5"/>
      <c r="N155" s="5"/>
      <c r="O155" s="26"/>
      <c r="P155" s="25"/>
      <c r="Q155" s="25"/>
      <c r="R155" s="5"/>
      <c r="S155" s="5"/>
    </row>
    <row r="156" spans="1:19" s="23" customFormat="1" x14ac:dyDescent="0.2">
      <c r="A156"/>
      <c r="B156"/>
      <c r="C156"/>
      <c r="D156"/>
      <c r="E156" s="4"/>
      <c r="F156" s="1"/>
      <c r="G156" s="18"/>
      <c r="H156" s="18"/>
      <c r="I156" s="18"/>
      <c r="J156" s="83"/>
      <c r="K156" s="5"/>
      <c r="L156" s="5"/>
      <c r="M156" s="5"/>
      <c r="N156" s="5"/>
      <c r="O156" s="26"/>
      <c r="P156" s="25"/>
      <c r="Q156" s="25"/>
      <c r="R156" s="5"/>
      <c r="S156" s="5"/>
    </row>
    <row r="157" spans="1:19" s="23" customFormat="1" x14ac:dyDescent="0.2">
      <c r="A157"/>
      <c r="B157"/>
      <c r="C157"/>
      <c r="D157"/>
      <c r="E157" s="4"/>
      <c r="F157" s="1"/>
      <c r="G157" s="18"/>
      <c r="H157" s="18"/>
      <c r="I157" s="18"/>
      <c r="J157" s="83"/>
      <c r="K157" s="5"/>
      <c r="L157" s="5"/>
      <c r="M157" s="5"/>
      <c r="N157" s="5"/>
      <c r="O157" s="26"/>
      <c r="P157" s="25"/>
      <c r="Q157" s="25"/>
      <c r="R157" s="5"/>
      <c r="S157" s="5"/>
    </row>
    <row r="158" spans="1:19" s="23" customFormat="1" x14ac:dyDescent="0.2">
      <c r="A158"/>
      <c r="B158"/>
      <c r="C158"/>
      <c r="D158"/>
      <c r="E158" s="4"/>
      <c r="F158" s="1"/>
      <c r="G158" s="18"/>
      <c r="H158" s="18"/>
      <c r="I158" s="18"/>
      <c r="J158" s="83"/>
      <c r="K158" s="5"/>
      <c r="L158" s="5"/>
      <c r="M158" s="5"/>
      <c r="N158" s="5"/>
      <c r="O158" s="26"/>
      <c r="P158" s="25"/>
      <c r="Q158" s="25"/>
      <c r="R158" s="5"/>
      <c r="S158" s="5"/>
    </row>
    <row r="159" spans="1:19" s="23" customFormat="1" x14ac:dyDescent="0.2">
      <c r="A159"/>
      <c r="B159"/>
      <c r="C159"/>
      <c r="D159"/>
      <c r="E159" s="4"/>
      <c r="F159" s="1"/>
      <c r="G159" s="18"/>
      <c r="H159" s="18"/>
      <c r="I159" s="18"/>
      <c r="J159" s="83"/>
      <c r="K159" s="5"/>
      <c r="L159" s="5"/>
      <c r="M159" s="5"/>
      <c r="N159" s="5"/>
      <c r="O159" s="26"/>
      <c r="P159" s="25"/>
      <c r="Q159" s="25"/>
      <c r="R159" s="5"/>
      <c r="S159" s="5"/>
    </row>
    <row r="160" spans="1:19" s="23" customFormat="1" x14ac:dyDescent="0.2">
      <c r="A160"/>
      <c r="B160"/>
      <c r="C160"/>
      <c r="D160"/>
      <c r="E160" s="4"/>
      <c r="F160" s="1"/>
      <c r="G160" s="18"/>
      <c r="H160" s="18"/>
      <c r="I160" s="18"/>
      <c r="J160" s="83"/>
      <c r="K160" s="5"/>
      <c r="L160" s="5"/>
      <c r="M160" s="5"/>
      <c r="N160" s="5"/>
      <c r="O160" s="26"/>
      <c r="P160" s="25"/>
      <c r="Q160" s="25"/>
      <c r="R160" s="5"/>
      <c r="S160" s="5"/>
    </row>
    <row r="161" spans="1:19" s="23" customFormat="1" x14ac:dyDescent="0.2">
      <c r="A161"/>
      <c r="B161"/>
      <c r="C161"/>
      <c r="D161"/>
      <c r="E161" s="4"/>
      <c r="F161" s="1"/>
      <c r="G161" s="18"/>
      <c r="H161" s="18"/>
      <c r="I161" s="18"/>
      <c r="J161" s="83"/>
      <c r="K161" s="5"/>
      <c r="L161" s="5"/>
      <c r="M161" s="5"/>
      <c r="N161" s="5"/>
      <c r="O161" s="26"/>
      <c r="P161" s="25"/>
      <c r="Q161" s="25"/>
      <c r="R161" s="5"/>
      <c r="S161" s="5"/>
    </row>
    <row r="162" spans="1:19" s="23" customFormat="1" x14ac:dyDescent="0.2">
      <c r="A162"/>
      <c r="B162"/>
      <c r="C162"/>
      <c r="D162"/>
      <c r="E162" s="4"/>
      <c r="F162" s="1"/>
      <c r="G162" s="18"/>
      <c r="H162" s="18"/>
      <c r="I162" s="18"/>
      <c r="J162" s="83"/>
      <c r="K162" s="5"/>
      <c r="L162" s="5"/>
      <c r="M162" s="5"/>
      <c r="N162" s="5"/>
      <c r="O162" s="26"/>
      <c r="P162" s="25"/>
      <c r="Q162" s="25"/>
      <c r="R162" s="5"/>
      <c r="S162" s="5"/>
    </row>
    <row r="163" spans="1:19" s="23" customFormat="1" x14ac:dyDescent="0.2">
      <c r="A163"/>
      <c r="B163"/>
      <c r="C163"/>
      <c r="D163"/>
      <c r="E163" s="4"/>
      <c r="F163" s="1"/>
      <c r="G163" s="18"/>
      <c r="H163" s="18"/>
      <c r="I163" s="18"/>
      <c r="J163" s="83"/>
      <c r="K163" s="5"/>
      <c r="L163" s="5"/>
      <c r="M163" s="5"/>
      <c r="N163" s="5"/>
      <c r="O163" s="26"/>
      <c r="P163" s="25"/>
      <c r="Q163" s="25"/>
      <c r="R163" s="5"/>
      <c r="S163" s="5"/>
    </row>
    <row r="164" spans="1:19" s="23" customFormat="1" x14ac:dyDescent="0.2">
      <c r="A164"/>
      <c r="B164"/>
      <c r="C164"/>
      <c r="D164"/>
      <c r="E164" s="4"/>
      <c r="F164" s="1"/>
      <c r="G164" s="18"/>
      <c r="H164" s="18"/>
      <c r="I164" s="18"/>
      <c r="J164" s="83"/>
      <c r="K164" s="5"/>
      <c r="L164" s="5"/>
      <c r="M164" s="5"/>
      <c r="N164" s="5"/>
      <c r="O164" s="26"/>
      <c r="P164" s="25"/>
      <c r="Q164" s="25"/>
      <c r="R164" s="5"/>
      <c r="S164" s="5"/>
    </row>
    <row r="165" spans="1:19" s="23" customFormat="1" x14ac:dyDescent="0.2">
      <c r="A165"/>
      <c r="B165"/>
      <c r="C165"/>
      <c r="D165"/>
      <c r="E165" s="4"/>
      <c r="F165" s="1"/>
      <c r="G165" s="18"/>
      <c r="H165" s="18"/>
      <c r="I165" s="18"/>
      <c r="J165" s="83"/>
      <c r="K165" s="5"/>
      <c r="L165" s="5"/>
      <c r="M165" s="5"/>
      <c r="N165" s="5"/>
      <c r="O165" s="26"/>
      <c r="P165" s="25"/>
      <c r="Q165" s="25"/>
      <c r="R165" s="5"/>
      <c r="S165" s="5"/>
    </row>
    <row r="166" spans="1:19" s="23" customFormat="1" x14ac:dyDescent="0.2">
      <c r="A166"/>
      <c r="B166"/>
      <c r="C166"/>
      <c r="D166"/>
      <c r="E166" s="4"/>
      <c r="F166" s="1"/>
      <c r="G166" s="18"/>
      <c r="H166" s="18"/>
      <c r="I166" s="18"/>
      <c r="J166" s="83"/>
      <c r="K166" s="5"/>
      <c r="L166" s="5"/>
      <c r="M166" s="5"/>
      <c r="N166" s="5"/>
      <c r="O166" s="26"/>
      <c r="P166" s="25"/>
      <c r="Q166" s="25"/>
      <c r="R166" s="5"/>
      <c r="S166" s="5"/>
    </row>
    <row r="167" spans="1:19" s="23" customFormat="1" x14ac:dyDescent="0.2">
      <c r="A167"/>
      <c r="B167"/>
      <c r="C167"/>
      <c r="D167"/>
      <c r="E167" s="4"/>
      <c r="F167" s="1"/>
      <c r="G167" s="18"/>
      <c r="H167" s="18"/>
      <c r="I167" s="18"/>
      <c r="J167" s="83"/>
      <c r="K167" s="5"/>
      <c r="L167" s="5"/>
      <c r="M167" s="5"/>
      <c r="N167" s="5"/>
      <c r="O167" s="26"/>
      <c r="P167" s="25"/>
      <c r="Q167" s="25"/>
      <c r="R167" s="5"/>
      <c r="S167" s="5"/>
    </row>
    <row r="168" spans="1:19" s="23" customFormat="1" x14ac:dyDescent="0.2">
      <c r="A168"/>
      <c r="B168"/>
      <c r="C168"/>
      <c r="D168"/>
      <c r="E168" s="4"/>
      <c r="F168" s="1"/>
      <c r="G168" s="18"/>
      <c r="H168" s="18"/>
      <c r="I168" s="18"/>
      <c r="J168" s="83"/>
      <c r="K168" s="5"/>
      <c r="L168" s="5"/>
      <c r="M168" s="5"/>
      <c r="N168" s="5"/>
      <c r="O168" s="26"/>
      <c r="P168" s="25"/>
      <c r="Q168" s="25"/>
      <c r="R168" s="5"/>
      <c r="S168" s="5"/>
    </row>
    <row r="169" spans="1:19" s="23" customFormat="1" x14ac:dyDescent="0.2">
      <c r="A169"/>
      <c r="B169"/>
      <c r="C169"/>
      <c r="D169"/>
      <c r="E169" s="4"/>
      <c r="F169" s="1"/>
      <c r="G169" s="18"/>
      <c r="H169" s="18"/>
      <c r="I169" s="18"/>
      <c r="J169" s="83"/>
      <c r="K169" s="5"/>
      <c r="L169" s="5"/>
      <c r="M169" s="5"/>
      <c r="N169" s="5"/>
      <c r="O169" s="26"/>
      <c r="P169" s="25"/>
      <c r="Q169" s="25"/>
      <c r="R169" s="5"/>
      <c r="S169" s="5"/>
    </row>
    <row r="170" spans="1:19" s="23" customFormat="1" x14ac:dyDescent="0.2">
      <c r="A170"/>
      <c r="B170"/>
      <c r="C170"/>
      <c r="D170"/>
      <c r="E170" s="4"/>
      <c r="F170" s="1"/>
      <c r="G170" s="18"/>
      <c r="H170" s="18"/>
      <c r="I170" s="18"/>
      <c r="J170" s="83"/>
      <c r="K170" s="5"/>
      <c r="L170" s="5"/>
      <c r="M170" s="5"/>
      <c r="N170" s="5"/>
      <c r="O170" s="26"/>
      <c r="P170" s="25"/>
      <c r="Q170" s="25"/>
      <c r="R170" s="5"/>
      <c r="S170" s="5"/>
    </row>
    <row r="171" spans="1:19" s="23" customFormat="1" x14ac:dyDescent="0.2">
      <c r="A171"/>
      <c r="B171"/>
      <c r="C171"/>
      <c r="D171"/>
      <c r="E171" s="4"/>
      <c r="F171" s="1"/>
      <c r="G171" s="18"/>
      <c r="H171" s="18"/>
      <c r="I171" s="18"/>
      <c r="J171" s="83"/>
      <c r="K171" s="5"/>
      <c r="L171" s="5"/>
      <c r="M171" s="5"/>
      <c r="N171" s="5"/>
      <c r="O171" s="26"/>
      <c r="P171" s="25"/>
      <c r="Q171" s="25"/>
      <c r="R171" s="5"/>
      <c r="S171" s="5"/>
    </row>
    <row r="172" spans="1:19" s="23" customFormat="1" x14ac:dyDescent="0.2">
      <c r="A172"/>
      <c r="B172"/>
      <c r="C172"/>
      <c r="D172"/>
      <c r="E172" s="4"/>
      <c r="F172" s="1"/>
      <c r="G172" s="18"/>
      <c r="H172" s="18"/>
      <c r="I172" s="18"/>
      <c r="J172" s="83"/>
      <c r="K172" s="5"/>
      <c r="L172" s="5"/>
      <c r="M172" s="5"/>
      <c r="N172" s="5"/>
      <c r="O172" s="26"/>
      <c r="P172" s="25"/>
      <c r="Q172" s="25"/>
      <c r="R172" s="5"/>
      <c r="S172" s="5"/>
    </row>
    <row r="173" spans="1:19" s="23" customFormat="1" x14ac:dyDescent="0.2">
      <c r="A173"/>
      <c r="B173"/>
      <c r="C173"/>
      <c r="D173"/>
      <c r="E173" s="4"/>
      <c r="F173" s="1"/>
      <c r="G173" s="18"/>
      <c r="H173" s="18"/>
      <c r="I173" s="18"/>
      <c r="J173" s="83"/>
      <c r="K173" s="5"/>
      <c r="L173" s="5"/>
      <c r="M173" s="5"/>
      <c r="N173" s="5"/>
      <c r="O173" s="26"/>
      <c r="P173" s="25"/>
      <c r="Q173" s="25"/>
      <c r="R173" s="5"/>
      <c r="S173" s="5"/>
    </row>
    <row r="174" spans="1:19" s="23" customFormat="1" x14ac:dyDescent="0.2">
      <c r="A174"/>
      <c r="B174"/>
      <c r="C174"/>
      <c r="D174"/>
      <c r="E174" s="4"/>
      <c r="F174" s="1"/>
      <c r="G174" s="18"/>
      <c r="H174" s="18"/>
      <c r="I174" s="18"/>
      <c r="J174" s="83"/>
      <c r="K174" s="5"/>
      <c r="L174" s="5"/>
      <c r="M174" s="5"/>
      <c r="N174" s="5"/>
      <c r="O174" s="26"/>
      <c r="P174" s="25"/>
      <c r="Q174" s="25"/>
      <c r="R174" s="5"/>
      <c r="S174" s="5"/>
    </row>
    <row r="175" spans="1:19" s="23" customFormat="1" x14ac:dyDescent="0.2">
      <c r="A175"/>
      <c r="B175"/>
      <c r="C175"/>
      <c r="D175"/>
      <c r="E175" s="4"/>
      <c r="F175" s="1"/>
      <c r="G175" s="18"/>
      <c r="H175" s="18"/>
      <c r="I175" s="18"/>
      <c r="J175" s="83"/>
      <c r="K175" s="5"/>
      <c r="L175" s="5"/>
      <c r="M175" s="5"/>
      <c r="N175" s="5"/>
      <c r="O175" s="26"/>
      <c r="P175" s="25"/>
      <c r="Q175" s="25"/>
      <c r="R175" s="5"/>
      <c r="S175" s="5"/>
    </row>
    <row r="176" spans="1:19" s="23" customFormat="1" x14ac:dyDescent="0.2">
      <c r="A176"/>
      <c r="B176"/>
      <c r="C176"/>
      <c r="D176"/>
      <c r="E176" s="4"/>
      <c r="F176" s="1"/>
      <c r="G176" s="18"/>
      <c r="H176" s="18"/>
      <c r="I176" s="18"/>
      <c r="J176" s="83"/>
      <c r="K176" s="5"/>
      <c r="L176" s="5"/>
      <c r="M176" s="5"/>
      <c r="N176" s="5"/>
      <c r="O176" s="26"/>
      <c r="P176" s="25"/>
      <c r="Q176" s="25"/>
      <c r="R176" s="5"/>
      <c r="S176" s="5"/>
    </row>
    <row r="177" spans="1:19" s="23" customFormat="1" x14ac:dyDescent="0.2">
      <c r="A177"/>
      <c r="B177"/>
      <c r="C177"/>
      <c r="D177"/>
      <c r="E177" s="4"/>
      <c r="F177" s="1"/>
      <c r="G177" s="18"/>
      <c r="H177" s="18"/>
      <c r="I177" s="18"/>
      <c r="J177" s="83"/>
      <c r="K177" s="5"/>
      <c r="L177" s="5"/>
      <c r="M177" s="5"/>
      <c r="N177" s="5"/>
      <c r="O177" s="26"/>
      <c r="P177" s="25"/>
      <c r="Q177" s="25"/>
      <c r="R177" s="5"/>
      <c r="S177" s="5"/>
    </row>
    <row r="178" spans="1:19" s="23" customFormat="1" x14ac:dyDescent="0.2">
      <c r="A178"/>
      <c r="B178"/>
      <c r="C178"/>
      <c r="D178"/>
      <c r="E178" s="4"/>
      <c r="F178" s="1"/>
      <c r="G178" s="18"/>
      <c r="H178" s="18"/>
      <c r="I178" s="18"/>
      <c r="J178" s="83"/>
      <c r="K178" s="5"/>
      <c r="L178" s="5"/>
      <c r="M178" s="5"/>
      <c r="N178" s="5"/>
      <c r="O178" s="26"/>
      <c r="P178" s="25"/>
      <c r="Q178" s="25"/>
      <c r="R178" s="5"/>
      <c r="S178" s="5"/>
    </row>
    <row r="179" spans="1:19" s="23" customFormat="1" x14ac:dyDescent="0.2">
      <c r="A179"/>
      <c r="B179"/>
      <c r="C179"/>
      <c r="D179"/>
      <c r="E179" s="4"/>
      <c r="F179" s="1"/>
      <c r="G179" s="18"/>
      <c r="H179" s="18"/>
      <c r="I179" s="18"/>
      <c r="J179" s="83"/>
      <c r="K179" s="5"/>
      <c r="L179" s="5"/>
      <c r="M179" s="5"/>
      <c r="N179" s="5"/>
      <c r="O179" s="26"/>
      <c r="P179" s="25"/>
      <c r="Q179" s="25"/>
      <c r="R179" s="5"/>
      <c r="S179" s="5"/>
    </row>
    <row r="180" spans="1:19" s="23" customFormat="1" x14ac:dyDescent="0.2">
      <c r="A180"/>
      <c r="B180"/>
      <c r="C180"/>
      <c r="D180"/>
      <c r="E180" s="4"/>
      <c r="F180" s="1"/>
      <c r="G180" s="18"/>
      <c r="H180" s="18"/>
      <c r="I180" s="18"/>
      <c r="J180" s="83"/>
      <c r="K180" s="5"/>
      <c r="L180" s="5"/>
      <c r="M180" s="5"/>
      <c r="N180" s="5"/>
      <c r="O180" s="26"/>
      <c r="P180" s="25"/>
      <c r="Q180" s="25"/>
      <c r="R180" s="5"/>
      <c r="S180" s="5"/>
    </row>
    <row r="181" spans="1:19" s="23" customFormat="1" x14ac:dyDescent="0.2">
      <c r="A181"/>
      <c r="B181"/>
      <c r="C181"/>
      <c r="D181"/>
      <c r="E181" s="4"/>
      <c r="F181" s="1"/>
      <c r="G181" s="18"/>
      <c r="H181" s="18"/>
      <c r="I181" s="18"/>
      <c r="J181" s="83"/>
      <c r="K181" s="5"/>
      <c r="L181" s="5"/>
      <c r="M181" s="5"/>
      <c r="N181" s="5"/>
      <c r="O181" s="26"/>
      <c r="P181" s="25"/>
      <c r="Q181" s="25"/>
      <c r="R181" s="5"/>
      <c r="S181" s="5"/>
    </row>
    <row r="182" spans="1:19" s="23" customFormat="1" x14ac:dyDescent="0.2">
      <c r="A182"/>
      <c r="B182"/>
      <c r="C182"/>
      <c r="D182"/>
      <c r="E182" s="4"/>
      <c r="F182" s="1"/>
      <c r="G182" s="18"/>
      <c r="H182" s="18"/>
      <c r="I182" s="18"/>
      <c r="J182" s="83"/>
      <c r="K182" s="5"/>
      <c r="L182" s="5"/>
      <c r="M182" s="5"/>
      <c r="N182" s="5"/>
      <c r="O182" s="26"/>
      <c r="P182" s="25"/>
      <c r="Q182" s="25"/>
      <c r="R182" s="5"/>
      <c r="S182" s="5"/>
    </row>
    <row r="183" spans="1:19" s="23" customFormat="1" x14ac:dyDescent="0.2">
      <c r="A183"/>
      <c r="B183"/>
      <c r="C183"/>
      <c r="D183"/>
      <c r="E183" s="4"/>
      <c r="F183" s="1"/>
      <c r="G183" s="18"/>
      <c r="H183" s="18"/>
      <c r="I183" s="18"/>
      <c r="J183" s="83"/>
      <c r="K183" s="5"/>
      <c r="L183" s="5"/>
      <c r="M183" s="5"/>
      <c r="N183" s="5"/>
      <c r="O183" s="26"/>
      <c r="P183" s="25"/>
      <c r="Q183" s="25"/>
      <c r="R183" s="5"/>
      <c r="S183" s="5"/>
    </row>
    <row r="184" spans="1:19" s="23" customFormat="1" x14ac:dyDescent="0.2">
      <c r="A184"/>
      <c r="B184"/>
      <c r="C184"/>
      <c r="D184"/>
      <c r="E184" s="4"/>
      <c r="F184" s="1"/>
      <c r="G184" s="18"/>
      <c r="H184" s="18"/>
      <c r="I184" s="18"/>
      <c r="J184" s="83"/>
      <c r="K184" s="5"/>
      <c r="L184" s="5"/>
      <c r="M184" s="5"/>
      <c r="N184" s="5"/>
      <c r="O184" s="26"/>
      <c r="P184" s="25"/>
      <c r="Q184" s="25"/>
      <c r="R184" s="5"/>
      <c r="S184" s="5"/>
    </row>
    <row r="185" spans="1:19" s="23" customFormat="1" x14ac:dyDescent="0.2">
      <c r="A185"/>
      <c r="B185"/>
      <c r="C185"/>
      <c r="D185"/>
      <c r="E185" s="4"/>
      <c r="F185" s="1"/>
      <c r="G185" s="18"/>
      <c r="H185" s="18"/>
      <c r="I185" s="18"/>
      <c r="J185" s="83"/>
      <c r="K185" s="5"/>
      <c r="L185" s="5"/>
      <c r="M185" s="5"/>
      <c r="N185" s="5"/>
      <c r="O185" s="26"/>
      <c r="P185" s="25"/>
      <c r="Q185" s="25"/>
      <c r="R185" s="5"/>
      <c r="S185" s="5"/>
    </row>
    <row r="186" spans="1:19" s="23" customFormat="1" x14ac:dyDescent="0.2">
      <c r="A186"/>
      <c r="B186"/>
      <c r="C186"/>
      <c r="D186"/>
      <c r="E186" s="4"/>
      <c r="F186" s="1"/>
      <c r="G186" s="18"/>
      <c r="H186" s="18"/>
      <c r="I186" s="18"/>
      <c r="J186" s="83"/>
      <c r="K186" s="5"/>
      <c r="L186" s="5"/>
      <c r="M186" s="5"/>
      <c r="N186" s="5"/>
      <c r="O186" s="26"/>
      <c r="P186" s="25"/>
      <c r="Q186" s="25"/>
      <c r="R186" s="5"/>
      <c r="S186" s="5"/>
    </row>
    <row r="187" spans="1:19" s="23" customFormat="1" x14ac:dyDescent="0.2">
      <c r="A187"/>
      <c r="B187"/>
      <c r="C187"/>
      <c r="D187"/>
      <c r="E187" s="4"/>
      <c r="F187" s="1"/>
      <c r="G187" s="18"/>
      <c r="H187" s="18"/>
      <c r="I187" s="18"/>
      <c r="J187" s="83"/>
      <c r="K187" s="5"/>
      <c r="L187" s="5"/>
      <c r="M187" s="5"/>
      <c r="N187" s="5"/>
      <c r="O187" s="26"/>
      <c r="P187" s="25"/>
      <c r="Q187" s="25"/>
      <c r="R187" s="5"/>
      <c r="S187" s="5"/>
    </row>
    <row r="188" spans="1:19" s="23" customFormat="1" x14ac:dyDescent="0.2">
      <c r="A188"/>
      <c r="B188"/>
      <c r="C188"/>
      <c r="D188"/>
      <c r="E188" s="4"/>
      <c r="F188" s="1"/>
      <c r="G188" s="18"/>
      <c r="H188" s="18"/>
      <c r="I188" s="18"/>
      <c r="J188" s="83"/>
      <c r="K188" s="5"/>
      <c r="L188" s="5"/>
      <c r="M188" s="5"/>
      <c r="N188" s="5"/>
      <c r="O188" s="26"/>
      <c r="P188" s="25"/>
      <c r="Q188" s="25"/>
      <c r="R188" s="5"/>
      <c r="S188" s="5"/>
    </row>
    <row r="189" spans="1:19" s="23" customFormat="1" x14ac:dyDescent="0.2">
      <c r="A189"/>
      <c r="B189"/>
      <c r="C189"/>
      <c r="D189"/>
      <c r="E189" s="4"/>
      <c r="F189" s="1"/>
      <c r="G189" s="18"/>
      <c r="H189" s="18"/>
      <c r="I189" s="18"/>
      <c r="J189" s="83"/>
      <c r="K189" s="5"/>
      <c r="L189" s="5"/>
      <c r="M189" s="5"/>
      <c r="N189" s="5"/>
      <c r="O189" s="26"/>
      <c r="P189" s="25"/>
      <c r="Q189" s="25"/>
      <c r="R189" s="5"/>
      <c r="S189" s="5"/>
    </row>
    <row r="190" spans="1:19" s="23" customFormat="1" x14ac:dyDescent="0.2">
      <c r="A190"/>
      <c r="B190"/>
      <c r="C190"/>
      <c r="D190"/>
      <c r="E190" s="4"/>
      <c r="F190" s="1"/>
      <c r="G190" s="18"/>
      <c r="H190" s="18"/>
      <c r="I190" s="18"/>
      <c r="J190" s="83"/>
      <c r="K190" s="5"/>
      <c r="L190" s="5"/>
      <c r="M190" s="5"/>
      <c r="N190" s="5"/>
      <c r="O190" s="26"/>
      <c r="P190" s="25"/>
      <c r="Q190" s="25"/>
      <c r="R190" s="5"/>
      <c r="S190" s="5"/>
    </row>
    <row r="191" spans="1:19" s="23" customFormat="1" x14ac:dyDescent="0.2">
      <c r="A191"/>
      <c r="B191"/>
      <c r="C191"/>
      <c r="D191"/>
      <c r="E191" s="4"/>
      <c r="F191" s="1"/>
      <c r="G191" s="18"/>
      <c r="H191" s="18"/>
      <c r="I191" s="18"/>
      <c r="J191" s="83"/>
      <c r="K191" s="5"/>
      <c r="L191" s="5"/>
      <c r="M191" s="5"/>
      <c r="N191" s="5"/>
      <c r="O191" s="26"/>
      <c r="P191" s="25"/>
      <c r="Q191" s="25"/>
      <c r="R191" s="5"/>
      <c r="S191" s="5"/>
    </row>
    <row r="192" spans="1:19" s="23" customFormat="1" x14ac:dyDescent="0.2">
      <c r="A192"/>
      <c r="B192"/>
      <c r="C192"/>
      <c r="D192"/>
      <c r="E192" s="4"/>
      <c r="F192" s="1"/>
      <c r="G192" s="18"/>
      <c r="H192" s="18"/>
      <c r="I192" s="18"/>
      <c r="J192" s="83"/>
      <c r="K192" s="5"/>
      <c r="L192" s="5"/>
      <c r="M192" s="5"/>
      <c r="N192" s="5"/>
      <c r="O192" s="26"/>
      <c r="P192" s="25"/>
      <c r="Q192" s="25"/>
      <c r="R192" s="5"/>
      <c r="S192" s="5"/>
    </row>
    <row r="193" spans="1:19" s="23" customFormat="1" x14ac:dyDescent="0.2">
      <c r="A193"/>
      <c r="B193"/>
      <c r="C193"/>
      <c r="D193"/>
      <c r="E193" s="4"/>
      <c r="F193" s="1"/>
      <c r="G193" s="18"/>
      <c r="H193" s="18"/>
      <c r="I193" s="18"/>
      <c r="J193" s="83"/>
      <c r="K193" s="5"/>
      <c r="L193" s="5"/>
      <c r="M193" s="5"/>
      <c r="N193" s="5"/>
      <c r="O193" s="26"/>
      <c r="P193" s="25"/>
      <c r="Q193" s="25"/>
      <c r="R193" s="5"/>
      <c r="S193" s="5"/>
    </row>
    <row r="194" spans="1:19" s="23" customFormat="1" x14ac:dyDescent="0.2">
      <c r="A194"/>
      <c r="B194"/>
      <c r="C194"/>
      <c r="D194"/>
      <c r="E194" s="4"/>
      <c r="F194" s="1"/>
      <c r="G194" s="18"/>
      <c r="H194" s="18"/>
      <c r="I194" s="18"/>
      <c r="J194" s="83"/>
      <c r="K194" s="5"/>
      <c r="L194" s="5"/>
      <c r="M194" s="5"/>
      <c r="N194" s="5"/>
      <c r="O194" s="26"/>
      <c r="P194" s="25"/>
      <c r="Q194" s="25"/>
      <c r="R194" s="5"/>
      <c r="S194" s="5"/>
    </row>
    <row r="195" spans="1:19" s="23" customFormat="1" x14ac:dyDescent="0.2">
      <c r="A195"/>
      <c r="B195"/>
      <c r="C195"/>
      <c r="D195"/>
      <c r="E195" s="4"/>
      <c r="F195" s="1"/>
      <c r="G195" s="18"/>
      <c r="H195" s="18"/>
      <c r="I195" s="18"/>
      <c r="J195" s="83"/>
      <c r="K195" s="5"/>
      <c r="L195" s="5"/>
      <c r="M195" s="5"/>
      <c r="N195" s="5"/>
      <c r="O195" s="26"/>
      <c r="P195" s="25"/>
      <c r="Q195" s="25"/>
      <c r="R195" s="5"/>
      <c r="S195" s="5"/>
    </row>
    <row r="196" spans="1:19" s="23" customFormat="1" x14ac:dyDescent="0.2">
      <c r="A196"/>
      <c r="B196"/>
      <c r="C196"/>
      <c r="D196"/>
      <c r="E196" s="4"/>
      <c r="F196" s="1"/>
      <c r="G196" s="18"/>
      <c r="H196" s="18"/>
      <c r="I196" s="18"/>
      <c r="J196" s="83"/>
      <c r="K196" s="5"/>
      <c r="L196" s="5"/>
      <c r="M196" s="5"/>
      <c r="N196" s="5"/>
      <c r="O196" s="26"/>
      <c r="P196" s="25"/>
      <c r="Q196" s="25"/>
      <c r="R196" s="5"/>
      <c r="S196" s="5"/>
    </row>
    <row r="197" spans="1:19" s="23" customFormat="1" x14ac:dyDescent="0.2">
      <c r="A197"/>
      <c r="B197"/>
      <c r="C197"/>
      <c r="D197"/>
      <c r="E197" s="4"/>
      <c r="F197" s="1"/>
      <c r="G197" s="18"/>
      <c r="H197" s="18"/>
      <c r="I197" s="18"/>
      <c r="J197" s="83"/>
      <c r="K197" s="5"/>
      <c r="L197" s="5"/>
      <c r="M197" s="5"/>
      <c r="N197" s="5"/>
      <c r="O197" s="26"/>
      <c r="P197" s="25"/>
      <c r="Q197" s="25"/>
      <c r="R197" s="5"/>
      <c r="S197" s="5"/>
    </row>
    <row r="198" spans="1:19" s="23" customFormat="1" x14ac:dyDescent="0.2">
      <c r="A198"/>
      <c r="B198"/>
      <c r="C198"/>
      <c r="D198"/>
      <c r="E198" s="4"/>
      <c r="F198" s="1"/>
      <c r="G198" s="18"/>
      <c r="H198" s="18"/>
      <c r="I198" s="18"/>
      <c r="J198" s="83"/>
      <c r="K198" s="5"/>
      <c r="L198" s="5"/>
      <c r="M198" s="5"/>
      <c r="N198" s="5"/>
      <c r="O198" s="26"/>
      <c r="P198" s="25"/>
      <c r="Q198" s="25"/>
      <c r="R198" s="5"/>
      <c r="S198" s="5"/>
    </row>
    <row r="199" spans="1:19" s="23" customFormat="1" x14ac:dyDescent="0.2">
      <c r="A199"/>
      <c r="B199"/>
      <c r="C199"/>
      <c r="D199"/>
      <c r="E199" s="4"/>
      <c r="F199" s="1"/>
      <c r="G199" s="18"/>
      <c r="H199" s="18"/>
      <c r="I199" s="18"/>
      <c r="J199" s="83"/>
      <c r="K199" s="5"/>
      <c r="L199" s="5"/>
      <c r="M199" s="5"/>
      <c r="N199" s="5"/>
      <c r="O199" s="26"/>
      <c r="P199" s="25"/>
      <c r="Q199" s="25"/>
      <c r="R199" s="5"/>
      <c r="S199" s="5"/>
    </row>
    <row r="200" spans="1:19" s="23" customFormat="1" x14ac:dyDescent="0.2">
      <c r="A200"/>
      <c r="B200"/>
      <c r="C200"/>
      <c r="D200"/>
      <c r="E200" s="4"/>
      <c r="F200" s="1"/>
      <c r="G200" s="18"/>
      <c r="H200" s="18"/>
      <c r="I200" s="18"/>
      <c r="J200" s="83"/>
      <c r="K200" s="5"/>
      <c r="L200" s="5"/>
      <c r="M200" s="5"/>
      <c r="N200" s="5"/>
      <c r="O200" s="26"/>
      <c r="P200" s="25"/>
      <c r="Q200" s="25"/>
      <c r="R200" s="5"/>
      <c r="S200" s="5"/>
    </row>
    <row r="201" spans="1:19" s="23" customFormat="1" x14ac:dyDescent="0.2">
      <c r="A201"/>
      <c r="B201"/>
      <c r="C201"/>
      <c r="D201"/>
      <c r="E201" s="4"/>
      <c r="F201" s="1"/>
      <c r="G201" s="18"/>
      <c r="H201" s="18"/>
      <c r="I201" s="18"/>
      <c r="J201" s="83"/>
      <c r="K201" s="5"/>
      <c r="L201" s="5"/>
      <c r="M201" s="5"/>
      <c r="N201" s="5"/>
      <c r="O201" s="26"/>
      <c r="P201" s="25"/>
      <c r="Q201" s="25"/>
      <c r="R201" s="5"/>
      <c r="S201" s="5"/>
    </row>
    <row r="202" spans="1:19" s="23" customFormat="1" x14ac:dyDescent="0.2">
      <c r="A202"/>
      <c r="B202"/>
      <c r="C202"/>
      <c r="D202"/>
      <c r="E202" s="4"/>
      <c r="F202" s="1"/>
      <c r="G202" s="18"/>
      <c r="H202" s="18"/>
      <c r="I202" s="18"/>
      <c r="J202" s="83"/>
      <c r="K202" s="5"/>
      <c r="L202" s="5"/>
      <c r="M202" s="5"/>
      <c r="N202" s="5"/>
      <c r="O202" s="26"/>
      <c r="P202" s="25"/>
      <c r="Q202" s="25"/>
      <c r="R202" s="5"/>
      <c r="S202" s="5"/>
    </row>
    <row r="203" spans="1:19" s="23" customFormat="1" x14ac:dyDescent="0.2">
      <c r="A203"/>
      <c r="B203"/>
      <c r="C203"/>
      <c r="D203"/>
      <c r="E203" s="4"/>
      <c r="F203" s="1"/>
      <c r="G203" s="18"/>
      <c r="H203" s="18"/>
      <c r="I203" s="18"/>
      <c r="J203" s="83"/>
      <c r="K203" s="5"/>
      <c r="L203" s="5"/>
      <c r="M203" s="5"/>
      <c r="N203" s="5"/>
      <c r="O203" s="26"/>
      <c r="P203" s="25"/>
      <c r="Q203" s="25"/>
      <c r="R203" s="5"/>
      <c r="S203" s="5"/>
    </row>
    <row r="204" spans="1:19" s="23" customFormat="1" x14ac:dyDescent="0.2">
      <c r="A204"/>
      <c r="B204"/>
      <c r="C204"/>
      <c r="D204"/>
      <c r="E204" s="4"/>
      <c r="F204" s="1"/>
      <c r="G204" s="18"/>
      <c r="H204" s="18"/>
      <c r="I204" s="18"/>
      <c r="J204" s="83"/>
      <c r="K204" s="5"/>
      <c r="L204" s="5"/>
      <c r="M204" s="5"/>
      <c r="N204" s="5"/>
      <c r="O204" s="26"/>
      <c r="P204" s="25"/>
      <c r="Q204" s="25"/>
      <c r="R204" s="5"/>
      <c r="S204" s="5"/>
    </row>
    <row r="205" spans="1:19" s="23" customFormat="1" x14ac:dyDescent="0.2">
      <c r="A205"/>
      <c r="B205"/>
      <c r="C205"/>
      <c r="D205"/>
      <c r="E205" s="4"/>
      <c r="F205" s="1"/>
      <c r="G205" s="18"/>
      <c r="H205" s="18"/>
      <c r="I205" s="18"/>
      <c r="J205" s="83"/>
      <c r="K205" s="5"/>
      <c r="L205" s="5"/>
      <c r="M205" s="5"/>
      <c r="N205" s="5"/>
      <c r="O205" s="26"/>
      <c r="P205" s="25"/>
      <c r="Q205" s="25"/>
      <c r="R205" s="5"/>
      <c r="S205" s="5"/>
    </row>
    <row r="206" spans="1:19" s="23" customFormat="1" x14ac:dyDescent="0.2">
      <c r="A206"/>
      <c r="B206"/>
      <c r="C206"/>
      <c r="D206"/>
      <c r="E206" s="4"/>
      <c r="F206" s="1"/>
      <c r="G206" s="18"/>
      <c r="H206" s="18"/>
      <c r="I206" s="18"/>
      <c r="J206" s="83"/>
      <c r="K206" s="5"/>
      <c r="L206" s="5"/>
      <c r="M206" s="5"/>
      <c r="N206" s="5"/>
      <c r="O206" s="26"/>
      <c r="P206" s="25"/>
      <c r="Q206" s="25"/>
      <c r="R206" s="5"/>
      <c r="S206" s="5"/>
    </row>
    <row r="207" spans="1:19" s="23" customFormat="1" x14ac:dyDescent="0.2">
      <c r="A207"/>
      <c r="B207"/>
      <c r="C207"/>
      <c r="D207"/>
      <c r="E207" s="4"/>
      <c r="F207" s="1"/>
      <c r="G207" s="18"/>
      <c r="H207" s="18"/>
      <c r="I207" s="18"/>
      <c r="J207" s="83"/>
      <c r="K207" s="5"/>
      <c r="L207" s="5"/>
      <c r="M207" s="5"/>
      <c r="N207" s="5"/>
      <c r="O207" s="26"/>
      <c r="P207" s="25"/>
      <c r="Q207" s="25"/>
      <c r="R207" s="5"/>
      <c r="S207" s="5"/>
    </row>
    <row r="208" spans="1:19" s="23" customFormat="1" x14ac:dyDescent="0.2">
      <c r="A208"/>
      <c r="B208"/>
      <c r="C208"/>
      <c r="D208"/>
      <c r="E208" s="4"/>
      <c r="F208" s="1"/>
      <c r="G208" s="18"/>
      <c r="H208" s="18"/>
      <c r="I208" s="18"/>
      <c r="J208" s="83"/>
      <c r="K208" s="5"/>
      <c r="L208" s="5"/>
      <c r="M208" s="5"/>
      <c r="N208" s="5"/>
      <c r="O208" s="26"/>
      <c r="P208" s="25"/>
      <c r="Q208" s="25"/>
      <c r="R208" s="5"/>
      <c r="S208" s="5"/>
    </row>
    <row r="209" spans="1:19" s="23" customFormat="1" x14ac:dyDescent="0.2">
      <c r="A209"/>
      <c r="B209"/>
      <c r="C209"/>
      <c r="D209"/>
      <c r="E209" s="4"/>
      <c r="F209" s="1"/>
      <c r="G209" s="18"/>
      <c r="H209" s="18"/>
      <c r="I209" s="18"/>
      <c r="J209" s="83"/>
      <c r="K209" s="5"/>
      <c r="L209" s="5"/>
      <c r="M209" s="5"/>
      <c r="N209" s="5"/>
      <c r="O209" s="26"/>
      <c r="P209" s="25"/>
      <c r="Q209" s="25"/>
      <c r="R209" s="5"/>
      <c r="S209" s="5"/>
    </row>
    <row r="210" spans="1:19" s="23" customFormat="1" x14ac:dyDescent="0.2">
      <c r="A210"/>
      <c r="B210"/>
      <c r="C210"/>
      <c r="D210"/>
      <c r="E210" s="4"/>
      <c r="F210" s="1"/>
      <c r="G210" s="18"/>
      <c r="H210" s="18"/>
      <c r="I210" s="18"/>
      <c r="J210" s="83"/>
      <c r="K210" s="5"/>
      <c r="L210" s="5"/>
      <c r="M210" s="5"/>
      <c r="N210" s="5"/>
      <c r="O210" s="26"/>
      <c r="P210" s="25"/>
      <c r="Q210" s="25"/>
      <c r="R210" s="5"/>
      <c r="S210" s="5"/>
    </row>
    <row r="211" spans="1:19" s="23" customFormat="1" x14ac:dyDescent="0.2">
      <c r="A211"/>
      <c r="B211"/>
      <c r="C211"/>
      <c r="D211"/>
      <c r="E211" s="4"/>
      <c r="F211" s="1"/>
      <c r="G211" s="18"/>
      <c r="H211" s="18"/>
      <c r="I211" s="18"/>
      <c r="J211" s="83"/>
      <c r="K211" s="5"/>
      <c r="L211" s="5"/>
      <c r="M211" s="5"/>
      <c r="N211" s="5"/>
      <c r="O211" s="26"/>
      <c r="P211" s="25"/>
      <c r="Q211" s="25"/>
      <c r="R211" s="5"/>
      <c r="S211" s="5"/>
    </row>
    <row r="212" spans="1:19" s="23" customFormat="1" x14ac:dyDescent="0.2">
      <c r="A212"/>
      <c r="B212"/>
      <c r="C212"/>
      <c r="D212"/>
      <c r="E212" s="4"/>
      <c r="F212" s="1"/>
      <c r="G212" s="18"/>
      <c r="H212" s="18"/>
      <c r="I212" s="18"/>
      <c r="J212" s="83"/>
      <c r="K212" s="5"/>
      <c r="L212" s="5"/>
      <c r="M212" s="5"/>
      <c r="N212" s="5"/>
      <c r="O212" s="26"/>
      <c r="P212" s="25"/>
      <c r="Q212" s="25"/>
      <c r="R212" s="5"/>
      <c r="S212" s="5"/>
    </row>
    <row r="213" spans="1:19" s="23" customFormat="1" x14ac:dyDescent="0.2">
      <c r="A213"/>
      <c r="B213"/>
      <c r="C213"/>
      <c r="D213"/>
      <c r="E213" s="4"/>
      <c r="F213" s="1"/>
      <c r="G213" s="18"/>
      <c r="H213" s="18"/>
      <c r="I213" s="18"/>
      <c r="J213" s="83"/>
      <c r="K213" s="5"/>
      <c r="L213" s="5"/>
      <c r="M213" s="5"/>
      <c r="N213" s="5"/>
      <c r="O213" s="26"/>
      <c r="P213" s="25"/>
      <c r="Q213" s="25"/>
      <c r="R213" s="5"/>
      <c r="S213" s="5"/>
    </row>
    <row r="214" spans="1:19" s="23" customFormat="1" x14ac:dyDescent="0.2">
      <c r="A214"/>
      <c r="B214"/>
      <c r="C214"/>
      <c r="D214"/>
      <c r="E214" s="4"/>
      <c r="F214" s="1"/>
      <c r="G214" s="18"/>
      <c r="H214" s="18"/>
      <c r="I214" s="18"/>
      <c r="J214" s="83"/>
      <c r="K214" s="5"/>
      <c r="L214" s="5"/>
      <c r="M214" s="5"/>
      <c r="N214" s="5"/>
      <c r="O214" s="26"/>
      <c r="P214" s="25"/>
      <c r="Q214" s="25"/>
      <c r="R214" s="5"/>
      <c r="S214" s="5"/>
    </row>
    <row r="215" spans="1:19" s="23" customFormat="1" x14ac:dyDescent="0.2">
      <c r="A215"/>
      <c r="B215"/>
      <c r="C215"/>
      <c r="D215"/>
      <c r="E215" s="4"/>
      <c r="F215" s="1"/>
      <c r="G215" s="18"/>
      <c r="H215" s="18"/>
      <c r="I215" s="18"/>
      <c r="J215" s="83"/>
      <c r="K215" s="5"/>
      <c r="L215" s="5"/>
      <c r="M215" s="5"/>
      <c r="N215" s="5"/>
      <c r="O215" s="26"/>
      <c r="P215" s="25"/>
      <c r="Q215" s="25"/>
      <c r="R215" s="5"/>
      <c r="S215" s="5"/>
    </row>
    <row r="216" spans="1:19" s="23" customFormat="1" x14ac:dyDescent="0.2">
      <c r="A216"/>
      <c r="B216"/>
      <c r="C216"/>
      <c r="D216"/>
      <c r="E216" s="4"/>
      <c r="F216" s="1"/>
      <c r="G216" s="18"/>
      <c r="H216" s="18"/>
      <c r="I216" s="18"/>
      <c r="J216" s="83"/>
      <c r="K216" s="5"/>
      <c r="L216" s="5"/>
      <c r="M216" s="5"/>
      <c r="N216" s="5"/>
      <c r="O216" s="26"/>
      <c r="P216" s="25"/>
      <c r="Q216" s="25"/>
      <c r="R216" s="5"/>
      <c r="S216" s="5"/>
    </row>
    <row r="217" spans="1:19" s="23" customFormat="1" x14ac:dyDescent="0.2">
      <c r="A217"/>
      <c r="B217"/>
      <c r="C217"/>
      <c r="D217"/>
      <c r="E217" s="4"/>
      <c r="F217" s="1"/>
      <c r="G217" s="18"/>
      <c r="H217" s="18"/>
      <c r="I217" s="18"/>
      <c r="J217" s="83"/>
      <c r="K217" s="5"/>
      <c r="L217" s="5"/>
      <c r="M217" s="5"/>
      <c r="N217" s="5"/>
      <c r="O217" s="26"/>
      <c r="P217" s="25"/>
      <c r="Q217" s="25"/>
      <c r="R217" s="5"/>
      <c r="S217" s="5"/>
    </row>
    <row r="218" spans="1:19" s="23" customFormat="1" x14ac:dyDescent="0.2">
      <c r="A218"/>
      <c r="B218"/>
      <c r="C218"/>
      <c r="D218"/>
      <c r="E218" s="4"/>
      <c r="F218" s="1"/>
      <c r="G218" s="18"/>
      <c r="H218" s="18"/>
      <c r="I218" s="18"/>
      <c r="J218" s="83"/>
      <c r="K218" s="5"/>
      <c r="L218" s="5"/>
      <c r="M218" s="5"/>
      <c r="N218" s="5"/>
      <c r="O218" s="26"/>
      <c r="P218" s="25"/>
      <c r="Q218" s="25"/>
      <c r="R218" s="5"/>
      <c r="S218" s="5"/>
    </row>
    <row r="219" spans="1:19" s="23" customFormat="1" x14ac:dyDescent="0.2">
      <c r="A219"/>
      <c r="B219"/>
      <c r="C219"/>
      <c r="D219"/>
      <c r="E219" s="4"/>
      <c r="F219" s="1"/>
      <c r="G219" s="18"/>
      <c r="H219" s="18"/>
      <c r="I219" s="18"/>
      <c r="J219" s="83"/>
      <c r="K219" s="5"/>
      <c r="L219" s="5"/>
      <c r="M219" s="5"/>
      <c r="N219" s="5"/>
      <c r="O219" s="26"/>
      <c r="P219" s="25"/>
      <c r="Q219" s="25"/>
      <c r="R219" s="5"/>
      <c r="S219" s="5"/>
    </row>
    <row r="220" spans="1:19" s="23" customFormat="1" x14ac:dyDescent="0.2">
      <c r="A220"/>
      <c r="B220"/>
      <c r="C220"/>
      <c r="D220"/>
      <c r="E220" s="4"/>
      <c r="F220" s="1"/>
      <c r="G220" s="18"/>
      <c r="H220" s="18"/>
      <c r="I220" s="18"/>
      <c r="J220" s="83"/>
      <c r="K220" s="5"/>
      <c r="L220" s="5"/>
      <c r="M220" s="5"/>
      <c r="N220" s="5"/>
      <c r="O220" s="26"/>
      <c r="P220" s="25"/>
      <c r="Q220" s="25"/>
      <c r="R220" s="5"/>
      <c r="S220" s="5"/>
    </row>
    <row r="221" spans="1:19" s="23" customFormat="1" x14ac:dyDescent="0.2">
      <c r="A221"/>
      <c r="B221"/>
      <c r="C221"/>
      <c r="D221"/>
      <c r="E221" s="4"/>
      <c r="F221" s="1"/>
      <c r="G221" s="18"/>
      <c r="H221" s="18"/>
      <c r="I221" s="18"/>
      <c r="J221" s="83"/>
      <c r="K221" s="5"/>
      <c r="L221" s="5"/>
      <c r="M221" s="5"/>
      <c r="N221" s="5"/>
      <c r="O221" s="26"/>
      <c r="P221" s="25"/>
      <c r="Q221" s="25"/>
      <c r="R221" s="5"/>
      <c r="S221" s="5"/>
    </row>
    <row r="222" spans="1:19" s="23" customFormat="1" x14ac:dyDescent="0.2">
      <c r="A222"/>
      <c r="B222"/>
      <c r="C222"/>
      <c r="D222"/>
      <c r="E222" s="4"/>
      <c r="F222" s="1"/>
      <c r="G222" s="18"/>
      <c r="H222" s="18"/>
      <c r="I222" s="18"/>
      <c r="J222" s="83"/>
      <c r="K222" s="5"/>
      <c r="L222" s="5"/>
      <c r="M222" s="5"/>
      <c r="N222" s="5"/>
      <c r="O222" s="26"/>
      <c r="P222" s="25"/>
      <c r="Q222" s="25"/>
      <c r="R222" s="5"/>
      <c r="S222" s="5"/>
    </row>
    <row r="223" spans="1:19" s="23" customFormat="1" x14ac:dyDescent="0.2">
      <c r="A223"/>
      <c r="B223"/>
      <c r="C223"/>
      <c r="D223"/>
      <c r="E223" s="4"/>
      <c r="F223" s="1"/>
      <c r="G223" s="18"/>
      <c r="H223" s="18"/>
      <c r="I223" s="18"/>
      <c r="J223" s="83"/>
      <c r="K223" s="5"/>
      <c r="L223" s="5"/>
      <c r="M223" s="5"/>
      <c r="N223" s="5"/>
      <c r="O223" s="26"/>
      <c r="P223" s="25"/>
      <c r="Q223" s="25"/>
      <c r="R223" s="5"/>
      <c r="S223" s="5"/>
    </row>
    <row r="224" spans="1:19" s="23" customFormat="1" x14ac:dyDescent="0.2">
      <c r="A224"/>
      <c r="B224"/>
      <c r="C224"/>
      <c r="D224"/>
      <c r="E224" s="4"/>
      <c r="F224" s="1"/>
      <c r="G224" s="18"/>
      <c r="H224" s="18"/>
      <c r="I224" s="18"/>
      <c r="J224" s="83"/>
      <c r="K224" s="5"/>
      <c r="L224" s="5"/>
      <c r="M224" s="5"/>
      <c r="N224" s="5"/>
      <c r="O224" s="26"/>
      <c r="P224" s="25"/>
      <c r="Q224" s="25"/>
      <c r="R224" s="5"/>
      <c r="S224" s="5"/>
    </row>
    <row r="225" spans="1:19" s="23" customFormat="1" x14ac:dyDescent="0.2">
      <c r="A225"/>
      <c r="B225"/>
      <c r="C225"/>
      <c r="D225"/>
      <c r="E225" s="4"/>
      <c r="F225" s="1"/>
      <c r="G225" s="18"/>
      <c r="H225" s="18"/>
      <c r="I225" s="18"/>
      <c r="J225" s="83"/>
      <c r="K225" s="5"/>
      <c r="L225" s="5"/>
      <c r="M225" s="5"/>
      <c r="N225" s="5"/>
      <c r="O225" s="26"/>
      <c r="P225" s="25"/>
      <c r="Q225" s="25"/>
      <c r="R225" s="5"/>
      <c r="S225" s="5"/>
    </row>
    <row r="226" spans="1:19" s="23" customFormat="1" x14ac:dyDescent="0.2">
      <c r="A226"/>
      <c r="B226"/>
      <c r="C226"/>
      <c r="D226"/>
      <c r="E226" s="4"/>
      <c r="F226" s="1"/>
      <c r="G226" s="18"/>
      <c r="H226" s="18"/>
      <c r="I226" s="18"/>
      <c r="J226" s="83"/>
      <c r="K226" s="5"/>
      <c r="L226" s="5"/>
      <c r="M226" s="5"/>
      <c r="N226" s="5"/>
      <c r="O226" s="26"/>
      <c r="P226" s="25"/>
      <c r="Q226" s="25"/>
      <c r="R226" s="5"/>
      <c r="S226" s="5"/>
    </row>
    <row r="227" spans="1:19" s="23" customFormat="1" x14ac:dyDescent="0.2">
      <c r="A227"/>
      <c r="B227"/>
      <c r="C227"/>
      <c r="D227"/>
      <c r="E227" s="4"/>
      <c r="F227" s="1"/>
      <c r="G227" s="18"/>
      <c r="H227" s="18"/>
      <c r="I227" s="18"/>
      <c r="J227" s="83"/>
      <c r="K227" s="5"/>
      <c r="L227" s="5"/>
      <c r="M227" s="5"/>
      <c r="N227" s="5"/>
      <c r="O227" s="26"/>
      <c r="P227" s="25"/>
      <c r="Q227" s="25"/>
      <c r="R227" s="5"/>
      <c r="S227" s="5"/>
    </row>
    <row r="228" spans="1:19" s="23" customFormat="1" x14ac:dyDescent="0.2">
      <c r="A228"/>
      <c r="B228"/>
      <c r="C228"/>
      <c r="D228"/>
      <c r="E228" s="4"/>
      <c r="F228" s="1"/>
      <c r="G228" s="18"/>
      <c r="H228" s="18"/>
      <c r="I228" s="18"/>
      <c r="J228" s="83"/>
      <c r="K228" s="5"/>
      <c r="L228" s="5"/>
      <c r="M228" s="5"/>
      <c r="N228" s="5"/>
      <c r="O228" s="26"/>
      <c r="P228" s="25"/>
      <c r="Q228" s="25"/>
      <c r="R228" s="5"/>
      <c r="S228" s="5"/>
    </row>
    <row r="229" spans="1:19" s="23" customFormat="1" x14ac:dyDescent="0.2">
      <c r="A229"/>
      <c r="B229"/>
      <c r="C229"/>
      <c r="D229"/>
      <c r="E229" s="4"/>
      <c r="F229" s="1"/>
      <c r="G229" s="18"/>
      <c r="H229" s="18"/>
      <c r="I229" s="18"/>
      <c r="J229" s="83"/>
      <c r="K229" s="5"/>
      <c r="L229" s="5"/>
      <c r="M229" s="5"/>
      <c r="N229" s="5"/>
      <c r="O229" s="26"/>
      <c r="P229" s="25"/>
      <c r="Q229" s="25"/>
      <c r="R229" s="5"/>
      <c r="S229" s="5"/>
    </row>
    <row r="230" spans="1:19" s="23" customFormat="1" x14ac:dyDescent="0.2">
      <c r="A230"/>
      <c r="B230"/>
      <c r="C230"/>
      <c r="D230"/>
      <c r="E230" s="4"/>
      <c r="F230" s="1"/>
      <c r="G230" s="18"/>
      <c r="H230" s="18"/>
      <c r="I230" s="18"/>
      <c r="J230" s="83"/>
      <c r="K230" s="5"/>
      <c r="L230" s="5"/>
      <c r="M230" s="5"/>
      <c r="N230" s="5"/>
      <c r="O230" s="26"/>
      <c r="P230" s="25"/>
      <c r="Q230" s="25"/>
      <c r="R230" s="5"/>
      <c r="S230" s="5"/>
    </row>
    <row r="231" spans="1:19" s="23" customFormat="1" x14ac:dyDescent="0.2">
      <c r="A231"/>
      <c r="B231"/>
      <c r="C231"/>
      <c r="D231"/>
      <c r="E231" s="4"/>
      <c r="F231" s="1"/>
      <c r="G231" s="18"/>
      <c r="H231" s="18"/>
      <c r="I231" s="18"/>
      <c r="J231" s="83"/>
      <c r="K231" s="5"/>
      <c r="L231" s="5"/>
      <c r="M231" s="5"/>
      <c r="N231" s="5"/>
      <c r="O231" s="26"/>
      <c r="P231" s="25"/>
      <c r="Q231" s="25"/>
      <c r="R231" s="5"/>
      <c r="S231" s="5"/>
    </row>
    <row r="232" spans="1:19" s="23" customFormat="1" x14ac:dyDescent="0.2">
      <c r="A232"/>
      <c r="B232"/>
      <c r="C232"/>
      <c r="D232"/>
      <c r="E232" s="4"/>
      <c r="F232" s="1"/>
      <c r="G232" s="18"/>
      <c r="H232" s="18"/>
      <c r="I232" s="18"/>
      <c r="J232" s="83"/>
      <c r="K232" s="5"/>
      <c r="L232" s="5"/>
      <c r="M232" s="5"/>
      <c r="N232" s="5"/>
      <c r="O232" s="26"/>
      <c r="P232" s="25"/>
      <c r="Q232" s="25"/>
      <c r="R232" s="5"/>
      <c r="S232" s="5"/>
    </row>
    <row r="233" spans="1:19" s="23" customFormat="1" x14ac:dyDescent="0.2">
      <c r="A233"/>
      <c r="B233"/>
      <c r="C233"/>
      <c r="D233"/>
      <c r="E233" s="4"/>
      <c r="F233" s="1"/>
      <c r="G233" s="18"/>
      <c r="H233" s="18"/>
      <c r="I233" s="18"/>
      <c r="J233" s="83"/>
      <c r="K233" s="5"/>
      <c r="L233" s="5"/>
      <c r="M233" s="5"/>
      <c r="N233" s="5"/>
      <c r="O233" s="26"/>
      <c r="P233" s="25"/>
      <c r="Q233" s="25"/>
      <c r="R233" s="5"/>
      <c r="S233" s="5"/>
    </row>
    <row r="234" spans="1:19" s="23" customFormat="1" x14ac:dyDescent="0.2">
      <c r="A234"/>
      <c r="B234"/>
      <c r="C234"/>
      <c r="D234"/>
      <c r="E234" s="4"/>
      <c r="F234" s="1"/>
      <c r="G234" s="18"/>
      <c r="H234" s="18"/>
      <c r="I234" s="18"/>
      <c r="J234" s="83"/>
      <c r="K234" s="5"/>
      <c r="L234" s="5"/>
      <c r="M234" s="5"/>
      <c r="N234" s="5"/>
      <c r="O234" s="26"/>
      <c r="P234" s="25"/>
      <c r="Q234" s="25"/>
      <c r="R234" s="5"/>
      <c r="S234" s="5"/>
    </row>
    <row r="235" spans="1:19" s="23" customFormat="1" x14ac:dyDescent="0.2">
      <c r="A235"/>
      <c r="B235"/>
      <c r="C235"/>
      <c r="D235"/>
      <c r="E235" s="4"/>
      <c r="F235" s="1"/>
      <c r="G235" s="18"/>
      <c r="H235" s="18"/>
      <c r="I235" s="18"/>
      <c r="J235" s="83"/>
      <c r="K235" s="5"/>
      <c r="L235" s="5"/>
      <c r="M235" s="5"/>
      <c r="N235" s="5"/>
      <c r="O235" s="26"/>
      <c r="P235" s="25"/>
      <c r="Q235" s="25"/>
      <c r="R235" s="5"/>
      <c r="S235" s="5"/>
    </row>
    <row r="236" spans="1:19" s="23" customFormat="1" x14ac:dyDescent="0.2">
      <c r="A236"/>
      <c r="B236"/>
      <c r="C236"/>
      <c r="D236"/>
      <c r="E236" s="4"/>
      <c r="F236" s="1"/>
      <c r="G236" s="18"/>
      <c r="H236" s="18"/>
      <c r="I236" s="18"/>
      <c r="J236" s="83"/>
      <c r="K236" s="5"/>
      <c r="L236" s="5"/>
      <c r="M236" s="5"/>
      <c r="N236" s="5"/>
      <c r="O236" s="26"/>
      <c r="P236" s="25"/>
      <c r="Q236" s="25"/>
      <c r="R236" s="5"/>
      <c r="S236" s="5"/>
    </row>
    <row r="237" spans="1:19" s="23" customFormat="1" x14ac:dyDescent="0.2">
      <c r="A237"/>
      <c r="B237"/>
      <c r="C237"/>
      <c r="D237"/>
      <c r="E237" s="4"/>
      <c r="F237" s="1"/>
      <c r="G237" s="18"/>
      <c r="H237" s="18"/>
      <c r="I237" s="18"/>
      <c r="J237" s="83"/>
      <c r="K237" s="5"/>
      <c r="L237" s="5"/>
      <c r="M237" s="5"/>
      <c r="N237" s="5"/>
      <c r="O237" s="26"/>
      <c r="P237" s="25"/>
      <c r="Q237" s="25"/>
      <c r="R237" s="5"/>
      <c r="S237" s="5"/>
    </row>
    <row r="238" spans="1:19" s="23" customFormat="1" x14ac:dyDescent="0.2">
      <c r="A238"/>
      <c r="B238"/>
      <c r="C238"/>
      <c r="D238"/>
      <c r="E238" s="4"/>
      <c r="F238" s="1"/>
      <c r="G238" s="18"/>
      <c r="H238" s="18"/>
      <c r="I238" s="18"/>
      <c r="J238" s="83"/>
      <c r="K238" s="5"/>
      <c r="L238" s="5"/>
      <c r="M238" s="5"/>
      <c r="N238" s="5"/>
      <c r="O238" s="26"/>
      <c r="P238" s="25"/>
      <c r="Q238" s="25"/>
      <c r="R238" s="5"/>
      <c r="S238" s="5"/>
    </row>
    <row r="239" spans="1:19" s="23" customFormat="1" x14ac:dyDescent="0.2">
      <c r="A239"/>
      <c r="B239"/>
      <c r="C239"/>
      <c r="D239"/>
      <c r="E239" s="4"/>
      <c r="F239" s="1"/>
      <c r="G239" s="18"/>
      <c r="H239" s="18"/>
      <c r="I239" s="18"/>
      <c r="J239" s="83"/>
      <c r="K239" s="5"/>
      <c r="L239" s="5"/>
      <c r="M239" s="5"/>
      <c r="N239" s="5"/>
      <c r="O239" s="26"/>
      <c r="P239" s="25"/>
      <c r="Q239" s="25"/>
      <c r="R239" s="5"/>
      <c r="S239" s="5"/>
    </row>
    <row r="240" spans="1:19" s="23" customFormat="1" x14ac:dyDescent="0.2">
      <c r="A240"/>
      <c r="B240"/>
      <c r="C240"/>
      <c r="D240"/>
      <c r="E240" s="4"/>
      <c r="F240" s="1"/>
      <c r="G240" s="18"/>
      <c r="H240" s="18"/>
      <c r="I240" s="18"/>
      <c r="J240" s="83"/>
      <c r="K240" s="5"/>
      <c r="L240" s="5"/>
      <c r="M240" s="5"/>
      <c r="N240" s="5"/>
      <c r="O240" s="26"/>
      <c r="P240" s="25"/>
      <c r="Q240" s="25"/>
      <c r="R240" s="5"/>
      <c r="S240" s="5"/>
    </row>
    <row r="241" spans="1:19" s="23" customFormat="1" x14ac:dyDescent="0.2">
      <c r="A241"/>
      <c r="B241"/>
      <c r="C241"/>
      <c r="D241"/>
      <c r="E241" s="4"/>
      <c r="F241" s="1"/>
      <c r="G241" s="18"/>
      <c r="H241" s="18"/>
      <c r="I241" s="18"/>
      <c r="J241" s="83"/>
      <c r="K241" s="5"/>
      <c r="L241" s="5"/>
      <c r="M241" s="5"/>
      <c r="N241" s="5"/>
      <c r="O241" s="26"/>
      <c r="P241" s="25"/>
      <c r="Q241" s="25"/>
      <c r="R241" s="5"/>
      <c r="S241" s="5"/>
    </row>
    <row r="242" spans="1:19" s="23" customFormat="1" x14ac:dyDescent="0.2">
      <c r="A242"/>
      <c r="B242"/>
      <c r="C242"/>
      <c r="D242"/>
      <c r="E242" s="4"/>
      <c r="F242" s="1"/>
      <c r="G242" s="18"/>
      <c r="H242" s="18"/>
      <c r="I242" s="18"/>
      <c r="J242" s="83"/>
      <c r="K242" s="5"/>
      <c r="L242" s="5"/>
      <c r="M242" s="5"/>
      <c r="N242" s="5"/>
      <c r="O242" s="26"/>
      <c r="P242" s="25"/>
      <c r="Q242" s="25"/>
      <c r="R242" s="5"/>
      <c r="S242" s="5"/>
    </row>
    <row r="243" spans="1:19" s="23" customFormat="1" x14ac:dyDescent="0.2">
      <c r="A243"/>
      <c r="B243"/>
      <c r="C243"/>
      <c r="D243"/>
      <c r="E243" s="4"/>
      <c r="F243" s="1"/>
      <c r="G243" s="18"/>
      <c r="H243" s="18"/>
      <c r="I243" s="18"/>
      <c r="J243" s="83"/>
      <c r="K243" s="5"/>
      <c r="L243" s="5"/>
      <c r="M243" s="5"/>
      <c r="N243" s="5"/>
      <c r="O243" s="26"/>
      <c r="P243" s="25"/>
      <c r="Q243" s="25"/>
      <c r="R243" s="5"/>
      <c r="S243" s="5"/>
    </row>
    <row r="244" spans="1:19" s="23" customFormat="1" x14ac:dyDescent="0.2">
      <c r="A244"/>
      <c r="B244"/>
      <c r="C244"/>
      <c r="D244"/>
      <c r="E244" s="4"/>
      <c r="F244" s="1"/>
      <c r="G244" s="18"/>
      <c r="H244" s="18"/>
      <c r="I244" s="18"/>
      <c r="J244" s="83"/>
      <c r="K244" s="5"/>
      <c r="L244" s="5"/>
      <c r="M244" s="5"/>
      <c r="N244" s="5"/>
      <c r="O244" s="26"/>
      <c r="P244" s="25"/>
      <c r="Q244" s="25"/>
      <c r="R244" s="5"/>
      <c r="S244" s="5"/>
    </row>
    <row r="245" spans="1:19" s="23" customFormat="1" x14ac:dyDescent="0.2">
      <c r="A245"/>
      <c r="B245"/>
      <c r="C245"/>
      <c r="D245"/>
      <c r="E245" s="4"/>
      <c r="F245" s="1"/>
      <c r="G245" s="18"/>
      <c r="H245" s="18"/>
      <c r="I245" s="18"/>
      <c r="J245" s="83"/>
      <c r="K245" s="5"/>
      <c r="L245" s="5"/>
      <c r="M245" s="5"/>
      <c r="N245" s="5"/>
      <c r="O245" s="26"/>
      <c r="P245" s="25"/>
      <c r="Q245" s="25"/>
      <c r="R245" s="5"/>
      <c r="S245" s="5"/>
    </row>
    <row r="246" spans="1:19" s="23" customFormat="1" x14ac:dyDescent="0.2">
      <c r="A246"/>
      <c r="B246"/>
      <c r="C246"/>
      <c r="D246"/>
      <c r="E246" s="4"/>
      <c r="F246" s="1"/>
      <c r="G246" s="18"/>
      <c r="H246" s="18"/>
      <c r="I246" s="18"/>
      <c r="J246" s="83"/>
      <c r="K246" s="5"/>
      <c r="L246" s="5"/>
      <c r="M246" s="5"/>
      <c r="N246" s="5"/>
      <c r="O246" s="26"/>
      <c r="P246" s="25"/>
      <c r="Q246" s="25"/>
      <c r="R246" s="5"/>
      <c r="S246" s="5"/>
    </row>
    <row r="247" spans="1:19" s="23" customFormat="1" x14ac:dyDescent="0.2">
      <c r="A247"/>
      <c r="B247"/>
      <c r="C247"/>
      <c r="D247"/>
      <c r="E247" s="4"/>
      <c r="F247" s="1"/>
      <c r="G247" s="18"/>
      <c r="H247" s="18"/>
      <c r="I247" s="18"/>
      <c r="J247" s="83"/>
      <c r="K247" s="5"/>
      <c r="L247" s="5"/>
      <c r="M247" s="5"/>
      <c r="N247" s="5"/>
      <c r="O247" s="26"/>
      <c r="P247" s="25"/>
      <c r="Q247" s="25"/>
      <c r="R247" s="5"/>
      <c r="S247" s="5"/>
    </row>
    <row r="248" spans="1:19" s="23" customFormat="1" x14ac:dyDescent="0.2">
      <c r="A248"/>
      <c r="B248"/>
      <c r="C248"/>
      <c r="D248"/>
      <c r="E248" s="4"/>
      <c r="F248" s="1"/>
      <c r="G248" s="18"/>
      <c r="H248" s="18"/>
      <c r="I248" s="18"/>
      <c r="J248" s="83"/>
      <c r="K248" s="5"/>
      <c r="L248" s="5"/>
      <c r="M248" s="5"/>
      <c r="N248" s="5"/>
      <c r="O248" s="26"/>
      <c r="P248" s="25"/>
      <c r="Q248" s="25"/>
      <c r="R248" s="5"/>
      <c r="S248" s="5"/>
    </row>
    <row r="249" spans="1:19" s="23" customFormat="1" x14ac:dyDescent="0.2">
      <c r="A249"/>
      <c r="B249"/>
      <c r="C249"/>
      <c r="D249"/>
      <c r="E249" s="4"/>
      <c r="F249" s="1"/>
      <c r="G249" s="18"/>
      <c r="H249" s="18"/>
      <c r="I249" s="18"/>
      <c r="J249" s="83"/>
      <c r="K249" s="5"/>
      <c r="L249" s="5"/>
      <c r="M249" s="5"/>
      <c r="N249" s="5"/>
      <c r="O249" s="26"/>
      <c r="P249" s="25"/>
      <c r="Q249" s="25"/>
      <c r="R249" s="5"/>
      <c r="S249" s="5"/>
    </row>
    <row r="250" spans="1:19" s="23" customFormat="1" x14ac:dyDescent="0.2">
      <c r="A250"/>
      <c r="B250"/>
      <c r="C250"/>
      <c r="D250"/>
      <c r="E250" s="4"/>
      <c r="F250" s="1"/>
      <c r="G250" s="18"/>
      <c r="H250" s="18"/>
      <c r="I250" s="18"/>
      <c r="J250" s="83"/>
      <c r="K250" s="5"/>
      <c r="L250" s="5"/>
      <c r="M250" s="5"/>
      <c r="N250" s="5"/>
      <c r="O250" s="26"/>
      <c r="P250" s="25"/>
      <c r="Q250" s="25"/>
      <c r="R250" s="5"/>
      <c r="S250" s="5"/>
    </row>
    <row r="251" spans="1:19" s="23" customFormat="1" x14ac:dyDescent="0.2">
      <c r="A251"/>
      <c r="B251"/>
      <c r="C251"/>
      <c r="D251"/>
      <c r="E251" s="4"/>
      <c r="F251" s="1"/>
      <c r="G251" s="18"/>
      <c r="H251" s="18"/>
      <c r="I251" s="18"/>
      <c r="J251" s="83"/>
      <c r="K251" s="5"/>
      <c r="L251" s="5"/>
      <c r="M251" s="5"/>
      <c r="N251" s="5"/>
      <c r="O251" s="26"/>
      <c r="P251" s="25"/>
      <c r="Q251" s="25"/>
      <c r="R251" s="5"/>
      <c r="S251" s="5"/>
    </row>
    <row r="252" spans="1:19" s="23" customFormat="1" x14ac:dyDescent="0.2">
      <c r="A252"/>
      <c r="B252"/>
      <c r="C252"/>
      <c r="D252"/>
      <c r="E252" s="4"/>
      <c r="F252" s="1"/>
      <c r="G252" s="18"/>
      <c r="H252" s="18"/>
      <c r="I252" s="18"/>
      <c r="J252" s="83"/>
      <c r="K252" s="5"/>
      <c r="L252" s="5"/>
      <c r="M252" s="5"/>
      <c r="N252" s="5"/>
      <c r="O252" s="26"/>
      <c r="P252" s="25"/>
      <c r="Q252" s="25"/>
      <c r="R252" s="5"/>
      <c r="S252" s="5"/>
    </row>
    <row r="253" spans="1:19" s="23" customFormat="1" x14ac:dyDescent="0.2">
      <c r="A253"/>
      <c r="B253"/>
      <c r="C253"/>
      <c r="D253"/>
      <c r="E253" s="4"/>
      <c r="F253" s="1"/>
      <c r="G253" s="18"/>
      <c r="H253" s="18"/>
      <c r="I253" s="18"/>
      <c r="J253" s="83"/>
      <c r="K253" s="5"/>
      <c r="L253" s="5"/>
      <c r="M253" s="5"/>
      <c r="N253" s="5"/>
      <c r="O253" s="26"/>
      <c r="P253" s="25"/>
      <c r="Q253" s="25"/>
      <c r="R253" s="5"/>
      <c r="S253" s="5"/>
    </row>
    <row r="254" spans="1:19" s="23" customFormat="1" x14ac:dyDescent="0.2">
      <c r="A254"/>
      <c r="B254"/>
      <c r="C254"/>
      <c r="D254"/>
      <c r="E254" s="4"/>
      <c r="F254" s="1"/>
      <c r="G254" s="18"/>
      <c r="H254" s="18"/>
      <c r="I254" s="18"/>
      <c r="J254" s="83"/>
      <c r="K254" s="5"/>
      <c r="L254" s="5"/>
      <c r="M254" s="5"/>
      <c r="N254" s="5"/>
      <c r="O254" s="26"/>
      <c r="P254" s="25"/>
      <c r="Q254" s="25"/>
      <c r="R254" s="5"/>
      <c r="S254" s="5"/>
    </row>
    <row r="255" spans="1:19" s="23" customFormat="1" x14ac:dyDescent="0.2">
      <c r="A255"/>
      <c r="B255"/>
      <c r="C255"/>
      <c r="D255"/>
      <c r="E255" s="4"/>
      <c r="F255" s="1"/>
      <c r="G255" s="18"/>
      <c r="H255" s="18"/>
      <c r="I255" s="18"/>
      <c r="J255" s="83"/>
      <c r="K255" s="5"/>
      <c r="L255" s="5"/>
      <c r="M255" s="5"/>
      <c r="N255" s="5"/>
      <c r="O255" s="26"/>
      <c r="P255" s="25"/>
      <c r="Q255" s="25"/>
      <c r="R255" s="5"/>
      <c r="S255" s="5"/>
    </row>
    <row r="256" spans="1:19" s="23" customFormat="1" x14ac:dyDescent="0.2">
      <c r="A256"/>
      <c r="B256"/>
      <c r="C256"/>
      <c r="D256"/>
      <c r="E256" s="4"/>
      <c r="F256" s="1"/>
      <c r="G256" s="18"/>
      <c r="H256" s="18"/>
      <c r="I256" s="18"/>
      <c r="J256" s="83"/>
      <c r="K256" s="5"/>
      <c r="L256" s="5"/>
      <c r="M256" s="5"/>
      <c r="N256" s="5"/>
      <c r="O256" s="26"/>
      <c r="P256" s="25"/>
      <c r="Q256" s="25"/>
      <c r="R256" s="5"/>
      <c r="S256" s="5"/>
    </row>
    <row r="257" spans="1:19" s="23" customFormat="1" x14ac:dyDescent="0.2">
      <c r="A257"/>
      <c r="B257"/>
      <c r="C257"/>
      <c r="D257"/>
      <c r="E257" s="4"/>
      <c r="F257" s="1"/>
      <c r="G257" s="18"/>
      <c r="H257" s="18"/>
      <c r="I257" s="18"/>
      <c r="J257" s="83"/>
      <c r="K257" s="5"/>
      <c r="L257" s="5"/>
      <c r="M257" s="5"/>
      <c r="N257" s="5"/>
      <c r="O257" s="26"/>
      <c r="P257" s="25"/>
      <c r="Q257" s="25"/>
      <c r="R257" s="5"/>
      <c r="S257" s="5"/>
    </row>
    <row r="258" spans="1:19" s="23" customFormat="1" x14ac:dyDescent="0.2">
      <c r="A258"/>
      <c r="B258"/>
      <c r="C258"/>
      <c r="D258"/>
      <c r="E258" s="4"/>
      <c r="F258" s="1"/>
      <c r="G258" s="18"/>
      <c r="H258" s="18"/>
      <c r="I258" s="18"/>
      <c r="J258" s="83"/>
      <c r="K258" s="5"/>
      <c r="L258" s="5"/>
      <c r="M258" s="5"/>
      <c r="N258" s="5"/>
      <c r="O258" s="26"/>
      <c r="P258" s="25"/>
      <c r="Q258" s="25"/>
      <c r="R258" s="5"/>
      <c r="S258" s="5"/>
    </row>
    <row r="259" spans="1:19" s="23" customFormat="1" x14ac:dyDescent="0.2">
      <c r="A259"/>
      <c r="B259"/>
      <c r="C259"/>
      <c r="D259"/>
      <c r="E259" s="4"/>
      <c r="F259" s="1"/>
      <c r="G259" s="18"/>
      <c r="H259" s="18"/>
      <c r="I259" s="18"/>
      <c r="J259" s="83"/>
      <c r="K259" s="5"/>
      <c r="L259" s="5"/>
      <c r="M259" s="5"/>
      <c r="N259" s="5"/>
      <c r="O259" s="26"/>
      <c r="P259" s="25"/>
      <c r="Q259" s="25"/>
      <c r="R259" s="5"/>
      <c r="S259" s="5"/>
    </row>
    <row r="260" spans="1:19" s="23" customFormat="1" x14ac:dyDescent="0.2">
      <c r="A260"/>
      <c r="B260"/>
      <c r="C260"/>
      <c r="D260"/>
      <c r="E260" s="4"/>
      <c r="F260" s="1"/>
      <c r="G260" s="18"/>
      <c r="H260" s="18"/>
      <c r="I260" s="18"/>
      <c r="J260" s="83"/>
      <c r="K260" s="5"/>
      <c r="L260" s="5"/>
      <c r="M260" s="5"/>
      <c r="N260" s="5"/>
      <c r="O260" s="26"/>
      <c r="P260" s="25"/>
      <c r="Q260" s="25"/>
      <c r="R260" s="5"/>
      <c r="S260" s="5"/>
    </row>
    <row r="261" spans="1:19" s="23" customFormat="1" x14ac:dyDescent="0.2">
      <c r="A261"/>
      <c r="B261"/>
      <c r="C261"/>
      <c r="D261"/>
      <c r="E261" s="4"/>
      <c r="F261" s="1"/>
      <c r="G261" s="18"/>
      <c r="H261" s="18"/>
      <c r="I261" s="18"/>
      <c r="J261" s="83"/>
      <c r="K261" s="5"/>
      <c r="L261" s="5"/>
      <c r="M261" s="5"/>
      <c r="N261" s="5"/>
      <c r="O261" s="26"/>
      <c r="P261" s="25"/>
      <c r="Q261" s="25"/>
      <c r="R261" s="5"/>
      <c r="S261" s="5"/>
    </row>
    <row r="262" spans="1:19" s="23" customFormat="1" x14ac:dyDescent="0.2">
      <c r="A262"/>
      <c r="B262"/>
      <c r="C262"/>
      <c r="D262"/>
      <c r="E262" s="4"/>
      <c r="F262" s="1"/>
      <c r="G262" s="18"/>
      <c r="H262" s="18"/>
      <c r="I262" s="18"/>
      <c r="J262" s="83"/>
      <c r="K262" s="5"/>
      <c r="L262" s="5"/>
      <c r="M262" s="5"/>
      <c r="N262" s="5"/>
      <c r="O262" s="26"/>
      <c r="P262" s="25"/>
      <c r="Q262" s="25"/>
      <c r="R262" s="5"/>
      <c r="S262" s="5"/>
    </row>
    <row r="263" spans="1:19" s="23" customFormat="1" x14ac:dyDescent="0.2">
      <c r="A263"/>
      <c r="B263"/>
      <c r="C263"/>
      <c r="D263"/>
      <c r="E263" s="4"/>
      <c r="F263" s="1"/>
      <c r="G263" s="18"/>
      <c r="H263" s="18"/>
      <c r="I263" s="18"/>
      <c r="J263" s="83"/>
      <c r="K263" s="5"/>
      <c r="L263" s="5"/>
      <c r="M263" s="5"/>
      <c r="N263" s="5"/>
      <c r="O263" s="26"/>
      <c r="P263" s="25"/>
      <c r="Q263" s="25"/>
      <c r="R263" s="5"/>
      <c r="S263" s="5"/>
    </row>
    <row r="264" spans="1:19" s="23" customFormat="1" x14ac:dyDescent="0.2">
      <c r="A264"/>
      <c r="B264"/>
      <c r="C264"/>
      <c r="D264"/>
      <c r="E264" s="4"/>
      <c r="F264" s="1"/>
      <c r="G264" s="18"/>
      <c r="H264" s="18"/>
      <c r="I264" s="18"/>
      <c r="J264" s="83"/>
      <c r="K264" s="5"/>
      <c r="L264" s="5"/>
      <c r="M264" s="5"/>
      <c r="N264" s="5"/>
      <c r="O264" s="26"/>
      <c r="P264" s="25"/>
      <c r="Q264" s="25"/>
      <c r="R264" s="5"/>
      <c r="S264" s="5"/>
    </row>
    <row r="265" spans="1:19" s="23" customFormat="1" x14ac:dyDescent="0.2">
      <c r="A265"/>
      <c r="B265"/>
      <c r="C265"/>
      <c r="D265"/>
      <c r="E265" s="4"/>
      <c r="F265" s="1"/>
      <c r="G265" s="18"/>
      <c r="H265" s="18"/>
      <c r="I265" s="18"/>
      <c r="J265" s="83"/>
      <c r="K265" s="5"/>
      <c r="L265" s="5"/>
      <c r="M265" s="5"/>
      <c r="N265" s="5"/>
      <c r="O265" s="26"/>
      <c r="P265" s="25"/>
      <c r="Q265" s="25"/>
      <c r="R265" s="5"/>
      <c r="S265" s="5"/>
    </row>
    <row r="266" spans="1:19" s="23" customFormat="1" x14ac:dyDescent="0.2">
      <c r="A266"/>
      <c r="B266"/>
      <c r="C266"/>
      <c r="D266"/>
      <c r="E266" s="4"/>
      <c r="F266" s="1"/>
      <c r="G266" s="18"/>
      <c r="H266" s="18"/>
      <c r="I266" s="18"/>
      <c r="J266" s="83"/>
      <c r="K266" s="5"/>
      <c r="L266" s="5"/>
      <c r="M266" s="5"/>
      <c r="N266" s="5"/>
      <c r="O266" s="26"/>
      <c r="P266" s="25"/>
      <c r="Q266" s="25"/>
      <c r="R266" s="5"/>
      <c r="S266" s="5"/>
    </row>
    <row r="267" spans="1:19" s="23" customFormat="1" x14ac:dyDescent="0.2">
      <c r="A267"/>
      <c r="B267"/>
      <c r="C267"/>
      <c r="D267"/>
      <c r="E267" s="4"/>
      <c r="F267" s="1"/>
      <c r="G267" s="18"/>
      <c r="H267" s="18"/>
      <c r="I267" s="18"/>
      <c r="J267" s="83"/>
      <c r="K267" s="5"/>
      <c r="L267" s="5"/>
      <c r="M267" s="5"/>
      <c r="N267" s="5"/>
      <c r="O267" s="26"/>
      <c r="P267" s="25"/>
      <c r="Q267" s="25"/>
      <c r="R267" s="5"/>
      <c r="S267" s="5"/>
    </row>
    <row r="268" spans="1:19" s="23" customFormat="1" x14ac:dyDescent="0.2">
      <c r="A268"/>
      <c r="B268"/>
      <c r="C268"/>
      <c r="D268"/>
      <c r="E268" s="4"/>
      <c r="F268" s="1"/>
      <c r="G268" s="18"/>
      <c r="H268" s="18"/>
      <c r="I268" s="18"/>
      <c r="J268" s="83"/>
      <c r="K268" s="5"/>
      <c r="L268" s="5"/>
      <c r="M268" s="5"/>
      <c r="N268" s="5"/>
      <c r="O268" s="26"/>
      <c r="P268" s="25"/>
      <c r="Q268" s="25"/>
      <c r="R268" s="5"/>
      <c r="S268" s="5"/>
    </row>
    <row r="269" spans="1:19" s="23" customFormat="1" x14ac:dyDescent="0.2">
      <c r="A269"/>
      <c r="B269"/>
      <c r="C269"/>
      <c r="D269"/>
      <c r="E269" s="4"/>
      <c r="F269" s="1"/>
      <c r="G269" s="18"/>
      <c r="H269" s="18"/>
      <c r="I269" s="18"/>
      <c r="J269" s="83"/>
      <c r="K269" s="5"/>
      <c r="L269" s="5"/>
      <c r="M269" s="5"/>
      <c r="N269" s="5"/>
      <c r="O269" s="26"/>
      <c r="P269" s="25"/>
      <c r="Q269" s="25"/>
      <c r="R269" s="5"/>
      <c r="S269" s="5"/>
    </row>
    <row r="270" spans="1:19" s="23" customFormat="1" x14ac:dyDescent="0.2">
      <c r="A270"/>
      <c r="B270"/>
      <c r="C270"/>
      <c r="D270"/>
      <c r="E270" s="4"/>
      <c r="F270" s="1"/>
      <c r="G270" s="18"/>
      <c r="H270" s="18"/>
      <c r="I270" s="18"/>
      <c r="J270" s="83"/>
      <c r="K270" s="5"/>
      <c r="L270" s="5"/>
      <c r="M270" s="5"/>
      <c r="N270" s="5"/>
      <c r="O270" s="26"/>
      <c r="P270" s="25"/>
      <c r="Q270" s="25"/>
      <c r="R270" s="5"/>
      <c r="S270" s="5"/>
    </row>
    <row r="271" spans="1:19" s="23" customFormat="1" x14ac:dyDescent="0.2">
      <c r="A271"/>
      <c r="B271"/>
      <c r="C271"/>
      <c r="D271"/>
      <c r="E271" s="4"/>
      <c r="F271" s="1"/>
      <c r="G271" s="18"/>
      <c r="H271" s="18"/>
      <c r="I271" s="18"/>
      <c r="J271" s="83"/>
      <c r="K271" s="5"/>
      <c r="L271" s="5"/>
      <c r="M271" s="5"/>
      <c r="N271" s="5"/>
      <c r="O271" s="26"/>
      <c r="P271" s="25"/>
      <c r="Q271" s="25"/>
      <c r="R271" s="5"/>
      <c r="S271" s="5"/>
    </row>
    <row r="272" spans="1:19" s="23" customFormat="1" x14ac:dyDescent="0.2">
      <c r="A272"/>
      <c r="B272"/>
      <c r="C272"/>
      <c r="D272"/>
      <c r="E272" s="4"/>
      <c r="F272" s="1"/>
      <c r="G272" s="18"/>
      <c r="H272" s="18"/>
      <c r="I272" s="18"/>
      <c r="J272" s="83"/>
      <c r="K272" s="5"/>
      <c r="L272" s="5"/>
      <c r="M272" s="5"/>
      <c r="N272" s="5"/>
      <c r="O272" s="26"/>
      <c r="P272" s="25"/>
      <c r="Q272" s="25"/>
      <c r="R272" s="5"/>
      <c r="S272" s="5"/>
    </row>
    <row r="273" spans="1:19" s="23" customFormat="1" x14ac:dyDescent="0.2">
      <c r="A273"/>
      <c r="B273"/>
      <c r="C273"/>
      <c r="D273"/>
      <c r="E273" s="4"/>
      <c r="F273" s="1"/>
      <c r="G273" s="18"/>
      <c r="H273" s="18"/>
      <c r="I273" s="18"/>
      <c r="J273" s="83"/>
      <c r="K273" s="5"/>
      <c r="L273" s="5"/>
      <c r="M273" s="5"/>
      <c r="N273" s="5"/>
      <c r="O273" s="26"/>
      <c r="P273" s="25"/>
      <c r="Q273" s="25"/>
      <c r="R273" s="5"/>
      <c r="S273" s="5"/>
    </row>
    <row r="274" spans="1:19" s="23" customFormat="1" x14ac:dyDescent="0.2">
      <c r="A274"/>
      <c r="B274"/>
      <c r="C274"/>
      <c r="D274"/>
      <c r="E274" s="4"/>
      <c r="F274" s="1"/>
      <c r="G274" s="18"/>
      <c r="H274" s="18"/>
      <c r="I274" s="18"/>
      <c r="J274" s="83"/>
      <c r="K274" s="5"/>
      <c r="L274" s="5"/>
      <c r="M274" s="5"/>
      <c r="N274" s="5"/>
      <c r="O274" s="26"/>
      <c r="P274" s="25"/>
      <c r="Q274" s="25"/>
      <c r="R274" s="5"/>
      <c r="S274" s="5"/>
    </row>
    <row r="275" spans="1:19" s="23" customFormat="1" x14ac:dyDescent="0.2">
      <c r="A275"/>
      <c r="B275"/>
      <c r="C275"/>
      <c r="D275"/>
      <c r="E275" s="4"/>
      <c r="F275" s="1"/>
      <c r="G275" s="18"/>
      <c r="H275" s="18"/>
      <c r="I275" s="18"/>
      <c r="J275" s="83"/>
      <c r="K275" s="5"/>
      <c r="L275" s="5"/>
      <c r="M275" s="5"/>
      <c r="N275" s="5"/>
      <c r="O275" s="26"/>
      <c r="P275" s="25"/>
      <c r="Q275" s="25"/>
      <c r="R275" s="5"/>
      <c r="S275" s="5"/>
    </row>
    <row r="276" spans="1:19" s="23" customFormat="1" x14ac:dyDescent="0.2">
      <c r="A276"/>
      <c r="B276"/>
      <c r="C276"/>
      <c r="D276"/>
      <c r="E276" s="4"/>
      <c r="F276" s="1"/>
      <c r="G276" s="18"/>
      <c r="H276" s="18"/>
      <c r="I276" s="18"/>
      <c r="J276" s="83"/>
      <c r="K276" s="5"/>
      <c r="L276" s="5"/>
      <c r="M276" s="5"/>
      <c r="N276" s="5"/>
      <c r="O276" s="26"/>
      <c r="P276" s="25"/>
      <c r="Q276" s="25"/>
      <c r="R276" s="5"/>
      <c r="S276" s="5"/>
    </row>
    <row r="277" spans="1:19" s="23" customFormat="1" x14ac:dyDescent="0.2">
      <c r="A277"/>
      <c r="B277"/>
      <c r="C277"/>
      <c r="D277"/>
      <c r="E277" s="4"/>
      <c r="F277" s="1"/>
      <c r="G277" s="18"/>
      <c r="H277" s="18"/>
      <c r="I277" s="18"/>
      <c r="J277" s="83"/>
      <c r="K277" s="5"/>
      <c r="L277" s="5"/>
      <c r="M277" s="5"/>
      <c r="N277" s="5"/>
      <c r="O277" s="26"/>
      <c r="P277" s="25"/>
      <c r="Q277" s="25"/>
      <c r="R277" s="5"/>
      <c r="S277" s="5"/>
    </row>
    <row r="278" spans="1:19" s="23" customFormat="1" x14ac:dyDescent="0.2">
      <c r="A278"/>
      <c r="B278"/>
      <c r="C278"/>
      <c r="D278"/>
      <c r="E278" s="4"/>
      <c r="F278" s="1"/>
      <c r="G278" s="18"/>
      <c r="H278" s="18"/>
      <c r="I278" s="18"/>
      <c r="J278" s="83"/>
      <c r="K278" s="5"/>
      <c r="L278" s="5"/>
      <c r="M278" s="5"/>
      <c r="N278" s="5"/>
      <c r="O278" s="26"/>
      <c r="P278" s="25"/>
      <c r="Q278" s="25"/>
      <c r="R278" s="5"/>
      <c r="S278" s="5"/>
    </row>
    <row r="279" spans="1:19" s="23" customFormat="1" x14ac:dyDescent="0.2">
      <c r="A279"/>
      <c r="B279"/>
      <c r="C279"/>
      <c r="D279"/>
      <c r="E279" s="4"/>
      <c r="F279" s="1"/>
      <c r="G279" s="18"/>
      <c r="H279" s="18"/>
      <c r="I279" s="18"/>
      <c r="J279" s="83"/>
      <c r="K279" s="5"/>
      <c r="L279" s="5"/>
      <c r="M279" s="5"/>
      <c r="N279" s="5"/>
      <c r="O279" s="26"/>
      <c r="P279" s="25"/>
      <c r="Q279" s="25"/>
      <c r="R279" s="5"/>
      <c r="S279" s="5"/>
    </row>
    <row r="280" spans="1:19" s="23" customFormat="1" x14ac:dyDescent="0.2">
      <c r="A280"/>
      <c r="B280"/>
      <c r="C280"/>
      <c r="D280"/>
      <c r="E280" s="4"/>
      <c r="F280" s="1"/>
      <c r="G280" s="18"/>
      <c r="H280" s="18"/>
      <c r="I280" s="18"/>
      <c r="J280" s="83"/>
      <c r="K280" s="5"/>
      <c r="L280" s="5"/>
      <c r="M280" s="5"/>
      <c r="N280" s="5"/>
      <c r="O280" s="26"/>
      <c r="P280" s="25"/>
      <c r="Q280" s="25"/>
      <c r="R280" s="5"/>
      <c r="S280" s="5"/>
    </row>
    <row r="281" spans="1:19" s="23" customFormat="1" x14ac:dyDescent="0.2">
      <c r="A281"/>
      <c r="B281"/>
      <c r="C281"/>
      <c r="D281"/>
      <c r="E281" s="4"/>
      <c r="F281" s="1"/>
      <c r="G281" s="18"/>
      <c r="H281" s="18"/>
      <c r="I281" s="18"/>
      <c r="J281" s="83"/>
      <c r="K281" s="5"/>
      <c r="L281" s="5"/>
      <c r="M281" s="5"/>
      <c r="N281" s="5"/>
      <c r="O281" s="26"/>
      <c r="P281" s="25"/>
      <c r="Q281" s="25"/>
      <c r="R281" s="5"/>
      <c r="S281" s="5"/>
    </row>
    <row r="282" spans="1:19" s="23" customFormat="1" x14ac:dyDescent="0.2">
      <c r="A282"/>
      <c r="B282"/>
      <c r="C282"/>
      <c r="D282"/>
      <c r="E282" s="4"/>
      <c r="F282" s="1"/>
      <c r="G282" s="18"/>
      <c r="H282" s="18"/>
      <c r="I282" s="18"/>
      <c r="J282" s="83"/>
      <c r="K282" s="5"/>
      <c r="L282" s="5"/>
      <c r="M282" s="5"/>
      <c r="N282" s="5"/>
      <c r="O282" s="26"/>
      <c r="P282" s="25"/>
      <c r="Q282" s="25"/>
      <c r="R282" s="5"/>
      <c r="S282" s="5"/>
    </row>
    <row r="283" spans="1:19" s="23" customFormat="1" x14ac:dyDescent="0.2">
      <c r="A283"/>
      <c r="B283"/>
      <c r="C283"/>
      <c r="D283"/>
      <c r="E283" s="4"/>
      <c r="F283" s="1"/>
      <c r="G283" s="18"/>
      <c r="H283" s="18"/>
      <c r="I283" s="18"/>
      <c r="J283" s="83"/>
      <c r="K283" s="5"/>
      <c r="L283" s="5"/>
      <c r="M283" s="5"/>
      <c r="N283" s="5"/>
      <c r="O283" s="26"/>
      <c r="P283" s="25"/>
      <c r="Q283" s="25"/>
      <c r="R283" s="5"/>
      <c r="S283" s="5"/>
    </row>
    <row r="284" spans="1:19" s="23" customFormat="1" x14ac:dyDescent="0.2">
      <c r="A284"/>
      <c r="B284"/>
      <c r="C284"/>
      <c r="D284"/>
      <c r="E284" s="4"/>
      <c r="F284" s="1"/>
      <c r="G284" s="18"/>
      <c r="H284" s="18"/>
      <c r="I284" s="18"/>
      <c r="J284" s="83"/>
      <c r="K284" s="5"/>
      <c r="L284" s="5"/>
      <c r="M284" s="5"/>
      <c r="N284" s="5"/>
      <c r="O284" s="26"/>
      <c r="P284" s="25"/>
      <c r="Q284" s="25"/>
      <c r="R284" s="5"/>
      <c r="S284" s="5"/>
    </row>
    <row r="285" spans="1:19" s="23" customFormat="1" x14ac:dyDescent="0.2">
      <c r="A285"/>
      <c r="B285"/>
      <c r="C285"/>
      <c r="D285"/>
      <c r="E285" s="4"/>
      <c r="F285" s="1"/>
      <c r="G285" s="18"/>
      <c r="H285" s="18"/>
      <c r="I285" s="18"/>
      <c r="J285" s="83"/>
      <c r="K285" s="5"/>
      <c r="L285" s="5"/>
      <c r="M285" s="5"/>
      <c r="N285" s="5"/>
      <c r="O285" s="26"/>
      <c r="P285" s="25"/>
      <c r="Q285" s="25"/>
      <c r="R285" s="5"/>
      <c r="S285" s="5"/>
    </row>
    <row r="286" spans="1:19" s="23" customFormat="1" x14ac:dyDescent="0.2">
      <c r="A286"/>
      <c r="B286"/>
      <c r="C286"/>
      <c r="D286"/>
      <c r="E286" s="4"/>
      <c r="F286" s="1"/>
      <c r="G286" s="18"/>
      <c r="H286" s="18"/>
      <c r="I286" s="18"/>
      <c r="J286" s="83"/>
      <c r="K286" s="5"/>
      <c r="L286" s="5"/>
      <c r="M286" s="5"/>
      <c r="N286" s="5"/>
      <c r="O286" s="26"/>
      <c r="P286" s="25"/>
      <c r="Q286" s="25"/>
      <c r="R286" s="5"/>
      <c r="S286" s="5"/>
    </row>
    <row r="287" spans="1:19" s="23" customFormat="1" x14ac:dyDescent="0.2">
      <c r="A287"/>
      <c r="B287"/>
      <c r="C287"/>
      <c r="D287"/>
      <c r="E287" s="4"/>
      <c r="F287" s="1"/>
      <c r="G287" s="18"/>
      <c r="H287" s="18"/>
      <c r="I287" s="18"/>
      <c r="J287" s="83"/>
      <c r="K287" s="5"/>
      <c r="L287" s="5"/>
      <c r="M287" s="5"/>
      <c r="N287" s="5"/>
      <c r="O287" s="26"/>
      <c r="P287" s="25"/>
      <c r="Q287" s="25"/>
      <c r="R287" s="5"/>
      <c r="S287" s="5"/>
    </row>
    <row r="288" spans="1:19" s="23" customFormat="1" x14ac:dyDescent="0.2">
      <c r="A288"/>
      <c r="B288"/>
      <c r="C288"/>
      <c r="D288"/>
      <c r="E288" s="4"/>
      <c r="F288" s="1"/>
      <c r="G288" s="18"/>
      <c r="H288" s="18"/>
      <c r="I288" s="18"/>
      <c r="J288" s="83"/>
      <c r="K288" s="5"/>
      <c r="L288" s="5"/>
      <c r="M288" s="5"/>
      <c r="N288" s="5"/>
      <c r="O288" s="26"/>
      <c r="P288" s="25"/>
      <c r="Q288" s="25"/>
      <c r="R288" s="5"/>
      <c r="S288" s="5"/>
    </row>
    <row r="289" spans="1:19" s="23" customFormat="1" x14ac:dyDescent="0.2">
      <c r="A289"/>
      <c r="B289"/>
      <c r="C289"/>
      <c r="D289"/>
      <c r="E289" s="4"/>
      <c r="F289" s="1"/>
      <c r="G289" s="18"/>
      <c r="H289" s="18"/>
      <c r="I289" s="18"/>
      <c r="J289" s="83"/>
      <c r="K289" s="5"/>
      <c r="L289" s="5"/>
      <c r="M289" s="5"/>
      <c r="N289" s="5"/>
      <c r="O289" s="26"/>
      <c r="P289" s="25"/>
      <c r="Q289" s="25"/>
      <c r="R289" s="5"/>
      <c r="S289" s="5"/>
    </row>
    <row r="290" spans="1:19" s="23" customFormat="1" x14ac:dyDescent="0.2">
      <c r="A290"/>
      <c r="B290"/>
      <c r="C290"/>
      <c r="D290"/>
      <c r="E290" s="4"/>
      <c r="F290" s="1"/>
      <c r="G290" s="18"/>
      <c r="H290" s="18"/>
      <c r="I290" s="18"/>
      <c r="J290" s="83"/>
      <c r="K290" s="5"/>
      <c r="L290" s="5"/>
      <c r="M290" s="5"/>
      <c r="N290" s="5"/>
      <c r="O290" s="26"/>
      <c r="P290" s="25"/>
      <c r="Q290" s="25"/>
      <c r="R290" s="5"/>
      <c r="S290" s="5"/>
    </row>
    <row r="291" spans="1:19" s="23" customFormat="1" x14ac:dyDescent="0.2">
      <c r="A291"/>
      <c r="B291"/>
      <c r="C291"/>
      <c r="D291"/>
      <c r="E291" s="4"/>
      <c r="F291" s="1"/>
      <c r="G291" s="18"/>
      <c r="H291" s="18"/>
      <c r="I291" s="18"/>
      <c r="J291" s="83"/>
      <c r="K291" s="5"/>
      <c r="L291" s="5"/>
      <c r="M291" s="5"/>
      <c r="N291" s="5"/>
      <c r="O291" s="26"/>
      <c r="P291" s="25"/>
      <c r="Q291" s="25"/>
      <c r="R291" s="5"/>
      <c r="S291" s="5"/>
    </row>
    <row r="292" spans="1:19" s="23" customFormat="1" x14ac:dyDescent="0.2">
      <c r="A292"/>
      <c r="B292"/>
      <c r="C292"/>
      <c r="D292"/>
      <c r="E292" s="4"/>
      <c r="F292" s="1"/>
      <c r="G292" s="18"/>
      <c r="H292" s="18"/>
      <c r="I292" s="18"/>
      <c r="J292" s="83"/>
      <c r="K292" s="5"/>
      <c r="L292" s="5"/>
      <c r="M292" s="5"/>
      <c r="N292" s="5"/>
      <c r="O292" s="26"/>
      <c r="P292" s="25"/>
      <c r="Q292" s="25"/>
      <c r="R292" s="5"/>
      <c r="S292" s="5"/>
    </row>
    <row r="293" spans="1:19" s="23" customFormat="1" x14ac:dyDescent="0.2">
      <c r="A293"/>
      <c r="B293"/>
      <c r="C293"/>
      <c r="D293"/>
      <c r="E293" s="4"/>
      <c r="F293" s="1"/>
      <c r="G293" s="18"/>
      <c r="H293" s="18"/>
      <c r="I293" s="18"/>
      <c r="J293" s="83"/>
      <c r="K293" s="5"/>
      <c r="L293" s="5"/>
      <c r="M293" s="5"/>
      <c r="N293" s="5"/>
      <c r="O293" s="26"/>
      <c r="P293" s="25"/>
      <c r="Q293" s="25"/>
      <c r="R293" s="5"/>
      <c r="S293" s="5"/>
    </row>
    <row r="294" spans="1:19" s="23" customFormat="1" x14ac:dyDescent="0.2">
      <c r="A294"/>
      <c r="B294"/>
      <c r="C294"/>
      <c r="D294"/>
      <c r="E294" s="4"/>
      <c r="F294" s="1"/>
      <c r="G294" s="18"/>
      <c r="H294" s="18"/>
      <c r="I294" s="18"/>
      <c r="J294" s="83"/>
      <c r="K294" s="5"/>
      <c r="L294" s="5"/>
      <c r="M294" s="5"/>
      <c r="N294" s="5"/>
      <c r="O294" s="26"/>
      <c r="P294" s="25"/>
      <c r="Q294" s="25"/>
      <c r="R294" s="5"/>
      <c r="S294" s="5"/>
    </row>
    <row r="295" spans="1:19" s="23" customFormat="1" x14ac:dyDescent="0.2">
      <c r="A295"/>
      <c r="B295"/>
      <c r="C295"/>
      <c r="D295"/>
      <c r="E295" s="4"/>
      <c r="F295" s="1"/>
      <c r="G295" s="18"/>
      <c r="H295" s="18"/>
      <c r="I295" s="18"/>
      <c r="J295" s="83"/>
      <c r="K295" s="5"/>
      <c r="L295" s="5"/>
      <c r="M295" s="5"/>
      <c r="N295" s="5"/>
      <c r="O295" s="26"/>
      <c r="P295" s="25"/>
      <c r="Q295" s="25"/>
      <c r="R295" s="5"/>
      <c r="S295" s="5"/>
    </row>
    <row r="296" spans="1:19" s="23" customFormat="1" x14ac:dyDescent="0.2">
      <c r="A296"/>
      <c r="B296"/>
      <c r="C296"/>
      <c r="D296"/>
      <c r="E296" s="4"/>
      <c r="F296" s="1"/>
      <c r="G296" s="18"/>
      <c r="H296" s="18"/>
      <c r="I296" s="18"/>
      <c r="J296" s="83"/>
      <c r="K296" s="5"/>
      <c r="L296" s="5"/>
      <c r="M296" s="5"/>
      <c r="N296" s="5"/>
      <c r="O296" s="26"/>
      <c r="P296" s="25"/>
      <c r="Q296" s="25"/>
      <c r="R296" s="5"/>
      <c r="S296" s="5"/>
    </row>
    <row r="297" spans="1:19" s="23" customFormat="1" x14ac:dyDescent="0.2">
      <c r="A297"/>
      <c r="B297"/>
      <c r="C297"/>
      <c r="D297"/>
      <c r="E297" s="4"/>
      <c r="F297" s="1"/>
      <c r="G297" s="18"/>
      <c r="H297" s="18"/>
      <c r="I297" s="18"/>
      <c r="J297" s="83"/>
      <c r="K297" s="5"/>
      <c r="L297" s="5"/>
      <c r="M297" s="5"/>
      <c r="N297" s="5"/>
      <c r="O297" s="26"/>
      <c r="P297" s="25"/>
      <c r="Q297" s="25"/>
      <c r="R297" s="5"/>
      <c r="S297" s="5"/>
    </row>
    <row r="298" spans="1:19" s="23" customFormat="1" x14ac:dyDescent="0.2">
      <c r="A298"/>
      <c r="B298"/>
      <c r="C298"/>
      <c r="D298"/>
      <c r="E298" s="4"/>
      <c r="F298" s="1"/>
      <c r="G298" s="18"/>
      <c r="H298" s="18"/>
      <c r="I298" s="18"/>
      <c r="J298" s="83"/>
      <c r="K298" s="5"/>
      <c r="L298" s="5"/>
      <c r="M298" s="5"/>
      <c r="N298" s="5"/>
      <c r="O298" s="26"/>
      <c r="P298" s="25"/>
      <c r="Q298" s="25"/>
      <c r="R298" s="5"/>
      <c r="S298" s="5"/>
    </row>
    <row r="299" spans="1:19" s="23" customFormat="1" x14ac:dyDescent="0.2">
      <c r="A299"/>
      <c r="B299"/>
      <c r="C299"/>
      <c r="D299"/>
      <c r="E299" s="4"/>
      <c r="F299" s="1"/>
      <c r="G299" s="18"/>
      <c r="H299" s="18"/>
      <c r="I299" s="18"/>
      <c r="J299" s="83"/>
      <c r="K299" s="5"/>
      <c r="L299" s="5"/>
      <c r="M299" s="5"/>
      <c r="N299" s="5"/>
      <c r="O299" s="26"/>
      <c r="P299" s="25"/>
      <c r="Q299" s="25"/>
      <c r="R299" s="5"/>
      <c r="S299" s="5"/>
    </row>
    <row r="300" spans="1:19" s="23" customFormat="1" x14ac:dyDescent="0.2">
      <c r="A300"/>
      <c r="B300"/>
      <c r="C300"/>
      <c r="D300"/>
      <c r="E300" s="4"/>
      <c r="F300" s="1"/>
      <c r="G300" s="18"/>
      <c r="H300" s="18"/>
      <c r="I300" s="18"/>
      <c r="J300" s="83"/>
      <c r="K300" s="5"/>
      <c r="L300" s="5"/>
      <c r="M300" s="5"/>
      <c r="N300" s="5"/>
      <c r="O300" s="26"/>
      <c r="P300" s="25"/>
      <c r="Q300" s="25"/>
      <c r="R300" s="5"/>
      <c r="S300" s="5"/>
    </row>
    <row r="301" spans="1:19" s="23" customFormat="1" x14ac:dyDescent="0.2">
      <c r="A301"/>
      <c r="B301"/>
      <c r="C301"/>
      <c r="D301"/>
      <c r="E301" s="4"/>
      <c r="F301" s="1"/>
      <c r="G301" s="18"/>
      <c r="H301" s="18"/>
      <c r="I301" s="18"/>
      <c r="J301" s="83"/>
      <c r="K301" s="5"/>
      <c r="L301" s="5"/>
      <c r="M301" s="5"/>
      <c r="N301" s="5"/>
      <c r="O301" s="26"/>
      <c r="P301" s="25"/>
      <c r="Q301" s="25"/>
      <c r="R301" s="5"/>
      <c r="S301" s="5"/>
    </row>
    <row r="302" spans="1:19" s="23" customFormat="1" x14ac:dyDescent="0.2">
      <c r="A302"/>
      <c r="B302"/>
      <c r="C302"/>
      <c r="D302"/>
      <c r="E302" s="4"/>
      <c r="F302" s="1"/>
      <c r="G302" s="18"/>
      <c r="H302" s="18"/>
      <c r="I302" s="18"/>
      <c r="J302" s="83"/>
      <c r="K302" s="5"/>
      <c r="L302" s="5"/>
      <c r="M302" s="5"/>
      <c r="N302" s="5"/>
      <c r="O302" s="26"/>
      <c r="P302" s="25"/>
      <c r="Q302" s="25"/>
      <c r="R302" s="5"/>
      <c r="S302" s="5"/>
    </row>
    <row r="303" spans="1:19" s="23" customFormat="1" x14ac:dyDescent="0.2">
      <c r="A303"/>
      <c r="B303"/>
      <c r="C303"/>
      <c r="D303"/>
      <c r="E303" s="4"/>
      <c r="F303" s="1"/>
      <c r="G303" s="18"/>
      <c r="H303" s="18"/>
      <c r="I303" s="18"/>
      <c r="J303" s="83"/>
      <c r="K303" s="5"/>
      <c r="L303" s="5"/>
      <c r="M303" s="5"/>
      <c r="N303" s="5"/>
      <c r="O303" s="26"/>
      <c r="P303" s="25"/>
      <c r="Q303" s="25"/>
      <c r="R303" s="5"/>
      <c r="S303" s="5"/>
    </row>
    <row r="304" spans="1:19" s="23" customFormat="1" x14ac:dyDescent="0.2">
      <c r="A304"/>
      <c r="B304"/>
      <c r="C304"/>
      <c r="D304"/>
      <c r="E304" s="4"/>
      <c r="F304" s="1"/>
      <c r="G304" s="18"/>
      <c r="H304" s="18"/>
      <c r="I304" s="18"/>
      <c r="J304" s="83"/>
      <c r="K304" s="5"/>
      <c r="L304" s="5"/>
      <c r="M304" s="5"/>
      <c r="N304" s="5"/>
      <c r="O304" s="26"/>
      <c r="P304" s="25"/>
      <c r="Q304" s="25"/>
      <c r="R304" s="5"/>
      <c r="S304" s="5"/>
    </row>
    <row r="305" spans="1:19" s="23" customFormat="1" x14ac:dyDescent="0.2">
      <c r="A305"/>
      <c r="B305"/>
      <c r="C305"/>
      <c r="D305"/>
      <c r="E305" s="4"/>
      <c r="F305" s="1"/>
      <c r="G305" s="18"/>
      <c r="H305" s="18"/>
      <c r="I305" s="18"/>
      <c r="J305" s="83"/>
      <c r="K305" s="5"/>
      <c r="L305" s="5"/>
      <c r="M305" s="5"/>
      <c r="N305" s="5"/>
      <c r="O305" s="26"/>
      <c r="P305" s="25"/>
      <c r="Q305" s="25"/>
      <c r="R305" s="5"/>
      <c r="S305" s="5"/>
    </row>
    <row r="306" spans="1:19" s="23" customFormat="1" x14ac:dyDescent="0.2">
      <c r="A306"/>
      <c r="B306"/>
      <c r="C306"/>
      <c r="D306"/>
      <c r="E306" s="4"/>
      <c r="F306" s="1"/>
      <c r="G306" s="18"/>
      <c r="H306" s="18"/>
      <c r="I306" s="18"/>
      <c r="J306" s="83"/>
      <c r="K306" s="5"/>
      <c r="L306" s="5"/>
      <c r="M306" s="5"/>
      <c r="N306" s="5"/>
      <c r="O306" s="26"/>
      <c r="P306" s="25"/>
      <c r="Q306" s="25"/>
      <c r="R306" s="5"/>
      <c r="S306" s="5"/>
    </row>
    <row r="307" spans="1:19" s="23" customFormat="1" x14ac:dyDescent="0.2">
      <c r="A307"/>
      <c r="B307"/>
      <c r="C307"/>
      <c r="D307"/>
      <c r="E307" s="4"/>
      <c r="F307" s="1"/>
      <c r="G307" s="18"/>
      <c r="H307" s="18"/>
      <c r="I307" s="18"/>
      <c r="J307" s="83"/>
      <c r="K307" s="5"/>
      <c r="L307" s="5"/>
      <c r="M307" s="5"/>
      <c r="N307" s="5"/>
      <c r="O307" s="26"/>
      <c r="P307" s="25"/>
      <c r="Q307" s="25"/>
      <c r="R307" s="5"/>
      <c r="S307" s="5"/>
    </row>
    <row r="308" spans="1:19" s="23" customFormat="1" x14ac:dyDescent="0.2">
      <c r="A308"/>
      <c r="B308"/>
      <c r="C308"/>
      <c r="D308"/>
      <c r="E308" s="4"/>
      <c r="F308" s="1"/>
      <c r="G308" s="18"/>
      <c r="H308" s="18"/>
      <c r="I308" s="18"/>
      <c r="J308" s="83"/>
      <c r="K308" s="5"/>
      <c r="L308" s="5"/>
      <c r="M308" s="5"/>
      <c r="N308" s="5"/>
      <c r="O308" s="26"/>
      <c r="P308" s="25"/>
      <c r="Q308" s="25"/>
      <c r="R308" s="5"/>
      <c r="S308" s="5"/>
    </row>
    <row r="309" spans="1:19" s="23" customFormat="1" x14ac:dyDescent="0.2">
      <c r="A309"/>
      <c r="B309"/>
      <c r="C309"/>
      <c r="D309"/>
      <c r="E309" s="4"/>
      <c r="F309" s="1"/>
      <c r="G309" s="18"/>
      <c r="H309" s="18"/>
      <c r="I309" s="18"/>
      <c r="J309" s="83"/>
      <c r="K309" s="5"/>
      <c r="L309" s="5"/>
      <c r="M309" s="5"/>
      <c r="N309" s="5"/>
      <c r="O309" s="26"/>
      <c r="P309" s="25"/>
      <c r="Q309" s="25"/>
      <c r="R309" s="5"/>
      <c r="S309" s="5"/>
    </row>
    <row r="310" spans="1:19" s="23" customFormat="1" x14ac:dyDescent="0.2">
      <c r="A310"/>
      <c r="B310"/>
      <c r="C310"/>
      <c r="D310"/>
      <c r="E310" s="4"/>
      <c r="F310" s="1"/>
      <c r="G310" s="18"/>
      <c r="H310" s="18"/>
      <c r="I310" s="18"/>
      <c r="J310" s="83"/>
      <c r="K310" s="5"/>
      <c r="L310" s="5"/>
      <c r="M310" s="5"/>
      <c r="N310" s="5"/>
      <c r="O310" s="26"/>
      <c r="P310" s="25"/>
      <c r="Q310" s="25"/>
      <c r="R310" s="5"/>
      <c r="S310" s="5"/>
    </row>
    <row r="311" spans="1:19" s="23" customFormat="1" x14ac:dyDescent="0.2">
      <c r="A311"/>
      <c r="B311"/>
      <c r="C311"/>
      <c r="D311"/>
      <c r="E311" s="4"/>
      <c r="F311" s="1"/>
      <c r="G311" s="18"/>
      <c r="H311" s="18"/>
      <c r="I311" s="18"/>
      <c r="J311" s="83"/>
      <c r="K311" s="5"/>
      <c r="L311" s="5"/>
      <c r="M311" s="5"/>
      <c r="N311" s="5"/>
      <c r="O311" s="26"/>
      <c r="P311" s="25"/>
      <c r="Q311" s="25"/>
      <c r="R311" s="5"/>
      <c r="S311" s="5"/>
    </row>
    <row r="312" spans="1:19" s="23" customFormat="1" x14ac:dyDescent="0.2">
      <c r="A312"/>
      <c r="B312"/>
      <c r="C312"/>
      <c r="D312"/>
      <c r="E312" s="4"/>
      <c r="F312" s="1"/>
      <c r="G312" s="18"/>
      <c r="H312" s="18"/>
      <c r="I312" s="18"/>
      <c r="J312" s="83"/>
      <c r="K312" s="5"/>
      <c r="L312" s="5"/>
      <c r="M312" s="5"/>
      <c r="N312" s="5"/>
      <c r="O312" s="26"/>
      <c r="P312" s="25"/>
      <c r="Q312" s="25"/>
      <c r="R312" s="5"/>
      <c r="S312" s="5"/>
    </row>
    <row r="313" spans="1:19" s="23" customFormat="1" x14ac:dyDescent="0.2">
      <c r="A313"/>
      <c r="B313"/>
      <c r="C313"/>
      <c r="D313"/>
      <c r="E313" s="4"/>
      <c r="F313" s="1"/>
      <c r="G313" s="18"/>
      <c r="H313" s="18"/>
      <c r="I313" s="18"/>
      <c r="J313" s="83"/>
      <c r="K313" s="5"/>
      <c r="L313" s="5"/>
      <c r="M313" s="5"/>
      <c r="N313" s="5"/>
      <c r="O313" s="26"/>
      <c r="P313" s="25"/>
      <c r="Q313" s="25"/>
      <c r="R313" s="5"/>
      <c r="S313" s="5"/>
    </row>
    <row r="314" spans="1:19" s="23" customFormat="1" x14ac:dyDescent="0.2">
      <c r="A314"/>
      <c r="B314"/>
      <c r="C314"/>
      <c r="D314"/>
      <c r="E314" s="4"/>
      <c r="F314" s="1"/>
      <c r="G314" s="18"/>
      <c r="H314" s="18"/>
      <c r="I314" s="18"/>
      <c r="J314" s="83"/>
      <c r="K314" s="5"/>
      <c r="L314" s="5"/>
      <c r="M314" s="5"/>
      <c r="N314" s="5"/>
      <c r="O314" s="26"/>
      <c r="P314" s="25"/>
      <c r="Q314" s="25"/>
      <c r="R314" s="5"/>
      <c r="S314" s="5"/>
    </row>
    <row r="315" spans="1:19" s="23" customFormat="1" x14ac:dyDescent="0.2">
      <c r="A315"/>
      <c r="B315"/>
      <c r="C315"/>
      <c r="D315"/>
      <c r="E315" s="4"/>
      <c r="F315" s="1"/>
      <c r="G315" s="18"/>
      <c r="H315" s="18"/>
      <c r="I315" s="18"/>
      <c r="J315" s="83"/>
      <c r="K315" s="5"/>
      <c r="L315" s="5"/>
      <c r="M315" s="5"/>
      <c r="N315" s="5"/>
      <c r="O315" s="26"/>
      <c r="P315" s="25"/>
      <c r="Q315" s="25"/>
      <c r="R315" s="5"/>
      <c r="S315" s="5"/>
    </row>
    <row r="316" spans="1:19" s="23" customFormat="1" x14ac:dyDescent="0.2">
      <c r="A316"/>
      <c r="B316"/>
      <c r="C316"/>
      <c r="D316"/>
      <c r="E316" s="4"/>
      <c r="F316" s="1"/>
      <c r="G316" s="18"/>
      <c r="H316" s="18"/>
      <c r="I316" s="18"/>
      <c r="J316" s="83"/>
      <c r="K316" s="5"/>
      <c r="L316" s="5"/>
      <c r="M316" s="5"/>
      <c r="N316" s="5"/>
      <c r="O316" s="26"/>
      <c r="P316" s="25"/>
      <c r="Q316" s="25"/>
      <c r="R316" s="5"/>
      <c r="S316" s="5"/>
    </row>
    <row r="317" spans="1:19" s="23" customFormat="1" x14ac:dyDescent="0.2">
      <c r="A317"/>
      <c r="B317"/>
      <c r="C317"/>
      <c r="D317"/>
      <c r="E317" s="4"/>
      <c r="F317" s="1"/>
      <c r="G317" s="18"/>
      <c r="H317" s="18"/>
      <c r="I317" s="18"/>
      <c r="J317" s="83"/>
      <c r="K317" s="5"/>
      <c r="L317" s="5"/>
      <c r="M317" s="5"/>
      <c r="N317" s="5"/>
      <c r="O317" s="26"/>
      <c r="P317" s="25"/>
      <c r="Q317" s="25"/>
      <c r="R317" s="5"/>
      <c r="S317" s="5"/>
    </row>
    <row r="318" spans="1:19" s="23" customFormat="1" x14ac:dyDescent="0.2">
      <c r="A318"/>
      <c r="B318"/>
      <c r="C318"/>
      <c r="D318"/>
      <c r="E318" s="4"/>
      <c r="F318" s="1"/>
      <c r="G318" s="18"/>
      <c r="H318" s="18"/>
      <c r="I318" s="18"/>
      <c r="J318" s="83"/>
      <c r="K318" s="5"/>
      <c r="L318" s="5"/>
      <c r="M318" s="5"/>
      <c r="N318" s="5"/>
      <c r="O318" s="26"/>
      <c r="P318" s="25"/>
      <c r="Q318" s="25"/>
      <c r="R318" s="5"/>
      <c r="S318" s="5"/>
    </row>
    <row r="319" spans="1:19" s="23" customFormat="1" x14ac:dyDescent="0.2">
      <c r="A319"/>
      <c r="B319"/>
      <c r="C319"/>
      <c r="D319"/>
      <c r="E319" s="4"/>
      <c r="F319" s="1"/>
      <c r="G319" s="18"/>
      <c r="H319" s="18"/>
      <c r="I319" s="18"/>
      <c r="J319" s="83"/>
      <c r="K319" s="5"/>
      <c r="L319" s="5"/>
      <c r="M319" s="5"/>
      <c r="N319" s="5"/>
      <c r="O319" s="26"/>
      <c r="P319" s="25"/>
      <c r="Q319" s="25"/>
      <c r="R319" s="5"/>
      <c r="S319" s="5"/>
    </row>
    <row r="320" spans="1:19" s="23" customFormat="1" x14ac:dyDescent="0.2">
      <c r="A320"/>
      <c r="B320"/>
      <c r="C320"/>
      <c r="D320"/>
      <c r="E320" s="4"/>
      <c r="F320" s="1"/>
      <c r="G320" s="18"/>
      <c r="H320" s="18"/>
      <c r="I320" s="18"/>
      <c r="J320" s="83"/>
      <c r="K320" s="5"/>
      <c r="L320" s="5"/>
      <c r="M320" s="5"/>
      <c r="N320" s="5"/>
      <c r="O320" s="26"/>
      <c r="P320" s="25"/>
      <c r="Q320" s="25"/>
      <c r="R320" s="5"/>
      <c r="S320" s="5"/>
    </row>
    <row r="321" spans="1:19" s="23" customFormat="1" x14ac:dyDescent="0.2">
      <c r="A321"/>
      <c r="B321"/>
      <c r="C321"/>
      <c r="D321"/>
      <c r="E321" s="4"/>
      <c r="F321" s="1"/>
      <c r="G321" s="18"/>
      <c r="H321" s="18"/>
      <c r="I321" s="18"/>
      <c r="J321" s="83"/>
      <c r="K321" s="5"/>
      <c r="L321" s="5"/>
      <c r="M321" s="5"/>
      <c r="N321" s="5"/>
      <c r="O321" s="26"/>
      <c r="P321" s="25"/>
      <c r="Q321" s="25"/>
      <c r="R321" s="5"/>
      <c r="S321" s="5"/>
    </row>
    <row r="322" spans="1:19" s="23" customFormat="1" x14ac:dyDescent="0.2">
      <c r="A322"/>
      <c r="B322"/>
      <c r="C322"/>
      <c r="D322"/>
      <c r="E322" s="4"/>
      <c r="F322" s="1"/>
      <c r="G322" s="18"/>
      <c r="H322" s="18"/>
      <c r="I322" s="18"/>
      <c r="J322" s="83"/>
      <c r="K322" s="5"/>
      <c r="L322" s="5"/>
      <c r="M322" s="5"/>
      <c r="N322" s="5"/>
      <c r="O322" s="26"/>
      <c r="P322" s="25"/>
      <c r="Q322" s="25"/>
      <c r="R322" s="5"/>
      <c r="S322" s="5"/>
    </row>
    <row r="323" spans="1:19" s="23" customFormat="1" x14ac:dyDescent="0.2">
      <c r="A323"/>
      <c r="B323"/>
      <c r="C323"/>
      <c r="D323"/>
      <c r="E323" s="4"/>
      <c r="F323" s="1"/>
      <c r="G323" s="18"/>
      <c r="H323" s="18"/>
      <c r="I323" s="18"/>
      <c r="J323" s="83"/>
      <c r="K323" s="5"/>
      <c r="L323" s="5"/>
      <c r="M323" s="5"/>
      <c r="N323" s="5"/>
      <c r="O323" s="26"/>
      <c r="P323" s="25"/>
      <c r="Q323" s="25"/>
      <c r="R323" s="5"/>
      <c r="S323" s="5"/>
    </row>
    <row r="324" spans="1:19" s="23" customFormat="1" x14ac:dyDescent="0.2">
      <c r="A324"/>
      <c r="B324"/>
      <c r="C324"/>
      <c r="D324"/>
      <c r="E324" s="4"/>
      <c r="F324" s="1"/>
      <c r="G324" s="18"/>
      <c r="H324" s="18"/>
      <c r="I324" s="18"/>
      <c r="J324" s="83"/>
      <c r="K324" s="5"/>
      <c r="L324" s="5"/>
      <c r="M324" s="5"/>
      <c r="N324" s="5"/>
      <c r="O324" s="26"/>
      <c r="P324" s="25"/>
      <c r="Q324" s="25"/>
      <c r="R324" s="5"/>
      <c r="S324" s="5"/>
    </row>
    <row r="325" spans="1:19" s="23" customFormat="1" x14ac:dyDescent="0.2">
      <c r="A325"/>
      <c r="B325"/>
      <c r="C325"/>
      <c r="D325"/>
      <c r="E325" s="4"/>
      <c r="F325" s="1"/>
      <c r="G325" s="18"/>
      <c r="H325" s="18"/>
      <c r="I325" s="18"/>
      <c r="J325" s="83"/>
      <c r="K325" s="5"/>
      <c r="L325" s="5"/>
      <c r="M325" s="5"/>
      <c r="N325" s="5"/>
      <c r="O325" s="26"/>
      <c r="P325" s="25"/>
      <c r="Q325" s="25"/>
      <c r="R325" s="5"/>
      <c r="S325" s="5"/>
    </row>
    <row r="326" spans="1:19" s="23" customFormat="1" x14ac:dyDescent="0.2">
      <c r="A326"/>
      <c r="B326"/>
      <c r="C326"/>
      <c r="D326"/>
      <c r="E326" s="4"/>
      <c r="F326" s="1"/>
      <c r="G326" s="18"/>
      <c r="H326" s="18"/>
      <c r="I326" s="18"/>
      <c r="J326" s="83"/>
      <c r="K326" s="5"/>
      <c r="L326" s="5"/>
      <c r="M326" s="5"/>
      <c r="N326" s="5"/>
      <c r="O326" s="26"/>
      <c r="P326" s="25"/>
      <c r="Q326" s="25"/>
      <c r="R326" s="5"/>
      <c r="S326" s="5"/>
    </row>
    <row r="327" spans="1:19" s="23" customFormat="1" x14ac:dyDescent="0.2">
      <c r="A327"/>
      <c r="B327"/>
      <c r="C327"/>
      <c r="D327"/>
      <c r="E327" s="4"/>
      <c r="F327" s="1"/>
      <c r="G327" s="18"/>
      <c r="H327" s="18"/>
      <c r="I327" s="18"/>
      <c r="J327" s="83"/>
      <c r="K327" s="5"/>
      <c r="L327" s="5"/>
      <c r="M327" s="5"/>
      <c r="N327" s="5"/>
      <c r="O327" s="26"/>
      <c r="P327" s="25"/>
      <c r="Q327" s="25"/>
      <c r="R327" s="5"/>
      <c r="S327" s="5"/>
    </row>
    <row r="328" spans="1:19" s="23" customFormat="1" x14ac:dyDescent="0.2">
      <c r="A328"/>
      <c r="B328"/>
      <c r="C328"/>
      <c r="D328"/>
      <c r="E328" s="4"/>
      <c r="F328" s="1"/>
      <c r="G328" s="18"/>
      <c r="H328" s="18"/>
      <c r="I328" s="18"/>
      <c r="J328" s="83"/>
      <c r="K328" s="5"/>
      <c r="L328" s="5"/>
      <c r="M328" s="5"/>
      <c r="N328" s="5"/>
      <c r="O328" s="26"/>
      <c r="P328" s="25"/>
      <c r="Q328" s="25"/>
      <c r="R328" s="5"/>
      <c r="S328" s="5"/>
    </row>
    <row r="329" spans="1:19" s="23" customFormat="1" x14ac:dyDescent="0.2">
      <c r="A329"/>
      <c r="B329"/>
      <c r="C329"/>
      <c r="D329"/>
      <c r="E329" s="4"/>
      <c r="F329" s="1"/>
      <c r="G329" s="18"/>
      <c r="H329" s="18"/>
      <c r="I329" s="18"/>
      <c r="J329" s="83"/>
      <c r="K329" s="5"/>
      <c r="L329" s="5"/>
      <c r="M329" s="5"/>
      <c r="N329" s="5"/>
      <c r="O329" s="26"/>
      <c r="P329" s="25"/>
      <c r="Q329" s="25"/>
      <c r="R329" s="5"/>
      <c r="S329" s="5"/>
    </row>
    <row r="330" spans="1:19" s="23" customFormat="1" x14ac:dyDescent="0.2">
      <c r="A330"/>
      <c r="B330"/>
      <c r="C330"/>
      <c r="D330"/>
      <c r="E330" s="4"/>
      <c r="F330" s="1"/>
      <c r="G330" s="18"/>
      <c r="H330" s="18"/>
      <c r="I330" s="18"/>
      <c r="J330" s="83"/>
      <c r="K330" s="5"/>
      <c r="L330" s="5"/>
      <c r="M330" s="5"/>
      <c r="N330" s="5"/>
      <c r="O330" s="26"/>
      <c r="P330" s="25"/>
      <c r="Q330" s="25"/>
      <c r="R330" s="5"/>
      <c r="S330" s="5"/>
    </row>
    <row r="331" spans="1:19" s="23" customFormat="1" x14ac:dyDescent="0.2">
      <c r="A331"/>
      <c r="B331"/>
      <c r="C331"/>
      <c r="D331"/>
      <c r="E331" s="4"/>
      <c r="F331" s="1"/>
      <c r="G331" s="18"/>
      <c r="H331" s="18"/>
      <c r="I331" s="18"/>
      <c r="J331" s="83"/>
      <c r="K331" s="5"/>
      <c r="L331" s="5"/>
      <c r="M331" s="5"/>
      <c r="N331" s="5"/>
      <c r="O331" s="26"/>
      <c r="P331" s="25"/>
      <c r="Q331" s="25"/>
      <c r="R331" s="5"/>
      <c r="S331" s="5"/>
    </row>
    <row r="332" spans="1:19" s="23" customFormat="1" x14ac:dyDescent="0.2">
      <c r="A332"/>
      <c r="B332"/>
      <c r="C332"/>
      <c r="D332"/>
      <c r="E332" s="4"/>
      <c r="F332" s="1"/>
      <c r="G332" s="18"/>
      <c r="H332" s="18"/>
      <c r="I332" s="18"/>
      <c r="J332" s="83"/>
      <c r="K332" s="5"/>
      <c r="L332" s="5"/>
      <c r="M332" s="5"/>
      <c r="N332" s="5"/>
      <c r="O332" s="26"/>
      <c r="P332" s="25"/>
      <c r="Q332" s="25"/>
      <c r="R332" s="5"/>
      <c r="S332" s="5"/>
    </row>
    <row r="333" spans="1:19" s="23" customFormat="1" x14ac:dyDescent="0.2">
      <c r="A333"/>
      <c r="B333"/>
      <c r="C333"/>
      <c r="D333"/>
      <c r="E333" s="4"/>
      <c r="F333" s="1"/>
      <c r="G333" s="18"/>
      <c r="H333" s="18"/>
      <c r="I333" s="18"/>
      <c r="J333" s="83"/>
      <c r="K333" s="5"/>
      <c r="L333" s="5"/>
      <c r="M333" s="5"/>
      <c r="N333" s="5"/>
      <c r="O333" s="26"/>
      <c r="P333" s="25"/>
      <c r="Q333" s="25"/>
      <c r="R333" s="5"/>
      <c r="S333" s="5"/>
    </row>
    <row r="334" spans="1:19" s="23" customFormat="1" x14ac:dyDescent="0.2">
      <c r="A334"/>
      <c r="B334"/>
      <c r="C334"/>
      <c r="D334"/>
      <c r="E334" s="4"/>
      <c r="F334" s="1"/>
      <c r="G334" s="18"/>
      <c r="H334" s="18"/>
      <c r="I334" s="18"/>
      <c r="J334" s="83"/>
      <c r="K334" s="5"/>
      <c r="L334" s="5"/>
      <c r="M334" s="5"/>
      <c r="N334" s="5"/>
      <c r="O334" s="26"/>
      <c r="P334" s="25"/>
      <c r="Q334" s="25"/>
      <c r="R334" s="5"/>
      <c r="S334" s="5"/>
    </row>
    <row r="335" spans="1:19" s="23" customFormat="1" x14ac:dyDescent="0.2">
      <c r="A335"/>
      <c r="B335"/>
      <c r="C335"/>
      <c r="D335"/>
      <c r="E335" s="4"/>
      <c r="F335" s="1"/>
      <c r="G335" s="18"/>
      <c r="H335" s="18"/>
      <c r="I335" s="18"/>
      <c r="J335" s="83"/>
      <c r="K335" s="5"/>
      <c r="L335" s="5"/>
      <c r="M335" s="5"/>
      <c r="N335" s="5"/>
      <c r="O335" s="26"/>
      <c r="P335" s="25"/>
      <c r="Q335" s="25"/>
      <c r="R335" s="5"/>
      <c r="S335" s="5"/>
    </row>
    <row r="336" spans="1:19" s="23" customFormat="1" x14ac:dyDescent="0.2">
      <c r="A336"/>
      <c r="B336"/>
      <c r="C336"/>
      <c r="D336"/>
      <c r="E336" s="4"/>
      <c r="F336" s="1"/>
      <c r="G336" s="18"/>
      <c r="H336" s="18"/>
      <c r="I336" s="18"/>
      <c r="J336" s="83"/>
      <c r="K336" s="5"/>
      <c r="L336" s="5"/>
      <c r="M336" s="5"/>
      <c r="N336" s="5"/>
      <c r="O336" s="26"/>
      <c r="P336" s="25"/>
      <c r="Q336" s="25"/>
      <c r="R336" s="5"/>
      <c r="S336" s="5"/>
    </row>
    <row r="337" spans="1:19" s="23" customFormat="1" x14ac:dyDescent="0.2">
      <c r="A337"/>
      <c r="B337"/>
      <c r="C337"/>
      <c r="D337"/>
      <c r="E337" s="4"/>
      <c r="F337" s="1"/>
      <c r="G337" s="18"/>
      <c r="H337" s="18"/>
      <c r="I337" s="18"/>
      <c r="J337" s="83"/>
      <c r="K337" s="5"/>
      <c r="L337" s="5"/>
      <c r="M337" s="5"/>
      <c r="N337" s="5"/>
      <c r="O337" s="26"/>
      <c r="P337" s="25"/>
      <c r="Q337" s="25"/>
      <c r="R337" s="5"/>
      <c r="S337" s="5"/>
    </row>
    <row r="338" spans="1:19" s="23" customFormat="1" x14ac:dyDescent="0.2">
      <c r="A338"/>
      <c r="B338"/>
      <c r="C338"/>
      <c r="D338"/>
      <c r="E338" s="4"/>
      <c r="F338" s="1"/>
      <c r="G338" s="18"/>
      <c r="H338" s="18"/>
      <c r="I338" s="18"/>
      <c r="J338" s="83"/>
      <c r="K338" s="5"/>
      <c r="L338" s="5"/>
      <c r="M338" s="5"/>
      <c r="N338" s="5"/>
      <c r="O338" s="26"/>
      <c r="P338" s="25"/>
      <c r="Q338" s="25"/>
      <c r="R338" s="5"/>
      <c r="S338" s="5"/>
    </row>
    <row r="339" spans="1:19" s="23" customFormat="1" x14ac:dyDescent="0.2">
      <c r="A339"/>
      <c r="B339"/>
      <c r="C339"/>
      <c r="D339"/>
      <c r="E339" s="4"/>
      <c r="F339" s="1"/>
      <c r="G339" s="18"/>
      <c r="H339" s="18"/>
      <c r="I339" s="18"/>
      <c r="J339" s="83"/>
      <c r="K339" s="5"/>
      <c r="L339" s="5"/>
      <c r="M339" s="5"/>
      <c r="N339" s="5"/>
      <c r="O339" s="26"/>
      <c r="P339" s="25"/>
      <c r="Q339" s="25"/>
      <c r="R339" s="5"/>
      <c r="S339" s="5"/>
    </row>
    <row r="340" spans="1:19" s="23" customFormat="1" x14ac:dyDescent="0.2">
      <c r="A340"/>
      <c r="B340"/>
      <c r="C340"/>
      <c r="D340"/>
      <c r="E340" s="4"/>
      <c r="F340" s="1"/>
      <c r="G340" s="18"/>
      <c r="H340" s="18"/>
      <c r="I340" s="18"/>
      <c r="J340" s="83"/>
      <c r="K340" s="5"/>
      <c r="L340" s="5"/>
      <c r="M340" s="5"/>
      <c r="N340" s="5"/>
      <c r="O340" s="26"/>
      <c r="P340" s="25"/>
      <c r="Q340" s="25"/>
      <c r="R340" s="5"/>
      <c r="S340" s="5"/>
    </row>
    <row r="341" spans="1:19" s="23" customFormat="1" x14ac:dyDescent="0.2">
      <c r="A341"/>
      <c r="B341"/>
      <c r="C341"/>
      <c r="D341"/>
      <c r="E341" s="4"/>
      <c r="F341" s="1"/>
      <c r="G341" s="18"/>
      <c r="H341" s="18"/>
      <c r="I341" s="18"/>
      <c r="J341" s="83"/>
      <c r="K341" s="5"/>
      <c r="L341" s="5"/>
      <c r="M341" s="5"/>
      <c r="N341" s="5"/>
      <c r="O341" s="26"/>
      <c r="P341" s="25"/>
      <c r="Q341" s="25"/>
      <c r="R341" s="5"/>
      <c r="S341" s="5"/>
    </row>
    <row r="342" spans="1:19" s="23" customFormat="1" x14ac:dyDescent="0.2">
      <c r="A342"/>
      <c r="B342"/>
      <c r="C342"/>
      <c r="D342"/>
      <c r="E342" s="4"/>
      <c r="F342" s="1"/>
      <c r="G342" s="18"/>
      <c r="H342" s="18"/>
      <c r="I342" s="18"/>
      <c r="J342" s="83"/>
      <c r="K342" s="5"/>
      <c r="L342" s="5"/>
      <c r="M342" s="5"/>
      <c r="N342" s="5"/>
      <c r="O342" s="26"/>
      <c r="P342" s="25"/>
      <c r="Q342" s="25"/>
      <c r="R342" s="5"/>
      <c r="S342" s="5"/>
    </row>
    <row r="343" spans="1:19" s="23" customFormat="1" x14ac:dyDescent="0.2">
      <c r="A343"/>
      <c r="B343"/>
      <c r="C343"/>
      <c r="D343"/>
      <c r="E343" s="4"/>
      <c r="F343" s="1"/>
      <c r="G343" s="18"/>
      <c r="H343" s="18"/>
      <c r="I343" s="18"/>
      <c r="J343" s="83"/>
      <c r="K343" s="5"/>
      <c r="L343" s="5"/>
      <c r="M343" s="5"/>
      <c r="N343" s="5"/>
      <c r="O343" s="26"/>
      <c r="P343" s="25"/>
      <c r="Q343" s="25"/>
      <c r="R343" s="5"/>
      <c r="S343" s="5"/>
    </row>
    <row r="344" spans="1:19" s="23" customFormat="1" x14ac:dyDescent="0.2">
      <c r="A344"/>
      <c r="B344"/>
      <c r="C344"/>
      <c r="D344"/>
      <c r="E344" s="4"/>
      <c r="F344" s="1"/>
      <c r="G344" s="18"/>
      <c r="H344" s="18"/>
      <c r="I344" s="18"/>
      <c r="J344" s="83"/>
      <c r="K344" s="5"/>
      <c r="L344" s="5"/>
      <c r="M344" s="5"/>
      <c r="N344" s="5"/>
      <c r="O344" s="26"/>
      <c r="P344" s="25"/>
      <c r="Q344" s="25"/>
      <c r="R344" s="5"/>
      <c r="S344" s="5"/>
    </row>
    <row r="345" spans="1:19" s="23" customFormat="1" x14ac:dyDescent="0.2">
      <c r="A345"/>
      <c r="B345"/>
      <c r="C345"/>
      <c r="D345"/>
      <c r="E345" s="4"/>
      <c r="F345" s="1"/>
      <c r="G345" s="18"/>
      <c r="H345" s="18"/>
      <c r="I345" s="18"/>
      <c r="J345" s="83"/>
      <c r="K345" s="5"/>
      <c r="L345" s="5"/>
      <c r="M345" s="5"/>
      <c r="N345" s="5"/>
      <c r="O345" s="26"/>
      <c r="P345" s="25"/>
      <c r="Q345" s="25"/>
      <c r="R345" s="5"/>
      <c r="S345" s="5"/>
    </row>
    <row r="346" spans="1:19" s="23" customFormat="1" x14ac:dyDescent="0.2">
      <c r="A346"/>
      <c r="B346"/>
      <c r="C346"/>
      <c r="D346"/>
      <c r="E346" s="4"/>
      <c r="F346" s="1"/>
      <c r="G346" s="18"/>
      <c r="H346" s="18"/>
      <c r="I346" s="18"/>
      <c r="J346" s="83"/>
      <c r="K346" s="5"/>
      <c r="L346" s="5"/>
      <c r="M346" s="5"/>
      <c r="N346" s="5"/>
      <c r="O346" s="26"/>
      <c r="P346" s="25"/>
      <c r="Q346" s="25"/>
      <c r="R346" s="5"/>
      <c r="S346" s="5"/>
    </row>
    <row r="347" spans="1:19" s="23" customFormat="1" x14ac:dyDescent="0.2">
      <c r="A347"/>
      <c r="B347"/>
      <c r="C347"/>
      <c r="D347"/>
      <c r="E347" s="4"/>
      <c r="F347" s="1"/>
      <c r="G347" s="18"/>
      <c r="H347" s="18"/>
      <c r="I347" s="18"/>
      <c r="J347" s="83"/>
      <c r="K347" s="5"/>
      <c r="L347" s="5"/>
      <c r="M347" s="5"/>
      <c r="N347" s="5"/>
      <c r="O347" s="26"/>
      <c r="P347" s="25"/>
      <c r="Q347" s="25"/>
      <c r="R347" s="5"/>
      <c r="S347" s="5"/>
    </row>
    <row r="348" spans="1:19" s="23" customFormat="1" x14ac:dyDescent="0.2">
      <c r="A348"/>
      <c r="B348"/>
      <c r="C348"/>
      <c r="D348"/>
      <c r="E348" s="4"/>
      <c r="F348" s="1"/>
      <c r="G348" s="18"/>
      <c r="H348" s="18"/>
      <c r="I348" s="18"/>
      <c r="J348" s="83"/>
      <c r="K348" s="5"/>
      <c r="L348" s="5"/>
      <c r="M348" s="5"/>
      <c r="N348" s="5"/>
      <c r="O348" s="26"/>
      <c r="P348" s="25"/>
      <c r="Q348" s="25"/>
      <c r="R348" s="5"/>
      <c r="S348" s="5"/>
    </row>
    <row r="349" spans="1:19" s="23" customFormat="1" x14ac:dyDescent="0.2">
      <c r="A349"/>
      <c r="B349"/>
      <c r="C349"/>
      <c r="D349"/>
      <c r="E349" s="4"/>
      <c r="F349" s="1"/>
      <c r="G349" s="18"/>
      <c r="H349" s="18"/>
      <c r="I349" s="18"/>
      <c r="J349" s="83"/>
      <c r="K349" s="5"/>
      <c r="L349" s="5"/>
      <c r="M349" s="5"/>
      <c r="N349" s="5"/>
      <c r="O349" s="26"/>
      <c r="P349" s="25"/>
      <c r="Q349" s="25"/>
      <c r="R349" s="5"/>
      <c r="S349" s="5"/>
    </row>
    <row r="350" spans="1:19" s="23" customFormat="1" x14ac:dyDescent="0.2">
      <c r="A350"/>
      <c r="B350"/>
      <c r="C350"/>
      <c r="D350"/>
      <c r="E350" s="4"/>
      <c r="F350" s="1"/>
      <c r="G350" s="18"/>
      <c r="H350" s="18"/>
      <c r="I350" s="18"/>
      <c r="J350" s="83"/>
      <c r="K350" s="5"/>
      <c r="L350" s="5"/>
      <c r="M350" s="5"/>
      <c r="N350" s="5"/>
      <c r="O350" s="26"/>
      <c r="P350" s="25"/>
      <c r="Q350" s="25"/>
      <c r="R350" s="5"/>
      <c r="S350" s="5"/>
    </row>
    <row r="351" spans="1:19" s="23" customFormat="1" x14ac:dyDescent="0.2">
      <c r="A351"/>
      <c r="B351"/>
      <c r="C351"/>
      <c r="D351"/>
      <c r="E351" s="4"/>
      <c r="F351" s="1"/>
      <c r="G351" s="18"/>
      <c r="H351" s="18"/>
      <c r="I351" s="18"/>
      <c r="J351" s="83"/>
      <c r="K351" s="5"/>
      <c r="L351" s="5"/>
      <c r="M351" s="5"/>
      <c r="N351" s="5"/>
      <c r="O351" s="26"/>
      <c r="P351" s="25"/>
      <c r="Q351" s="25"/>
      <c r="R351" s="5"/>
      <c r="S351" s="5"/>
    </row>
    <row r="352" spans="1:19" s="23" customFormat="1" x14ac:dyDescent="0.2">
      <c r="A352"/>
      <c r="B352"/>
      <c r="C352"/>
      <c r="D352"/>
      <c r="E352" s="4"/>
      <c r="F352" s="1"/>
      <c r="G352" s="18"/>
      <c r="H352" s="18"/>
      <c r="I352" s="18"/>
      <c r="J352" s="83"/>
      <c r="K352" s="5"/>
      <c r="L352" s="5"/>
      <c r="M352" s="5"/>
      <c r="N352" s="5"/>
      <c r="O352" s="26"/>
      <c r="P352" s="25"/>
      <c r="Q352" s="25"/>
      <c r="R352" s="5"/>
      <c r="S352" s="5"/>
    </row>
    <row r="353" spans="1:19" s="23" customFormat="1" x14ac:dyDescent="0.2">
      <c r="A353"/>
      <c r="B353"/>
      <c r="C353"/>
      <c r="D353"/>
      <c r="E353" s="4"/>
      <c r="F353" s="1"/>
      <c r="G353" s="18"/>
      <c r="H353" s="18"/>
      <c r="I353" s="18"/>
      <c r="J353" s="83"/>
      <c r="K353" s="5"/>
      <c r="L353" s="5"/>
      <c r="M353" s="5"/>
      <c r="N353" s="5"/>
      <c r="O353" s="26"/>
      <c r="P353" s="25"/>
      <c r="Q353" s="25"/>
      <c r="R353" s="5"/>
      <c r="S353" s="5"/>
    </row>
    <row r="354" spans="1:19" s="23" customFormat="1" x14ac:dyDescent="0.2">
      <c r="A354"/>
      <c r="B354"/>
      <c r="C354"/>
      <c r="D354"/>
      <c r="E354" s="4"/>
      <c r="F354" s="1"/>
      <c r="G354" s="18"/>
      <c r="H354" s="18"/>
      <c r="I354" s="18"/>
      <c r="J354" s="83"/>
      <c r="K354" s="5"/>
      <c r="L354" s="5"/>
      <c r="M354" s="5"/>
      <c r="N354" s="5"/>
      <c r="O354" s="26"/>
      <c r="P354" s="25"/>
      <c r="Q354" s="25"/>
      <c r="R354" s="5"/>
      <c r="S354" s="5"/>
    </row>
    <row r="355" spans="1:19" s="23" customFormat="1" x14ac:dyDescent="0.2">
      <c r="A355"/>
      <c r="B355"/>
      <c r="C355"/>
      <c r="D355"/>
      <c r="E355" s="4"/>
      <c r="F355" s="1"/>
      <c r="G355" s="18"/>
      <c r="H355" s="18"/>
      <c r="I355" s="18"/>
      <c r="J355" s="83"/>
      <c r="K355" s="5"/>
      <c r="L355" s="5"/>
      <c r="M355" s="5"/>
      <c r="N355" s="5"/>
      <c r="O355" s="26"/>
      <c r="P355" s="25"/>
      <c r="Q355" s="25"/>
      <c r="R355" s="5"/>
      <c r="S355" s="5"/>
    </row>
    <row r="356" spans="1:19" s="23" customFormat="1" x14ac:dyDescent="0.2">
      <c r="A356"/>
      <c r="B356"/>
      <c r="C356"/>
      <c r="D356"/>
      <c r="E356" s="4"/>
      <c r="F356" s="1"/>
      <c r="G356" s="18"/>
      <c r="H356" s="18"/>
      <c r="I356" s="18"/>
      <c r="J356" s="83"/>
      <c r="K356" s="5"/>
      <c r="L356" s="5"/>
      <c r="M356" s="5"/>
      <c r="N356" s="5"/>
      <c r="O356" s="26"/>
      <c r="P356" s="25"/>
      <c r="Q356" s="25"/>
      <c r="R356" s="5"/>
      <c r="S356" s="5"/>
    </row>
    <row r="357" spans="1:19" s="23" customFormat="1" x14ac:dyDescent="0.2">
      <c r="A357"/>
      <c r="B357"/>
      <c r="C357"/>
      <c r="D357"/>
      <c r="E357" s="4"/>
      <c r="F357" s="1"/>
      <c r="G357" s="18"/>
      <c r="H357" s="18"/>
      <c r="I357" s="18"/>
      <c r="J357" s="83"/>
      <c r="K357" s="5"/>
      <c r="L357" s="5"/>
      <c r="M357" s="5"/>
      <c r="N357" s="5"/>
      <c r="O357" s="26"/>
      <c r="P357" s="25"/>
      <c r="Q357" s="25"/>
      <c r="R357" s="5"/>
      <c r="S357" s="5"/>
    </row>
    <row r="358" spans="1:19" s="23" customFormat="1" x14ac:dyDescent="0.2">
      <c r="A358"/>
      <c r="B358"/>
      <c r="C358"/>
      <c r="D358"/>
      <c r="E358" s="4"/>
      <c r="F358" s="1"/>
      <c r="G358" s="18"/>
      <c r="H358" s="18"/>
      <c r="I358" s="18"/>
      <c r="J358" s="83"/>
      <c r="K358" s="5"/>
      <c r="L358" s="5"/>
      <c r="M358" s="5"/>
      <c r="N358" s="5"/>
      <c r="O358" s="26"/>
      <c r="P358" s="25"/>
      <c r="Q358" s="25"/>
      <c r="R358" s="5"/>
      <c r="S358" s="5"/>
    </row>
    <row r="359" spans="1:19" s="23" customFormat="1" x14ac:dyDescent="0.2">
      <c r="A359"/>
      <c r="B359"/>
      <c r="C359"/>
      <c r="D359"/>
      <c r="E359" s="4"/>
      <c r="F359" s="1"/>
      <c r="G359" s="18"/>
      <c r="H359" s="18"/>
      <c r="I359" s="18"/>
      <c r="J359" s="83"/>
      <c r="K359" s="5"/>
      <c r="L359" s="5"/>
      <c r="M359" s="5"/>
      <c r="N359" s="5"/>
      <c r="O359" s="26"/>
      <c r="P359" s="25"/>
      <c r="Q359" s="25"/>
      <c r="R359" s="5"/>
      <c r="S359" s="5"/>
    </row>
    <row r="360" spans="1:19" s="23" customFormat="1" x14ac:dyDescent="0.2">
      <c r="A360"/>
      <c r="B360"/>
      <c r="C360"/>
      <c r="D360"/>
      <c r="E360" s="4"/>
      <c r="F360" s="1"/>
      <c r="G360" s="18"/>
      <c r="H360" s="18"/>
      <c r="I360" s="18"/>
      <c r="J360" s="83"/>
      <c r="K360" s="5"/>
      <c r="L360" s="5"/>
      <c r="M360" s="5"/>
      <c r="N360" s="5"/>
      <c r="O360" s="26"/>
      <c r="P360" s="25"/>
      <c r="Q360" s="25"/>
      <c r="R360" s="5"/>
      <c r="S360" s="5"/>
    </row>
    <row r="361" spans="1:19" s="23" customFormat="1" x14ac:dyDescent="0.2">
      <c r="A361"/>
      <c r="B361"/>
      <c r="C361"/>
      <c r="D361"/>
      <c r="E361" s="4"/>
      <c r="F361" s="1"/>
      <c r="G361" s="18"/>
      <c r="H361" s="18"/>
      <c r="I361" s="18"/>
      <c r="J361" s="83"/>
      <c r="K361" s="5"/>
      <c r="L361" s="5"/>
      <c r="M361" s="5"/>
      <c r="N361" s="5"/>
      <c r="O361" s="26"/>
      <c r="P361" s="25"/>
      <c r="Q361" s="25"/>
      <c r="R361" s="5"/>
      <c r="S361" s="5"/>
    </row>
    <row r="362" spans="1:19" s="23" customFormat="1" x14ac:dyDescent="0.2">
      <c r="A362"/>
      <c r="B362"/>
      <c r="C362"/>
      <c r="D362"/>
      <c r="E362" s="4"/>
      <c r="F362" s="1"/>
      <c r="G362" s="18"/>
      <c r="H362" s="18"/>
      <c r="I362" s="18"/>
      <c r="J362" s="83"/>
      <c r="K362" s="5"/>
      <c r="L362" s="5"/>
      <c r="M362" s="5"/>
      <c r="N362" s="5"/>
      <c r="O362" s="26"/>
      <c r="P362" s="25"/>
      <c r="Q362" s="25"/>
      <c r="R362" s="5"/>
      <c r="S362" s="5"/>
    </row>
    <row r="363" spans="1:19" s="23" customFormat="1" x14ac:dyDescent="0.2">
      <c r="A363"/>
      <c r="B363"/>
      <c r="C363"/>
      <c r="D363"/>
      <c r="E363" s="4"/>
      <c r="F363" s="1"/>
      <c r="G363" s="18"/>
      <c r="H363" s="18"/>
      <c r="I363" s="18"/>
      <c r="J363" s="83"/>
      <c r="K363" s="5"/>
      <c r="L363" s="5"/>
      <c r="M363" s="5"/>
      <c r="N363" s="5"/>
      <c r="O363" s="26"/>
      <c r="P363" s="25"/>
      <c r="Q363" s="25"/>
      <c r="R363" s="5"/>
      <c r="S363" s="5"/>
    </row>
    <row r="364" spans="1:19" s="23" customFormat="1" x14ac:dyDescent="0.2">
      <c r="A364"/>
      <c r="B364"/>
      <c r="C364"/>
      <c r="D364"/>
      <c r="E364" s="4"/>
      <c r="F364" s="1"/>
      <c r="G364" s="18"/>
      <c r="H364" s="18"/>
      <c r="I364" s="18"/>
      <c r="J364" s="83"/>
      <c r="K364" s="5"/>
      <c r="L364" s="5"/>
      <c r="M364" s="5"/>
      <c r="N364" s="5"/>
      <c r="O364" s="26"/>
      <c r="P364" s="25"/>
      <c r="Q364" s="25"/>
      <c r="R364" s="5"/>
      <c r="S364" s="5"/>
    </row>
    <row r="365" spans="1:19" s="23" customFormat="1" x14ac:dyDescent="0.2">
      <c r="A365"/>
      <c r="B365"/>
      <c r="C365"/>
      <c r="D365"/>
      <c r="E365" s="4"/>
      <c r="F365" s="1"/>
      <c r="G365" s="18"/>
      <c r="H365" s="18"/>
      <c r="I365" s="18"/>
      <c r="J365" s="83"/>
      <c r="K365" s="5"/>
      <c r="L365" s="5"/>
      <c r="M365" s="5"/>
      <c r="N365" s="5"/>
      <c r="O365" s="26"/>
      <c r="P365" s="25"/>
      <c r="Q365" s="25"/>
      <c r="R365" s="5"/>
      <c r="S365" s="5"/>
    </row>
    <row r="366" spans="1:19" s="23" customFormat="1" x14ac:dyDescent="0.2">
      <c r="A366"/>
      <c r="B366"/>
      <c r="C366"/>
      <c r="D366"/>
      <c r="E366" s="4"/>
      <c r="F366" s="1"/>
      <c r="G366" s="18"/>
      <c r="H366" s="18"/>
      <c r="I366" s="18"/>
      <c r="J366" s="83"/>
      <c r="K366" s="5"/>
      <c r="L366" s="5"/>
      <c r="M366" s="5"/>
      <c r="N366" s="5"/>
      <c r="O366" s="26"/>
      <c r="P366" s="25"/>
      <c r="Q366" s="25"/>
      <c r="R366" s="5"/>
      <c r="S366" s="5"/>
    </row>
    <row r="367" spans="1:19" s="23" customFormat="1" x14ac:dyDescent="0.2">
      <c r="A367"/>
      <c r="B367"/>
      <c r="C367"/>
      <c r="D367"/>
      <c r="E367" s="4"/>
      <c r="F367" s="1"/>
      <c r="G367" s="18"/>
      <c r="H367" s="18"/>
      <c r="I367" s="18"/>
      <c r="J367" s="83"/>
      <c r="K367" s="5"/>
      <c r="L367" s="5"/>
      <c r="M367" s="5"/>
      <c r="N367" s="5"/>
      <c r="O367" s="26"/>
      <c r="P367" s="25"/>
      <c r="Q367" s="25"/>
      <c r="R367" s="5"/>
      <c r="S367" s="5"/>
    </row>
    <row r="368" spans="1:19" s="23" customFormat="1" x14ac:dyDescent="0.2">
      <c r="A368"/>
      <c r="B368"/>
      <c r="C368"/>
      <c r="D368"/>
      <c r="E368" s="4"/>
      <c r="F368" s="1"/>
      <c r="G368" s="18"/>
      <c r="H368" s="18"/>
      <c r="I368" s="18"/>
      <c r="J368" s="83"/>
      <c r="K368" s="5"/>
      <c r="L368" s="5"/>
      <c r="M368" s="5"/>
      <c r="N368" s="5"/>
      <c r="O368" s="26"/>
      <c r="P368" s="25"/>
      <c r="Q368" s="25"/>
      <c r="R368" s="5"/>
      <c r="S368" s="5"/>
    </row>
    <row r="369" spans="1:19" s="23" customFormat="1" x14ac:dyDescent="0.2">
      <c r="A369"/>
      <c r="B369"/>
      <c r="C369"/>
      <c r="D369"/>
      <c r="E369" s="4"/>
      <c r="F369" s="1"/>
      <c r="G369" s="18"/>
      <c r="H369" s="18"/>
      <c r="I369" s="18"/>
      <c r="J369" s="83"/>
      <c r="K369" s="5"/>
      <c r="L369" s="5"/>
      <c r="M369" s="5"/>
      <c r="N369" s="5"/>
      <c r="O369" s="26"/>
      <c r="P369" s="25"/>
      <c r="Q369" s="25"/>
      <c r="R369" s="5"/>
      <c r="S369" s="5"/>
    </row>
    <row r="370" spans="1:19" s="23" customFormat="1" x14ac:dyDescent="0.2">
      <c r="A370"/>
      <c r="B370"/>
      <c r="C370"/>
      <c r="D370"/>
      <c r="E370" s="4"/>
      <c r="F370" s="1"/>
      <c r="G370" s="18"/>
      <c r="H370" s="18"/>
      <c r="I370" s="18"/>
      <c r="J370" s="83"/>
      <c r="K370" s="5"/>
      <c r="L370" s="5"/>
      <c r="M370" s="5"/>
      <c r="N370" s="5"/>
      <c r="O370" s="26"/>
      <c r="P370" s="25"/>
      <c r="Q370" s="25"/>
      <c r="R370" s="5"/>
      <c r="S370" s="5"/>
    </row>
    <row r="371" spans="1:19" s="23" customFormat="1" x14ac:dyDescent="0.2">
      <c r="A371"/>
      <c r="B371"/>
      <c r="C371"/>
      <c r="D371"/>
      <c r="E371" s="4"/>
      <c r="F371" s="1"/>
      <c r="G371" s="18"/>
      <c r="H371" s="18"/>
      <c r="I371" s="18"/>
      <c r="J371" s="83"/>
      <c r="K371" s="5"/>
      <c r="L371" s="5"/>
      <c r="M371" s="5"/>
      <c r="N371" s="5"/>
      <c r="O371" s="26"/>
      <c r="P371" s="25"/>
      <c r="Q371" s="25"/>
      <c r="R371" s="5"/>
      <c r="S371" s="5"/>
    </row>
    <row r="372" spans="1:19" s="23" customFormat="1" x14ac:dyDescent="0.2">
      <c r="A372"/>
      <c r="B372"/>
      <c r="C372"/>
      <c r="D372"/>
      <c r="E372" s="4"/>
      <c r="F372" s="1"/>
      <c r="G372" s="18"/>
      <c r="H372" s="18"/>
      <c r="I372" s="18"/>
      <c r="J372" s="83"/>
      <c r="K372" s="5"/>
      <c r="L372" s="5"/>
      <c r="M372" s="5"/>
      <c r="N372" s="5"/>
      <c r="O372" s="26"/>
      <c r="P372" s="25"/>
      <c r="Q372" s="25"/>
      <c r="R372" s="5"/>
      <c r="S372" s="5"/>
    </row>
    <row r="373" spans="1:19" s="23" customFormat="1" x14ac:dyDescent="0.2">
      <c r="A373"/>
      <c r="B373"/>
      <c r="C373"/>
      <c r="D373"/>
      <c r="E373" s="4"/>
      <c r="F373" s="1"/>
      <c r="G373" s="18"/>
      <c r="H373" s="18"/>
      <c r="I373" s="18"/>
      <c r="J373" s="83"/>
      <c r="K373" s="5"/>
      <c r="L373" s="5"/>
      <c r="M373" s="5"/>
      <c r="N373" s="5"/>
      <c r="O373" s="26"/>
      <c r="P373" s="25"/>
      <c r="Q373" s="25"/>
      <c r="R373" s="5"/>
      <c r="S373" s="5"/>
    </row>
    <row r="374" spans="1:19" s="23" customFormat="1" x14ac:dyDescent="0.2">
      <c r="A374"/>
      <c r="B374"/>
      <c r="C374"/>
      <c r="D374"/>
      <c r="E374" s="4"/>
      <c r="F374" s="1"/>
      <c r="G374" s="18"/>
      <c r="H374" s="18"/>
      <c r="I374" s="18"/>
      <c r="J374" s="83"/>
      <c r="K374" s="5"/>
      <c r="L374" s="5"/>
      <c r="M374" s="5"/>
      <c r="N374" s="5"/>
      <c r="O374" s="26"/>
      <c r="P374" s="25"/>
      <c r="Q374" s="25"/>
      <c r="R374" s="5"/>
      <c r="S374" s="5"/>
    </row>
    <row r="375" spans="1:19" s="23" customFormat="1" x14ac:dyDescent="0.2">
      <c r="A375"/>
      <c r="B375"/>
      <c r="C375"/>
      <c r="D375"/>
      <c r="E375" s="4"/>
      <c r="F375" s="1"/>
      <c r="G375" s="18"/>
      <c r="H375" s="18"/>
      <c r="I375" s="18"/>
      <c r="J375" s="83"/>
      <c r="K375" s="5"/>
      <c r="L375" s="5"/>
      <c r="M375" s="5"/>
      <c r="N375" s="5"/>
      <c r="O375" s="26"/>
      <c r="P375" s="25"/>
      <c r="Q375" s="25"/>
      <c r="R375" s="5"/>
      <c r="S375" s="5"/>
    </row>
    <row r="376" spans="1:19" s="23" customFormat="1" x14ac:dyDescent="0.2">
      <c r="A376"/>
      <c r="B376"/>
      <c r="C376"/>
      <c r="D376"/>
      <c r="E376" s="4"/>
      <c r="F376" s="1"/>
      <c r="G376" s="18"/>
      <c r="H376" s="18"/>
      <c r="I376" s="18"/>
      <c r="J376" s="83"/>
      <c r="K376" s="5"/>
      <c r="L376" s="5"/>
      <c r="M376" s="5"/>
      <c r="N376" s="5"/>
      <c r="O376" s="26"/>
      <c r="P376" s="25"/>
      <c r="Q376" s="25"/>
      <c r="R376" s="5"/>
      <c r="S376" s="5"/>
    </row>
    <row r="377" spans="1:19" s="23" customFormat="1" x14ac:dyDescent="0.2">
      <c r="A377"/>
      <c r="B377"/>
      <c r="C377"/>
      <c r="D377"/>
      <c r="E377" s="4"/>
      <c r="F377" s="1"/>
      <c r="G377" s="18"/>
      <c r="H377" s="18"/>
      <c r="I377" s="18"/>
      <c r="J377" s="83"/>
      <c r="K377" s="5"/>
      <c r="L377" s="5"/>
      <c r="M377" s="5"/>
      <c r="N377" s="5"/>
      <c r="O377" s="26"/>
      <c r="P377" s="25"/>
      <c r="Q377" s="25"/>
      <c r="R377" s="5"/>
      <c r="S377" s="5"/>
    </row>
    <row r="378" spans="1:19" s="23" customFormat="1" x14ac:dyDescent="0.2">
      <c r="A378"/>
      <c r="B378"/>
      <c r="C378"/>
      <c r="D378"/>
      <c r="E378" s="4"/>
      <c r="F378" s="1"/>
      <c r="G378" s="18"/>
      <c r="H378" s="18"/>
      <c r="I378" s="18"/>
      <c r="J378" s="83"/>
      <c r="K378" s="5"/>
      <c r="L378" s="5"/>
      <c r="M378" s="5"/>
      <c r="N378" s="5"/>
      <c r="O378" s="26"/>
      <c r="P378" s="25"/>
      <c r="Q378" s="25"/>
      <c r="R378" s="5"/>
      <c r="S378" s="5"/>
    </row>
    <row r="379" spans="1:19" s="23" customFormat="1" x14ac:dyDescent="0.2">
      <c r="A379"/>
      <c r="B379"/>
      <c r="C379"/>
      <c r="D379"/>
      <c r="E379" s="4"/>
      <c r="F379" s="1"/>
      <c r="G379" s="18"/>
      <c r="H379" s="18"/>
      <c r="I379" s="18"/>
      <c r="J379" s="83"/>
      <c r="K379" s="5"/>
      <c r="L379" s="5"/>
      <c r="M379" s="5"/>
      <c r="N379" s="5"/>
      <c r="O379" s="26"/>
      <c r="P379" s="25"/>
      <c r="Q379" s="25"/>
      <c r="R379" s="5"/>
      <c r="S379" s="5"/>
    </row>
    <row r="380" spans="1:19" s="23" customFormat="1" x14ac:dyDescent="0.2">
      <c r="A380"/>
      <c r="B380"/>
      <c r="C380"/>
      <c r="D380"/>
      <c r="E380" s="4"/>
      <c r="F380" s="1"/>
      <c r="G380" s="18"/>
      <c r="H380" s="18"/>
      <c r="I380" s="18"/>
      <c r="J380" s="83"/>
      <c r="K380" s="5"/>
      <c r="L380" s="5"/>
      <c r="M380" s="5"/>
      <c r="N380" s="5"/>
      <c r="O380" s="26"/>
      <c r="P380" s="25"/>
      <c r="Q380" s="25"/>
      <c r="R380" s="5"/>
      <c r="S380" s="5"/>
    </row>
    <row r="381" spans="1:19" s="23" customFormat="1" x14ac:dyDescent="0.2">
      <c r="A381"/>
      <c r="B381"/>
      <c r="C381"/>
      <c r="D381"/>
      <c r="E381" s="4"/>
      <c r="F381" s="1"/>
      <c r="G381" s="18"/>
      <c r="H381" s="18"/>
      <c r="I381" s="18"/>
      <c r="J381" s="83"/>
      <c r="K381" s="5"/>
      <c r="L381" s="5"/>
      <c r="M381" s="5"/>
      <c r="N381" s="5"/>
      <c r="O381" s="26"/>
      <c r="P381" s="25"/>
      <c r="Q381" s="25"/>
      <c r="R381" s="5"/>
      <c r="S381" s="5"/>
    </row>
    <row r="382" spans="1:19" s="23" customFormat="1" x14ac:dyDescent="0.2">
      <c r="A382"/>
      <c r="B382"/>
      <c r="C382"/>
      <c r="D382"/>
      <c r="E382" s="4"/>
      <c r="F382" s="1"/>
      <c r="G382" s="18"/>
      <c r="H382" s="18"/>
      <c r="I382" s="18"/>
      <c r="J382" s="83"/>
      <c r="K382" s="5"/>
      <c r="L382" s="5"/>
      <c r="M382" s="5"/>
      <c r="N382" s="5"/>
      <c r="O382" s="26"/>
      <c r="P382" s="25"/>
      <c r="Q382" s="25"/>
      <c r="R382" s="5"/>
      <c r="S382" s="5"/>
    </row>
    <row r="383" spans="1:19" s="23" customFormat="1" x14ac:dyDescent="0.2">
      <c r="A383"/>
      <c r="B383"/>
      <c r="C383"/>
      <c r="D383"/>
      <c r="E383" s="4"/>
      <c r="F383" s="1"/>
      <c r="G383" s="18"/>
      <c r="H383" s="18"/>
      <c r="I383" s="18"/>
      <c r="J383" s="83"/>
      <c r="K383" s="5"/>
      <c r="L383" s="5"/>
      <c r="M383" s="5"/>
      <c r="N383" s="5"/>
      <c r="O383" s="26"/>
      <c r="P383" s="25"/>
      <c r="Q383" s="25"/>
      <c r="R383" s="5"/>
      <c r="S383" s="5"/>
    </row>
    <row r="384" spans="1:19" s="23" customFormat="1" x14ac:dyDescent="0.2">
      <c r="A384"/>
      <c r="B384"/>
      <c r="C384"/>
      <c r="D384"/>
      <c r="E384" s="4"/>
      <c r="F384" s="1"/>
      <c r="G384" s="18"/>
      <c r="H384" s="18"/>
      <c r="I384" s="18"/>
      <c r="J384" s="83"/>
      <c r="K384" s="5"/>
      <c r="L384" s="5"/>
      <c r="M384" s="5"/>
      <c r="N384" s="5"/>
      <c r="O384" s="26"/>
      <c r="P384" s="25"/>
      <c r="Q384" s="25"/>
      <c r="R384" s="5"/>
      <c r="S384" s="5"/>
    </row>
    <row r="385" spans="1:19" s="23" customFormat="1" x14ac:dyDescent="0.2">
      <c r="A385"/>
      <c r="B385"/>
      <c r="C385"/>
      <c r="D385"/>
      <c r="E385" s="4"/>
      <c r="F385" s="1"/>
      <c r="G385" s="18"/>
      <c r="H385" s="18"/>
      <c r="I385" s="18"/>
      <c r="J385" s="83"/>
      <c r="K385" s="5"/>
      <c r="L385" s="5"/>
      <c r="M385" s="5"/>
      <c r="N385" s="5"/>
      <c r="O385" s="26"/>
      <c r="P385" s="25"/>
      <c r="Q385" s="25"/>
      <c r="R385" s="5"/>
      <c r="S385" s="5"/>
    </row>
    <row r="386" spans="1:19" s="23" customFormat="1" x14ac:dyDescent="0.2">
      <c r="A386"/>
      <c r="B386"/>
      <c r="C386"/>
      <c r="D386"/>
      <c r="E386" s="4"/>
      <c r="F386" s="1"/>
      <c r="G386" s="18"/>
      <c r="H386" s="18"/>
      <c r="I386" s="18"/>
      <c r="J386" s="83"/>
      <c r="K386" s="5"/>
      <c r="L386" s="5"/>
      <c r="M386" s="5"/>
      <c r="N386" s="5"/>
      <c r="O386" s="26"/>
      <c r="P386" s="25"/>
      <c r="Q386" s="25"/>
      <c r="R386" s="5"/>
      <c r="S386" s="5"/>
    </row>
    <row r="387" spans="1:19" s="23" customFormat="1" x14ac:dyDescent="0.2">
      <c r="A387"/>
      <c r="B387"/>
      <c r="C387"/>
      <c r="D387"/>
      <c r="E387" s="4"/>
      <c r="F387" s="1"/>
      <c r="G387" s="18"/>
      <c r="H387" s="18"/>
      <c r="I387" s="18"/>
      <c r="J387" s="83"/>
      <c r="K387" s="5"/>
      <c r="L387" s="5"/>
      <c r="M387" s="5"/>
      <c r="N387" s="5"/>
      <c r="O387" s="26"/>
      <c r="P387" s="25"/>
      <c r="Q387" s="25"/>
      <c r="R387" s="5"/>
      <c r="S387" s="5"/>
    </row>
    <row r="388" spans="1:19" s="23" customFormat="1" x14ac:dyDescent="0.2">
      <c r="A388"/>
      <c r="B388"/>
      <c r="C388"/>
      <c r="D388"/>
      <c r="E388" s="4"/>
      <c r="F388" s="1"/>
      <c r="G388" s="18"/>
      <c r="H388" s="18"/>
      <c r="I388" s="18"/>
      <c r="J388" s="83"/>
      <c r="K388" s="5"/>
      <c r="L388" s="5"/>
      <c r="M388" s="5"/>
      <c r="N388" s="5"/>
      <c r="O388" s="26"/>
      <c r="P388" s="25"/>
      <c r="Q388" s="25"/>
      <c r="R388" s="5"/>
      <c r="S388" s="5"/>
    </row>
    <row r="389" spans="1:19" s="23" customFormat="1" x14ac:dyDescent="0.2">
      <c r="A389"/>
      <c r="B389"/>
      <c r="C389"/>
      <c r="D389"/>
      <c r="E389" s="4"/>
      <c r="F389" s="1"/>
      <c r="G389" s="18"/>
      <c r="H389" s="18"/>
      <c r="I389" s="18"/>
      <c r="J389" s="83"/>
      <c r="K389" s="5"/>
      <c r="L389" s="5"/>
      <c r="M389" s="5"/>
      <c r="N389" s="5"/>
      <c r="O389" s="26"/>
      <c r="P389" s="25"/>
      <c r="Q389" s="25"/>
      <c r="R389" s="5"/>
      <c r="S389" s="5"/>
    </row>
    <row r="390" spans="1:19" s="23" customFormat="1" x14ac:dyDescent="0.2">
      <c r="A390"/>
      <c r="B390"/>
      <c r="C390"/>
      <c r="D390"/>
      <c r="E390" s="4"/>
      <c r="F390" s="1"/>
      <c r="G390" s="18"/>
      <c r="H390" s="18"/>
      <c r="I390" s="18"/>
      <c r="J390" s="83"/>
      <c r="K390" s="5"/>
      <c r="L390" s="5"/>
      <c r="M390" s="5"/>
      <c r="N390" s="5"/>
      <c r="O390" s="26"/>
      <c r="P390" s="25"/>
      <c r="Q390" s="25"/>
      <c r="R390" s="5"/>
      <c r="S390" s="5"/>
    </row>
    <row r="391" spans="1:19" s="23" customFormat="1" x14ac:dyDescent="0.2">
      <c r="A391"/>
      <c r="B391"/>
      <c r="C391"/>
      <c r="D391"/>
      <c r="E391" s="4"/>
      <c r="F391" s="1"/>
      <c r="G391" s="18"/>
      <c r="H391" s="18"/>
      <c r="I391" s="18"/>
      <c r="J391" s="83"/>
      <c r="K391" s="5"/>
      <c r="L391" s="5"/>
      <c r="M391" s="5"/>
      <c r="N391" s="5"/>
      <c r="O391" s="26"/>
      <c r="P391" s="25"/>
      <c r="Q391" s="25"/>
      <c r="R391" s="5"/>
      <c r="S391" s="5"/>
    </row>
    <row r="392" spans="1:19" s="23" customFormat="1" x14ac:dyDescent="0.2">
      <c r="A392"/>
      <c r="B392"/>
      <c r="C392"/>
      <c r="D392"/>
      <c r="E392" s="4"/>
      <c r="F392" s="1"/>
      <c r="G392" s="18"/>
      <c r="H392" s="18"/>
      <c r="I392" s="18"/>
      <c r="J392" s="83"/>
      <c r="K392" s="5"/>
      <c r="L392" s="5"/>
      <c r="M392" s="5"/>
      <c r="N392" s="5"/>
      <c r="O392" s="26"/>
      <c r="P392" s="25"/>
      <c r="Q392" s="25"/>
      <c r="R392" s="5"/>
      <c r="S392" s="5"/>
    </row>
    <row r="393" spans="1:19" s="23" customFormat="1" x14ac:dyDescent="0.2">
      <c r="A393"/>
      <c r="B393"/>
      <c r="C393"/>
      <c r="D393"/>
      <c r="E393" s="4"/>
      <c r="F393" s="1"/>
      <c r="G393" s="18"/>
      <c r="H393" s="18"/>
      <c r="I393" s="18"/>
      <c r="J393" s="83"/>
      <c r="K393" s="5"/>
      <c r="L393" s="5"/>
      <c r="M393" s="5"/>
      <c r="N393" s="5"/>
      <c r="O393" s="26"/>
      <c r="P393" s="25"/>
      <c r="Q393" s="25"/>
      <c r="R393" s="5"/>
      <c r="S393" s="5"/>
    </row>
    <row r="394" spans="1:19" s="23" customFormat="1" x14ac:dyDescent="0.2">
      <c r="A394"/>
      <c r="B394"/>
      <c r="C394"/>
      <c r="D394"/>
      <c r="E394" s="4"/>
      <c r="F394" s="1"/>
      <c r="G394" s="18"/>
      <c r="H394" s="18"/>
      <c r="I394" s="18"/>
      <c r="J394" s="83"/>
      <c r="K394" s="5"/>
      <c r="L394" s="5"/>
      <c r="M394" s="5"/>
      <c r="N394" s="5"/>
      <c r="O394" s="26"/>
      <c r="P394" s="25"/>
      <c r="Q394" s="25"/>
      <c r="R394" s="5"/>
      <c r="S394" s="5"/>
    </row>
    <row r="395" spans="1:19" s="23" customFormat="1" x14ac:dyDescent="0.2">
      <c r="A395"/>
      <c r="B395"/>
      <c r="C395"/>
      <c r="D395"/>
      <c r="E395" s="4"/>
      <c r="F395" s="1"/>
      <c r="G395" s="18"/>
      <c r="H395" s="18"/>
      <c r="I395" s="18"/>
      <c r="J395" s="83"/>
      <c r="K395" s="5"/>
      <c r="L395" s="5"/>
      <c r="M395" s="5"/>
      <c r="N395" s="5"/>
      <c r="O395" s="26"/>
      <c r="P395" s="25"/>
      <c r="Q395" s="25"/>
      <c r="R395" s="5"/>
      <c r="S395" s="5"/>
    </row>
    <row r="396" spans="1:19" s="23" customFormat="1" x14ac:dyDescent="0.2">
      <c r="A396"/>
      <c r="B396"/>
      <c r="C396"/>
      <c r="D396"/>
      <c r="E396" s="4"/>
      <c r="F396" s="1"/>
      <c r="G396" s="18"/>
      <c r="H396" s="18"/>
      <c r="I396" s="18"/>
      <c r="J396" s="83"/>
      <c r="K396" s="5"/>
      <c r="L396" s="5"/>
      <c r="M396" s="5"/>
      <c r="N396" s="5"/>
      <c r="O396" s="26"/>
      <c r="P396" s="25"/>
      <c r="Q396" s="25"/>
      <c r="R396" s="5"/>
      <c r="S396" s="5"/>
    </row>
    <row r="397" spans="1:19" s="23" customFormat="1" x14ac:dyDescent="0.2">
      <c r="A397"/>
      <c r="B397"/>
      <c r="C397"/>
      <c r="D397"/>
      <c r="E397" s="4"/>
      <c r="F397" s="1"/>
      <c r="G397" s="18"/>
      <c r="H397" s="18"/>
      <c r="I397" s="18"/>
      <c r="J397" s="83"/>
      <c r="K397" s="5"/>
      <c r="L397" s="5"/>
      <c r="M397" s="5"/>
      <c r="N397" s="5"/>
      <c r="O397" s="26"/>
      <c r="P397" s="25"/>
      <c r="Q397" s="25"/>
      <c r="R397" s="5"/>
      <c r="S397" s="5"/>
    </row>
    <row r="398" spans="1:19" s="23" customFormat="1" x14ac:dyDescent="0.2">
      <c r="A398"/>
      <c r="B398"/>
      <c r="C398"/>
      <c r="D398"/>
      <c r="E398" s="4"/>
      <c r="F398" s="1"/>
      <c r="G398" s="18"/>
      <c r="H398" s="18"/>
      <c r="I398" s="18"/>
      <c r="J398" s="83"/>
      <c r="K398" s="5"/>
      <c r="L398" s="5"/>
      <c r="M398" s="5"/>
      <c r="N398" s="5"/>
      <c r="O398" s="26"/>
      <c r="P398" s="25"/>
      <c r="Q398" s="25"/>
      <c r="R398" s="5"/>
      <c r="S398" s="5"/>
    </row>
    <row r="399" spans="1:19" s="23" customFormat="1" x14ac:dyDescent="0.2">
      <c r="A399"/>
      <c r="B399"/>
      <c r="C399"/>
      <c r="D399"/>
      <c r="E399" s="4"/>
      <c r="F399" s="1"/>
      <c r="G399" s="18"/>
      <c r="H399" s="18"/>
      <c r="I399" s="18"/>
      <c r="J399" s="83"/>
      <c r="K399" s="5"/>
      <c r="L399" s="5"/>
      <c r="M399" s="5"/>
      <c r="N399" s="5"/>
      <c r="O399" s="26"/>
      <c r="P399" s="25"/>
      <c r="Q399" s="25"/>
      <c r="R399" s="5"/>
      <c r="S399" s="5"/>
    </row>
    <row r="400" spans="1:19" s="23" customFormat="1" x14ac:dyDescent="0.2">
      <c r="A400"/>
      <c r="B400"/>
      <c r="C400"/>
      <c r="D400"/>
      <c r="E400" s="4"/>
      <c r="F400" s="1"/>
      <c r="G400" s="18"/>
      <c r="H400" s="18"/>
      <c r="I400" s="18"/>
      <c r="J400" s="83"/>
      <c r="K400" s="5"/>
      <c r="L400" s="5"/>
      <c r="M400" s="5"/>
      <c r="N400" s="5"/>
      <c r="O400" s="26"/>
      <c r="P400" s="25"/>
      <c r="Q400" s="25"/>
      <c r="R400" s="5"/>
      <c r="S400" s="5"/>
    </row>
    <row r="401" spans="1:19" s="23" customFormat="1" x14ac:dyDescent="0.2">
      <c r="A401"/>
      <c r="B401"/>
      <c r="C401"/>
      <c r="D401"/>
      <c r="E401" s="4"/>
      <c r="F401" s="1"/>
      <c r="G401" s="18"/>
      <c r="H401" s="18"/>
      <c r="I401" s="18"/>
      <c r="J401" s="83"/>
      <c r="K401" s="5"/>
      <c r="L401" s="5"/>
      <c r="M401" s="5"/>
      <c r="N401" s="5"/>
      <c r="O401" s="26"/>
      <c r="P401" s="25"/>
      <c r="Q401" s="25"/>
      <c r="R401" s="5"/>
      <c r="S401" s="5"/>
    </row>
    <row r="402" spans="1:19" s="23" customFormat="1" x14ac:dyDescent="0.2">
      <c r="A402"/>
      <c r="B402"/>
      <c r="C402"/>
      <c r="D402"/>
      <c r="E402" s="4"/>
      <c r="F402" s="1"/>
      <c r="G402" s="18"/>
      <c r="H402" s="18"/>
      <c r="I402" s="18"/>
      <c r="J402" s="83"/>
      <c r="K402" s="5"/>
      <c r="L402" s="5"/>
      <c r="M402" s="5"/>
      <c r="N402" s="5"/>
      <c r="O402" s="26"/>
      <c r="P402" s="25"/>
      <c r="Q402" s="25"/>
      <c r="R402" s="5"/>
      <c r="S402" s="5"/>
    </row>
    <row r="403" spans="1:19" s="23" customFormat="1" x14ac:dyDescent="0.2">
      <c r="A403"/>
      <c r="B403"/>
      <c r="C403"/>
      <c r="D403"/>
      <c r="E403" s="4"/>
      <c r="F403" s="1"/>
      <c r="G403" s="18"/>
      <c r="H403" s="18"/>
      <c r="I403" s="18"/>
      <c r="J403" s="83"/>
      <c r="K403" s="5"/>
      <c r="L403" s="5"/>
      <c r="M403" s="5"/>
      <c r="N403" s="5"/>
      <c r="O403" s="26"/>
      <c r="P403" s="25"/>
      <c r="Q403" s="25"/>
      <c r="R403" s="5"/>
      <c r="S403" s="5"/>
    </row>
    <row r="404" spans="1:19" s="23" customFormat="1" x14ac:dyDescent="0.2">
      <c r="A404"/>
      <c r="B404"/>
      <c r="C404"/>
      <c r="D404"/>
      <c r="E404" s="4"/>
      <c r="F404" s="1"/>
      <c r="G404" s="18"/>
      <c r="H404" s="18"/>
      <c r="I404" s="18"/>
      <c r="J404" s="83"/>
      <c r="K404" s="5"/>
      <c r="L404" s="5"/>
      <c r="M404" s="5"/>
      <c r="N404" s="5"/>
      <c r="O404" s="26"/>
      <c r="P404" s="25"/>
      <c r="Q404" s="25"/>
      <c r="R404" s="5"/>
      <c r="S404" s="5"/>
    </row>
    <row r="405" spans="1:19" s="23" customFormat="1" x14ac:dyDescent="0.2">
      <c r="A405"/>
      <c r="B405"/>
      <c r="C405"/>
      <c r="D405"/>
      <c r="E405" s="4"/>
      <c r="F405" s="1"/>
      <c r="G405" s="18"/>
      <c r="H405" s="18"/>
      <c r="I405" s="18"/>
      <c r="J405" s="83"/>
      <c r="K405" s="5"/>
      <c r="L405" s="5"/>
      <c r="M405" s="5"/>
      <c r="N405" s="5"/>
      <c r="O405" s="26"/>
      <c r="P405" s="25"/>
      <c r="Q405" s="25"/>
      <c r="R405" s="5"/>
      <c r="S405" s="5"/>
    </row>
    <row r="406" spans="1:19" s="23" customFormat="1" x14ac:dyDescent="0.2">
      <c r="A406"/>
      <c r="B406"/>
      <c r="C406"/>
      <c r="D406"/>
      <c r="E406" s="4"/>
      <c r="F406" s="1"/>
      <c r="G406" s="18"/>
      <c r="H406" s="18"/>
      <c r="I406" s="18"/>
      <c r="J406" s="83"/>
      <c r="K406" s="5"/>
      <c r="L406" s="5"/>
      <c r="M406" s="5"/>
      <c r="N406" s="5"/>
      <c r="O406" s="26"/>
      <c r="P406" s="25"/>
      <c r="Q406" s="25"/>
      <c r="R406" s="5"/>
      <c r="S406" s="5"/>
    </row>
    <row r="407" spans="1:19" s="23" customFormat="1" x14ac:dyDescent="0.2">
      <c r="A407"/>
      <c r="B407"/>
      <c r="C407"/>
      <c r="D407"/>
      <c r="E407" s="4"/>
      <c r="F407" s="1"/>
      <c r="G407" s="18"/>
      <c r="H407" s="18"/>
      <c r="I407" s="18"/>
      <c r="J407" s="83"/>
      <c r="K407" s="5"/>
      <c r="L407" s="5"/>
      <c r="M407" s="5"/>
      <c r="N407" s="5"/>
      <c r="O407" s="26"/>
      <c r="P407" s="25"/>
      <c r="Q407" s="25"/>
      <c r="R407" s="5"/>
      <c r="S407" s="5"/>
    </row>
    <row r="408" spans="1:19" s="23" customFormat="1" x14ac:dyDescent="0.2">
      <c r="A408"/>
      <c r="B408"/>
      <c r="C408"/>
      <c r="D408"/>
      <c r="E408" s="4"/>
      <c r="F408" s="1"/>
      <c r="G408" s="18"/>
      <c r="H408" s="18"/>
      <c r="I408" s="18"/>
      <c r="J408" s="83"/>
      <c r="K408" s="5"/>
      <c r="L408" s="5"/>
      <c r="M408" s="5"/>
      <c r="N408" s="5"/>
      <c r="O408" s="26"/>
      <c r="P408" s="25"/>
      <c r="Q408" s="25"/>
      <c r="R408" s="5"/>
      <c r="S408" s="5"/>
    </row>
    <row r="409" spans="1:19" s="23" customFormat="1" x14ac:dyDescent="0.2">
      <c r="A409"/>
      <c r="B409"/>
      <c r="C409"/>
      <c r="D409"/>
      <c r="E409" s="4"/>
      <c r="F409" s="1"/>
      <c r="G409" s="18"/>
      <c r="H409" s="18"/>
      <c r="I409" s="18"/>
      <c r="J409" s="83"/>
      <c r="K409" s="5"/>
      <c r="L409" s="5"/>
      <c r="M409" s="5"/>
      <c r="N409" s="5"/>
      <c r="O409" s="26"/>
      <c r="P409" s="25"/>
      <c r="Q409" s="25"/>
      <c r="R409" s="5"/>
      <c r="S409" s="5"/>
    </row>
    <row r="410" spans="1:19" s="23" customFormat="1" x14ac:dyDescent="0.2">
      <c r="A410"/>
      <c r="B410"/>
      <c r="C410"/>
      <c r="D410"/>
      <c r="E410" s="4"/>
      <c r="F410" s="1"/>
      <c r="G410" s="18"/>
      <c r="H410" s="18"/>
      <c r="I410" s="18"/>
      <c r="J410" s="83"/>
      <c r="K410" s="5"/>
      <c r="L410" s="5"/>
      <c r="M410" s="5"/>
      <c r="N410" s="5"/>
      <c r="O410" s="26"/>
      <c r="P410" s="25"/>
      <c r="Q410" s="25"/>
      <c r="R410" s="5"/>
      <c r="S410" s="5"/>
    </row>
    <row r="411" spans="1:19" s="23" customFormat="1" x14ac:dyDescent="0.2">
      <c r="A411"/>
      <c r="B411"/>
      <c r="C411"/>
      <c r="D411"/>
      <c r="E411" s="4"/>
      <c r="F411" s="1"/>
      <c r="G411" s="18"/>
      <c r="H411" s="18"/>
      <c r="I411" s="18"/>
      <c r="J411" s="83"/>
      <c r="K411" s="5"/>
      <c r="L411" s="5"/>
      <c r="M411" s="5"/>
      <c r="N411" s="5"/>
      <c r="O411" s="26"/>
      <c r="P411" s="25"/>
      <c r="Q411" s="25"/>
      <c r="R411" s="5"/>
      <c r="S411" s="5"/>
    </row>
    <row r="412" spans="1:19" s="23" customFormat="1" x14ac:dyDescent="0.2">
      <c r="A412"/>
      <c r="B412"/>
      <c r="C412"/>
      <c r="D412"/>
      <c r="E412" s="4"/>
      <c r="F412" s="1"/>
      <c r="G412" s="18"/>
      <c r="H412" s="18"/>
      <c r="I412" s="18"/>
      <c r="J412" s="83"/>
      <c r="K412" s="5"/>
      <c r="L412" s="5"/>
      <c r="M412" s="5"/>
      <c r="N412" s="5"/>
      <c r="O412" s="26"/>
      <c r="P412" s="25"/>
      <c r="Q412" s="25"/>
      <c r="R412" s="5"/>
      <c r="S412" s="5"/>
    </row>
    <row r="413" spans="1:19" s="23" customFormat="1" x14ac:dyDescent="0.2">
      <c r="A413"/>
      <c r="B413"/>
      <c r="C413"/>
      <c r="D413"/>
      <c r="E413" s="4"/>
      <c r="F413" s="1"/>
      <c r="G413" s="18"/>
      <c r="H413" s="18"/>
      <c r="I413" s="18"/>
      <c r="J413" s="83"/>
      <c r="K413" s="5"/>
      <c r="L413" s="5"/>
      <c r="M413" s="5"/>
      <c r="N413" s="5"/>
      <c r="O413" s="26"/>
      <c r="P413" s="25"/>
      <c r="Q413" s="25"/>
      <c r="R413" s="5"/>
      <c r="S413" s="5"/>
    </row>
    <row r="414" spans="1:19" s="23" customFormat="1" x14ac:dyDescent="0.2">
      <c r="A414"/>
      <c r="B414"/>
      <c r="C414"/>
      <c r="D414"/>
      <c r="E414" s="4"/>
      <c r="F414" s="1"/>
      <c r="G414" s="18"/>
      <c r="H414" s="18"/>
      <c r="I414" s="18"/>
      <c r="J414" s="83"/>
      <c r="K414" s="5"/>
      <c r="L414" s="5"/>
      <c r="M414" s="5"/>
      <c r="N414" s="5"/>
      <c r="O414" s="26"/>
      <c r="P414" s="25"/>
      <c r="Q414" s="25"/>
      <c r="R414" s="5"/>
      <c r="S414" s="5"/>
    </row>
    <row r="415" spans="1:19" s="23" customFormat="1" x14ac:dyDescent="0.2">
      <c r="A415"/>
      <c r="B415"/>
      <c r="C415"/>
      <c r="D415"/>
      <c r="E415" s="4"/>
      <c r="F415" s="1"/>
      <c r="G415" s="18"/>
      <c r="H415" s="18"/>
      <c r="I415" s="18"/>
      <c r="J415" s="83"/>
      <c r="K415" s="5"/>
      <c r="L415" s="5"/>
      <c r="M415" s="5"/>
      <c r="N415" s="5"/>
      <c r="O415" s="26"/>
      <c r="P415" s="25"/>
      <c r="Q415" s="25"/>
      <c r="R415" s="5"/>
      <c r="S415" s="5"/>
    </row>
    <row r="416" spans="1:19" s="23" customFormat="1" x14ac:dyDescent="0.2">
      <c r="A416"/>
      <c r="B416"/>
      <c r="C416"/>
      <c r="D416"/>
      <c r="E416" s="4"/>
      <c r="F416" s="1"/>
      <c r="G416" s="18"/>
      <c r="H416" s="18"/>
      <c r="I416" s="18"/>
      <c r="J416" s="83"/>
      <c r="K416" s="5"/>
      <c r="L416" s="5"/>
      <c r="M416" s="5"/>
      <c r="N416" s="5"/>
      <c r="O416" s="26"/>
      <c r="P416" s="25"/>
      <c r="Q416" s="25"/>
      <c r="R416" s="5"/>
      <c r="S416" s="5"/>
    </row>
    <row r="417" spans="1:19" s="23" customFormat="1" x14ac:dyDescent="0.2">
      <c r="A417"/>
      <c r="B417"/>
      <c r="C417"/>
      <c r="D417"/>
      <c r="E417" s="4"/>
      <c r="F417" s="1"/>
      <c r="G417" s="18"/>
      <c r="H417" s="18"/>
      <c r="I417" s="18"/>
      <c r="J417" s="83"/>
      <c r="K417" s="5"/>
      <c r="L417" s="5"/>
      <c r="M417" s="5"/>
      <c r="N417" s="5"/>
      <c r="O417" s="26"/>
      <c r="P417" s="25"/>
      <c r="Q417" s="25"/>
      <c r="R417" s="5"/>
      <c r="S417" s="5"/>
    </row>
    <row r="418" spans="1:19" s="23" customFormat="1" x14ac:dyDescent="0.2">
      <c r="A418"/>
      <c r="B418"/>
      <c r="C418"/>
      <c r="D418"/>
      <c r="E418" s="4"/>
      <c r="F418" s="1"/>
      <c r="G418" s="18"/>
      <c r="H418" s="18"/>
      <c r="I418" s="18"/>
      <c r="J418" s="83"/>
      <c r="K418" s="5"/>
      <c r="L418" s="5"/>
      <c r="M418" s="5"/>
      <c r="N418" s="5"/>
      <c r="O418" s="26"/>
      <c r="P418" s="25"/>
      <c r="Q418" s="25"/>
      <c r="R418" s="5"/>
      <c r="S418" s="5"/>
    </row>
    <row r="419" spans="1:19" s="23" customFormat="1" x14ac:dyDescent="0.2">
      <c r="A419"/>
      <c r="B419"/>
      <c r="C419"/>
      <c r="D419"/>
      <c r="E419" s="4"/>
      <c r="F419" s="1"/>
      <c r="G419" s="18"/>
      <c r="H419" s="18"/>
      <c r="I419" s="18"/>
      <c r="J419" s="83"/>
      <c r="K419" s="5"/>
      <c r="L419" s="5"/>
      <c r="M419" s="5"/>
      <c r="N419" s="5"/>
      <c r="O419" s="26"/>
      <c r="P419" s="25"/>
      <c r="Q419" s="25"/>
      <c r="R419" s="5"/>
      <c r="S419" s="5"/>
    </row>
    <row r="420" spans="1:19" s="23" customFormat="1" x14ac:dyDescent="0.2">
      <c r="A420"/>
      <c r="B420"/>
      <c r="C420"/>
      <c r="D420"/>
      <c r="E420" s="4"/>
      <c r="F420" s="1"/>
      <c r="G420" s="18"/>
      <c r="H420" s="18"/>
      <c r="I420" s="18"/>
      <c r="J420" s="83"/>
      <c r="K420" s="5"/>
      <c r="L420" s="5"/>
      <c r="M420" s="5"/>
      <c r="N420" s="5"/>
      <c r="O420" s="26"/>
      <c r="P420" s="25"/>
      <c r="Q420" s="25"/>
      <c r="R420" s="5"/>
      <c r="S420" s="5"/>
    </row>
    <row r="421" spans="1:19" s="23" customFormat="1" x14ac:dyDescent="0.2">
      <c r="A421"/>
      <c r="B421"/>
      <c r="C421"/>
      <c r="D421"/>
      <c r="E421" s="4"/>
      <c r="F421" s="1"/>
      <c r="G421" s="18"/>
      <c r="H421" s="18"/>
      <c r="I421" s="18"/>
      <c r="J421" s="83"/>
      <c r="K421" s="5"/>
      <c r="L421" s="5"/>
      <c r="M421" s="5"/>
      <c r="N421" s="5"/>
      <c r="O421" s="26"/>
      <c r="P421" s="25"/>
      <c r="Q421" s="25"/>
      <c r="R421" s="5"/>
      <c r="S421" s="5"/>
    </row>
    <row r="422" spans="1:19" s="23" customFormat="1" x14ac:dyDescent="0.2">
      <c r="A422"/>
      <c r="B422"/>
      <c r="C422"/>
      <c r="D422"/>
      <c r="E422" s="4"/>
      <c r="F422" s="1"/>
      <c r="G422" s="18"/>
      <c r="H422" s="18"/>
      <c r="I422" s="18"/>
      <c r="J422" s="83"/>
      <c r="K422" s="5"/>
      <c r="L422" s="5"/>
      <c r="M422" s="5"/>
      <c r="N422" s="5"/>
      <c r="O422" s="26"/>
      <c r="P422" s="25"/>
      <c r="Q422" s="25"/>
      <c r="R422" s="5"/>
      <c r="S422" s="5"/>
    </row>
    <row r="423" spans="1:19" s="23" customFormat="1" x14ac:dyDescent="0.2">
      <c r="A423"/>
      <c r="B423"/>
      <c r="C423"/>
      <c r="D423"/>
      <c r="E423" s="4"/>
      <c r="F423" s="1"/>
      <c r="G423" s="18"/>
      <c r="H423" s="18"/>
      <c r="I423" s="18"/>
      <c r="J423" s="83"/>
      <c r="K423" s="5"/>
      <c r="L423" s="5"/>
      <c r="M423" s="5"/>
      <c r="N423" s="5"/>
      <c r="O423" s="26"/>
      <c r="P423" s="25"/>
      <c r="Q423" s="25"/>
      <c r="R423" s="5"/>
      <c r="S423" s="5"/>
    </row>
    <row r="424" spans="1:19" s="23" customFormat="1" x14ac:dyDescent="0.2">
      <c r="A424"/>
      <c r="B424"/>
      <c r="C424"/>
      <c r="D424"/>
      <c r="E424" s="4"/>
      <c r="F424" s="1"/>
      <c r="G424" s="18"/>
      <c r="H424" s="18"/>
      <c r="I424" s="18"/>
      <c r="J424" s="83"/>
      <c r="K424" s="5"/>
      <c r="L424" s="5"/>
      <c r="M424" s="5"/>
      <c r="N424" s="5"/>
      <c r="O424" s="26"/>
      <c r="P424" s="25"/>
      <c r="Q424" s="25"/>
      <c r="R424" s="5"/>
      <c r="S424" s="5"/>
    </row>
    <row r="425" spans="1:19" s="23" customFormat="1" x14ac:dyDescent="0.2">
      <c r="A425"/>
      <c r="B425"/>
      <c r="C425"/>
      <c r="D425"/>
      <c r="E425" s="4"/>
      <c r="F425" s="1"/>
      <c r="G425" s="18"/>
      <c r="H425" s="18"/>
      <c r="I425" s="18"/>
      <c r="J425" s="83"/>
      <c r="K425" s="5"/>
      <c r="L425" s="5"/>
      <c r="M425" s="5"/>
      <c r="N425" s="5"/>
      <c r="O425" s="26"/>
      <c r="P425" s="25"/>
      <c r="Q425" s="25"/>
      <c r="R425" s="5"/>
      <c r="S425" s="5"/>
    </row>
    <row r="426" spans="1:19" s="23" customFormat="1" x14ac:dyDescent="0.2">
      <c r="A426"/>
      <c r="B426"/>
      <c r="C426"/>
      <c r="D426"/>
      <c r="E426" s="4"/>
      <c r="F426" s="1"/>
      <c r="G426" s="18"/>
      <c r="H426" s="18"/>
      <c r="I426" s="18"/>
      <c r="J426" s="83"/>
      <c r="K426" s="5"/>
      <c r="L426" s="5"/>
      <c r="M426" s="5"/>
      <c r="N426" s="5"/>
      <c r="O426" s="26"/>
      <c r="P426" s="25"/>
      <c r="Q426" s="25"/>
      <c r="R426" s="5"/>
      <c r="S426" s="5"/>
    </row>
    <row r="427" spans="1:19" s="23" customFormat="1" x14ac:dyDescent="0.2">
      <c r="A427"/>
      <c r="B427"/>
      <c r="C427"/>
      <c r="D427"/>
      <c r="E427" s="4"/>
      <c r="F427" s="1"/>
      <c r="G427" s="18"/>
      <c r="H427" s="18"/>
      <c r="I427" s="18"/>
      <c r="J427" s="83"/>
      <c r="K427" s="5"/>
      <c r="L427" s="5"/>
      <c r="M427" s="5"/>
      <c r="N427" s="5"/>
      <c r="O427" s="26"/>
      <c r="P427" s="25"/>
      <c r="Q427" s="25"/>
      <c r="R427" s="5"/>
      <c r="S427" s="5"/>
    </row>
    <row r="428" spans="1:19" s="23" customFormat="1" x14ac:dyDescent="0.2">
      <c r="A428"/>
      <c r="B428"/>
      <c r="C428"/>
      <c r="D428"/>
      <c r="E428" s="4"/>
      <c r="F428" s="1"/>
      <c r="G428" s="18"/>
      <c r="H428" s="18"/>
      <c r="I428" s="18"/>
      <c r="J428" s="83"/>
      <c r="K428" s="5"/>
      <c r="L428" s="5"/>
      <c r="M428" s="5"/>
      <c r="N428" s="5"/>
      <c r="O428" s="26"/>
      <c r="P428" s="25"/>
      <c r="Q428" s="25"/>
      <c r="R428" s="5"/>
      <c r="S428" s="5"/>
    </row>
    <row r="429" spans="1:19" s="23" customFormat="1" x14ac:dyDescent="0.2">
      <c r="A429"/>
      <c r="B429"/>
      <c r="C429"/>
      <c r="D429"/>
      <c r="E429" s="4"/>
      <c r="F429" s="1"/>
      <c r="G429" s="18"/>
      <c r="H429" s="18"/>
      <c r="I429" s="18"/>
      <c r="J429" s="83"/>
      <c r="K429" s="5"/>
      <c r="L429" s="5"/>
      <c r="M429" s="5"/>
      <c r="N429" s="5"/>
      <c r="O429" s="26"/>
      <c r="P429" s="25"/>
      <c r="Q429" s="25"/>
      <c r="R429" s="5"/>
      <c r="S429" s="5"/>
    </row>
    <row r="430" spans="1:19" s="23" customFormat="1" x14ac:dyDescent="0.2">
      <c r="A430"/>
      <c r="B430"/>
      <c r="C430"/>
      <c r="D430"/>
      <c r="E430" s="4"/>
      <c r="F430" s="1"/>
      <c r="G430" s="18"/>
      <c r="H430" s="18"/>
      <c r="I430" s="18"/>
      <c r="J430" s="83"/>
      <c r="K430" s="5"/>
      <c r="L430" s="5"/>
      <c r="M430" s="5"/>
      <c r="N430" s="5"/>
      <c r="O430" s="26"/>
      <c r="P430" s="25"/>
      <c r="Q430" s="25"/>
      <c r="R430" s="5"/>
      <c r="S430" s="5"/>
    </row>
    <row r="431" spans="1:19" s="23" customFormat="1" x14ac:dyDescent="0.2">
      <c r="A431"/>
      <c r="B431"/>
      <c r="C431"/>
      <c r="D431"/>
      <c r="E431" s="4"/>
      <c r="F431" s="1"/>
      <c r="G431" s="18"/>
      <c r="H431" s="18"/>
      <c r="I431" s="18"/>
      <c r="J431" s="83"/>
      <c r="K431" s="5"/>
      <c r="L431" s="5"/>
      <c r="M431" s="5"/>
      <c r="N431" s="5"/>
      <c r="O431" s="26"/>
      <c r="P431" s="25"/>
      <c r="Q431" s="25"/>
      <c r="R431" s="5"/>
      <c r="S431" s="5"/>
    </row>
    <row r="432" spans="1:19" s="23" customFormat="1" x14ac:dyDescent="0.2">
      <c r="A432"/>
      <c r="B432"/>
      <c r="C432"/>
      <c r="D432"/>
      <c r="E432" s="4"/>
      <c r="F432" s="1"/>
      <c r="G432" s="18"/>
      <c r="H432" s="18"/>
      <c r="I432" s="18"/>
      <c r="J432" s="83"/>
      <c r="K432" s="5"/>
      <c r="L432" s="5"/>
      <c r="M432" s="5"/>
      <c r="N432" s="5"/>
      <c r="O432" s="26"/>
      <c r="P432" s="25"/>
      <c r="Q432" s="25"/>
      <c r="R432" s="5"/>
      <c r="S432" s="5"/>
    </row>
    <row r="433" spans="1:19" s="23" customFormat="1" x14ac:dyDescent="0.2">
      <c r="A433"/>
      <c r="B433"/>
      <c r="C433"/>
      <c r="D433"/>
      <c r="E433" s="4"/>
      <c r="F433" s="1"/>
      <c r="G433" s="18"/>
      <c r="H433" s="18"/>
      <c r="I433" s="18"/>
      <c r="J433" s="83"/>
      <c r="K433" s="5"/>
      <c r="L433" s="5"/>
      <c r="M433" s="5"/>
      <c r="N433" s="5"/>
      <c r="O433" s="26"/>
      <c r="P433" s="25"/>
      <c r="Q433" s="25"/>
      <c r="R433" s="5"/>
      <c r="S433" s="5"/>
    </row>
    <row r="434" spans="1:19" s="23" customFormat="1" x14ac:dyDescent="0.2">
      <c r="A434"/>
      <c r="B434"/>
      <c r="C434"/>
      <c r="D434"/>
      <c r="E434" s="4"/>
      <c r="F434" s="1"/>
      <c r="G434" s="18"/>
      <c r="H434" s="18"/>
      <c r="I434" s="18"/>
      <c r="J434" s="83"/>
      <c r="K434" s="5"/>
      <c r="L434" s="5"/>
      <c r="M434" s="5"/>
      <c r="N434" s="5"/>
      <c r="O434" s="26"/>
      <c r="P434" s="25"/>
      <c r="Q434" s="25"/>
      <c r="R434" s="5"/>
      <c r="S434" s="5"/>
    </row>
    <row r="435" spans="1:19" s="23" customFormat="1" x14ac:dyDescent="0.2">
      <c r="A435"/>
      <c r="B435"/>
      <c r="C435"/>
      <c r="D435"/>
      <c r="E435" s="4"/>
      <c r="F435" s="1"/>
      <c r="G435" s="18"/>
      <c r="H435" s="18"/>
      <c r="I435" s="18"/>
      <c r="J435" s="83"/>
      <c r="K435" s="5"/>
      <c r="L435" s="5"/>
      <c r="M435" s="5"/>
      <c r="N435" s="5"/>
      <c r="O435" s="26"/>
      <c r="P435" s="25"/>
      <c r="Q435" s="25"/>
      <c r="R435" s="5"/>
      <c r="S435" s="5"/>
    </row>
    <row r="436" spans="1:19" s="23" customFormat="1" x14ac:dyDescent="0.2">
      <c r="A436"/>
      <c r="B436"/>
      <c r="C436"/>
      <c r="D436"/>
      <c r="E436" s="4"/>
      <c r="F436" s="1"/>
      <c r="G436" s="18"/>
      <c r="H436" s="18"/>
      <c r="I436" s="18"/>
      <c r="J436" s="83"/>
      <c r="K436" s="5"/>
      <c r="L436" s="5"/>
      <c r="M436" s="5"/>
      <c r="N436" s="5"/>
      <c r="O436" s="26"/>
      <c r="P436" s="25"/>
      <c r="Q436" s="25"/>
      <c r="R436" s="5"/>
      <c r="S436" s="5"/>
    </row>
    <row r="437" spans="1:19" s="23" customFormat="1" x14ac:dyDescent="0.2">
      <c r="A437"/>
      <c r="B437"/>
      <c r="C437"/>
      <c r="D437"/>
      <c r="E437" s="4"/>
      <c r="F437" s="1"/>
      <c r="G437" s="18"/>
      <c r="H437" s="18"/>
      <c r="I437" s="18"/>
      <c r="J437" s="83"/>
      <c r="K437" s="5"/>
      <c r="L437" s="5"/>
      <c r="M437" s="5"/>
      <c r="N437" s="5"/>
      <c r="O437" s="26"/>
      <c r="P437" s="25"/>
      <c r="Q437" s="25"/>
      <c r="R437" s="5"/>
      <c r="S437" s="5"/>
    </row>
    <row r="438" spans="1:19" s="23" customFormat="1" x14ac:dyDescent="0.2">
      <c r="A438"/>
      <c r="B438"/>
      <c r="C438"/>
      <c r="D438"/>
      <c r="E438" s="4"/>
      <c r="F438" s="1"/>
      <c r="G438" s="18"/>
      <c r="H438" s="18"/>
      <c r="I438" s="18"/>
      <c r="J438" s="83"/>
      <c r="K438" s="5"/>
      <c r="L438" s="5"/>
      <c r="M438" s="5"/>
      <c r="N438" s="5"/>
      <c r="O438" s="26"/>
      <c r="P438" s="25"/>
      <c r="Q438" s="25"/>
      <c r="R438" s="5"/>
      <c r="S438" s="5"/>
    </row>
    <row r="439" spans="1:19" s="23" customFormat="1" x14ac:dyDescent="0.2">
      <c r="A439"/>
      <c r="B439"/>
      <c r="C439"/>
      <c r="D439"/>
      <c r="E439" s="4"/>
      <c r="F439" s="1"/>
      <c r="G439" s="18"/>
      <c r="H439" s="18"/>
      <c r="I439" s="18"/>
      <c r="J439" s="83"/>
      <c r="K439" s="5"/>
      <c r="L439" s="5"/>
      <c r="M439" s="5"/>
      <c r="N439" s="5"/>
      <c r="O439" s="26"/>
      <c r="P439" s="25"/>
      <c r="Q439" s="25"/>
      <c r="R439" s="5"/>
      <c r="S439" s="5"/>
    </row>
    <row r="440" spans="1:19" s="23" customFormat="1" x14ac:dyDescent="0.2">
      <c r="A440"/>
      <c r="B440"/>
      <c r="C440"/>
      <c r="D440"/>
      <c r="E440" s="4"/>
      <c r="F440" s="1"/>
      <c r="G440" s="18"/>
      <c r="H440" s="18"/>
      <c r="I440" s="18"/>
      <c r="J440" s="83"/>
      <c r="K440" s="5"/>
      <c r="L440" s="5"/>
      <c r="M440" s="5"/>
      <c r="N440" s="5"/>
      <c r="O440" s="26"/>
      <c r="P440" s="25"/>
      <c r="Q440" s="25"/>
      <c r="R440" s="5"/>
      <c r="S440" s="5"/>
    </row>
    <row r="441" spans="1:19" s="23" customFormat="1" x14ac:dyDescent="0.2">
      <c r="A441"/>
      <c r="B441"/>
      <c r="C441"/>
      <c r="D441"/>
      <c r="E441" s="4"/>
      <c r="F441" s="1"/>
      <c r="G441" s="18"/>
      <c r="H441" s="18"/>
      <c r="I441" s="18"/>
      <c r="J441" s="83"/>
      <c r="K441" s="5"/>
      <c r="L441" s="5"/>
      <c r="M441" s="5"/>
      <c r="N441" s="5"/>
      <c r="O441" s="26"/>
      <c r="P441" s="25"/>
      <c r="Q441" s="25"/>
      <c r="R441" s="5"/>
      <c r="S441" s="5"/>
    </row>
    <row r="442" spans="1:19" s="23" customFormat="1" x14ac:dyDescent="0.2">
      <c r="A442"/>
      <c r="B442"/>
      <c r="C442"/>
      <c r="D442"/>
      <c r="E442" s="4"/>
      <c r="F442" s="1"/>
      <c r="G442" s="18"/>
      <c r="H442" s="18"/>
      <c r="I442" s="18"/>
      <c r="J442" s="83"/>
      <c r="K442" s="5"/>
      <c r="L442" s="5"/>
      <c r="M442" s="5"/>
      <c r="N442" s="5"/>
      <c r="O442" s="26"/>
      <c r="P442" s="25"/>
      <c r="Q442" s="25"/>
      <c r="R442" s="5"/>
      <c r="S442" s="5"/>
    </row>
    <row r="443" spans="1:19" s="23" customFormat="1" x14ac:dyDescent="0.2">
      <c r="A443"/>
      <c r="B443"/>
      <c r="C443"/>
      <c r="D443"/>
      <c r="E443" s="4"/>
      <c r="F443" s="1"/>
      <c r="G443" s="18"/>
      <c r="H443" s="18"/>
      <c r="I443" s="18"/>
      <c r="J443" s="83"/>
      <c r="K443" s="5"/>
      <c r="L443" s="5"/>
      <c r="M443" s="5"/>
      <c r="N443" s="5"/>
      <c r="O443" s="26"/>
      <c r="P443" s="25"/>
      <c r="Q443" s="25"/>
      <c r="R443" s="5"/>
      <c r="S443" s="5"/>
    </row>
    <row r="444" spans="1:19" s="23" customFormat="1" x14ac:dyDescent="0.2">
      <c r="A444"/>
      <c r="B444"/>
      <c r="C444"/>
      <c r="D444"/>
      <c r="E444" s="4"/>
      <c r="F444" s="1"/>
      <c r="G444" s="18"/>
      <c r="H444" s="18"/>
      <c r="I444" s="18"/>
      <c r="J444" s="83"/>
      <c r="K444" s="5"/>
      <c r="L444" s="5"/>
      <c r="M444" s="5"/>
      <c r="N444" s="5"/>
      <c r="O444" s="26"/>
      <c r="P444" s="25"/>
      <c r="Q444" s="25"/>
      <c r="R444" s="5"/>
      <c r="S444" s="5"/>
    </row>
    <row r="445" spans="1:19" s="23" customFormat="1" x14ac:dyDescent="0.2">
      <c r="A445"/>
      <c r="B445"/>
      <c r="C445"/>
      <c r="D445"/>
      <c r="E445" s="4"/>
      <c r="F445" s="1"/>
      <c r="G445" s="18"/>
      <c r="H445" s="18"/>
      <c r="I445" s="18"/>
      <c r="J445" s="83"/>
      <c r="K445" s="5"/>
      <c r="L445" s="5"/>
      <c r="M445" s="5"/>
      <c r="N445" s="5"/>
      <c r="O445" s="26"/>
      <c r="P445" s="25"/>
      <c r="Q445" s="25"/>
      <c r="R445" s="5"/>
      <c r="S445" s="5"/>
    </row>
    <row r="446" spans="1:19" s="23" customFormat="1" x14ac:dyDescent="0.2">
      <c r="A446"/>
      <c r="B446"/>
      <c r="C446"/>
      <c r="D446"/>
      <c r="E446" s="4"/>
      <c r="F446" s="1"/>
      <c r="G446" s="18"/>
      <c r="H446" s="18"/>
      <c r="I446" s="18"/>
      <c r="J446" s="83"/>
      <c r="K446" s="5"/>
      <c r="L446" s="5"/>
      <c r="M446" s="5"/>
      <c r="N446" s="5"/>
      <c r="O446" s="26"/>
      <c r="P446" s="25"/>
      <c r="Q446" s="25"/>
      <c r="R446" s="5"/>
      <c r="S446" s="5"/>
    </row>
    <row r="447" spans="1:19" s="23" customFormat="1" x14ac:dyDescent="0.2">
      <c r="A447"/>
      <c r="B447"/>
      <c r="C447"/>
      <c r="D447"/>
      <c r="E447" s="4"/>
      <c r="F447" s="1"/>
      <c r="G447" s="18"/>
      <c r="H447" s="18"/>
      <c r="I447" s="18"/>
      <c r="J447" s="83"/>
      <c r="K447" s="5"/>
      <c r="L447" s="5"/>
      <c r="M447" s="5"/>
      <c r="N447" s="5"/>
      <c r="O447" s="26"/>
      <c r="P447" s="25"/>
      <c r="Q447" s="25"/>
      <c r="R447" s="5"/>
      <c r="S447" s="5"/>
    </row>
    <row r="448" spans="1:19" s="23" customFormat="1" x14ac:dyDescent="0.2">
      <c r="A448"/>
      <c r="B448"/>
      <c r="C448"/>
      <c r="D448"/>
      <c r="E448" s="4"/>
      <c r="F448" s="1"/>
      <c r="G448" s="18"/>
      <c r="H448" s="18"/>
      <c r="I448" s="18"/>
      <c r="J448" s="83"/>
      <c r="K448" s="5"/>
      <c r="L448" s="5"/>
      <c r="M448" s="5"/>
      <c r="N448" s="5"/>
      <c r="O448" s="26"/>
      <c r="P448" s="25"/>
      <c r="Q448" s="25"/>
      <c r="R448" s="5"/>
      <c r="S448" s="5"/>
    </row>
    <row r="449" spans="1:19" s="23" customFormat="1" x14ac:dyDescent="0.2">
      <c r="A449"/>
      <c r="B449"/>
      <c r="C449"/>
      <c r="D449"/>
      <c r="E449" s="4"/>
      <c r="F449" s="1"/>
      <c r="G449" s="18"/>
      <c r="H449" s="18"/>
      <c r="I449" s="18"/>
      <c r="J449" s="83"/>
      <c r="K449" s="5"/>
      <c r="L449" s="5"/>
      <c r="M449" s="5"/>
      <c r="N449" s="5"/>
      <c r="O449" s="26"/>
      <c r="P449" s="25"/>
      <c r="Q449" s="25"/>
      <c r="R449" s="5"/>
      <c r="S449" s="5"/>
    </row>
    <row r="450" spans="1:19" s="23" customFormat="1" x14ac:dyDescent="0.2">
      <c r="A450"/>
      <c r="B450"/>
      <c r="C450"/>
      <c r="D450"/>
      <c r="E450" s="4"/>
      <c r="F450" s="1"/>
      <c r="G450" s="18"/>
      <c r="H450" s="18"/>
      <c r="I450" s="18"/>
      <c r="J450" s="83"/>
      <c r="K450" s="5"/>
      <c r="L450" s="5"/>
      <c r="M450" s="5"/>
      <c r="N450" s="5"/>
      <c r="O450" s="26"/>
      <c r="P450" s="25"/>
      <c r="Q450" s="25"/>
      <c r="R450" s="5"/>
      <c r="S450" s="5"/>
    </row>
    <row r="451" spans="1:19" s="23" customFormat="1" x14ac:dyDescent="0.2">
      <c r="A451"/>
      <c r="B451"/>
      <c r="C451"/>
      <c r="D451"/>
      <c r="E451" s="4"/>
      <c r="F451" s="1"/>
      <c r="G451" s="18"/>
      <c r="H451" s="18"/>
      <c r="I451" s="18"/>
      <c r="J451" s="83"/>
      <c r="K451" s="5"/>
      <c r="L451" s="5"/>
      <c r="M451" s="5"/>
      <c r="N451" s="5"/>
      <c r="O451" s="26"/>
      <c r="P451" s="25"/>
      <c r="Q451" s="25"/>
      <c r="R451" s="5"/>
      <c r="S451" s="5"/>
    </row>
    <row r="452" spans="1:19" s="23" customFormat="1" x14ac:dyDescent="0.2">
      <c r="A452"/>
      <c r="B452"/>
      <c r="C452"/>
      <c r="D452"/>
      <c r="E452" s="4"/>
      <c r="F452" s="1"/>
      <c r="G452" s="18"/>
      <c r="H452" s="18"/>
      <c r="I452" s="18"/>
      <c r="J452" s="83"/>
      <c r="K452" s="5"/>
      <c r="L452" s="5"/>
      <c r="M452" s="5"/>
      <c r="N452" s="5"/>
      <c r="O452" s="26"/>
      <c r="P452" s="25"/>
      <c r="Q452" s="25"/>
      <c r="R452" s="5"/>
      <c r="S452" s="5"/>
    </row>
    <row r="453" spans="1:19" s="23" customFormat="1" x14ac:dyDescent="0.2">
      <c r="A453"/>
      <c r="B453"/>
      <c r="C453"/>
      <c r="D453"/>
      <c r="E453" s="4"/>
      <c r="F453" s="1"/>
      <c r="G453" s="18"/>
      <c r="H453" s="18"/>
      <c r="I453" s="18"/>
      <c r="J453" s="83"/>
      <c r="K453" s="5"/>
      <c r="L453" s="5"/>
      <c r="M453" s="5"/>
      <c r="N453" s="5"/>
      <c r="O453" s="26"/>
      <c r="P453" s="25"/>
      <c r="Q453" s="25"/>
      <c r="R453" s="5"/>
      <c r="S453" s="5"/>
    </row>
    <row r="454" spans="1:19" s="23" customFormat="1" x14ac:dyDescent="0.2">
      <c r="A454"/>
      <c r="B454"/>
      <c r="C454"/>
      <c r="D454"/>
      <c r="E454" s="4"/>
      <c r="F454" s="1"/>
      <c r="G454" s="18"/>
      <c r="H454" s="18"/>
      <c r="I454" s="18"/>
      <c r="J454" s="83"/>
      <c r="K454" s="5"/>
      <c r="L454" s="5"/>
      <c r="M454" s="5"/>
      <c r="N454" s="5"/>
      <c r="O454" s="26"/>
      <c r="P454" s="25"/>
      <c r="Q454" s="25"/>
      <c r="R454" s="5"/>
      <c r="S454" s="5"/>
    </row>
    <row r="455" spans="1:19" s="23" customFormat="1" x14ac:dyDescent="0.2">
      <c r="A455"/>
      <c r="B455"/>
      <c r="C455"/>
      <c r="D455"/>
      <c r="E455" s="4"/>
      <c r="F455" s="1"/>
      <c r="G455" s="18"/>
      <c r="H455" s="18"/>
      <c r="I455" s="18"/>
      <c r="J455" s="83"/>
      <c r="K455" s="5"/>
      <c r="L455" s="5"/>
      <c r="M455" s="5"/>
      <c r="N455" s="5"/>
      <c r="O455" s="26"/>
      <c r="P455" s="25"/>
      <c r="Q455" s="25"/>
      <c r="R455" s="5"/>
      <c r="S455" s="5"/>
    </row>
    <row r="456" spans="1:19" s="23" customFormat="1" x14ac:dyDescent="0.2">
      <c r="A456"/>
      <c r="B456"/>
      <c r="C456"/>
      <c r="D456"/>
      <c r="E456" s="4"/>
      <c r="F456" s="1"/>
      <c r="G456" s="18"/>
      <c r="H456" s="18"/>
      <c r="I456" s="18"/>
      <c r="J456" s="83"/>
      <c r="K456" s="5"/>
      <c r="L456" s="5"/>
      <c r="M456" s="5"/>
      <c r="N456" s="5"/>
      <c r="O456" s="26"/>
      <c r="P456" s="25"/>
      <c r="Q456" s="25"/>
      <c r="R456" s="5"/>
      <c r="S456" s="5"/>
    </row>
    <row r="457" spans="1:19" s="23" customFormat="1" x14ac:dyDescent="0.2">
      <c r="A457"/>
      <c r="B457"/>
      <c r="C457"/>
      <c r="D457"/>
      <c r="E457" s="4"/>
      <c r="F457" s="1"/>
      <c r="G457" s="18"/>
      <c r="H457" s="18"/>
      <c r="I457" s="18"/>
      <c r="J457" s="83"/>
      <c r="K457" s="5"/>
      <c r="L457" s="5"/>
      <c r="M457" s="5"/>
      <c r="N457" s="5"/>
      <c r="O457" s="26"/>
      <c r="P457" s="25"/>
      <c r="Q457" s="25"/>
      <c r="R457" s="5"/>
      <c r="S457" s="5"/>
    </row>
    <row r="458" spans="1:19" s="23" customFormat="1" x14ac:dyDescent="0.2">
      <c r="A458"/>
      <c r="B458"/>
      <c r="C458"/>
      <c r="D458"/>
      <c r="E458" s="4"/>
      <c r="F458" s="1"/>
      <c r="G458" s="18"/>
      <c r="H458" s="18"/>
      <c r="I458" s="18"/>
      <c r="J458" s="83"/>
      <c r="K458" s="5"/>
      <c r="L458" s="5"/>
      <c r="M458" s="5"/>
      <c r="N458" s="5"/>
      <c r="O458" s="26"/>
      <c r="P458" s="25"/>
      <c r="Q458" s="25"/>
      <c r="R458" s="5"/>
      <c r="S458" s="5"/>
    </row>
    <row r="459" spans="1:19" s="23" customFormat="1" x14ac:dyDescent="0.2">
      <c r="A459"/>
      <c r="B459"/>
      <c r="C459"/>
      <c r="D459"/>
      <c r="E459" s="4"/>
      <c r="F459" s="1"/>
      <c r="G459" s="18"/>
      <c r="H459" s="18"/>
      <c r="I459" s="18"/>
      <c r="J459" s="83"/>
      <c r="K459" s="5"/>
      <c r="L459" s="5"/>
      <c r="M459" s="5"/>
      <c r="N459" s="5"/>
      <c r="O459" s="26"/>
      <c r="P459" s="25"/>
      <c r="Q459" s="25"/>
      <c r="R459" s="5"/>
      <c r="S459" s="5"/>
    </row>
    <row r="460" spans="1:19" s="23" customFormat="1" x14ac:dyDescent="0.2">
      <c r="A460"/>
      <c r="B460"/>
      <c r="C460"/>
      <c r="D460"/>
      <c r="E460" s="4"/>
      <c r="F460" s="1"/>
      <c r="G460" s="18"/>
      <c r="H460" s="18"/>
      <c r="I460" s="18"/>
      <c r="J460" s="83"/>
      <c r="K460" s="5"/>
      <c r="L460" s="5"/>
      <c r="M460" s="5"/>
      <c r="N460" s="5"/>
      <c r="O460" s="26"/>
      <c r="P460" s="25"/>
      <c r="Q460" s="25"/>
      <c r="R460" s="5"/>
      <c r="S460" s="5"/>
    </row>
    <row r="461" spans="1:19" s="23" customFormat="1" x14ac:dyDescent="0.2">
      <c r="A461"/>
      <c r="B461"/>
      <c r="C461"/>
      <c r="D461"/>
      <c r="E461" s="4"/>
      <c r="F461" s="1"/>
      <c r="G461" s="18"/>
      <c r="H461" s="18"/>
      <c r="I461" s="18"/>
      <c r="J461" s="83"/>
      <c r="K461" s="5"/>
      <c r="L461" s="5"/>
      <c r="M461" s="5"/>
      <c r="N461" s="5"/>
      <c r="O461" s="26"/>
      <c r="P461" s="25"/>
      <c r="Q461" s="25"/>
      <c r="R461" s="5"/>
      <c r="S461" s="5"/>
    </row>
    <row r="462" spans="1:19" s="23" customFormat="1" x14ac:dyDescent="0.2">
      <c r="A462"/>
      <c r="B462"/>
      <c r="C462"/>
      <c r="D462"/>
      <c r="E462" s="4"/>
      <c r="F462" s="1"/>
      <c r="G462" s="18"/>
      <c r="H462" s="18"/>
      <c r="I462" s="18"/>
      <c r="J462" s="83"/>
      <c r="K462" s="5"/>
      <c r="L462" s="5"/>
      <c r="M462" s="5"/>
      <c r="N462" s="5"/>
      <c r="O462" s="26"/>
      <c r="P462" s="25"/>
      <c r="Q462" s="25"/>
      <c r="R462" s="5"/>
      <c r="S462" s="5"/>
    </row>
    <row r="463" spans="1:19" s="23" customFormat="1" x14ac:dyDescent="0.2">
      <c r="A463"/>
      <c r="B463"/>
      <c r="C463"/>
      <c r="D463"/>
      <c r="E463" s="4"/>
      <c r="F463" s="1"/>
      <c r="G463" s="18"/>
      <c r="H463" s="18"/>
      <c r="I463" s="18"/>
      <c r="J463" s="83"/>
      <c r="K463" s="5"/>
      <c r="L463" s="5"/>
      <c r="M463" s="5"/>
      <c r="N463" s="5"/>
      <c r="O463" s="26"/>
      <c r="P463" s="25"/>
      <c r="Q463" s="25"/>
      <c r="R463" s="5"/>
      <c r="S463" s="5"/>
    </row>
    <row r="464" spans="1:19" s="23" customFormat="1" x14ac:dyDescent="0.2">
      <c r="A464"/>
      <c r="B464"/>
      <c r="C464"/>
      <c r="D464"/>
      <c r="E464" s="4"/>
      <c r="F464" s="1"/>
      <c r="G464" s="18"/>
      <c r="H464" s="18"/>
      <c r="I464" s="18"/>
      <c r="J464" s="83"/>
      <c r="K464" s="5"/>
      <c r="L464" s="5"/>
      <c r="M464" s="5"/>
      <c r="N464" s="5"/>
      <c r="O464" s="26"/>
      <c r="P464" s="25"/>
      <c r="Q464" s="25"/>
      <c r="R464" s="5"/>
      <c r="S464" s="5"/>
    </row>
    <row r="465" spans="1:19" s="23" customFormat="1" x14ac:dyDescent="0.2">
      <c r="A465"/>
      <c r="B465"/>
      <c r="C465"/>
      <c r="D465"/>
      <c r="E465" s="4"/>
      <c r="F465" s="1"/>
      <c r="G465" s="18"/>
      <c r="H465" s="18"/>
      <c r="I465" s="18"/>
      <c r="J465" s="83"/>
      <c r="K465" s="5"/>
      <c r="L465" s="5"/>
      <c r="M465" s="5"/>
      <c r="N465" s="5"/>
      <c r="O465" s="26"/>
      <c r="P465" s="25"/>
      <c r="Q465" s="25"/>
      <c r="R465" s="5"/>
      <c r="S465" s="5"/>
    </row>
    <row r="466" spans="1:19" s="23" customFormat="1" x14ac:dyDescent="0.2">
      <c r="A466"/>
      <c r="B466"/>
      <c r="C466"/>
      <c r="D466"/>
      <c r="E466" s="4"/>
      <c r="F466" s="1"/>
      <c r="G466" s="18"/>
      <c r="H466" s="18"/>
      <c r="I466" s="18"/>
      <c r="J466" s="83"/>
      <c r="K466" s="5"/>
      <c r="L466" s="5"/>
      <c r="M466" s="5"/>
      <c r="N466" s="5"/>
      <c r="O466" s="26"/>
      <c r="P466" s="25"/>
      <c r="Q466" s="25"/>
      <c r="R466" s="5"/>
      <c r="S466" s="5"/>
    </row>
    <row r="467" spans="1:19" s="23" customFormat="1" x14ac:dyDescent="0.2">
      <c r="A467"/>
      <c r="B467"/>
      <c r="C467"/>
      <c r="D467"/>
      <c r="E467" s="4"/>
      <c r="F467" s="1"/>
      <c r="G467" s="18"/>
      <c r="H467" s="18"/>
      <c r="I467" s="18"/>
      <c r="J467" s="83"/>
      <c r="K467" s="5"/>
      <c r="L467" s="5"/>
      <c r="M467" s="5"/>
      <c r="N467" s="5"/>
      <c r="O467" s="26"/>
      <c r="P467" s="25"/>
      <c r="Q467" s="25"/>
      <c r="R467" s="5"/>
      <c r="S467" s="5"/>
    </row>
    <row r="468" spans="1:19" s="23" customFormat="1" x14ac:dyDescent="0.2">
      <c r="A468"/>
      <c r="B468"/>
      <c r="C468"/>
      <c r="D468"/>
      <c r="E468" s="4"/>
      <c r="F468" s="1"/>
      <c r="G468" s="18"/>
      <c r="H468" s="18"/>
      <c r="I468" s="18"/>
      <c r="J468" s="83"/>
      <c r="K468" s="5"/>
      <c r="L468" s="5"/>
      <c r="M468" s="5"/>
      <c r="N468" s="5"/>
      <c r="O468" s="26"/>
      <c r="P468" s="25"/>
      <c r="Q468" s="25"/>
      <c r="R468" s="5"/>
      <c r="S468" s="5"/>
    </row>
    <row r="469" spans="1:19" s="23" customFormat="1" x14ac:dyDescent="0.2">
      <c r="A469"/>
      <c r="B469"/>
      <c r="C469"/>
      <c r="D469"/>
      <c r="E469" s="4"/>
      <c r="F469" s="1"/>
      <c r="G469" s="18"/>
      <c r="H469" s="18"/>
      <c r="I469" s="18"/>
      <c r="J469" s="83"/>
      <c r="K469" s="5"/>
      <c r="L469" s="5"/>
      <c r="M469" s="5"/>
      <c r="N469" s="5"/>
      <c r="O469" s="26"/>
      <c r="P469" s="25"/>
      <c r="Q469" s="25"/>
      <c r="R469" s="5"/>
      <c r="S469" s="5"/>
    </row>
    <row r="470" spans="1:19" s="23" customFormat="1" x14ac:dyDescent="0.2">
      <c r="A470"/>
      <c r="B470"/>
      <c r="C470"/>
      <c r="D470"/>
      <c r="E470" s="4"/>
      <c r="F470" s="1"/>
      <c r="G470" s="18"/>
      <c r="H470" s="18"/>
      <c r="I470" s="18"/>
      <c r="J470" s="83"/>
      <c r="K470" s="5"/>
      <c r="L470" s="5"/>
      <c r="M470" s="5"/>
      <c r="N470" s="5"/>
      <c r="O470" s="26"/>
      <c r="P470" s="25"/>
      <c r="Q470" s="25"/>
      <c r="R470" s="5"/>
      <c r="S470" s="5"/>
    </row>
    <row r="471" spans="1:19" s="23" customFormat="1" x14ac:dyDescent="0.2">
      <c r="A471"/>
      <c r="B471"/>
      <c r="C471"/>
      <c r="D471"/>
      <c r="E471" s="4"/>
      <c r="F471" s="1"/>
      <c r="G471" s="18"/>
      <c r="H471" s="18"/>
      <c r="I471" s="18"/>
      <c r="J471" s="83"/>
      <c r="K471" s="5"/>
      <c r="L471" s="5"/>
      <c r="M471" s="5"/>
      <c r="N471" s="5"/>
      <c r="O471" s="26"/>
      <c r="P471" s="25"/>
      <c r="Q471" s="25"/>
      <c r="R471" s="5"/>
      <c r="S471" s="5"/>
    </row>
    <row r="472" spans="1:19" s="23" customFormat="1" x14ac:dyDescent="0.2">
      <c r="A472"/>
      <c r="B472"/>
      <c r="C472"/>
      <c r="D472"/>
      <c r="E472" s="4"/>
      <c r="F472" s="1"/>
      <c r="G472" s="18"/>
      <c r="H472" s="18"/>
      <c r="I472" s="18"/>
      <c r="J472" s="83"/>
      <c r="K472" s="5"/>
      <c r="L472" s="5"/>
      <c r="M472" s="5"/>
      <c r="N472" s="5"/>
      <c r="O472" s="26"/>
      <c r="P472" s="25"/>
      <c r="Q472" s="25"/>
      <c r="R472" s="5"/>
      <c r="S472" s="5"/>
    </row>
    <row r="473" spans="1:19" s="23" customFormat="1" x14ac:dyDescent="0.2">
      <c r="A473"/>
      <c r="B473"/>
      <c r="C473"/>
      <c r="D473"/>
      <c r="E473" s="4"/>
      <c r="F473" s="1"/>
      <c r="G473" s="18"/>
      <c r="H473" s="18"/>
      <c r="I473" s="18"/>
      <c r="J473" s="83"/>
      <c r="K473" s="5"/>
      <c r="L473" s="5"/>
      <c r="M473" s="5"/>
      <c r="N473" s="5"/>
      <c r="O473" s="26"/>
      <c r="P473" s="25"/>
      <c r="Q473" s="25"/>
      <c r="R473" s="5"/>
      <c r="S473" s="5"/>
    </row>
    <row r="474" spans="1:19" s="23" customFormat="1" x14ac:dyDescent="0.2">
      <c r="A474"/>
      <c r="B474"/>
      <c r="C474"/>
      <c r="D474"/>
      <c r="E474" s="4"/>
      <c r="F474" s="1"/>
      <c r="G474" s="18"/>
      <c r="H474" s="18"/>
      <c r="I474" s="18"/>
      <c r="J474" s="83"/>
      <c r="K474" s="5"/>
      <c r="L474" s="5"/>
      <c r="M474" s="5"/>
      <c r="N474" s="5"/>
      <c r="O474" s="26"/>
      <c r="P474" s="25"/>
      <c r="Q474" s="25"/>
      <c r="R474" s="5"/>
      <c r="S474" s="5"/>
    </row>
    <row r="475" spans="1:19" s="23" customFormat="1" x14ac:dyDescent="0.2">
      <c r="A475"/>
      <c r="B475"/>
      <c r="C475"/>
      <c r="D475"/>
      <c r="E475" s="4"/>
      <c r="F475" s="1"/>
      <c r="G475" s="18"/>
      <c r="H475" s="18"/>
      <c r="I475" s="18"/>
      <c r="J475" s="83"/>
      <c r="K475" s="5"/>
      <c r="L475" s="5"/>
      <c r="M475" s="5"/>
      <c r="N475" s="5"/>
      <c r="O475" s="26"/>
      <c r="P475" s="25"/>
      <c r="Q475" s="25"/>
      <c r="R475" s="5"/>
      <c r="S475" s="5"/>
    </row>
    <row r="476" spans="1:19" s="23" customFormat="1" x14ac:dyDescent="0.2">
      <c r="A476"/>
      <c r="B476"/>
      <c r="C476"/>
      <c r="D476"/>
      <c r="E476" s="4"/>
      <c r="F476" s="1"/>
      <c r="G476" s="18"/>
      <c r="H476" s="18"/>
      <c r="I476" s="18"/>
      <c r="J476" s="83"/>
      <c r="K476" s="5"/>
      <c r="L476" s="5"/>
      <c r="M476" s="5"/>
      <c r="N476" s="5"/>
      <c r="O476" s="26"/>
      <c r="P476" s="25"/>
      <c r="Q476" s="25"/>
      <c r="R476" s="5"/>
      <c r="S476" s="5"/>
    </row>
    <row r="477" spans="1:19" s="23" customFormat="1" x14ac:dyDescent="0.2">
      <c r="A477"/>
      <c r="B477"/>
      <c r="C477"/>
      <c r="D477"/>
      <c r="E477" s="4"/>
      <c r="F477" s="1"/>
      <c r="G477" s="18"/>
      <c r="H477" s="18"/>
      <c r="I477" s="18"/>
      <c r="J477" s="83"/>
      <c r="K477" s="5"/>
      <c r="L477" s="5"/>
      <c r="M477" s="5"/>
      <c r="N477" s="5"/>
      <c r="O477" s="26"/>
      <c r="P477" s="25"/>
      <c r="Q477" s="25"/>
      <c r="R477" s="5"/>
      <c r="S477" s="5"/>
    </row>
    <row r="478" spans="1:19" s="23" customFormat="1" x14ac:dyDescent="0.2">
      <c r="A478"/>
      <c r="B478"/>
      <c r="C478"/>
      <c r="D478"/>
      <c r="E478" s="4"/>
      <c r="F478" s="1"/>
      <c r="G478" s="18"/>
      <c r="H478" s="18"/>
      <c r="I478" s="18"/>
      <c r="J478" s="83"/>
      <c r="K478" s="5"/>
      <c r="L478" s="5"/>
      <c r="M478" s="5"/>
      <c r="N478" s="5"/>
      <c r="O478" s="26"/>
      <c r="P478" s="25"/>
      <c r="Q478" s="25"/>
      <c r="R478" s="5"/>
      <c r="S478" s="5"/>
    </row>
    <row r="479" spans="1:19" s="23" customFormat="1" x14ac:dyDescent="0.2">
      <c r="A479"/>
      <c r="B479"/>
      <c r="C479"/>
      <c r="D479"/>
      <c r="E479" s="4"/>
      <c r="F479" s="1"/>
      <c r="G479" s="18"/>
      <c r="H479" s="18"/>
      <c r="I479" s="18"/>
      <c r="J479" s="83"/>
      <c r="K479" s="5"/>
      <c r="L479" s="5"/>
      <c r="M479" s="5"/>
      <c r="N479" s="5"/>
      <c r="O479" s="26"/>
      <c r="P479" s="25"/>
      <c r="Q479" s="25"/>
      <c r="R479" s="5"/>
      <c r="S479" s="5"/>
    </row>
    <row r="480" spans="1:19" s="23" customFormat="1" x14ac:dyDescent="0.2">
      <c r="A480"/>
      <c r="B480"/>
      <c r="C480"/>
      <c r="D480"/>
      <c r="E480" s="4"/>
      <c r="F480" s="1"/>
      <c r="G480" s="18"/>
      <c r="H480" s="18"/>
      <c r="I480" s="18"/>
      <c r="J480" s="83"/>
      <c r="K480" s="5"/>
      <c r="L480" s="5"/>
      <c r="M480" s="5"/>
      <c r="N480" s="5"/>
      <c r="O480" s="26"/>
      <c r="P480" s="25"/>
      <c r="Q480" s="25"/>
      <c r="R480" s="5"/>
      <c r="S480" s="5"/>
    </row>
    <row r="481" spans="1:19" s="23" customFormat="1" x14ac:dyDescent="0.2">
      <c r="A481"/>
      <c r="B481"/>
      <c r="C481"/>
      <c r="D481"/>
      <c r="E481" s="4"/>
      <c r="F481" s="1"/>
      <c r="G481" s="18"/>
      <c r="H481" s="18"/>
      <c r="I481" s="18"/>
      <c r="J481" s="83"/>
      <c r="K481" s="5"/>
      <c r="L481" s="5"/>
      <c r="M481" s="5"/>
      <c r="N481" s="5"/>
      <c r="O481" s="26"/>
      <c r="P481" s="25"/>
      <c r="Q481" s="25"/>
      <c r="R481" s="5"/>
      <c r="S481" s="5"/>
    </row>
    <row r="482" spans="1:19" s="23" customFormat="1" x14ac:dyDescent="0.2">
      <c r="A482"/>
      <c r="B482"/>
      <c r="C482"/>
      <c r="D482"/>
      <c r="E482" s="4"/>
      <c r="F482" s="1"/>
      <c r="G482" s="18"/>
      <c r="H482" s="18"/>
      <c r="I482" s="18"/>
      <c r="J482" s="83"/>
      <c r="K482" s="5"/>
      <c r="L482" s="5"/>
      <c r="M482" s="5"/>
      <c r="N482" s="5"/>
      <c r="O482" s="26"/>
      <c r="P482" s="25"/>
      <c r="Q482" s="25"/>
      <c r="R482" s="5"/>
      <c r="S482" s="5"/>
    </row>
    <row r="483" spans="1:19" s="23" customFormat="1" x14ac:dyDescent="0.2">
      <c r="A483"/>
      <c r="B483"/>
      <c r="C483"/>
      <c r="D483"/>
      <c r="E483" s="4"/>
      <c r="F483" s="1"/>
      <c r="G483" s="18"/>
      <c r="H483" s="18"/>
      <c r="I483" s="18"/>
      <c r="J483" s="83"/>
      <c r="K483" s="5"/>
      <c r="L483" s="5"/>
      <c r="M483" s="5"/>
      <c r="N483" s="5"/>
      <c r="O483" s="26"/>
      <c r="P483" s="25"/>
      <c r="Q483" s="25"/>
      <c r="R483" s="5"/>
      <c r="S483" s="5"/>
    </row>
    <row r="484" spans="1:19" s="23" customFormat="1" x14ac:dyDescent="0.2">
      <c r="A484"/>
      <c r="B484"/>
      <c r="C484"/>
      <c r="D484"/>
      <c r="E484" s="4"/>
      <c r="F484" s="1"/>
      <c r="G484" s="18"/>
      <c r="H484" s="18"/>
      <c r="I484" s="18"/>
      <c r="J484" s="83"/>
      <c r="K484" s="5"/>
      <c r="L484" s="5"/>
      <c r="M484" s="5"/>
      <c r="N484" s="5"/>
      <c r="O484" s="26"/>
      <c r="P484" s="25"/>
      <c r="Q484" s="25"/>
      <c r="R484" s="5"/>
      <c r="S484" s="5"/>
    </row>
    <row r="485" spans="1:19" s="23" customFormat="1" x14ac:dyDescent="0.2">
      <c r="A485"/>
      <c r="B485"/>
      <c r="C485"/>
      <c r="D485"/>
      <c r="E485" s="4"/>
      <c r="F485" s="1"/>
      <c r="G485" s="18"/>
      <c r="H485" s="18"/>
      <c r="I485" s="18"/>
      <c r="J485" s="83"/>
      <c r="K485" s="5"/>
      <c r="L485" s="5"/>
      <c r="M485" s="5"/>
      <c r="N485" s="5"/>
      <c r="O485" s="26"/>
      <c r="P485" s="25"/>
      <c r="Q485" s="25"/>
      <c r="R485" s="5"/>
      <c r="S485" s="5"/>
    </row>
    <row r="486" spans="1:19" s="23" customFormat="1" x14ac:dyDescent="0.2">
      <c r="A486"/>
      <c r="B486"/>
      <c r="C486"/>
      <c r="D486"/>
      <c r="E486" s="4"/>
      <c r="F486" s="1"/>
      <c r="G486" s="18"/>
      <c r="H486" s="18"/>
      <c r="I486" s="18"/>
      <c r="J486" s="83"/>
      <c r="K486" s="5"/>
      <c r="L486" s="5"/>
      <c r="M486" s="5"/>
      <c r="N486" s="5"/>
      <c r="O486" s="26"/>
      <c r="P486" s="25"/>
      <c r="Q486" s="25"/>
      <c r="R486" s="5"/>
      <c r="S486" s="5"/>
    </row>
    <row r="487" spans="1:19" s="23" customFormat="1" x14ac:dyDescent="0.2">
      <c r="A487"/>
      <c r="B487"/>
      <c r="C487"/>
      <c r="D487"/>
      <c r="E487" s="4"/>
      <c r="F487" s="1"/>
      <c r="G487" s="18"/>
      <c r="H487" s="18"/>
      <c r="I487" s="18"/>
      <c r="J487" s="83"/>
      <c r="K487" s="5"/>
      <c r="L487" s="5"/>
      <c r="M487" s="5"/>
      <c r="N487" s="5"/>
      <c r="O487" s="26"/>
      <c r="P487" s="25"/>
      <c r="Q487" s="25"/>
      <c r="R487" s="5"/>
      <c r="S487" s="5"/>
    </row>
    <row r="488" spans="1:19" s="23" customFormat="1" x14ac:dyDescent="0.2">
      <c r="A488"/>
      <c r="B488"/>
      <c r="C488"/>
      <c r="D488"/>
      <c r="E488" s="4"/>
      <c r="F488" s="1"/>
      <c r="G488" s="18"/>
      <c r="H488" s="18"/>
      <c r="I488" s="18"/>
      <c r="J488" s="83"/>
      <c r="K488" s="5"/>
      <c r="L488" s="5"/>
      <c r="M488" s="5"/>
      <c r="N488" s="5"/>
      <c r="O488" s="26"/>
      <c r="P488" s="25"/>
      <c r="Q488" s="25"/>
      <c r="R488" s="5"/>
      <c r="S488" s="5"/>
    </row>
    <row r="489" spans="1:19" s="23" customFormat="1" x14ac:dyDescent="0.2">
      <c r="A489"/>
      <c r="B489"/>
      <c r="C489"/>
      <c r="D489"/>
      <c r="E489" s="4"/>
      <c r="F489" s="1"/>
      <c r="G489" s="18"/>
      <c r="H489" s="18"/>
      <c r="I489" s="18"/>
      <c r="J489" s="83"/>
      <c r="K489" s="5"/>
      <c r="L489" s="5"/>
      <c r="M489" s="5"/>
      <c r="N489" s="5"/>
      <c r="O489" s="26"/>
      <c r="P489" s="25"/>
      <c r="Q489" s="25"/>
      <c r="R489" s="5"/>
      <c r="S489" s="5"/>
    </row>
    <row r="490" spans="1:19" s="23" customFormat="1" x14ac:dyDescent="0.2">
      <c r="A490"/>
      <c r="B490"/>
      <c r="C490"/>
      <c r="D490"/>
      <c r="E490" s="4"/>
      <c r="F490" s="1"/>
      <c r="G490" s="18"/>
      <c r="H490" s="18"/>
      <c r="I490" s="18"/>
      <c r="J490" s="83"/>
      <c r="K490" s="5"/>
      <c r="L490" s="5"/>
      <c r="M490" s="5"/>
      <c r="N490" s="5"/>
      <c r="O490" s="26"/>
      <c r="P490" s="25"/>
      <c r="Q490" s="25"/>
      <c r="R490" s="5"/>
      <c r="S490" s="5"/>
    </row>
    <row r="491" spans="1:19" s="23" customFormat="1" x14ac:dyDescent="0.2">
      <c r="A491"/>
      <c r="B491"/>
      <c r="C491"/>
      <c r="D491"/>
      <c r="E491" s="4"/>
      <c r="F491" s="1"/>
      <c r="G491" s="18"/>
      <c r="H491" s="18"/>
      <c r="I491" s="18"/>
      <c r="J491" s="83"/>
      <c r="K491" s="5"/>
      <c r="L491" s="5"/>
      <c r="M491" s="5"/>
      <c r="N491" s="5"/>
      <c r="O491" s="26"/>
      <c r="P491" s="25"/>
      <c r="Q491" s="25"/>
      <c r="R491" s="5"/>
      <c r="S491" s="5"/>
    </row>
    <row r="492" spans="1:19" s="23" customFormat="1" x14ac:dyDescent="0.2">
      <c r="A492"/>
      <c r="B492"/>
      <c r="C492"/>
      <c r="D492"/>
      <c r="E492" s="4"/>
      <c r="F492" s="1"/>
      <c r="G492" s="18"/>
      <c r="H492" s="18"/>
      <c r="I492" s="18"/>
      <c r="J492" s="83"/>
      <c r="K492" s="5"/>
      <c r="L492" s="5"/>
      <c r="M492" s="5"/>
      <c r="N492" s="5"/>
      <c r="O492" s="26"/>
      <c r="P492" s="25"/>
      <c r="Q492" s="25"/>
      <c r="R492" s="5"/>
      <c r="S492" s="5"/>
    </row>
    <row r="493" spans="1:19" s="23" customFormat="1" x14ac:dyDescent="0.2">
      <c r="A493"/>
      <c r="B493"/>
      <c r="C493"/>
      <c r="D493"/>
      <c r="E493" s="4"/>
      <c r="F493" s="1"/>
      <c r="G493" s="18"/>
      <c r="H493" s="18"/>
      <c r="I493" s="18"/>
      <c r="J493" s="83"/>
      <c r="K493" s="5"/>
      <c r="L493" s="5"/>
      <c r="M493" s="5"/>
      <c r="N493" s="5"/>
      <c r="O493" s="26"/>
      <c r="P493" s="25"/>
      <c r="Q493" s="25"/>
      <c r="R493" s="5"/>
      <c r="S493" s="5"/>
    </row>
    <row r="494" spans="1:19" s="23" customFormat="1" x14ac:dyDescent="0.2">
      <c r="A494"/>
      <c r="B494"/>
      <c r="C494"/>
      <c r="D494"/>
      <c r="E494" s="4"/>
      <c r="F494" s="1"/>
      <c r="G494" s="18"/>
      <c r="H494" s="18"/>
      <c r="I494" s="18"/>
      <c r="J494" s="83"/>
      <c r="K494" s="5"/>
      <c r="L494" s="5"/>
      <c r="M494" s="5"/>
      <c r="N494" s="5"/>
      <c r="O494" s="26"/>
      <c r="P494" s="25"/>
      <c r="Q494" s="25"/>
      <c r="R494" s="5"/>
      <c r="S494" s="5"/>
    </row>
    <row r="495" spans="1:19" s="23" customFormat="1" x14ac:dyDescent="0.2">
      <c r="A495"/>
      <c r="B495"/>
      <c r="C495"/>
      <c r="D495"/>
      <c r="E495" s="4"/>
      <c r="F495" s="1"/>
      <c r="G495" s="18"/>
      <c r="H495" s="18"/>
      <c r="I495" s="18"/>
      <c r="J495" s="83"/>
      <c r="K495" s="5"/>
      <c r="L495" s="5"/>
      <c r="M495" s="5"/>
      <c r="N495" s="5"/>
      <c r="O495" s="26"/>
      <c r="P495" s="25"/>
      <c r="Q495" s="25"/>
      <c r="R495" s="5"/>
      <c r="S495" s="5"/>
    </row>
    <row r="496" spans="1:19" s="23" customFormat="1" x14ac:dyDescent="0.2">
      <c r="A496"/>
      <c r="B496"/>
      <c r="C496"/>
      <c r="D496"/>
      <c r="E496" s="4"/>
      <c r="F496" s="1"/>
      <c r="G496" s="18"/>
      <c r="H496" s="18"/>
      <c r="I496" s="18"/>
      <c r="J496" s="83"/>
      <c r="K496" s="5"/>
      <c r="L496" s="5"/>
      <c r="M496" s="5"/>
      <c r="N496" s="5"/>
      <c r="O496" s="26"/>
      <c r="P496" s="25"/>
      <c r="Q496" s="25"/>
      <c r="R496" s="5"/>
      <c r="S496" s="5"/>
    </row>
    <row r="497" spans="1:19" s="23" customFormat="1" x14ac:dyDescent="0.2">
      <c r="A497"/>
      <c r="B497"/>
      <c r="C497"/>
      <c r="D497"/>
      <c r="E497" s="4"/>
      <c r="F497" s="1"/>
      <c r="G497" s="18"/>
      <c r="H497" s="18"/>
      <c r="I497" s="18"/>
      <c r="J497" s="83"/>
      <c r="K497" s="5"/>
      <c r="L497" s="5"/>
      <c r="M497" s="5"/>
      <c r="N497" s="5"/>
      <c r="O497" s="26"/>
      <c r="P497" s="25"/>
      <c r="Q497" s="25"/>
      <c r="R497" s="5"/>
      <c r="S497" s="5"/>
    </row>
    <row r="498" spans="1:19" s="23" customFormat="1" x14ac:dyDescent="0.2">
      <c r="A498"/>
      <c r="B498"/>
      <c r="C498"/>
      <c r="D498"/>
      <c r="E498" s="4"/>
      <c r="F498" s="1"/>
      <c r="G498" s="18"/>
      <c r="H498" s="18"/>
      <c r="I498" s="18"/>
      <c r="J498" s="83"/>
      <c r="K498" s="5"/>
      <c r="L498" s="5"/>
      <c r="M498" s="5"/>
      <c r="N498" s="5"/>
      <c r="O498" s="26"/>
      <c r="P498" s="25"/>
      <c r="Q498" s="25"/>
      <c r="R498" s="5"/>
      <c r="S498" s="5"/>
    </row>
    <row r="499" spans="1:19" s="23" customFormat="1" x14ac:dyDescent="0.2">
      <c r="A499"/>
      <c r="B499"/>
      <c r="C499"/>
      <c r="D499"/>
      <c r="E499" s="4"/>
      <c r="F499" s="1"/>
      <c r="G499" s="18"/>
      <c r="H499" s="18"/>
      <c r="I499" s="18"/>
      <c r="J499" s="83"/>
      <c r="K499" s="5"/>
      <c r="L499" s="5"/>
      <c r="M499" s="5"/>
      <c r="N499" s="5"/>
      <c r="O499" s="26"/>
      <c r="P499" s="25"/>
      <c r="Q499" s="25"/>
      <c r="R499" s="5"/>
      <c r="S499" s="5"/>
    </row>
    <row r="500" spans="1:19" s="23" customFormat="1" x14ac:dyDescent="0.2">
      <c r="A500"/>
      <c r="B500"/>
      <c r="C500"/>
      <c r="D500"/>
      <c r="E500" s="4"/>
      <c r="F500" s="1"/>
      <c r="G500" s="18"/>
      <c r="H500" s="18"/>
      <c r="I500" s="18"/>
      <c r="J500" s="83"/>
      <c r="K500" s="5"/>
      <c r="L500" s="5"/>
      <c r="M500" s="5"/>
      <c r="N500" s="5"/>
      <c r="O500" s="26"/>
      <c r="P500" s="25"/>
      <c r="Q500" s="25"/>
      <c r="R500" s="5"/>
      <c r="S500" s="5"/>
    </row>
    <row r="501" spans="1:19" s="23" customFormat="1" x14ac:dyDescent="0.2">
      <c r="A501"/>
      <c r="B501"/>
      <c r="C501"/>
      <c r="D501"/>
      <c r="E501" s="4"/>
      <c r="F501" s="1"/>
      <c r="G501" s="18"/>
      <c r="H501" s="18"/>
      <c r="I501" s="18"/>
      <c r="J501" s="83"/>
      <c r="K501" s="5"/>
      <c r="L501" s="5"/>
      <c r="M501" s="5"/>
      <c r="N501" s="5"/>
      <c r="O501" s="26"/>
      <c r="P501" s="25"/>
      <c r="Q501" s="25"/>
      <c r="R501" s="5"/>
      <c r="S501" s="5"/>
    </row>
    <row r="502" spans="1:19" s="23" customFormat="1" x14ac:dyDescent="0.2">
      <c r="A502"/>
      <c r="B502"/>
      <c r="C502"/>
      <c r="D502"/>
      <c r="E502" s="4"/>
      <c r="F502" s="1"/>
      <c r="G502" s="18"/>
      <c r="H502" s="18"/>
      <c r="I502" s="18"/>
      <c r="J502" s="83"/>
      <c r="K502" s="5"/>
      <c r="L502" s="5"/>
      <c r="M502" s="5"/>
      <c r="N502" s="5"/>
      <c r="O502" s="26"/>
      <c r="P502" s="25"/>
      <c r="Q502" s="25"/>
      <c r="R502" s="5"/>
      <c r="S502" s="5"/>
    </row>
    <row r="503" spans="1:19" s="23" customFormat="1" x14ac:dyDescent="0.2">
      <c r="A503"/>
      <c r="B503"/>
      <c r="C503"/>
      <c r="D503"/>
      <c r="E503" s="4"/>
      <c r="F503" s="1"/>
      <c r="G503" s="18"/>
      <c r="H503" s="18"/>
      <c r="I503" s="18"/>
      <c r="J503" s="83"/>
      <c r="K503" s="5"/>
      <c r="L503" s="5"/>
      <c r="M503" s="5"/>
      <c r="N503" s="5"/>
      <c r="O503" s="26"/>
      <c r="P503" s="25"/>
      <c r="Q503" s="25"/>
      <c r="R503" s="5"/>
      <c r="S503" s="5"/>
    </row>
    <row r="504" spans="1:19" s="23" customFormat="1" x14ac:dyDescent="0.2">
      <c r="A504"/>
      <c r="B504"/>
      <c r="C504"/>
      <c r="D504"/>
      <c r="E504" s="4"/>
      <c r="F504" s="1"/>
      <c r="G504" s="18"/>
      <c r="H504" s="18"/>
      <c r="I504" s="18"/>
      <c r="J504" s="83"/>
      <c r="K504" s="5"/>
      <c r="L504" s="5"/>
      <c r="M504" s="5"/>
      <c r="N504" s="5"/>
      <c r="O504" s="26"/>
      <c r="P504" s="25"/>
      <c r="Q504" s="25"/>
      <c r="R504" s="5"/>
      <c r="S504" s="5"/>
    </row>
    <row r="505" spans="1:19" s="23" customFormat="1" x14ac:dyDescent="0.2">
      <c r="A505"/>
      <c r="B505"/>
      <c r="C505"/>
      <c r="D505"/>
      <c r="E505" s="4"/>
      <c r="F505" s="1"/>
      <c r="G505" s="18"/>
      <c r="H505" s="18"/>
      <c r="I505" s="18"/>
      <c r="J505" s="83"/>
      <c r="K505" s="5"/>
      <c r="L505" s="5"/>
      <c r="M505" s="5"/>
      <c r="N505" s="5"/>
      <c r="O505" s="26"/>
      <c r="P505" s="25"/>
      <c r="Q505" s="25"/>
      <c r="R505" s="5"/>
      <c r="S505" s="5"/>
    </row>
    <row r="506" spans="1:19" s="23" customFormat="1" x14ac:dyDescent="0.2">
      <c r="A506"/>
      <c r="B506"/>
      <c r="C506"/>
      <c r="D506"/>
      <c r="E506" s="4"/>
      <c r="F506" s="1"/>
      <c r="G506" s="18"/>
      <c r="H506" s="18"/>
      <c r="I506" s="18"/>
      <c r="J506" s="83"/>
      <c r="K506" s="5"/>
      <c r="L506" s="5"/>
      <c r="M506" s="5"/>
      <c r="N506" s="5"/>
      <c r="O506" s="26"/>
      <c r="P506" s="25"/>
      <c r="Q506" s="25"/>
      <c r="R506" s="5"/>
      <c r="S506" s="5"/>
    </row>
    <row r="507" spans="1:19" s="23" customFormat="1" x14ac:dyDescent="0.2">
      <c r="A507"/>
      <c r="B507"/>
      <c r="C507"/>
      <c r="D507"/>
      <c r="E507" s="4"/>
      <c r="F507" s="1"/>
      <c r="G507" s="18"/>
      <c r="H507" s="18"/>
      <c r="I507" s="18"/>
      <c r="J507" s="83"/>
      <c r="K507" s="5"/>
      <c r="L507" s="5"/>
      <c r="M507" s="5"/>
      <c r="N507" s="5"/>
      <c r="O507" s="26"/>
      <c r="P507" s="25"/>
      <c r="Q507" s="25"/>
      <c r="R507" s="5"/>
      <c r="S507" s="5"/>
    </row>
    <row r="508" spans="1:19" s="23" customFormat="1" x14ac:dyDescent="0.2">
      <c r="A508"/>
      <c r="B508"/>
      <c r="C508"/>
      <c r="D508"/>
      <c r="E508" s="4"/>
      <c r="F508" s="1"/>
      <c r="G508" s="18"/>
      <c r="H508" s="18"/>
      <c r="I508" s="18"/>
      <c r="J508" s="83"/>
      <c r="K508" s="5"/>
      <c r="L508" s="5"/>
      <c r="M508" s="5"/>
      <c r="N508" s="5"/>
      <c r="O508" s="26"/>
      <c r="P508" s="25"/>
      <c r="Q508" s="25"/>
      <c r="R508" s="5"/>
      <c r="S508" s="5"/>
    </row>
    <row r="509" spans="1:19" s="23" customFormat="1" x14ac:dyDescent="0.2">
      <c r="A509"/>
      <c r="B509"/>
      <c r="C509"/>
      <c r="D509"/>
      <c r="E509" s="4"/>
      <c r="F509" s="1"/>
      <c r="G509" s="18"/>
      <c r="H509" s="18"/>
      <c r="I509" s="18"/>
      <c r="J509" s="83"/>
      <c r="K509" s="5"/>
      <c r="L509" s="5"/>
      <c r="M509" s="5"/>
      <c r="N509" s="5"/>
      <c r="O509" s="26"/>
      <c r="P509" s="25"/>
      <c r="Q509" s="25"/>
      <c r="R509" s="5"/>
      <c r="S509" s="5"/>
    </row>
    <row r="510" spans="1:19" s="23" customFormat="1" x14ac:dyDescent="0.2">
      <c r="A510"/>
      <c r="B510"/>
      <c r="C510"/>
      <c r="D510"/>
      <c r="E510" s="4"/>
      <c r="F510" s="1"/>
      <c r="G510" s="18"/>
      <c r="H510" s="18"/>
      <c r="I510" s="18"/>
      <c r="J510" s="83"/>
      <c r="K510" s="5"/>
      <c r="L510" s="5"/>
      <c r="M510" s="5"/>
      <c r="N510" s="5"/>
      <c r="O510" s="26"/>
      <c r="P510" s="25"/>
      <c r="Q510" s="25"/>
      <c r="R510" s="5"/>
      <c r="S510" s="5"/>
    </row>
    <row r="511" spans="1:19" s="23" customFormat="1" x14ac:dyDescent="0.2">
      <c r="A511"/>
      <c r="B511"/>
      <c r="C511"/>
      <c r="D511"/>
      <c r="E511" s="4"/>
      <c r="F511" s="1"/>
      <c r="G511" s="18"/>
      <c r="H511" s="18"/>
      <c r="I511" s="18"/>
      <c r="J511" s="83"/>
      <c r="K511" s="5"/>
      <c r="L511" s="5"/>
      <c r="M511" s="5"/>
      <c r="N511" s="5"/>
      <c r="O511" s="26"/>
      <c r="P511" s="25"/>
      <c r="Q511" s="25"/>
      <c r="R511" s="5"/>
      <c r="S511" s="5"/>
    </row>
    <row r="512" spans="1:19" s="23" customFormat="1" x14ac:dyDescent="0.2">
      <c r="A512"/>
      <c r="B512"/>
      <c r="C512"/>
      <c r="D512"/>
      <c r="E512" s="4"/>
      <c r="F512" s="1"/>
      <c r="G512" s="18"/>
      <c r="H512" s="18"/>
      <c r="I512" s="18"/>
      <c r="J512" s="83"/>
      <c r="K512" s="5"/>
      <c r="L512" s="5"/>
      <c r="M512" s="5"/>
      <c r="N512" s="5"/>
      <c r="O512" s="26"/>
      <c r="P512" s="25"/>
      <c r="Q512" s="25"/>
      <c r="R512" s="5"/>
      <c r="S512" s="5"/>
    </row>
    <row r="513" spans="1:19" s="23" customFormat="1" x14ac:dyDescent="0.2">
      <c r="A513"/>
      <c r="B513"/>
      <c r="C513"/>
      <c r="D513"/>
      <c r="E513" s="4"/>
      <c r="F513" s="1"/>
      <c r="G513" s="18"/>
      <c r="H513" s="18"/>
      <c r="I513" s="18"/>
      <c r="J513" s="83"/>
      <c r="K513" s="5"/>
      <c r="L513" s="5"/>
      <c r="M513" s="5"/>
      <c r="N513" s="5"/>
      <c r="O513" s="26"/>
      <c r="P513" s="25"/>
      <c r="Q513" s="25"/>
      <c r="R513" s="5"/>
      <c r="S513" s="5"/>
    </row>
    <row r="514" spans="1:19" s="23" customFormat="1" x14ac:dyDescent="0.2">
      <c r="A514"/>
      <c r="B514"/>
      <c r="C514"/>
      <c r="D514"/>
      <c r="E514" s="4"/>
      <c r="F514" s="1"/>
      <c r="G514" s="18"/>
      <c r="H514" s="18"/>
      <c r="I514" s="18"/>
      <c r="J514" s="83"/>
      <c r="K514" s="5"/>
      <c r="L514" s="5"/>
      <c r="M514" s="5"/>
      <c r="N514" s="5"/>
      <c r="O514" s="26"/>
      <c r="P514" s="25"/>
      <c r="Q514" s="25"/>
      <c r="R514" s="5"/>
      <c r="S514" s="5"/>
    </row>
    <row r="515" spans="1:19" s="23" customFormat="1" x14ac:dyDescent="0.2">
      <c r="A515"/>
      <c r="B515"/>
      <c r="C515"/>
      <c r="D515"/>
      <c r="E515" s="4"/>
      <c r="F515" s="1"/>
      <c r="G515" s="18"/>
      <c r="H515" s="18"/>
      <c r="I515" s="18"/>
      <c r="J515" s="83"/>
      <c r="K515" s="5"/>
      <c r="L515" s="5"/>
      <c r="M515" s="5"/>
      <c r="N515" s="5"/>
      <c r="O515" s="26"/>
      <c r="P515" s="25"/>
      <c r="Q515" s="25"/>
      <c r="R515" s="5"/>
      <c r="S515" s="5"/>
    </row>
    <row r="516" spans="1:19" s="23" customFormat="1" x14ac:dyDescent="0.2">
      <c r="A516"/>
      <c r="B516"/>
      <c r="C516"/>
      <c r="D516"/>
      <c r="E516" s="4"/>
      <c r="F516" s="1"/>
      <c r="G516" s="18"/>
      <c r="H516" s="18"/>
      <c r="I516" s="18"/>
      <c r="J516" s="83"/>
      <c r="K516" s="5"/>
      <c r="L516" s="5"/>
      <c r="M516" s="5"/>
      <c r="N516" s="5"/>
      <c r="O516" s="26"/>
      <c r="P516" s="25"/>
      <c r="Q516" s="25"/>
      <c r="R516" s="5"/>
      <c r="S516" s="5"/>
    </row>
    <row r="517" spans="1:19" s="23" customFormat="1" x14ac:dyDescent="0.2">
      <c r="A517"/>
      <c r="B517"/>
      <c r="C517"/>
      <c r="D517"/>
      <c r="E517" s="4"/>
      <c r="F517" s="1"/>
      <c r="G517" s="18"/>
      <c r="H517" s="18"/>
      <c r="I517" s="18"/>
      <c r="J517" s="83"/>
      <c r="K517" s="5"/>
      <c r="L517" s="5"/>
      <c r="M517" s="5"/>
      <c r="N517" s="5"/>
      <c r="O517" s="26"/>
      <c r="P517" s="25"/>
      <c r="Q517" s="25"/>
      <c r="R517" s="5"/>
      <c r="S517" s="5"/>
    </row>
    <row r="518" spans="1:19" s="23" customFormat="1" x14ac:dyDescent="0.2">
      <c r="A518"/>
      <c r="B518"/>
      <c r="C518"/>
      <c r="D518"/>
      <c r="E518" s="4"/>
      <c r="F518" s="1"/>
      <c r="G518" s="18"/>
      <c r="H518" s="18"/>
      <c r="I518" s="18"/>
      <c r="J518" s="83"/>
      <c r="K518" s="5"/>
      <c r="L518" s="5"/>
      <c r="M518" s="5"/>
      <c r="N518" s="5"/>
      <c r="O518" s="26"/>
      <c r="P518" s="25"/>
      <c r="Q518" s="25"/>
      <c r="R518" s="5"/>
      <c r="S518" s="5"/>
    </row>
    <row r="519" spans="1:19" s="23" customFormat="1" x14ac:dyDescent="0.2">
      <c r="A519"/>
      <c r="B519"/>
      <c r="C519"/>
      <c r="D519"/>
      <c r="E519" s="4"/>
      <c r="F519" s="1"/>
      <c r="G519" s="18"/>
      <c r="H519" s="18"/>
      <c r="I519" s="18"/>
      <c r="J519" s="83"/>
      <c r="K519" s="5"/>
      <c r="L519" s="5"/>
      <c r="M519" s="5"/>
      <c r="N519" s="5"/>
      <c r="O519" s="26"/>
      <c r="P519" s="25"/>
      <c r="Q519" s="25"/>
      <c r="R519" s="5"/>
      <c r="S519" s="5"/>
    </row>
    <row r="520" spans="1:19" s="23" customFormat="1" x14ac:dyDescent="0.2">
      <c r="A520"/>
      <c r="B520"/>
      <c r="C520"/>
      <c r="D520"/>
      <c r="E520" s="4"/>
      <c r="F520" s="1"/>
      <c r="G520" s="18"/>
      <c r="H520" s="18"/>
      <c r="I520" s="18"/>
      <c r="J520" s="83"/>
      <c r="K520" s="5"/>
      <c r="L520" s="5"/>
      <c r="M520" s="5"/>
      <c r="N520" s="5"/>
      <c r="O520" s="26"/>
      <c r="P520" s="25"/>
      <c r="Q520" s="25"/>
      <c r="R520" s="5"/>
      <c r="S520" s="5"/>
    </row>
    <row r="521" spans="1:19" s="23" customFormat="1" x14ac:dyDescent="0.2">
      <c r="A521"/>
      <c r="B521"/>
      <c r="C521"/>
      <c r="D521"/>
      <c r="E521" s="4"/>
      <c r="F521" s="1"/>
      <c r="G521" s="18"/>
      <c r="H521" s="18"/>
      <c r="I521" s="18"/>
      <c r="J521" s="83"/>
      <c r="K521" s="5"/>
      <c r="L521" s="5"/>
      <c r="M521" s="5"/>
      <c r="N521" s="5"/>
      <c r="O521" s="26"/>
      <c r="P521" s="25"/>
      <c r="Q521" s="25"/>
      <c r="R521" s="5"/>
      <c r="S521" s="5"/>
    </row>
    <row r="522" spans="1:19" s="23" customFormat="1" x14ac:dyDescent="0.2">
      <c r="A522"/>
      <c r="B522"/>
      <c r="C522"/>
      <c r="D522"/>
      <c r="E522" s="4"/>
      <c r="F522" s="1"/>
      <c r="G522" s="18"/>
      <c r="H522" s="18"/>
      <c r="I522" s="18"/>
      <c r="J522" s="83"/>
      <c r="K522" s="5"/>
      <c r="L522" s="5"/>
      <c r="M522" s="5"/>
      <c r="N522" s="5"/>
      <c r="O522" s="26"/>
      <c r="P522" s="25"/>
      <c r="Q522" s="25"/>
      <c r="R522" s="5"/>
      <c r="S522" s="5"/>
    </row>
    <row r="523" spans="1:19" s="23" customFormat="1" x14ac:dyDescent="0.2">
      <c r="A523"/>
      <c r="B523"/>
      <c r="C523"/>
      <c r="D523"/>
      <c r="E523" s="4"/>
      <c r="F523" s="1"/>
      <c r="G523" s="18"/>
      <c r="H523" s="18"/>
      <c r="I523" s="18"/>
      <c r="J523" s="83"/>
      <c r="K523" s="5"/>
      <c r="L523" s="5"/>
      <c r="M523" s="5"/>
      <c r="N523" s="5"/>
      <c r="O523" s="26"/>
      <c r="P523" s="25"/>
      <c r="Q523" s="25"/>
      <c r="R523" s="5"/>
      <c r="S523" s="5"/>
    </row>
    <row r="524" spans="1:19" s="23" customFormat="1" x14ac:dyDescent="0.2">
      <c r="A524"/>
      <c r="B524"/>
      <c r="C524"/>
      <c r="D524"/>
      <c r="E524" s="4"/>
      <c r="F524" s="1"/>
      <c r="G524" s="18"/>
      <c r="H524" s="18"/>
      <c r="I524" s="18"/>
      <c r="J524" s="83"/>
      <c r="K524" s="5"/>
      <c r="L524" s="5"/>
      <c r="M524" s="5"/>
      <c r="N524" s="5"/>
      <c r="O524" s="26"/>
      <c r="P524" s="25"/>
      <c r="Q524" s="25"/>
      <c r="R524" s="5"/>
      <c r="S524" s="5"/>
    </row>
    <row r="525" spans="1:19" s="23" customFormat="1" x14ac:dyDescent="0.2">
      <c r="A525"/>
      <c r="B525"/>
      <c r="C525"/>
      <c r="D525"/>
      <c r="E525" s="4"/>
      <c r="F525" s="1"/>
      <c r="G525" s="18"/>
      <c r="H525" s="18"/>
      <c r="I525" s="18"/>
      <c r="J525" s="83"/>
      <c r="K525" s="5"/>
      <c r="L525" s="5"/>
      <c r="M525" s="5"/>
      <c r="N525" s="5"/>
      <c r="O525" s="26"/>
      <c r="P525" s="25"/>
      <c r="Q525" s="25"/>
      <c r="R525" s="5"/>
      <c r="S525" s="5"/>
    </row>
    <row r="526" spans="1:19" s="23" customFormat="1" x14ac:dyDescent="0.2">
      <c r="A526"/>
      <c r="B526"/>
      <c r="C526"/>
      <c r="D526"/>
      <c r="E526" s="4"/>
      <c r="F526" s="1"/>
      <c r="G526" s="18"/>
      <c r="H526" s="18"/>
      <c r="I526" s="18"/>
      <c r="J526" s="83"/>
      <c r="K526" s="5"/>
      <c r="L526" s="5"/>
      <c r="M526" s="5"/>
      <c r="N526" s="5"/>
      <c r="O526" s="26"/>
      <c r="P526" s="25"/>
      <c r="Q526" s="25"/>
      <c r="R526" s="5"/>
      <c r="S526" s="5"/>
    </row>
    <row r="527" spans="1:19" s="23" customFormat="1" x14ac:dyDescent="0.2">
      <c r="A527"/>
      <c r="B527"/>
      <c r="C527"/>
      <c r="D527"/>
      <c r="E527" s="4"/>
      <c r="F527" s="1"/>
      <c r="G527" s="18"/>
      <c r="H527" s="18"/>
      <c r="I527" s="18"/>
      <c r="J527" s="83"/>
      <c r="K527" s="5"/>
      <c r="L527" s="5"/>
      <c r="M527" s="5"/>
      <c r="N527" s="5"/>
      <c r="O527" s="26"/>
      <c r="P527" s="25"/>
      <c r="Q527" s="25"/>
      <c r="R527" s="5"/>
      <c r="S527" s="5"/>
    </row>
    <row r="528" spans="1:19" s="23" customFormat="1" x14ac:dyDescent="0.2">
      <c r="A528"/>
      <c r="B528"/>
      <c r="C528"/>
      <c r="D528"/>
      <c r="E528" s="4"/>
      <c r="F528" s="1"/>
      <c r="G528" s="18"/>
      <c r="H528" s="18"/>
      <c r="I528" s="18"/>
      <c r="J528" s="83"/>
      <c r="K528" s="5"/>
      <c r="L528" s="5"/>
      <c r="M528" s="5"/>
      <c r="N528" s="5"/>
      <c r="O528" s="26"/>
      <c r="P528" s="25"/>
      <c r="Q528" s="25"/>
      <c r="R528" s="5"/>
      <c r="S528" s="5"/>
    </row>
    <row r="529" spans="1:19" s="23" customFormat="1" x14ac:dyDescent="0.2">
      <c r="A529"/>
      <c r="B529"/>
      <c r="C529"/>
      <c r="D529"/>
      <c r="E529" s="4"/>
      <c r="F529" s="1"/>
      <c r="G529" s="18"/>
      <c r="H529" s="18"/>
      <c r="I529" s="18"/>
      <c r="J529" s="83"/>
      <c r="K529" s="5"/>
      <c r="L529" s="5"/>
      <c r="M529" s="5"/>
      <c r="N529" s="5"/>
      <c r="O529" s="26"/>
      <c r="P529" s="25"/>
      <c r="Q529" s="25"/>
      <c r="R529" s="5"/>
      <c r="S529" s="5"/>
    </row>
    <row r="530" spans="1:19" s="23" customFormat="1" x14ac:dyDescent="0.2">
      <c r="A530"/>
      <c r="B530"/>
      <c r="C530"/>
      <c r="D530"/>
      <c r="E530" s="4"/>
      <c r="F530" s="1"/>
      <c r="G530" s="18"/>
      <c r="H530" s="18"/>
      <c r="I530" s="18"/>
      <c r="J530" s="83"/>
      <c r="K530" s="5"/>
      <c r="L530" s="5"/>
      <c r="M530" s="5"/>
      <c r="N530" s="5"/>
      <c r="O530" s="26"/>
      <c r="P530" s="25"/>
      <c r="Q530" s="25"/>
      <c r="R530" s="5"/>
      <c r="S530" s="5"/>
    </row>
    <row r="531" spans="1:19" s="23" customFormat="1" x14ac:dyDescent="0.2">
      <c r="A531"/>
      <c r="B531"/>
      <c r="C531"/>
      <c r="D531"/>
      <c r="E531" s="4"/>
      <c r="F531" s="1"/>
      <c r="G531" s="18"/>
      <c r="H531" s="18"/>
      <c r="I531" s="18"/>
      <c r="J531" s="83"/>
      <c r="K531" s="5"/>
      <c r="L531" s="5"/>
      <c r="M531" s="5"/>
      <c r="N531" s="5"/>
      <c r="O531" s="26"/>
      <c r="P531" s="25"/>
      <c r="Q531" s="25"/>
      <c r="R531" s="5"/>
      <c r="S531" s="5"/>
    </row>
    <row r="532" spans="1:19" s="23" customFormat="1" x14ac:dyDescent="0.2">
      <c r="A532"/>
      <c r="B532"/>
      <c r="C532"/>
      <c r="D532"/>
      <c r="E532" s="4"/>
      <c r="F532" s="1"/>
      <c r="G532" s="18"/>
      <c r="H532" s="18"/>
      <c r="I532" s="18"/>
      <c r="J532" s="83"/>
      <c r="K532" s="5"/>
      <c r="L532" s="5"/>
      <c r="M532" s="5"/>
      <c r="N532" s="5"/>
      <c r="O532" s="26"/>
      <c r="P532" s="25"/>
      <c r="Q532" s="25"/>
      <c r="R532" s="5"/>
      <c r="S532" s="5"/>
    </row>
    <row r="533" spans="1:19" s="23" customFormat="1" x14ac:dyDescent="0.2">
      <c r="A533"/>
      <c r="B533"/>
      <c r="C533"/>
      <c r="D533"/>
      <c r="E533" s="4"/>
      <c r="F533" s="1"/>
      <c r="G533" s="18"/>
      <c r="H533" s="18"/>
      <c r="I533" s="18"/>
      <c r="J533" s="83"/>
      <c r="K533" s="5"/>
      <c r="L533" s="5"/>
      <c r="M533" s="5"/>
      <c r="N533" s="5"/>
      <c r="O533" s="26"/>
      <c r="P533" s="25"/>
      <c r="Q533" s="25"/>
      <c r="R533" s="5"/>
      <c r="S533" s="5"/>
    </row>
    <row r="534" spans="1:19" s="23" customFormat="1" x14ac:dyDescent="0.2">
      <c r="A534"/>
      <c r="B534"/>
      <c r="C534"/>
      <c r="D534"/>
      <c r="E534" s="4"/>
      <c r="F534" s="1"/>
      <c r="G534" s="18"/>
      <c r="H534" s="18"/>
      <c r="I534" s="18"/>
      <c r="J534" s="83"/>
      <c r="K534" s="5"/>
      <c r="L534" s="5"/>
      <c r="M534" s="5"/>
      <c r="N534" s="5"/>
      <c r="O534" s="26"/>
      <c r="P534" s="25"/>
      <c r="Q534" s="25"/>
      <c r="R534" s="5"/>
      <c r="S534" s="5"/>
    </row>
  </sheetData>
  <mergeCells count="1">
    <mergeCell ref="G3:I3"/>
  </mergeCells>
  <pageMargins left="0.59055118110236227" right="0.59055118110236227" top="0.27559055118110237" bottom="0.35433070866141736" header="0.15748031496062992" footer="0.15748031496062992"/>
  <pageSetup paperSize="9" scale="85" orientation="portrait" r:id="rId1"/>
  <headerFooter>
    <oddFooter>&amp;LP I, Ia - kazalo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outlinePr summaryBelow="0"/>
    <pageSetUpPr fitToPage="1"/>
  </sheetPr>
  <dimension ref="A1:AT49"/>
  <sheetViews>
    <sheetView topLeftCell="A4" workbookViewId="0">
      <pane xSplit="11" ySplit="7" topLeftCell="L11" activePane="bottomRight" state="frozen"/>
      <selection activeCell="A4" sqref="A4"/>
      <selection pane="topRight" activeCell="J4" sqref="J4"/>
      <selection pane="bottomLeft" activeCell="A11" sqref="A11"/>
      <selection pane="bottomRight" activeCell="AB23" sqref="AB23"/>
    </sheetView>
  </sheetViews>
  <sheetFormatPr defaultRowHeight="12.75" outlineLevelRow="1" x14ac:dyDescent="0.2"/>
  <cols>
    <col min="1" max="1" width="18.85546875" customWidth="1"/>
    <col min="2" max="3" width="5.7109375" customWidth="1"/>
    <col min="4" max="4" width="5.140625" customWidth="1"/>
    <col min="5" max="5" width="7.5703125" customWidth="1"/>
    <col min="6" max="6" width="5.140625" customWidth="1"/>
    <col min="7" max="7" width="4.42578125" customWidth="1"/>
    <col min="8" max="8" width="7" customWidth="1"/>
    <col min="9" max="10" width="6" customWidth="1"/>
    <col min="11" max="11" width="31.28515625" customWidth="1"/>
    <col min="12" max="12" width="8" customWidth="1"/>
    <col min="13" max="13" width="6.42578125" customWidth="1"/>
    <col min="14" max="14" width="9.140625" customWidth="1"/>
    <col min="15" max="15" width="4" customWidth="1"/>
    <col min="16" max="16" width="12" customWidth="1"/>
    <col min="17" max="17" width="6" customWidth="1"/>
    <col min="18" max="18" width="12.140625" customWidth="1"/>
    <col min="19" max="19" width="11.42578125" customWidth="1"/>
    <col min="20" max="20" width="6.140625" customWidth="1"/>
    <col min="21" max="21" width="13.28515625" customWidth="1"/>
    <col min="22" max="22" width="11.42578125" customWidth="1"/>
    <col min="23" max="23" width="12.5703125" customWidth="1"/>
    <col min="24" max="24" width="10.28515625" customWidth="1"/>
    <col min="25" max="25" width="9.140625" customWidth="1"/>
    <col min="26" max="26" width="10.5703125" customWidth="1"/>
    <col min="27" max="27" width="10.28515625" customWidth="1"/>
    <col min="28" max="28" width="13.28515625" customWidth="1"/>
    <col min="29" max="29" width="12.28515625" customWidth="1"/>
    <col min="30" max="30" width="9.85546875" customWidth="1"/>
    <col min="31" max="31" width="9.28515625" customWidth="1"/>
    <col min="32" max="32" width="12.7109375" customWidth="1"/>
    <col min="33" max="33" width="10.28515625" customWidth="1"/>
    <col min="34" max="34" width="9.85546875" customWidth="1"/>
    <col min="35" max="35" width="13" customWidth="1"/>
    <col min="36" max="37" width="10.5703125" customWidth="1"/>
    <col min="38" max="38" width="14" customWidth="1"/>
    <col min="39" max="39" width="11.42578125" customWidth="1"/>
    <col min="40" max="40" width="8.85546875" customWidth="1"/>
    <col min="41" max="41" width="8.7109375" customWidth="1"/>
    <col min="42" max="43" width="11.5703125" customWidth="1"/>
  </cols>
  <sheetData>
    <row r="1" spans="1:45" x14ac:dyDescent="0.2">
      <c r="S1" t="s">
        <v>867</v>
      </c>
    </row>
    <row r="2" spans="1:45" ht="15.75" x14ac:dyDescent="0.25">
      <c r="A2" s="500" t="s">
        <v>856</v>
      </c>
      <c r="B2" s="500"/>
      <c r="C2" s="500"/>
      <c r="D2" s="500"/>
      <c r="E2" s="500"/>
      <c r="O2" s="501" t="s">
        <v>865</v>
      </c>
      <c r="S2" t="s">
        <v>868</v>
      </c>
      <c r="AH2" s="501" t="s">
        <v>869</v>
      </c>
    </row>
    <row r="3" spans="1:45" x14ac:dyDescent="0.2">
      <c r="AH3" s="501" t="s">
        <v>870</v>
      </c>
    </row>
    <row r="4" spans="1:45" x14ac:dyDescent="0.2">
      <c r="M4" s="509" t="s">
        <v>860</v>
      </c>
      <c r="Q4" s="509" t="s">
        <v>860</v>
      </c>
    </row>
    <row r="5" spans="1:45" x14ac:dyDescent="0.2">
      <c r="A5" s="502" t="s">
        <v>857</v>
      </c>
      <c r="B5" s="502"/>
      <c r="C5" s="502"/>
      <c r="D5" s="502"/>
      <c r="E5" s="502"/>
      <c r="F5" s="505" t="s">
        <v>858</v>
      </c>
      <c r="G5" s="506"/>
      <c r="H5" s="507"/>
      <c r="I5" s="232"/>
      <c r="J5" s="232"/>
      <c r="K5" s="508" t="s">
        <v>859</v>
      </c>
      <c r="L5" s="232"/>
      <c r="M5" s="510" t="s">
        <v>861</v>
      </c>
      <c r="N5" s="503"/>
      <c r="O5" s="232"/>
      <c r="Q5" s="510" t="s">
        <v>861</v>
      </c>
      <c r="AC5" s="505"/>
      <c r="AD5" s="511"/>
      <c r="AE5" s="504"/>
      <c r="AL5" s="512" t="s">
        <v>862</v>
      </c>
      <c r="AM5" s="504"/>
    </row>
    <row r="6" spans="1:45" ht="51" x14ac:dyDescent="0.2">
      <c r="A6" s="822" t="s">
        <v>2286</v>
      </c>
      <c r="B6" s="823" t="s">
        <v>2288</v>
      </c>
      <c r="C6" s="235" t="s">
        <v>2287</v>
      </c>
      <c r="D6" s="235" t="s">
        <v>2287</v>
      </c>
      <c r="E6" s="651" t="s">
        <v>2545</v>
      </c>
      <c r="F6" s="820" t="s">
        <v>2283</v>
      </c>
      <c r="G6" s="821" t="s">
        <v>2284</v>
      </c>
      <c r="H6" s="821" t="s">
        <v>306</v>
      </c>
      <c r="I6" s="821" t="s">
        <v>2285</v>
      </c>
      <c r="J6" s="234"/>
      <c r="K6" s="212"/>
      <c r="L6" s="235" t="s">
        <v>703</v>
      </c>
      <c r="M6" s="235"/>
      <c r="N6" s="235" t="s">
        <v>478</v>
      </c>
      <c r="O6" s="236" t="s">
        <v>479</v>
      </c>
      <c r="P6" s="235" t="s">
        <v>480</v>
      </c>
      <c r="Q6" s="236" t="s">
        <v>496</v>
      </c>
      <c r="R6" s="236"/>
      <c r="S6" s="235" t="s">
        <v>481</v>
      </c>
      <c r="T6" s="236" t="s">
        <v>482</v>
      </c>
      <c r="U6" s="235" t="s">
        <v>2296</v>
      </c>
      <c r="V6" s="236" t="s">
        <v>483</v>
      </c>
      <c r="W6" s="235" t="s">
        <v>2297</v>
      </c>
      <c r="X6" s="236" t="s">
        <v>485</v>
      </c>
      <c r="Y6" s="236" t="s">
        <v>484</v>
      </c>
      <c r="Z6" s="236" t="s">
        <v>486</v>
      </c>
      <c r="AA6" s="235" t="s">
        <v>495</v>
      </c>
      <c r="AB6" s="235" t="s">
        <v>2298</v>
      </c>
      <c r="AC6" s="236" t="s">
        <v>487</v>
      </c>
      <c r="AD6" s="236" t="s">
        <v>488</v>
      </c>
      <c r="AE6" s="236" t="s">
        <v>489</v>
      </c>
      <c r="AF6" s="236" t="s">
        <v>337</v>
      </c>
      <c r="AG6" s="236" t="s">
        <v>338</v>
      </c>
      <c r="AH6" s="236" t="s">
        <v>490</v>
      </c>
      <c r="AI6" s="235" t="s">
        <v>491</v>
      </c>
      <c r="AJ6" s="850" t="s">
        <v>2</v>
      </c>
      <c r="AK6" s="1024" t="s">
        <v>2299</v>
      </c>
      <c r="AL6" s="426" t="s">
        <v>499</v>
      </c>
      <c r="AM6" s="428" t="s">
        <v>500</v>
      </c>
      <c r="AN6" s="428" t="s">
        <v>501</v>
      </c>
      <c r="AO6" s="428" t="s">
        <v>502</v>
      </c>
      <c r="AP6" s="428" t="s">
        <v>852</v>
      </c>
      <c r="AQ6" s="479" t="s">
        <v>851</v>
      </c>
      <c r="AR6" s="485" t="s">
        <v>853</v>
      </c>
      <c r="AS6" s="558" t="s">
        <v>582</v>
      </c>
    </row>
    <row r="7" spans="1:45" x14ac:dyDescent="0.2">
      <c r="A7" s="210"/>
      <c r="B7" s="210"/>
      <c r="C7" s="210"/>
      <c r="D7" s="210"/>
      <c r="E7" s="210"/>
      <c r="F7" s="492"/>
      <c r="G7" s="492"/>
      <c r="H7" s="492"/>
      <c r="I7" s="492"/>
      <c r="J7" s="492"/>
      <c r="K7" s="491"/>
      <c r="L7" s="491"/>
      <c r="M7" s="491"/>
      <c r="N7" s="493"/>
      <c r="O7" s="491"/>
      <c r="P7" s="491"/>
      <c r="Q7" s="491"/>
      <c r="R7" s="491"/>
      <c r="S7" s="494" t="e">
        <f>+#REF!</f>
        <v>#REF!</v>
      </c>
      <c r="T7" s="495" t="e">
        <f>+#REF!</f>
        <v>#REF!</v>
      </c>
      <c r="U7" s="494"/>
      <c r="V7" s="494" t="e">
        <f>+#REF!*100</f>
        <v>#REF!</v>
      </c>
      <c r="W7" s="494"/>
      <c r="X7" s="495"/>
      <c r="Y7" s="495"/>
      <c r="Z7" s="496"/>
      <c r="AA7" s="496"/>
      <c r="AB7" s="494"/>
      <c r="AC7" s="496"/>
      <c r="AD7" s="496"/>
      <c r="AE7" s="496"/>
      <c r="AF7" s="961" t="e">
        <f>+#REF!</f>
        <v>#REF!</v>
      </c>
      <c r="AG7" s="961" t="e">
        <f>+#REF!</f>
        <v>#REF!</v>
      </c>
      <c r="AH7" s="961" t="e">
        <f>+#REF!</f>
        <v>#REF!</v>
      </c>
      <c r="AI7" s="491"/>
      <c r="AJ7" s="1025"/>
      <c r="AK7" s="1022"/>
      <c r="AL7" s="516" t="s">
        <v>866</v>
      </c>
      <c r="AM7" s="514"/>
      <c r="AN7" s="514"/>
      <c r="AO7" s="514"/>
      <c r="AP7" s="514"/>
      <c r="AQ7" s="515"/>
      <c r="AR7" s="513">
        <v>0.1</v>
      </c>
      <c r="AS7" s="559"/>
    </row>
    <row r="8" spans="1:45" x14ac:dyDescent="0.2">
      <c r="A8" s="5"/>
      <c r="B8" s="5"/>
      <c r="C8" s="5"/>
      <c r="D8" s="5"/>
      <c r="E8" s="5"/>
      <c r="F8" s="522"/>
      <c r="G8" s="522"/>
      <c r="H8" s="522"/>
      <c r="I8" s="522"/>
      <c r="J8" s="522"/>
      <c r="K8" s="93"/>
      <c r="L8" s="93"/>
      <c r="M8" s="93"/>
      <c r="N8" s="523"/>
      <c r="O8" s="93"/>
      <c r="P8" s="93"/>
      <c r="Q8" s="93"/>
      <c r="R8" s="93"/>
      <c r="S8" s="412"/>
      <c r="T8" s="413"/>
      <c r="U8" s="412"/>
      <c r="V8" s="412"/>
      <c r="W8" s="412"/>
      <c r="X8" s="413"/>
      <c r="Y8" s="413"/>
      <c r="Z8" s="414"/>
      <c r="AA8" s="414"/>
      <c r="AB8" s="412"/>
      <c r="AC8" s="414"/>
      <c r="AD8" s="414"/>
      <c r="AE8" s="414"/>
      <c r="AF8" s="524"/>
      <c r="AG8" s="524"/>
      <c r="AH8" s="524"/>
      <c r="AI8" s="93"/>
      <c r="AJ8" s="93"/>
      <c r="AK8" s="93"/>
      <c r="AL8" s="526"/>
      <c r="AM8" s="527"/>
      <c r="AN8" s="527"/>
      <c r="AO8" s="527"/>
      <c r="AP8" s="527"/>
      <c r="AQ8" s="528"/>
      <c r="AR8" s="527"/>
      <c r="AS8" s="529"/>
    </row>
    <row r="9" spans="1:45" x14ac:dyDescent="0.2">
      <c r="A9" s="221" t="s">
        <v>863</v>
      </c>
      <c r="B9" s="221"/>
      <c r="C9" s="221"/>
      <c r="D9" s="221"/>
      <c r="E9" s="221"/>
      <c r="F9" s="522"/>
      <c r="G9" s="522"/>
      <c r="H9" s="522"/>
      <c r="I9" s="522"/>
      <c r="J9" s="522"/>
      <c r="K9" s="93"/>
      <c r="L9" s="93"/>
      <c r="M9" s="93"/>
      <c r="N9" s="523"/>
      <c r="O9" s="93"/>
      <c r="P9" s="93"/>
      <c r="Q9" s="93"/>
      <c r="R9" s="93"/>
      <c r="S9" s="412"/>
      <c r="T9" s="413"/>
      <c r="U9" s="412"/>
      <c r="V9" s="412"/>
      <c r="W9" s="412"/>
      <c r="X9" s="413"/>
      <c r="Y9" s="413"/>
      <c r="Z9" s="414"/>
      <c r="AA9" s="414"/>
      <c r="AB9" s="412"/>
      <c r="AC9" s="414"/>
      <c r="AD9" s="414"/>
      <c r="AE9" s="414"/>
      <c r="AF9" s="524"/>
      <c r="AG9" s="524"/>
      <c r="AH9" s="524"/>
      <c r="AI9" s="93"/>
      <c r="AJ9" s="93"/>
      <c r="AK9" s="93"/>
      <c r="AL9" s="526"/>
      <c r="AM9" s="527"/>
      <c r="AN9" s="527"/>
      <c r="AO9" s="527"/>
      <c r="AP9" s="527"/>
      <c r="AQ9" s="528"/>
      <c r="AR9" s="527"/>
      <c r="AS9" s="529"/>
    </row>
    <row r="10" spans="1:45" x14ac:dyDescent="0.2">
      <c r="A10" s="5"/>
      <c r="B10" s="5"/>
      <c r="C10" s="5"/>
      <c r="D10" s="5"/>
      <c r="E10" s="5"/>
      <c r="F10" s="522"/>
      <c r="G10" s="522"/>
      <c r="H10" s="522"/>
      <c r="I10" s="522"/>
      <c r="J10" s="522"/>
      <c r="K10" s="93"/>
      <c r="L10" s="93"/>
      <c r="M10" s="93"/>
      <c r="N10" s="523"/>
      <c r="O10" s="93"/>
      <c r="P10" s="93"/>
      <c r="Q10" s="93"/>
      <c r="R10" s="93"/>
      <c r="S10" s="412"/>
      <c r="T10" s="413"/>
      <c r="U10" s="412"/>
      <c r="V10" s="412"/>
      <c r="W10" s="412"/>
      <c r="X10" s="413"/>
      <c r="Y10" s="413"/>
      <c r="Z10" s="414"/>
      <c r="AA10" s="414"/>
      <c r="AB10" s="412"/>
      <c r="AC10" s="414"/>
      <c r="AD10" s="414"/>
      <c r="AE10" s="414"/>
      <c r="AF10" s="524"/>
      <c r="AG10" s="524"/>
      <c r="AH10" s="524"/>
      <c r="AI10" s="93"/>
      <c r="AJ10" s="93"/>
      <c r="AK10" s="93"/>
      <c r="AL10" s="526"/>
      <c r="AM10" s="527"/>
      <c r="AN10" s="527"/>
      <c r="AO10" s="527"/>
      <c r="AP10" s="527"/>
      <c r="AQ10" s="528"/>
      <c r="AR10" s="527"/>
      <c r="AS10" s="529"/>
    </row>
    <row r="11" spans="1:45" ht="24" customHeight="1" x14ac:dyDescent="0.2">
      <c r="A11" s="803" t="str">
        <f>F11&amp;" "&amp;G11&amp;" "&amp;H11&amp;" "&amp;I11</f>
        <v xml:space="preserve">   </v>
      </c>
      <c r="B11" s="803"/>
      <c r="C11" s="803"/>
      <c r="D11" s="803"/>
      <c r="E11" s="803"/>
      <c r="F11" s="769"/>
      <c r="G11" s="268"/>
      <c r="H11" s="268"/>
      <c r="I11" s="268"/>
      <c r="J11" s="301"/>
      <c r="K11" s="302"/>
      <c r="L11" s="271"/>
      <c r="M11" s="271"/>
      <c r="N11" s="272" t="e">
        <f>SUM(N12:N20)</f>
        <v>#REF!</v>
      </c>
      <c r="O11" s="269"/>
      <c r="P11" s="273" t="e">
        <f>SUM(P12:P20)</f>
        <v>#REF!</v>
      </c>
      <c r="Q11" s="269"/>
      <c r="R11" s="272" t="e">
        <f>SUM(R12:R20)</f>
        <v>#REF!</v>
      </c>
      <c r="S11" s="272" t="e">
        <f>SUM(S12:S20)</f>
        <v>#REF!</v>
      </c>
      <c r="T11" s="272" t="e">
        <f>SUM(T12:T20)</f>
        <v>#REF!</v>
      </c>
      <c r="U11" s="274" t="e">
        <f>SUM(U12:U20)</f>
        <v>#REF!</v>
      </c>
      <c r="V11" s="272" t="e">
        <f>SUM(V12:V20)</f>
        <v>#REF!</v>
      </c>
      <c r="W11" s="272" t="e">
        <f t="shared" ref="W11:AB11" si="0">SUM(W12:W20)</f>
        <v>#REF!</v>
      </c>
      <c r="X11" s="275" t="e">
        <f t="shared" si="0"/>
        <v>#REF!</v>
      </c>
      <c r="Y11" s="275" t="e">
        <f t="shared" si="0"/>
        <v>#REF!</v>
      </c>
      <c r="Z11" s="275" t="e">
        <f t="shared" si="0"/>
        <v>#REF!</v>
      </c>
      <c r="AA11" s="272" t="e">
        <f t="shared" si="0"/>
        <v>#REF!</v>
      </c>
      <c r="AB11" s="274" t="e">
        <f t="shared" si="0"/>
        <v>#REF!</v>
      </c>
      <c r="AC11" s="338"/>
      <c r="AD11" s="339"/>
      <c r="AE11" s="339"/>
      <c r="AF11" s="340">
        <f>IF(AC11&gt;0,ROUND(+AC11*$AF$7,2),0)</f>
        <v>0</v>
      </c>
      <c r="AG11" s="340">
        <f>IF(AD11&gt;0,ROUND(+AD11*$AG$7,2),0)</f>
        <v>0</v>
      </c>
      <c r="AH11" s="340" t="e">
        <f>ROUND(#REF!*'Priloga 1'!$AG$7,2)</f>
        <v>#REF!</v>
      </c>
      <c r="AI11" s="340" t="e">
        <f>+AB11+AF11+AG11+AH11</f>
        <v>#REF!</v>
      </c>
      <c r="AJ11" s="842">
        <f>IF(L11&gt;0,ROUND(AI11/L11,2),0)</f>
        <v>0</v>
      </c>
      <c r="AK11" s="1021"/>
      <c r="AL11" s="419"/>
      <c r="AM11" s="420"/>
      <c r="AN11" s="418" t="e">
        <f>+AI11-AL11</f>
        <v>#REF!</v>
      </c>
      <c r="AO11" s="418">
        <f>+AJ11-AM11</f>
        <v>0</v>
      </c>
      <c r="AP11" s="478">
        <f>IF(AL11&gt;0,+AN11/AL11*100,0)</f>
        <v>0</v>
      </c>
      <c r="AQ11" s="480">
        <f>IF(AM11&gt;0,+AO11/AM11*100,0)</f>
        <v>0</v>
      </c>
      <c r="AR11" s="478">
        <f>IF(AP11&gt;$AR$7,1,IF(AP11&lt;-$AR$7,1,0))+IF(AQ11&gt;$AR$7,1,IF(AQ11&lt;-$AR$7,1,0))</f>
        <v>0</v>
      </c>
      <c r="AS11" s="555">
        <f>+AS1+1</f>
        <v>1</v>
      </c>
    </row>
    <row r="12" spans="1:45" outlineLevel="1" x14ac:dyDescent="0.2">
      <c r="A12" s="243"/>
      <c r="B12" s="230"/>
      <c r="C12" s="230"/>
      <c r="D12" s="230"/>
      <c r="E12" s="230"/>
      <c r="F12" s="767">
        <f>F11</f>
        <v>0</v>
      </c>
      <c r="G12" s="276">
        <f>G11</f>
        <v>0</v>
      </c>
      <c r="H12" s="276">
        <f>H11</f>
        <v>0</v>
      </c>
      <c r="I12" s="277"/>
      <c r="J12" s="278">
        <v>1</v>
      </c>
      <c r="K12" s="279" t="str">
        <f>IFERROR(VLOOKUP(J12,#REF!,2,FALSE),"")</f>
        <v/>
      </c>
      <c r="L12" s="737"/>
      <c r="M12" s="321"/>
      <c r="N12" s="281"/>
      <c r="O12" s="282" t="e">
        <f>+#REF!</f>
        <v>#REF!</v>
      </c>
      <c r="P12" s="283" t="str">
        <f>IF(N12&gt;0,ROUND(VLOOKUP(O12,#REF!,3,FALSE)*N12,2),"")</f>
        <v/>
      </c>
      <c r="Q12" s="284"/>
      <c r="R12" s="286" t="str">
        <f t="shared" ref="R12:R20" si="1">IF(N12&gt;0,ROUND(+P12*Q12/100,2),"")</f>
        <v/>
      </c>
      <c r="S12" s="286" t="str">
        <f t="shared" ref="S12:S20" si="2">IF(N12&gt;0,ROUND(+P12*$S$7/100,2),"")</f>
        <v/>
      </c>
      <c r="T12" s="286" t="str">
        <f t="shared" ref="T12:T20" si="3">IF(N12&gt;0,ROUND(P12*$T$7/100,2),"")</f>
        <v/>
      </c>
      <c r="U12" s="285" t="str">
        <f>IF(N12&gt;0,+P12+R12+S12+T12,"")</f>
        <v/>
      </c>
      <c r="V12" s="286" t="str">
        <f t="shared" ref="V12:V20" si="4">IF(N12&gt;0,ROUND(U12*$V$7/100,2),"")</f>
        <v/>
      </c>
      <c r="W12" s="286" t="str">
        <f t="shared" ref="W12:W20" si="5">IF(N12&gt;0,+U12+V12,"")</f>
        <v/>
      </c>
      <c r="X12" s="287" t="str">
        <f>IF(N12&gt;0,ROUND(VLOOKUP(O12,#REF!,4,FALSE)*N12,2),"")</f>
        <v/>
      </c>
      <c r="Y12" s="287" t="str">
        <f>IF(N12&gt;0,ROUND(VLOOKUP(O12,#REF!,5,FALSE)*N12,2),"")</f>
        <v/>
      </c>
      <c r="Z12" s="287" t="str">
        <f>IF(N12&gt;0,ROUND(VLOOKUP(O12,#REF!,6,FALSE)*N12,2),"")</f>
        <v/>
      </c>
      <c r="AA12" s="286" t="str">
        <f t="shared" ref="AA12:AA20" si="6">IF(N12&gt;0,X12+Y12+Z12,"")</f>
        <v/>
      </c>
      <c r="AB12" s="285" t="str">
        <f>IF(N12&gt;0,W12+AA12,"")</f>
        <v/>
      </c>
      <c r="AC12" s="349"/>
      <c r="AD12" s="350"/>
      <c r="AE12" s="350"/>
      <c r="AF12" s="350"/>
      <c r="AG12" s="350"/>
      <c r="AH12" s="350"/>
      <c r="AI12" s="350"/>
      <c r="AJ12" s="843"/>
      <c r="AK12" s="225"/>
      <c r="AL12" s="421"/>
      <c r="AM12" s="423"/>
      <c r="AN12" s="423"/>
      <c r="AO12" s="423"/>
      <c r="AP12" s="423"/>
      <c r="AQ12" s="481"/>
      <c r="AR12" s="423"/>
      <c r="AS12" s="556"/>
    </row>
    <row r="13" spans="1:45" outlineLevel="1" x14ac:dyDescent="0.2">
      <c r="A13" s="243"/>
      <c r="B13" s="230"/>
      <c r="C13" s="230"/>
      <c r="D13" s="230"/>
      <c r="E13" s="230"/>
      <c r="F13" s="767">
        <f>F11</f>
        <v>0</v>
      </c>
      <c r="G13" s="276">
        <f>G11</f>
        <v>0</v>
      </c>
      <c r="H13" s="276">
        <f>H11</f>
        <v>0</v>
      </c>
      <c r="I13" s="277"/>
      <c r="J13" s="278"/>
      <c r="K13" s="279" t="str">
        <f>IFERROR(VLOOKUP(J13,#REF!,2,FALSE),"")</f>
        <v/>
      </c>
      <c r="L13" s="737"/>
      <c r="M13" s="277"/>
      <c r="N13" s="281"/>
      <c r="O13" s="282"/>
      <c r="P13" s="283" t="str">
        <f>IF(N13&gt;0,ROUND(VLOOKUP(O13,#REF!,3,FALSE)*N13,2),"")</f>
        <v/>
      </c>
      <c r="Q13" s="284">
        <f>+Q12</f>
        <v>0</v>
      </c>
      <c r="R13" s="286" t="str">
        <f t="shared" si="1"/>
        <v/>
      </c>
      <c r="S13" s="286" t="str">
        <f t="shared" si="2"/>
        <v/>
      </c>
      <c r="T13" s="286" t="str">
        <f t="shared" si="3"/>
        <v/>
      </c>
      <c r="U13" s="285" t="str">
        <f t="shared" ref="U13:U20" si="7">IF(N13&gt;0,+P13+R13+S13+T13,"")</f>
        <v/>
      </c>
      <c r="V13" s="286" t="str">
        <f t="shared" si="4"/>
        <v/>
      </c>
      <c r="W13" s="286" t="str">
        <f t="shared" si="5"/>
        <v/>
      </c>
      <c r="X13" s="287" t="str">
        <f>IF(N13&gt;0,ROUND(VLOOKUP(O13,#REF!,4,FALSE)*N13,2),"")</f>
        <v/>
      </c>
      <c r="Y13" s="287" t="str">
        <f>IF(N13&gt;0,ROUND(VLOOKUP(O13,#REF!,5,FALSE)*N13,2),"")</f>
        <v/>
      </c>
      <c r="Z13" s="287" t="str">
        <f>IF(N13&gt;0,ROUND(VLOOKUP(O13,#REF!,6,FALSE)*N13,2),"")</f>
        <v/>
      </c>
      <c r="AA13" s="286" t="str">
        <f t="shared" si="6"/>
        <v/>
      </c>
      <c r="AB13" s="285" t="str">
        <f t="shared" ref="AB13:AB20" si="8">IF(N13&gt;0,W13+AA13,"")</f>
        <v/>
      </c>
      <c r="AC13" s="352"/>
      <c r="AD13" s="249"/>
      <c r="AE13" s="249"/>
      <c r="AF13" s="249"/>
      <c r="AG13" s="249"/>
      <c r="AH13" s="249"/>
      <c r="AI13" s="249"/>
      <c r="AJ13" s="225"/>
      <c r="AK13" s="225"/>
      <c r="AL13" s="421"/>
      <c r="AM13" s="423"/>
      <c r="AN13" s="423"/>
      <c r="AO13" s="423"/>
      <c r="AP13" s="423"/>
      <c r="AQ13" s="481"/>
      <c r="AR13" s="423"/>
      <c r="AS13" s="556"/>
    </row>
    <row r="14" spans="1:45" outlineLevel="1" x14ac:dyDescent="0.2">
      <c r="A14" s="243"/>
      <c r="B14" s="230"/>
      <c r="C14" s="230"/>
      <c r="D14" s="230"/>
      <c r="E14" s="230"/>
      <c r="F14" s="767">
        <f>F11</f>
        <v>0</v>
      </c>
      <c r="G14" s="276">
        <f>G11</f>
        <v>0</v>
      </c>
      <c r="H14" s="276">
        <f>H11</f>
        <v>0</v>
      </c>
      <c r="I14" s="277"/>
      <c r="J14" s="278"/>
      <c r="K14" s="279" t="str">
        <f>IFERROR(VLOOKUP(J14,#REF!,2,FALSE),"")</f>
        <v/>
      </c>
      <c r="L14" s="737"/>
      <c r="M14" s="277"/>
      <c r="N14" s="281"/>
      <c r="O14" s="282"/>
      <c r="P14" s="283" t="str">
        <f>IF(N14&gt;0,ROUND(VLOOKUP(O14,#REF!,3,FALSE)*N14,2),"")</f>
        <v/>
      </c>
      <c r="Q14" s="284">
        <f>+Q12</f>
        <v>0</v>
      </c>
      <c r="R14" s="286" t="str">
        <f t="shared" si="1"/>
        <v/>
      </c>
      <c r="S14" s="286" t="str">
        <f t="shared" si="2"/>
        <v/>
      </c>
      <c r="T14" s="286" t="str">
        <f t="shared" si="3"/>
        <v/>
      </c>
      <c r="U14" s="285" t="str">
        <f t="shared" si="7"/>
        <v/>
      </c>
      <c r="V14" s="286" t="str">
        <f t="shared" si="4"/>
        <v/>
      </c>
      <c r="W14" s="286" t="str">
        <f t="shared" si="5"/>
        <v/>
      </c>
      <c r="X14" s="287" t="str">
        <f>IF(N14&gt;0,ROUND(VLOOKUP(O14,#REF!,4,FALSE)*N14,2),"")</f>
        <v/>
      </c>
      <c r="Y14" s="287" t="str">
        <f>IF(N14&gt;0,ROUND(VLOOKUP(O14,#REF!,5,FALSE)*N14,2),"")</f>
        <v/>
      </c>
      <c r="Z14" s="287" t="str">
        <f>IF(N14&gt;0,ROUND(VLOOKUP(O14,#REF!,6,FALSE)*N14,2),"")</f>
        <v/>
      </c>
      <c r="AA14" s="286" t="str">
        <f t="shared" si="6"/>
        <v/>
      </c>
      <c r="AB14" s="285" t="str">
        <f t="shared" si="8"/>
        <v/>
      </c>
      <c r="AC14" s="352"/>
      <c r="AD14" s="249"/>
      <c r="AE14" s="249"/>
      <c r="AF14" s="249"/>
      <c r="AG14" s="249"/>
      <c r="AH14" s="249"/>
      <c r="AI14" s="249"/>
      <c r="AJ14" s="225"/>
      <c r="AK14" s="225"/>
      <c r="AL14" s="421"/>
      <c r="AM14" s="423"/>
      <c r="AN14" s="423"/>
      <c r="AO14" s="423"/>
      <c r="AP14" s="423"/>
      <c r="AQ14" s="481"/>
      <c r="AR14" s="423"/>
      <c r="AS14" s="556"/>
    </row>
    <row r="15" spans="1:45" outlineLevel="1" x14ac:dyDescent="0.2">
      <c r="A15" s="243"/>
      <c r="B15" s="230"/>
      <c r="C15" s="230"/>
      <c r="D15" s="230"/>
      <c r="E15" s="230"/>
      <c r="F15" s="767">
        <f>F11</f>
        <v>0</v>
      </c>
      <c r="G15" s="276">
        <f>G11</f>
        <v>0</v>
      </c>
      <c r="H15" s="276">
        <f>H11</f>
        <v>0</v>
      </c>
      <c r="I15" s="277"/>
      <c r="J15" s="278"/>
      <c r="K15" s="279" t="str">
        <f>IFERROR(VLOOKUP(J15,#REF!,2,FALSE),"")</f>
        <v/>
      </c>
      <c r="L15" s="737"/>
      <c r="M15" s="277"/>
      <c r="N15" s="281"/>
      <c r="O15" s="282"/>
      <c r="P15" s="283" t="str">
        <f>IF(N15&gt;0,ROUND(VLOOKUP(O15,#REF!,3,FALSE)*N15,2),"")</f>
        <v/>
      </c>
      <c r="Q15" s="284">
        <f>+Q12</f>
        <v>0</v>
      </c>
      <c r="R15" s="286" t="str">
        <f t="shared" si="1"/>
        <v/>
      </c>
      <c r="S15" s="286" t="str">
        <f t="shared" si="2"/>
        <v/>
      </c>
      <c r="T15" s="286" t="str">
        <f t="shared" si="3"/>
        <v/>
      </c>
      <c r="U15" s="285" t="str">
        <f t="shared" si="7"/>
        <v/>
      </c>
      <c r="V15" s="286" t="str">
        <f t="shared" si="4"/>
        <v/>
      </c>
      <c r="W15" s="286" t="str">
        <f t="shared" si="5"/>
        <v/>
      </c>
      <c r="X15" s="287" t="str">
        <f>IF(N15&gt;0,ROUND(VLOOKUP(O15,#REF!,4,FALSE)*N15,2),"")</f>
        <v/>
      </c>
      <c r="Y15" s="287" t="str">
        <f>IF(N15&gt;0,ROUND(VLOOKUP(O15,#REF!,5,FALSE)*N15,2),"")</f>
        <v/>
      </c>
      <c r="Z15" s="287" t="str">
        <f>IF(N15&gt;0,ROUND(VLOOKUP(O15,#REF!,6,FALSE)*N15,2),"")</f>
        <v/>
      </c>
      <c r="AA15" s="286" t="str">
        <f t="shared" si="6"/>
        <v/>
      </c>
      <c r="AB15" s="285" t="str">
        <f t="shared" si="8"/>
        <v/>
      </c>
      <c r="AC15" s="352"/>
      <c r="AD15" s="249"/>
      <c r="AE15" s="249"/>
      <c r="AF15" s="249"/>
      <c r="AG15" s="249"/>
      <c r="AH15" s="249"/>
      <c r="AI15" s="249"/>
      <c r="AJ15" s="225"/>
      <c r="AK15" s="225"/>
      <c r="AL15" s="421"/>
      <c r="AM15" s="423"/>
      <c r="AN15" s="423"/>
      <c r="AO15" s="423"/>
      <c r="AP15" s="423"/>
      <c r="AQ15" s="481"/>
      <c r="AR15" s="423"/>
      <c r="AS15" s="556"/>
    </row>
    <row r="16" spans="1:45" outlineLevel="1" x14ac:dyDescent="0.2">
      <c r="A16" s="243"/>
      <c r="B16" s="230"/>
      <c r="C16" s="230"/>
      <c r="D16" s="230"/>
      <c r="E16" s="230"/>
      <c r="F16" s="767">
        <f>F11</f>
        <v>0</v>
      </c>
      <c r="G16" s="276">
        <f>G11</f>
        <v>0</v>
      </c>
      <c r="H16" s="276">
        <f>H11</f>
        <v>0</v>
      </c>
      <c r="I16" s="277"/>
      <c r="J16" s="278"/>
      <c r="K16" s="279" t="str">
        <f>IFERROR(VLOOKUP(J16,#REF!,2,FALSE),"")</f>
        <v/>
      </c>
      <c r="L16" s="737"/>
      <c r="M16" s="277"/>
      <c r="N16" s="281"/>
      <c r="O16" s="282"/>
      <c r="P16" s="283" t="str">
        <f>IF(N16&gt;0,ROUND(VLOOKUP(O16,#REF!,3,FALSE)*N16,2),"")</f>
        <v/>
      </c>
      <c r="Q16" s="284">
        <f>+Q13</f>
        <v>0</v>
      </c>
      <c r="R16" s="286" t="str">
        <f>IF(N16&gt;0,ROUND(+P16*Q16/100,2),"")</f>
        <v/>
      </c>
      <c r="S16" s="286" t="str">
        <f>IF(N16&gt;0,ROUND(+P16*$S$7/100,2),"")</f>
        <v/>
      </c>
      <c r="T16" s="286" t="str">
        <f>IF(N16&gt;0,ROUND(P16*$T$7/100,2),"")</f>
        <v/>
      </c>
      <c r="U16" s="285" t="str">
        <f>IF(N16&gt;0,+P16+R16+S16+T16,"")</f>
        <v/>
      </c>
      <c r="V16" s="286" t="str">
        <f>IF(N16&gt;0,ROUND(U16*$V$7/100,2),"")</f>
        <v/>
      </c>
      <c r="W16" s="286" t="str">
        <f>IF(N16&gt;0,+U16+V16,"")</f>
        <v/>
      </c>
      <c r="X16" s="287" t="str">
        <f>IF(N16&gt;0,ROUND(VLOOKUP(O16,#REF!,4,FALSE)*N16,2),"")</f>
        <v/>
      </c>
      <c r="Y16" s="287" t="str">
        <f>IF(N16&gt;0,ROUND(VLOOKUP(O16,#REF!,5,FALSE)*N16,2),"")</f>
        <v/>
      </c>
      <c r="Z16" s="287" t="str">
        <f>IF(N16&gt;0,ROUND(VLOOKUP(O16,#REF!,6,FALSE)*N16,2),"")</f>
        <v/>
      </c>
      <c r="AA16" s="286" t="str">
        <f>IF(N16&gt;0,X16+Y16+Z16,"")</f>
        <v/>
      </c>
      <c r="AB16" s="285" t="str">
        <f t="shared" si="8"/>
        <v/>
      </c>
      <c r="AC16" s="352"/>
      <c r="AD16" s="249"/>
      <c r="AE16" s="249"/>
      <c r="AF16" s="249"/>
      <c r="AG16" s="249"/>
      <c r="AH16" s="249"/>
      <c r="AI16" s="249"/>
      <c r="AJ16" s="225"/>
      <c r="AK16" s="225"/>
      <c r="AL16" s="421"/>
      <c r="AM16" s="423"/>
      <c r="AN16" s="423"/>
      <c r="AO16" s="423"/>
      <c r="AP16" s="423"/>
      <c r="AQ16" s="481"/>
      <c r="AR16" s="423"/>
      <c r="AS16" s="556"/>
    </row>
    <row r="17" spans="1:46" outlineLevel="1" x14ac:dyDescent="0.2">
      <c r="A17" s="243"/>
      <c r="B17" s="230"/>
      <c r="C17" s="230"/>
      <c r="D17" s="230"/>
      <c r="E17" s="230"/>
      <c r="F17" s="767">
        <f>F11</f>
        <v>0</v>
      </c>
      <c r="G17" s="276">
        <f>G11</f>
        <v>0</v>
      </c>
      <c r="H17" s="276">
        <f>H11</f>
        <v>0</v>
      </c>
      <c r="I17" s="277"/>
      <c r="J17" s="278"/>
      <c r="K17" s="279" t="str">
        <f>IFERROR(VLOOKUP(J17,#REF!,2,FALSE),"")</f>
        <v/>
      </c>
      <c r="L17" s="737"/>
      <c r="M17" s="277"/>
      <c r="N17" s="281"/>
      <c r="O17" s="282"/>
      <c r="P17" s="283" t="str">
        <f>IF(N17&gt;0,ROUND(VLOOKUP(O17,#REF!,3,FALSE)*N17,2),"")</f>
        <v/>
      </c>
      <c r="Q17" s="284">
        <f>+Q14</f>
        <v>0</v>
      </c>
      <c r="R17" s="286" t="str">
        <f>IF(N17&gt;0,ROUND(+P17*Q17/100,2),"")</f>
        <v/>
      </c>
      <c r="S17" s="286" t="str">
        <f>IF(N17&gt;0,ROUND(+P17*$S$7/100,2),"")</f>
        <v/>
      </c>
      <c r="T17" s="286" t="str">
        <f>IF(N17&gt;0,ROUND(P17*$T$7/100,2),"")</f>
        <v/>
      </c>
      <c r="U17" s="285" t="str">
        <f>IF(N17&gt;0,+P17+R17+S17+T17,"")</f>
        <v/>
      </c>
      <c r="V17" s="286" t="str">
        <f>IF(N17&gt;0,ROUND(U17*$V$7/100,2),"")</f>
        <v/>
      </c>
      <c r="W17" s="286" t="str">
        <f>IF(N17&gt;0,+U17+V17,"")</f>
        <v/>
      </c>
      <c r="X17" s="287" t="str">
        <f>IF(N17&gt;0,ROUND(VLOOKUP(O17,#REF!,4,FALSE)*N17,2),"")</f>
        <v/>
      </c>
      <c r="Y17" s="287" t="str">
        <f>IF(N17&gt;0,ROUND(VLOOKUP(O17,#REF!,5,FALSE)*N17,2),"")</f>
        <v/>
      </c>
      <c r="Z17" s="287" t="str">
        <f>IF(N17&gt;0,ROUND(VLOOKUP(O17,#REF!,6,FALSE)*N17,2),"")</f>
        <v/>
      </c>
      <c r="AA17" s="286" t="str">
        <f>IF(N17&gt;0,X17+Y17+Z17,"")</f>
        <v/>
      </c>
      <c r="AB17" s="285" t="str">
        <f t="shared" si="8"/>
        <v/>
      </c>
      <c r="AC17" s="352"/>
      <c r="AD17" s="249"/>
      <c r="AE17" s="249"/>
      <c r="AF17" s="249"/>
      <c r="AG17" s="249"/>
      <c r="AH17" s="249"/>
      <c r="AI17" s="249"/>
      <c r="AJ17" s="225"/>
      <c r="AK17" s="225"/>
      <c r="AL17" s="421"/>
      <c r="AM17" s="423"/>
      <c r="AN17" s="423"/>
      <c r="AO17" s="423"/>
      <c r="AP17" s="423"/>
      <c r="AQ17" s="481"/>
      <c r="AR17" s="423"/>
      <c r="AS17" s="556"/>
    </row>
    <row r="18" spans="1:46" outlineLevel="1" x14ac:dyDescent="0.2">
      <c r="A18" s="243"/>
      <c r="B18" s="230"/>
      <c r="C18" s="230"/>
      <c r="D18" s="230"/>
      <c r="E18" s="230"/>
      <c r="F18" s="767">
        <f>F11</f>
        <v>0</v>
      </c>
      <c r="G18" s="276">
        <f>G11</f>
        <v>0</v>
      </c>
      <c r="H18" s="276">
        <f>H11</f>
        <v>0</v>
      </c>
      <c r="I18" s="277"/>
      <c r="J18" s="278"/>
      <c r="K18" s="279" t="str">
        <f>IFERROR(VLOOKUP(J18,#REF!,2,FALSE),"")</f>
        <v/>
      </c>
      <c r="L18" s="737"/>
      <c r="M18" s="277"/>
      <c r="N18" s="281"/>
      <c r="O18" s="282"/>
      <c r="P18" s="283" t="str">
        <f>IF(N18&gt;0,ROUND(VLOOKUP(O18,#REF!,3,FALSE)*N18,2),"")</f>
        <v/>
      </c>
      <c r="Q18" s="284">
        <f>+Q12</f>
        <v>0</v>
      </c>
      <c r="R18" s="286" t="str">
        <f t="shared" si="1"/>
        <v/>
      </c>
      <c r="S18" s="286" t="str">
        <f t="shared" si="2"/>
        <v/>
      </c>
      <c r="T18" s="286" t="str">
        <f t="shared" si="3"/>
        <v/>
      </c>
      <c r="U18" s="285" t="str">
        <f t="shared" si="7"/>
        <v/>
      </c>
      <c r="V18" s="286" t="str">
        <f t="shared" si="4"/>
        <v/>
      </c>
      <c r="W18" s="286" t="str">
        <f t="shared" si="5"/>
        <v/>
      </c>
      <c r="X18" s="287" t="str">
        <f>IF(N18&gt;0,ROUND(VLOOKUP(O18,#REF!,4,FALSE)*N18,2),"")</f>
        <v/>
      </c>
      <c r="Y18" s="287" t="str">
        <f>IF(N18&gt;0,ROUND(VLOOKUP(O18,#REF!,5,FALSE)*N18,2),"")</f>
        <v/>
      </c>
      <c r="Z18" s="287" t="str">
        <f>IF(N18&gt;0,ROUND(VLOOKUP(O18,#REF!,6,FALSE)*N18,2),"")</f>
        <v/>
      </c>
      <c r="AA18" s="286" t="str">
        <f t="shared" si="6"/>
        <v/>
      </c>
      <c r="AB18" s="285" t="str">
        <f t="shared" si="8"/>
        <v/>
      </c>
      <c r="AC18" s="352"/>
      <c r="AD18" s="249"/>
      <c r="AE18" s="249"/>
      <c r="AF18" s="249"/>
      <c r="AG18" s="249"/>
      <c r="AH18" s="249"/>
      <c r="AI18" s="249"/>
      <c r="AJ18" s="225"/>
      <c r="AK18" s="225"/>
      <c r="AL18" s="421"/>
      <c r="AM18" s="423"/>
      <c r="AN18" s="423"/>
      <c r="AO18" s="423"/>
      <c r="AP18" s="423"/>
      <c r="AQ18" s="481"/>
      <c r="AR18" s="423"/>
      <c r="AS18" s="556"/>
    </row>
    <row r="19" spans="1:46" outlineLevel="1" x14ac:dyDescent="0.2">
      <c r="A19" s="243"/>
      <c r="B19" s="230"/>
      <c r="C19" s="230"/>
      <c r="D19" s="230"/>
      <c r="E19" s="230"/>
      <c r="F19" s="767">
        <f>F11</f>
        <v>0</v>
      </c>
      <c r="G19" s="276">
        <f>G11</f>
        <v>0</v>
      </c>
      <c r="H19" s="276">
        <f>H11</f>
        <v>0</v>
      </c>
      <c r="I19" s="277"/>
      <c r="J19" s="278"/>
      <c r="K19" s="279" t="str">
        <f>IFERROR(VLOOKUP(J19,#REF!,2,FALSE),"")</f>
        <v/>
      </c>
      <c r="L19" s="737"/>
      <c r="M19" s="277"/>
      <c r="N19" s="281"/>
      <c r="O19" s="282"/>
      <c r="P19" s="283" t="str">
        <f>IF(N19&gt;0,ROUND(VLOOKUP(O19,#REF!,3,FALSE)*N19,2),"")</f>
        <v/>
      </c>
      <c r="Q19" s="284">
        <f>+Q12</f>
        <v>0</v>
      </c>
      <c r="R19" s="286" t="str">
        <f t="shared" si="1"/>
        <v/>
      </c>
      <c r="S19" s="286" t="str">
        <f t="shared" si="2"/>
        <v/>
      </c>
      <c r="T19" s="286" t="str">
        <f t="shared" si="3"/>
        <v/>
      </c>
      <c r="U19" s="285" t="str">
        <f t="shared" si="7"/>
        <v/>
      </c>
      <c r="V19" s="286" t="str">
        <f t="shared" si="4"/>
        <v/>
      </c>
      <c r="W19" s="286" t="str">
        <f t="shared" si="5"/>
        <v/>
      </c>
      <c r="X19" s="287" t="str">
        <f>IF(N19&gt;0,ROUND(VLOOKUP(O19,#REF!,4,FALSE)*N19,2),"")</f>
        <v/>
      </c>
      <c r="Y19" s="287" t="str">
        <f>IF(N19&gt;0,ROUND(VLOOKUP(O19,#REF!,5,FALSE)*N19,2),"")</f>
        <v/>
      </c>
      <c r="Z19" s="287" t="str">
        <f>IF(N19&gt;0,ROUND(VLOOKUP(O19,#REF!,6,FALSE)*N19,2),"")</f>
        <v/>
      </c>
      <c r="AA19" s="286" t="str">
        <f t="shared" si="6"/>
        <v/>
      </c>
      <c r="AB19" s="285" t="str">
        <f t="shared" si="8"/>
        <v/>
      </c>
      <c r="AC19" s="352"/>
      <c r="AD19" s="249"/>
      <c r="AE19" s="249"/>
      <c r="AF19" s="249"/>
      <c r="AG19" s="249"/>
      <c r="AH19" s="249"/>
      <c r="AI19" s="249"/>
      <c r="AJ19" s="225"/>
      <c r="AK19" s="225"/>
      <c r="AL19" s="421"/>
      <c r="AM19" s="423"/>
      <c r="AN19" s="423"/>
      <c r="AO19" s="423"/>
      <c r="AP19" s="423"/>
      <c r="AQ19" s="481"/>
      <c r="AR19" s="423"/>
      <c r="AS19" s="556"/>
    </row>
    <row r="20" spans="1:46" outlineLevel="1" x14ac:dyDescent="0.2">
      <c r="A20" s="243"/>
      <c r="B20" s="230"/>
      <c r="C20" s="230"/>
      <c r="D20" s="230"/>
      <c r="E20" s="230"/>
      <c r="F20" s="767">
        <f>F11</f>
        <v>0</v>
      </c>
      <c r="G20" s="276">
        <f>G11</f>
        <v>0</v>
      </c>
      <c r="H20" s="276">
        <f>H11</f>
        <v>0</v>
      </c>
      <c r="I20" s="277"/>
      <c r="J20" s="278">
        <v>200</v>
      </c>
      <c r="K20" s="279" t="str">
        <f>IFERROR(VLOOKUP(J20,#REF!,2,FALSE),"")</f>
        <v/>
      </c>
      <c r="L20" s="277"/>
      <c r="M20" s="277"/>
      <c r="N20" s="281" t="e">
        <f>ROUND(SUM(N12:N19)*#REF!,2)</f>
        <v>#REF!</v>
      </c>
      <c r="O20" s="282" t="e">
        <f>+#REF!</f>
        <v>#REF!</v>
      </c>
      <c r="P20" s="283" t="e">
        <f>IF(N20&gt;0,ROUND(VLOOKUP(O20,#REF!,3,FALSE)*N20,2),"")</f>
        <v>#REF!</v>
      </c>
      <c r="Q20" s="284">
        <f>+Q12</f>
        <v>0</v>
      </c>
      <c r="R20" s="286" t="e">
        <f t="shared" si="1"/>
        <v>#REF!</v>
      </c>
      <c r="S20" s="286" t="e">
        <f t="shared" si="2"/>
        <v>#REF!</v>
      </c>
      <c r="T20" s="286" t="e">
        <f t="shared" si="3"/>
        <v>#REF!</v>
      </c>
      <c r="U20" s="285" t="e">
        <f t="shared" si="7"/>
        <v>#REF!</v>
      </c>
      <c r="V20" s="286" t="e">
        <f t="shared" si="4"/>
        <v>#REF!</v>
      </c>
      <c r="W20" s="286" t="e">
        <f t="shared" si="5"/>
        <v>#REF!</v>
      </c>
      <c r="X20" s="287" t="e">
        <f>IF(N20&gt;0,ROUND(VLOOKUP(O20,#REF!,4,FALSE)*N20,2),"")</f>
        <v>#REF!</v>
      </c>
      <c r="Y20" s="287" t="e">
        <f>IF(N20&gt;0,ROUND(VLOOKUP(O20,#REF!,5,FALSE)*N20,2),"")</f>
        <v>#REF!</v>
      </c>
      <c r="Z20" s="287" t="e">
        <f>IF(N20&gt;0,ROUND(VLOOKUP(O20,#REF!,6,FALSE)*N20,2),"")</f>
        <v>#REF!</v>
      </c>
      <c r="AA20" s="286" t="e">
        <f t="shared" si="6"/>
        <v>#REF!</v>
      </c>
      <c r="AB20" s="285" t="e">
        <f t="shared" si="8"/>
        <v>#REF!</v>
      </c>
      <c r="AC20" s="352"/>
      <c r="AD20" s="249"/>
      <c r="AE20" s="249"/>
      <c r="AF20" s="249"/>
      <c r="AG20" s="249"/>
      <c r="AH20" s="249"/>
      <c r="AI20" s="249"/>
      <c r="AJ20" s="225"/>
      <c r="AK20" s="225"/>
      <c r="AL20" s="421"/>
      <c r="AM20" s="423"/>
      <c r="AN20" s="423"/>
      <c r="AO20" s="423"/>
      <c r="AP20" s="423"/>
      <c r="AQ20" s="481"/>
      <c r="AR20" s="423"/>
      <c r="AS20" s="556"/>
    </row>
    <row r="21" spans="1:46" ht="15" customHeight="1" outlineLevel="1" x14ac:dyDescent="0.2">
      <c r="A21" s="243"/>
      <c r="B21" s="230"/>
      <c r="C21" s="230"/>
      <c r="D21" s="230"/>
      <c r="E21" s="230"/>
      <c r="F21" s="773">
        <f>F11</f>
        <v>0</v>
      </c>
      <c r="G21" s="497">
        <f>G11</f>
        <v>0</v>
      </c>
      <c r="H21" s="497">
        <f>H11</f>
        <v>0</v>
      </c>
      <c r="I21" s="498"/>
      <c r="J21" s="499" t="s">
        <v>586</v>
      </c>
      <c r="K21" s="454" t="s">
        <v>854</v>
      </c>
      <c r="L21" s="245"/>
      <c r="M21" s="245"/>
      <c r="N21" s="246"/>
      <c r="O21" s="247"/>
      <c r="P21" s="246"/>
      <c r="Q21" s="248"/>
      <c r="R21" s="246"/>
      <c r="S21" s="246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25"/>
      <c r="AK21" s="225"/>
      <c r="AL21" s="421"/>
      <c r="AM21" s="423"/>
      <c r="AN21" s="423"/>
      <c r="AO21" s="423"/>
      <c r="AP21" s="423"/>
      <c r="AQ21" s="481"/>
      <c r="AR21" s="423"/>
      <c r="AS21" s="556"/>
      <c r="AT21" t="s">
        <v>698</v>
      </c>
    </row>
    <row r="22" spans="1:46" outlineLevel="1" x14ac:dyDescent="0.2">
      <c r="A22" s="258"/>
      <c r="B22" s="799"/>
      <c r="C22" s="799"/>
      <c r="D22" s="799"/>
      <c r="E22" s="799"/>
      <c r="F22" s="768">
        <f>F11</f>
        <v>0</v>
      </c>
      <c r="G22" s="289">
        <f>G11</f>
        <v>0</v>
      </c>
      <c r="H22" s="289">
        <f>H11</f>
        <v>0</v>
      </c>
      <c r="I22" s="290"/>
      <c r="J22" s="291" t="s">
        <v>587</v>
      </c>
      <c r="K22" s="437" t="s">
        <v>855</v>
      </c>
      <c r="L22" s="259"/>
      <c r="M22" s="259"/>
      <c r="N22" s="260"/>
      <c r="O22" s="261"/>
      <c r="P22" s="260"/>
      <c r="Q22" s="262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1"/>
      <c r="AK22" s="261"/>
      <c r="AL22" s="422"/>
      <c r="AM22" s="427"/>
      <c r="AN22" s="427"/>
      <c r="AO22" s="427"/>
      <c r="AP22" s="427"/>
      <c r="AQ22" s="482"/>
      <c r="AR22" s="427"/>
      <c r="AS22" s="557"/>
      <c r="AT22" t="s">
        <v>698</v>
      </c>
    </row>
    <row r="23" spans="1:46" x14ac:dyDescent="0.2">
      <c r="AJ23" s="1"/>
      <c r="AK23" s="1"/>
    </row>
    <row r="24" spans="1:46" x14ac:dyDescent="0.2">
      <c r="AJ24" s="1"/>
      <c r="AK24" s="1"/>
    </row>
    <row r="25" spans="1:46" x14ac:dyDescent="0.2">
      <c r="A25" s="221" t="s">
        <v>864</v>
      </c>
      <c r="B25" s="221"/>
      <c r="C25" s="221"/>
      <c r="D25" s="221"/>
      <c r="E25" s="221"/>
      <c r="AJ25" s="1"/>
      <c r="AK25" s="1"/>
    </row>
    <row r="26" spans="1:46" x14ac:dyDescent="0.2">
      <c r="AJ26" s="1"/>
      <c r="AK26" s="1"/>
    </row>
    <row r="27" spans="1:46" ht="24" customHeight="1" x14ac:dyDescent="0.2">
      <c r="A27" s="803" t="str">
        <f>F27&amp;" "&amp;G27&amp;" "&amp;H27&amp;" "&amp;I27</f>
        <v xml:space="preserve">   </v>
      </c>
      <c r="B27" s="803"/>
      <c r="C27" s="803"/>
      <c r="D27" s="803"/>
      <c r="E27" s="803"/>
      <c r="F27" s="311"/>
      <c r="G27" s="268"/>
      <c r="H27" s="268"/>
      <c r="I27" s="268"/>
      <c r="J27" s="301"/>
      <c r="K27" s="302"/>
      <c r="L27" s="271">
        <f>SUM(L28:L33)</f>
        <v>0</v>
      </c>
      <c r="M27" s="327"/>
      <c r="N27" s="272" t="e">
        <f>SUM(N28:N36)</f>
        <v>#REF!</v>
      </c>
      <c r="O27" s="269"/>
      <c r="P27" s="273" t="e">
        <f>SUM(P28:P36)</f>
        <v>#REF!</v>
      </c>
      <c r="Q27" s="269"/>
      <c r="R27" s="272" t="e">
        <f t="shared" ref="R27:AB27" si="9">SUM(R28:R36)</f>
        <v>#REF!</v>
      </c>
      <c r="S27" s="272" t="e">
        <f t="shared" si="9"/>
        <v>#REF!</v>
      </c>
      <c r="T27" s="272" t="e">
        <f t="shared" si="9"/>
        <v>#REF!</v>
      </c>
      <c r="U27" s="274" t="e">
        <f t="shared" si="9"/>
        <v>#REF!</v>
      </c>
      <c r="V27" s="272" t="e">
        <f t="shared" si="9"/>
        <v>#REF!</v>
      </c>
      <c r="W27" s="272" t="e">
        <f t="shared" si="9"/>
        <v>#REF!</v>
      </c>
      <c r="X27" s="275" t="e">
        <f t="shared" si="9"/>
        <v>#REF!</v>
      </c>
      <c r="Y27" s="275" t="e">
        <f t="shared" si="9"/>
        <v>#REF!</v>
      </c>
      <c r="Z27" s="275" t="e">
        <f t="shared" si="9"/>
        <v>#REF!</v>
      </c>
      <c r="AA27" s="272" t="e">
        <f t="shared" si="9"/>
        <v>#REF!</v>
      </c>
      <c r="AB27" s="274" t="e">
        <f t="shared" si="9"/>
        <v>#REF!</v>
      </c>
      <c r="AC27" s="338">
        <f>+AC34+AC36</f>
        <v>0</v>
      </c>
      <c r="AD27" s="339">
        <f>+AD34+AD36</f>
        <v>0</v>
      </c>
      <c r="AE27" s="339"/>
      <c r="AF27" s="340" t="e">
        <f>+AF34+AF36</f>
        <v>#REF!</v>
      </c>
      <c r="AG27" s="340" t="e">
        <f>+AG34+AG36</f>
        <v>#REF!</v>
      </c>
      <c r="AH27" s="340" t="e">
        <f>ROUND(#REF!*'Priloga 1'!$AG$7,2)</f>
        <v>#REF!</v>
      </c>
      <c r="AI27" s="340" t="e">
        <f>+AB27+AF27+AG27+AH27</f>
        <v>#REF!</v>
      </c>
      <c r="AJ27" s="842">
        <f>IF(L27&gt;0,ROUND(AI27/L27,2),0)</f>
        <v>0</v>
      </c>
      <c r="AK27" s="1021"/>
      <c r="AL27" s="419"/>
      <c r="AM27" s="420"/>
      <c r="AN27" s="418" t="e">
        <f>+AI27-AL27</f>
        <v>#REF!</v>
      </c>
      <c r="AO27" s="418">
        <f>+AJ27-AM27</f>
        <v>0</v>
      </c>
      <c r="AP27" s="478">
        <f>IF(AL27&gt;0,+AN27/AL27*100,0)</f>
        <v>0</v>
      </c>
      <c r="AQ27" s="480">
        <f>IF(AM27&gt;0,+AO27/AM27*100,0)</f>
        <v>0</v>
      </c>
      <c r="AR27" s="478">
        <f>IF(AP27&gt;$AR$7,1,IF(AP27&lt;-$AR$7,1,0))+IF(AQ27&gt;$AR$7,1,IF(AQ27&lt;-$AR$7,1,0))</f>
        <v>0</v>
      </c>
      <c r="AS27" s="555">
        <f>+AS20+1</f>
        <v>1</v>
      </c>
    </row>
    <row r="28" spans="1:46" outlineLevel="1" x14ac:dyDescent="0.2">
      <c r="A28" s="826"/>
      <c r="B28" s="230"/>
      <c r="C28" s="230"/>
      <c r="D28" s="230"/>
      <c r="E28" s="230"/>
      <c r="F28" s="767">
        <f>F27</f>
        <v>0</v>
      </c>
      <c r="G28" s="276">
        <f>G27</f>
        <v>0</v>
      </c>
      <c r="H28" s="276">
        <f>H27</f>
        <v>0</v>
      </c>
      <c r="I28" s="277"/>
      <c r="J28" s="278">
        <v>1</v>
      </c>
      <c r="K28" s="279" t="str">
        <f>IFERROR(VLOOKUP(J28,#REF!,2,FALSE),"")</f>
        <v/>
      </c>
      <c r="L28" s="319"/>
      <c r="M28" s="280"/>
      <c r="N28" s="281"/>
      <c r="O28" s="282" t="e">
        <f>+#REF!</f>
        <v>#REF!</v>
      </c>
      <c r="P28" s="283" t="str">
        <f>IF(N28&gt;0,ROUND(VLOOKUP(O28,#REF!,3,FALSE)*N28,2),"")</f>
        <v/>
      </c>
      <c r="Q28" s="284"/>
      <c r="R28" s="286" t="str">
        <f t="shared" ref="R28:R36" si="10">IF(N28&gt;0,ROUND(+P28*Q28/100,2),"")</f>
        <v/>
      </c>
      <c r="S28" s="286" t="str">
        <f t="shared" ref="S28:S36" si="11">IF(N28&gt;0,ROUND(+P28*$S$7/100,2),"")</f>
        <v/>
      </c>
      <c r="T28" s="286" t="str">
        <f t="shared" ref="T28:T36" si="12">IF(N28&gt;0,ROUND(P28*$T$7/100,2),"")</f>
        <v/>
      </c>
      <c r="U28" s="285" t="str">
        <f t="shared" ref="U28:U36" si="13">IF(N28&gt;0,+P28+R28+S28+T28,"")</f>
        <v/>
      </c>
      <c r="V28" s="286" t="str">
        <f t="shared" ref="V28:V36" si="14">IF(N28&gt;0,ROUND(U28*$V$7/100,2),"")</f>
        <v/>
      </c>
      <c r="W28" s="286" t="str">
        <f t="shared" ref="W28:W36" si="15">IF(N28&gt;0,+U28+V28,"")</f>
        <v/>
      </c>
      <c r="X28" s="287" t="str">
        <f>IF(N28&gt;0,ROUND(VLOOKUP(O28,#REF!,4,FALSE)*N28,2),"")</f>
        <v/>
      </c>
      <c r="Y28" s="287" t="str">
        <f>IF(N28&gt;0,ROUND(VLOOKUP(O28,#REF!,5,FALSE)*N28,2),"")</f>
        <v/>
      </c>
      <c r="Z28" s="287" t="str">
        <f>IF(N28&gt;0,ROUND(VLOOKUP(O28,#REF!,6,FALSE)*N28,2),"")</f>
        <v/>
      </c>
      <c r="AA28" s="286" t="str">
        <f t="shared" ref="AA28:AA36" si="16">IF(N28&gt;0,X28+Y28+Z28,"")</f>
        <v/>
      </c>
      <c r="AB28" s="285" t="str">
        <f>IF(N28&gt;0,W28+AA28,"")</f>
        <v/>
      </c>
      <c r="AC28" s="530"/>
      <c r="AD28" s="531"/>
      <c r="AE28" s="531"/>
      <c r="AF28" s="350"/>
      <c r="AG28" s="350"/>
      <c r="AH28" s="350"/>
      <c r="AI28" s="350"/>
      <c r="AJ28" s="843"/>
      <c r="AK28" s="225"/>
      <c r="AL28" s="421"/>
      <c r="AM28" s="423"/>
      <c r="AN28" s="423"/>
      <c r="AO28" s="423"/>
      <c r="AP28" s="423"/>
      <c r="AQ28" s="481"/>
      <c r="AR28" s="423"/>
      <c r="AS28" s="556"/>
    </row>
    <row r="29" spans="1:46" outlineLevel="1" x14ac:dyDescent="0.2">
      <c r="A29" s="826"/>
      <c r="B29" s="230"/>
      <c r="C29" s="230"/>
      <c r="D29" s="230"/>
      <c r="E29" s="230"/>
      <c r="F29" s="767">
        <f>F27</f>
        <v>0</v>
      </c>
      <c r="G29" s="276">
        <f>G27</f>
        <v>0</v>
      </c>
      <c r="H29" s="276">
        <f>H27</f>
        <v>0</v>
      </c>
      <c r="I29" s="277"/>
      <c r="J29" s="278"/>
      <c r="K29" s="279" t="str">
        <f>IFERROR(VLOOKUP(J29,#REF!,2,FALSE),"")</f>
        <v/>
      </c>
      <c r="L29" s="319"/>
      <c r="M29" s="277"/>
      <c r="N29" s="281"/>
      <c r="O29" s="282"/>
      <c r="P29" s="283" t="str">
        <f>IF(N29&gt;0,ROUND(VLOOKUP(O29,#REF!,3,FALSE)*N29,2),"")</f>
        <v/>
      </c>
      <c r="Q29" s="284">
        <f>+Q28</f>
        <v>0</v>
      </c>
      <c r="R29" s="286" t="str">
        <f t="shared" si="10"/>
        <v/>
      </c>
      <c r="S29" s="286" t="str">
        <f t="shared" si="11"/>
        <v/>
      </c>
      <c r="T29" s="286" t="str">
        <f t="shared" si="12"/>
        <v/>
      </c>
      <c r="U29" s="285" t="str">
        <f t="shared" si="13"/>
        <v/>
      </c>
      <c r="V29" s="286" t="str">
        <f t="shared" si="14"/>
        <v/>
      </c>
      <c r="W29" s="286" t="str">
        <f t="shared" si="15"/>
        <v/>
      </c>
      <c r="X29" s="287" t="str">
        <f>IF(N29&gt;0,ROUND(VLOOKUP(O29,#REF!,4,FALSE)*N29,2),"")</f>
        <v/>
      </c>
      <c r="Y29" s="287" t="str">
        <f>IF(N29&gt;0,ROUND(VLOOKUP(O29,#REF!,5,FALSE)*N29,2),"")</f>
        <v/>
      </c>
      <c r="Z29" s="287" t="str">
        <f>IF(N29&gt;0,ROUND(VLOOKUP(O29,#REF!,6,FALSE)*N29,2),"")</f>
        <v/>
      </c>
      <c r="AA29" s="286" t="str">
        <f t="shared" si="16"/>
        <v/>
      </c>
      <c r="AB29" s="285" t="str">
        <f t="shared" ref="AB29:AB36" si="17">IF(N29&gt;0,W29+AA29,"")</f>
        <v/>
      </c>
      <c r="AC29" s="518"/>
      <c r="AD29" s="519"/>
      <c r="AE29" s="519"/>
      <c r="AF29" s="249"/>
      <c r="AG29" s="249"/>
      <c r="AH29" s="249"/>
      <c r="AI29" s="249"/>
      <c r="AJ29" s="225"/>
      <c r="AK29" s="225"/>
      <c r="AL29" s="421"/>
      <c r="AM29" s="423"/>
      <c r="AN29" s="423"/>
      <c r="AO29" s="423"/>
      <c r="AP29" s="423"/>
      <c r="AQ29" s="481"/>
      <c r="AR29" s="423"/>
      <c r="AS29" s="556"/>
    </row>
    <row r="30" spans="1:46" outlineLevel="1" x14ac:dyDescent="0.2">
      <c r="A30" s="826"/>
      <c r="B30" s="230"/>
      <c r="C30" s="230"/>
      <c r="D30" s="230"/>
      <c r="E30" s="230"/>
      <c r="F30" s="767">
        <f>F27</f>
        <v>0</v>
      </c>
      <c r="G30" s="276">
        <f>G27</f>
        <v>0</v>
      </c>
      <c r="H30" s="276">
        <f>H27</f>
        <v>0</v>
      </c>
      <c r="I30" s="277"/>
      <c r="J30" s="278"/>
      <c r="K30" s="279" t="str">
        <f>IFERROR(VLOOKUP(J30,#REF!,2,FALSE),"")</f>
        <v/>
      </c>
      <c r="L30" s="319"/>
      <c r="M30" s="277"/>
      <c r="N30" s="281"/>
      <c r="O30" s="282"/>
      <c r="P30" s="283" t="str">
        <f>IF(N30&gt;0,ROUND(VLOOKUP(O30,#REF!,3,FALSE)*N30,2),"")</f>
        <v/>
      </c>
      <c r="Q30" s="284">
        <f>+Q28</f>
        <v>0</v>
      </c>
      <c r="R30" s="286" t="str">
        <f t="shared" si="10"/>
        <v/>
      </c>
      <c r="S30" s="286" t="str">
        <f t="shared" si="11"/>
        <v/>
      </c>
      <c r="T30" s="286" t="str">
        <f t="shared" si="12"/>
        <v/>
      </c>
      <c r="U30" s="285" t="str">
        <f t="shared" si="13"/>
        <v/>
      </c>
      <c r="V30" s="286" t="str">
        <f t="shared" si="14"/>
        <v/>
      </c>
      <c r="W30" s="286" t="str">
        <f t="shared" si="15"/>
        <v/>
      </c>
      <c r="X30" s="287" t="str">
        <f>IF(N30&gt;0,ROUND(VLOOKUP(O30,#REF!,4,FALSE)*N30,2),"")</f>
        <v/>
      </c>
      <c r="Y30" s="287" t="str">
        <f>IF(N30&gt;0,ROUND(VLOOKUP(O30,#REF!,5,FALSE)*N30,2),"")</f>
        <v/>
      </c>
      <c r="Z30" s="287" t="str">
        <f>IF(N30&gt;0,ROUND(VLOOKUP(O30,#REF!,6,FALSE)*N30,2),"")</f>
        <v/>
      </c>
      <c r="AA30" s="286" t="str">
        <f t="shared" si="16"/>
        <v/>
      </c>
      <c r="AB30" s="285" t="str">
        <f t="shared" si="17"/>
        <v/>
      </c>
      <c r="AC30" s="518"/>
      <c r="AD30" s="519"/>
      <c r="AE30" s="519"/>
      <c r="AF30" s="249"/>
      <c r="AG30" s="249"/>
      <c r="AH30" s="249"/>
      <c r="AI30" s="249"/>
      <c r="AJ30" s="225"/>
      <c r="AK30" s="225"/>
      <c r="AL30" s="421"/>
      <c r="AM30" s="423"/>
      <c r="AN30" s="423"/>
      <c r="AO30" s="423"/>
      <c r="AP30" s="423"/>
      <c r="AQ30" s="481"/>
      <c r="AR30" s="423"/>
      <c r="AS30" s="556"/>
    </row>
    <row r="31" spans="1:46" outlineLevel="1" x14ac:dyDescent="0.2">
      <c r="A31" s="222"/>
      <c r="B31" s="230"/>
      <c r="C31" s="230"/>
      <c r="D31" s="230"/>
      <c r="E31" s="230"/>
      <c r="F31" s="767">
        <f>F27</f>
        <v>0</v>
      </c>
      <c r="G31" s="276">
        <f>G27</f>
        <v>0</v>
      </c>
      <c r="H31" s="276">
        <f>H27</f>
        <v>0</v>
      </c>
      <c r="I31" s="277"/>
      <c r="J31" s="278"/>
      <c r="K31" s="279" t="str">
        <f>IFERROR(VLOOKUP(J31,#REF!,2,FALSE),"")</f>
        <v/>
      </c>
      <c r="L31" s="319"/>
      <c r="M31" s="277"/>
      <c r="N31" s="281"/>
      <c r="O31" s="282"/>
      <c r="P31" s="283" t="str">
        <f>IF(N31&gt;0,ROUND(VLOOKUP(O31,#REF!,3,FALSE)*N31,2),"")</f>
        <v/>
      </c>
      <c r="Q31" s="284">
        <f>+Q29</f>
        <v>0</v>
      </c>
      <c r="R31" s="286" t="str">
        <f t="shared" si="10"/>
        <v/>
      </c>
      <c r="S31" s="286" t="str">
        <f t="shared" si="11"/>
        <v/>
      </c>
      <c r="T31" s="286" t="str">
        <f t="shared" si="12"/>
        <v/>
      </c>
      <c r="U31" s="285" t="str">
        <f t="shared" si="13"/>
        <v/>
      </c>
      <c r="V31" s="286" t="str">
        <f t="shared" si="14"/>
        <v/>
      </c>
      <c r="W31" s="286" t="str">
        <f t="shared" si="15"/>
        <v/>
      </c>
      <c r="X31" s="287" t="str">
        <f>IF(N31&gt;0,ROUND(VLOOKUP(O31,#REF!,4,FALSE)*N31,2),"")</f>
        <v/>
      </c>
      <c r="Y31" s="287" t="str">
        <f>IF(N31&gt;0,ROUND(VLOOKUP(O31,#REF!,5,FALSE)*N31,2),"")</f>
        <v/>
      </c>
      <c r="Z31" s="287" t="str">
        <f>IF(N31&gt;0,ROUND(VLOOKUP(O31,#REF!,6,FALSE)*N31,2),"")</f>
        <v/>
      </c>
      <c r="AA31" s="286" t="str">
        <f t="shared" si="16"/>
        <v/>
      </c>
      <c r="AB31" s="285" t="str">
        <f t="shared" si="17"/>
        <v/>
      </c>
      <c r="AC31" s="518"/>
      <c r="AD31" s="519"/>
      <c r="AE31" s="519"/>
      <c r="AF31" s="249"/>
      <c r="AG31" s="249"/>
      <c r="AH31" s="249"/>
      <c r="AI31" s="249"/>
      <c r="AJ31" s="225"/>
      <c r="AK31" s="225"/>
      <c r="AL31" s="421"/>
      <c r="AM31" s="423"/>
      <c r="AN31" s="423"/>
      <c r="AO31" s="423"/>
      <c r="AP31" s="423"/>
      <c r="AQ31" s="481"/>
      <c r="AR31" s="423"/>
      <c r="AS31" s="556"/>
    </row>
    <row r="32" spans="1:46" outlineLevel="1" x14ac:dyDescent="0.2">
      <c r="A32" s="222"/>
      <c r="B32" s="230"/>
      <c r="C32" s="230"/>
      <c r="D32" s="230"/>
      <c r="E32" s="230"/>
      <c r="F32" s="767">
        <f>F27</f>
        <v>0</v>
      </c>
      <c r="G32" s="276">
        <f>G27</f>
        <v>0</v>
      </c>
      <c r="H32" s="276">
        <f>H27</f>
        <v>0</v>
      </c>
      <c r="I32" s="277"/>
      <c r="J32" s="278"/>
      <c r="K32" s="279" t="str">
        <f>IFERROR(VLOOKUP(J32,#REF!,2,FALSE),"")</f>
        <v/>
      </c>
      <c r="L32" s="319"/>
      <c r="M32" s="277"/>
      <c r="N32" s="281"/>
      <c r="O32" s="282"/>
      <c r="P32" s="283" t="str">
        <f>IF(N32&gt;0,ROUND(VLOOKUP(O32,#REF!,3,FALSE)*N32,2),"")</f>
        <v/>
      </c>
      <c r="Q32" s="284">
        <f>+Q30</f>
        <v>0</v>
      </c>
      <c r="R32" s="286" t="str">
        <f t="shared" si="10"/>
        <v/>
      </c>
      <c r="S32" s="286" t="str">
        <f t="shared" si="11"/>
        <v/>
      </c>
      <c r="T32" s="286" t="str">
        <f t="shared" si="12"/>
        <v/>
      </c>
      <c r="U32" s="285" t="str">
        <f t="shared" si="13"/>
        <v/>
      </c>
      <c r="V32" s="286" t="str">
        <f t="shared" si="14"/>
        <v/>
      </c>
      <c r="W32" s="286" t="str">
        <f t="shared" si="15"/>
        <v/>
      </c>
      <c r="X32" s="287" t="str">
        <f>IF(N32&gt;0,ROUND(VLOOKUP(O32,#REF!,4,FALSE)*N32,2),"")</f>
        <v/>
      </c>
      <c r="Y32" s="287" t="str">
        <f>IF(N32&gt;0,ROUND(VLOOKUP(O32,#REF!,5,FALSE)*N32,2),"")</f>
        <v/>
      </c>
      <c r="Z32" s="287" t="str">
        <f>IF(N32&gt;0,ROUND(VLOOKUP(O32,#REF!,6,FALSE)*N32,2),"")</f>
        <v/>
      </c>
      <c r="AA32" s="286" t="str">
        <f t="shared" si="16"/>
        <v/>
      </c>
      <c r="AB32" s="285" t="str">
        <f t="shared" si="17"/>
        <v/>
      </c>
      <c r="AC32" s="518"/>
      <c r="AD32" s="519"/>
      <c r="AE32" s="519"/>
      <c r="AF32" s="249"/>
      <c r="AG32" s="249"/>
      <c r="AH32" s="249"/>
      <c r="AI32" s="249"/>
      <c r="AJ32" s="225"/>
      <c r="AK32" s="225"/>
      <c r="AL32" s="421"/>
      <c r="AM32" s="423"/>
      <c r="AN32" s="423"/>
      <c r="AO32" s="423"/>
      <c r="AP32" s="423"/>
      <c r="AQ32" s="481"/>
      <c r="AR32" s="423"/>
      <c r="AS32" s="556"/>
    </row>
    <row r="33" spans="1:46" outlineLevel="1" x14ac:dyDescent="0.2">
      <c r="A33" s="222"/>
      <c r="B33" s="230"/>
      <c r="C33" s="230"/>
      <c r="D33" s="230"/>
      <c r="E33" s="230"/>
      <c r="F33" s="767">
        <f>F27</f>
        <v>0</v>
      </c>
      <c r="G33" s="276">
        <f>G27</f>
        <v>0</v>
      </c>
      <c r="H33" s="276">
        <f>H27</f>
        <v>0</v>
      </c>
      <c r="I33" s="277"/>
      <c r="J33" s="278"/>
      <c r="K33" s="279" t="str">
        <f>IFERROR(VLOOKUP(J33,#REF!,2,FALSE),"")</f>
        <v/>
      </c>
      <c r="L33" s="319"/>
      <c r="M33" s="277"/>
      <c r="N33" s="281"/>
      <c r="O33" s="282"/>
      <c r="P33" s="283" t="str">
        <f>IF(N33&gt;0,ROUND(VLOOKUP(O33,#REF!,3,FALSE)*N33,2),"")</f>
        <v/>
      </c>
      <c r="Q33" s="284">
        <f>+Q31</f>
        <v>0</v>
      </c>
      <c r="R33" s="286" t="str">
        <f t="shared" si="10"/>
        <v/>
      </c>
      <c r="S33" s="286" t="str">
        <f t="shared" si="11"/>
        <v/>
      </c>
      <c r="T33" s="286" t="str">
        <f t="shared" si="12"/>
        <v/>
      </c>
      <c r="U33" s="285" t="str">
        <f t="shared" si="13"/>
        <v/>
      </c>
      <c r="V33" s="286" t="str">
        <f t="shared" si="14"/>
        <v/>
      </c>
      <c r="W33" s="286" t="str">
        <f t="shared" si="15"/>
        <v/>
      </c>
      <c r="X33" s="287" t="str">
        <f>IF(N33&gt;0,ROUND(VLOOKUP(O33,#REF!,4,FALSE)*N33,2),"")</f>
        <v/>
      </c>
      <c r="Y33" s="287" t="str">
        <f>IF(N33&gt;0,ROUND(VLOOKUP(O33,#REF!,5,FALSE)*N33,2),"")</f>
        <v/>
      </c>
      <c r="Z33" s="287" t="str">
        <f>IF(N33&gt;0,ROUND(VLOOKUP(O33,#REF!,6,FALSE)*N33,2),"")</f>
        <v/>
      </c>
      <c r="AA33" s="286" t="str">
        <f t="shared" si="16"/>
        <v/>
      </c>
      <c r="AB33" s="285" t="str">
        <f t="shared" si="17"/>
        <v/>
      </c>
      <c r="AC33" s="518"/>
      <c r="AD33" s="519"/>
      <c r="AE33" s="519"/>
      <c r="AF33" s="249"/>
      <c r="AG33" s="249"/>
      <c r="AH33" s="249"/>
      <c r="AI33" s="249"/>
      <c r="AJ33" s="225"/>
      <c r="AK33" s="225"/>
      <c r="AL33" s="421"/>
      <c r="AM33" s="423"/>
      <c r="AN33" s="423"/>
      <c r="AO33" s="423"/>
      <c r="AP33" s="423"/>
      <c r="AQ33" s="481"/>
      <c r="AR33" s="423"/>
      <c r="AS33" s="556"/>
    </row>
    <row r="34" spans="1:46" outlineLevel="1" x14ac:dyDescent="0.2">
      <c r="A34" s="222"/>
      <c r="B34" s="230"/>
      <c r="C34" s="230"/>
      <c r="D34" s="230"/>
      <c r="E34" s="230"/>
      <c r="F34" s="767">
        <f>F27</f>
        <v>0</v>
      </c>
      <c r="G34" s="276">
        <f>G27</f>
        <v>0</v>
      </c>
      <c r="H34" s="276">
        <f>H27</f>
        <v>0</v>
      </c>
      <c r="I34" s="277"/>
      <c r="J34" s="278">
        <v>200</v>
      </c>
      <c r="K34" s="279" t="str">
        <f>IFERROR(VLOOKUP(J34,#REF!,2,FALSE),"")</f>
        <v/>
      </c>
      <c r="L34" s="277"/>
      <c r="M34" s="277"/>
      <c r="N34" s="281" t="e">
        <f>ROUND(SUM(N28:N33)*#REF!,2)</f>
        <v>#REF!</v>
      </c>
      <c r="O34" s="282" t="e">
        <f>+#REF!</f>
        <v>#REF!</v>
      </c>
      <c r="P34" s="283" t="e">
        <f>IF(N34&gt;0,ROUND(VLOOKUP(O34,#REF!,3,FALSE)*N34,2),"")</f>
        <v>#REF!</v>
      </c>
      <c r="Q34" s="284">
        <f>+Q28</f>
        <v>0</v>
      </c>
      <c r="R34" s="286" t="e">
        <f t="shared" si="10"/>
        <v>#REF!</v>
      </c>
      <c r="S34" s="286" t="e">
        <f t="shared" si="11"/>
        <v>#REF!</v>
      </c>
      <c r="T34" s="286" t="e">
        <f t="shared" si="12"/>
        <v>#REF!</v>
      </c>
      <c r="U34" s="285" t="e">
        <f t="shared" si="13"/>
        <v>#REF!</v>
      </c>
      <c r="V34" s="286" t="e">
        <f t="shared" si="14"/>
        <v>#REF!</v>
      </c>
      <c r="W34" s="286" t="e">
        <f t="shared" si="15"/>
        <v>#REF!</v>
      </c>
      <c r="X34" s="287" t="e">
        <f>IF(N34&gt;0,ROUND(VLOOKUP(O34,#REF!,4,FALSE)*N34,2),"")</f>
        <v>#REF!</v>
      </c>
      <c r="Y34" s="287" t="e">
        <f>IF(N34&gt;0,ROUND(VLOOKUP(O34,#REF!,5,FALSE)*N34,2),"")</f>
        <v>#REF!</v>
      </c>
      <c r="Z34" s="287" t="e">
        <f>IF(N34&gt;0,ROUND(VLOOKUP(O34,#REF!,6,FALSE)*N34,2),"")</f>
        <v>#REF!</v>
      </c>
      <c r="AA34" s="345" t="e">
        <f t="shared" si="16"/>
        <v>#REF!</v>
      </c>
      <c r="AB34" s="285" t="e">
        <f t="shared" si="17"/>
        <v>#REF!</v>
      </c>
      <c r="AC34" s="517"/>
      <c r="AD34" s="517"/>
      <c r="AE34" s="532"/>
      <c r="AF34" s="520" t="e">
        <f>ROUND(+AC34*$AF$7,2)</f>
        <v>#REF!</v>
      </c>
      <c r="AG34" s="520" t="e">
        <f>ROUND(+AD34*$AG$7,2)</f>
        <v>#REF!</v>
      </c>
      <c r="AH34" s="521"/>
      <c r="AI34" s="249"/>
      <c r="AJ34" s="225"/>
      <c r="AK34" s="225"/>
      <c r="AL34" s="421"/>
      <c r="AM34" s="423"/>
      <c r="AN34" s="423"/>
      <c r="AO34" s="423"/>
      <c r="AP34" s="423"/>
      <c r="AQ34" s="481"/>
      <c r="AR34" s="423"/>
      <c r="AS34" s="556"/>
    </row>
    <row r="35" spans="1:46" outlineLevel="1" x14ac:dyDescent="0.2">
      <c r="A35" s="222"/>
      <c r="B35" s="230"/>
      <c r="C35" s="230"/>
      <c r="D35" s="230"/>
      <c r="E35" s="230"/>
      <c r="F35" s="767">
        <f>F27</f>
        <v>0</v>
      </c>
      <c r="G35" s="276">
        <f>G27</f>
        <v>0</v>
      </c>
      <c r="H35" s="276">
        <f>H27</f>
        <v>0</v>
      </c>
      <c r="I35" s="277"/>
      <c r="J35" s="278">
        <v>170</v>
      </c>
      <c r="K35" s="279" t="str">
        <f>IFERROR(VLOOKUP(J35,#REF!,2,FALSE),"")</f>
        <v/>
      </c>
      <c r="L35" s="277"/>
      <c r="M35" s="277"/>
      <c r="N35" s="281"/>
      <c r="O35" s="282" t="e">
        <f>+#REF!</f>
        <v>#REF!</v>
      </c>
      <c r="P35" s="283" t="str">
        <f>IF(N35&gt;0,ROUND(VLOOKUP(O35,#REF!,3,FALSE)*N35,2),"")</f>
        <v/>
      </c>
      <c r="Q35" s="284">
        <f>+Q28</f>
        <v>0</v>
      </c>
      <c r="R35" s="286" t="str">
        <f t="shared" si="10"/>
        <v/>
      </c>
      <c r="S35" s="286" t="str">
        <f t="shared" si="11"/>
        <v/>
      </c>
      <c r="T35" s="286" t="str">
        <f t="shared" si="12"/>
        <v/>
      </c>
      <c r="U35" s="285" t="str">
        <f t="shared" si="13"/>
        <v/>
      </c>
      <c r="V35" s="286" t="str">
        <f t="shared" si="14"/>
        <v/>
      </c>
      <c r="W35" s="286" t="str">
        <f t="shared" si="15"/>
        <v/>
      </c>
      <c r="X35" s="287" t="str">
        <f>IF(N35&gt;0,ROUND(VLOOKUP(O35,#REF!,4,FALSE)*N35,2),"")</f>
        <v/>
      </c>
      <c r="Y35" s="287" t="str">
        <f>IF(N35&gt;0,ROUND(VLOOKUP(O35,#REF!,5,FALSE)*N35,2),"")</f>
        <v/>
      </c>
      <c r="Z35" s="287" t="str">
        <f>IF(N35&gt;0,ROUND(VLOOKUP(O35,#REF!,6,FALSE)*N35,2),"")</f>
        <v/>
      </c>
      <c r="AA35" s="286" t="str">
        <f t="shared" si="16"/>
        <v/>
      </c>
      <c r="AB35" s="285" t="str">
        <f t="shared" si="17"/>
        <v/>
      </c>
      <c r="AC35" s="518"/>
      <c r="AD35" s="519"/>
      <c r="AE35" s="519"/>
      <c r="AF35" s="249"/>
      <c r="AG35" s="249"/>
      <c r="AH35" s="249"/>
      <c r="AI35" s="354" t="s">
        <v>592</v>
      </c>
      <c r="AJ35" s="233"/>
      <c r="AK35" s="233"/>
      <c r="AL35" s="421"/>
      <c r="AM35" s="423"/>
      <c r="AN35" s="423"/>
      <c r="AO35" s="423"/>
      <c r="AP35" s="423"/>
      <c r="AQ35" s="481"/>
      <c r="AR35" s="423"/>
      <c r="AS35" s="556"/>
    </row>
    <row r="36" spans="1:46" outlineLevel="1" x14ac:dyDescent="0.2">
      <c r="A36" s="222"/>
      <c r="B36" s="230"/>
      <c r="C36" s="230"/>
      <c r="D36" s="230"/>
      <c r="E36" s="230"/>
      <c r="F36" s="767">
        <f>F27</f>
        <v>0</v>
      </c>
      <c r="G36" s="276">
        <f>G27</f>
        <v>0</v>
      </c>
      <c r="H36" s="276">
        <f>H27</f>
        <v>0</v>
      </c>
      <c r="I36" s="277"/>
      <c r="J36" s="278">
        <v>200</v>
      </c>
      <c r="K36" s="279" t="str">
        <f>IFERROR(VLOOKUP(J36,#REF!,2,FALSE),"")</f>
        <v/>
      </c>
      <c r="L36" s="277"/>
      <c r="M36" s="277"/>
      <c r="N36" s="281" t="e">
        <f>ROUND(N35*#REF!,2)</f>
        <v>#REF!</v>
      </c>
      <c r="O36" s="282" t="e">
        <f>+#REF!</f>
        <v>#REF!</v>
      </c>
      <c r="P36" s="283" t="e">
        <f>IF(N36&gt;0,ROUND(VLOOKUP(O36,#REF!,3,FALSE)*N36,2),"")</f>
        <v>#REF!</v>
      </c>
      <c r="Q36" s="284">
        <f>+Q28</f>
        <v>0</v>
      </c>
      <c r="R36" s="286" t="e">
        <f t="shared" si="10"/>
        <v>#REF!</v>
      </c>
      <c r="S36" s="286" t="e">
        <f t="shared" si="11"/>
        <v>#REF!</v>
      </c>
      <c r="T36" s="286" t="e">
        <f t="shared" si="12"/>
        <v>#REF!</v>
      </c>
      <c r="U36" s="285" t="e">
        <f t="shared" si="13"/>
        <v>#REF!</v>
      </c>
      <c r="V36" s="286" t="e">
        <f t="shared" si="14"/>
        <v>#REF!</v>
      </c>
      <c r="W36" s="286" t="e">
        <f t="shared" si="15"/>
        <v>#REF!</v>
      </c>
      <c r="X36" s="287" t="e">
        <f>IF(N36&gt;0,ROUND(VLOOKUP(O36,#REF!,4,FALSE)*N36,2),"")</f>
        <v>#REF!</v>
      </c>
      <c r="Y36" s="287" t="e">
        <f>IF(N36&gt;0,ROUND(VLOOKUP(O36,#REF!,5,FALSE)*N36,2),"")</f>
        <v>#REF!</v>
      </c>
      <c r="Z36" s="287" t="e">
        <f>IF(N36&gt;0,ROUND(VLOOKUP(O36,#REF!,6,FALSE)*N36,2),"")</f>
        <v>#REF!</v>
      </c>
      <c r="AA36" s="345" t="e">
        <f t="shared" si="16"/>
        <v>#REF!</v>
      </c>
      <c r="AB36" s="285" t="e">
        <f t="shared" si="17"/>
        <v>#REF!</v>
      </c>
      <c r="AC36" s="517"/>
      <c r="AD36" s="517"/>
      <c r="AE36" s="532"/>
      <c r="AF36" s="520" t="e">
        <f>ROUND(+AC36*$AF$7,2)</f>
        <v>#REF!</v>
      </c>
      <c r="AG36" s="520" t="e">
        <f>ROUND(+AD36*$AG$7,2)</f>
        <v>#REF!</v>
      </c>
      <c r="AH36" s="521"/>
      <c r="AI36" s="354" t="s">
        <v>593</v>
      </c>
      <c r="AJ36" s="354" t="e">
        <f>+#REF!</f>
        <v>#REF!</v>
      </c>
      <c r="AK36" s="354"/>
      <c r="AL36" s="421"/>
      <c r="AM36" s="423"/>
      <c r="AN36" s="423"/>
      <c r="AO36" s="423"/>
      <c r="AP36" s="423"/>
      <c r="AQ36" s="481"/>
      <c r="AR36" s="423"/>
      <c r="AS36" s="556"/>
    </row>
    <row r="37" spans="1:46" ht="15" customHeight="1" outlineLevel="1" x14ac:dyDescent="0.2">
      <c r="A37" s="222"/>
      <c r="B37" s="230"/>
      <c r="C37" s="230"/>
      <c r="D37" s="230"/>
      <c r="E37" s="230"/>
      <c r="F37" s="773">
        <f>F27</f>
        <v>0</v>
      </c>
      <c r="G37" s="497">
        <f>G27</f>
        <v>0</v>
      </c>
      <c r="H37" s="497">
        <f>H27</f>
        <v>0</v>
      </c>
      <c r="I37" s="498"/>
      <c r="J37" s="499" t="s">
        <v>586</v>
      </c>
      <c r="K37" s="454" t="s">
        <v>854</v>
      </c>
      <c r="L37" s="245"/>
      <c r="M37" s="245"/>
      <c r="N37" s="246"/>
      <c r="O37" s="247"/>
      <c r="P37" s="246"/>
      <c r="Q37" s="248"/>
      <c r="R37" s="246"/>
      <c r="S37" s="246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25"/>
      <c r="AK37" s="225"/>
      <c r="AL37" s="421"/>
      <c r="AM37" s="423"/>
      <c r="AN37" s="423"/>
      <c r="AO37" s="423"/>
      <c r="AP37" s="423"/>
      <c r="AQ37" s="481"/>
      <c r="AR37" s="423"/>
      <c r="AS37" s="556"/>
      <c r="AT37" t="s">
        <v>698</v>
      </c>
    </row>
    <row r="38" spans="1:46" outlineLevel="1" x14ac:dyDescent="0.2">
      <c r="A38" s="827"/>
      <c r="B38" s="799"/>
      <c r="C38" s="799"/>
      <c r="D38" s="799"/>
      <c r="E38" s="799"/>
      <c r="F38" s="768">
        <f>F27</f>
        <v>0</v>
      </c>
      <c r="G38" s="289">
        <f>G27</f>
        <v>0</v>
      </c>
      <c r="H38" s="289">
        <f>H27</f>
        <v>0</v>
      </c>
      <c r="I38" s="290"/>
      <c r="J38" s="291" t="s">
        <v>587</v>
      </c>
      <c r="K38" s="437" t="s">
        <v>855</v>
      </c>
      <c r="L38" s="259"/>
      <c r="M38" s="259"/>
      <c r="N38" s="260"/>
      <c r="O38" s="261"/>
      <c r="P38" s="260"/>
      <c r="Q38" s="262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1"/>
      <c r="AK38" s="261"/>
      <c r="AL38" s="422"/>
      <c r="AM38" s="427"/>
      <c r="AN38" s="427"/>
      <c r="AO38" s="427"/>
      <c r="AP38" s="427"/>
      <c r="AQ38" s="482"/>
      <c r="AR38" s="427"/>
      <c r="AS38" s="557"/>
      <c r="AT38" t="s">
        <v>698</v>
      </c>
    </row>
    <row r="39" spans="1:46" x14ac:dyDescent="0.2">
      <c r="AJ39" s="1"/>
      <c r="AK39" s="1"/>
    </row>
    <row r="40" spans="1:46" x14ac:dyDescent="0.2">
      <c r="A40" s="221" t="s">
        <v>872</v>
      </c>
      <c r="B40" s="221"/>
      <c r="C40" s="221"/>
      <c r="D40" s="221"/>
      <c r="E40" s="221"/>
      <c r="AJ40" s="1"/>
      <c r="AK40" s="1"/>
    </row>
    <row r="41" spans="1:46" x14ac:dyDescent="0.2">
      <c r="AJ41" s="1"/>
      <c r="AK41" s="1"/>
    </row>
    <row r="42" spans="1:46" x14ac:dyDescent="0.2">
      <c r="AJ42" s="1"/>
      <c r="AK42" s="1"/>
    </row>
    <row r="43" spans="1:46" ht="24" customHeight="1" x14ac:dyDescent="0.2">
      <c r="A43" s="803" t="str">
        <f>F43&amp;" "&amp;G43&amp;" "&amp;H43&amp;" "&amp;I43</f>
        <v xml:space="preserve">   </v>
      </c>
      <c r="B43" s="803"/>
      <c r="C43" s="803"/>
      <c r="D43" s="803"/>
      <c r="E43" s="803"/>
      <c r="F43" s="533"/>
      <c r="G43" s="534"/>
      <c r="H43" s="534"/>
      <c r="I43" s="534"/>
      <c r="J43" s="301"/>
      <c r="K43" s="535"/>
      <c r="L43" s="536">
        <f>SUM(L44:L47)</f>
        <v>0</v>
      </c>
      <c r="M43" s="536" t="s">
        <v>583</v>
      </c>
      <c r="N43" s="537" t="e">
        <f>SUM(N44:N48)</f>
        <v>#REF!</v>
      </c>
      <c r="O43" s="538"/>
      <c r="P43" s="539" t="e">
        <f>SUM(P44:P48)</f>
        <v>#REF!</v>
      </c>
      <c r="Q43" s="538"/>
      <c r="R43" s="537" t="e">
        <f t="shared" ref="R43:AA43" si="18">SUM(R44:R48)</f>
        <v>#REF!</v>
      </c>
      <c r="S43" s="537" t="e">
        <f t="shared" si="18"/>
        <v>#REF!</v>
      </c>
      <c r="T43" s="537" t="e">
        <f t="shared" si="18"/>
        <v>#REF!</v>
      </c>
      <c r="U43" s="540" t="e">
        <f t="shared" si="18"/>
        <v>#REF!</v>
      </c>
      <c r="V43" s="537" t="e">
        <f t="shared" si="18"/>
        <v>#REF!</v>
      </c>
      <c r="W43" s="537" t="e">
        <f t="shared" si="18"/>
        <v>#REF!</v>
      </c>
      <c r="X43" s="541" t="e">
        <f t="shared" si="18"/>
        <v>#REF!</v>
      </c>
      <c r="Y43" s="541" t="e">
        <f t="shared" si="18"/>
        <v>#REF!</v>
      </c>
      <c r="Z43" s="541" t="e">
        <f t="shared" si="18"/>
        <v>#REF!</v>
      </c>
      <c r="AA43" s="537" t="e">
        <f t="shared" si="18"/>
        <v>#REF!</v>
      </c>
      <c r="AB43" s="540" t="e">
        <f>SUM(AB44:AB48)</f>
        <v>#REF!</v>
      </c>
      <c r="AC43" s="542"/>
      <c r="AD43" s="543"/>
      <c r="AE43" s="543">
        <v>945.28</v>
      </c>
      <c r="AF43" s="544">
        <f>IF(AC43&gt;0,ROUND(+AC43*$AF$7,2),0)</f>
        <v>0</v>
      </c>
      <c r="AG43" s="544">
        <f>IF(AD43&gt;0,ROUND(+AD43*$AG$7,2),0)</f>
        <v>0</v>
      </c>
      <c r="AH43" s="544" t="e">
        <f>ROUND(#REF!*'Priloga 1'!$AG$7,2)</f>
        <v>#REF!</v>
      </c>
      <c r="AI43" s="544" t="e">
        <f>AB43+AF43+AG43+AH43</f>
        <v>#REF!</v>
      </c>
      <c r="AJ43" s="849">
        <f>IF(L43&gt;0,ROUND(AI43/L43,2),0)</f>
        <v>0</v>
      </c>
      <c r="AK43" s="1023"/>
      <c r="AL43" s="419"/>
      <c r="AM43" s="420"/>
      <c r="AN43" s="545" t="e">
        <f>+AI43-AL43</f>
        <v>#REF!</v>
      </c>
      <c r="AO43" s="545">
        <f>+AJ43-AM43</f>
        <v>0</v>
      </c>
      <c r="AP43" s="546">
        <f>IF(AL43&gt;0,+AN43/AL43*100,0)</f>
        <v>0</v>
      </c>
      <c r="AQ43" s="547">
        <f>IF(AM43&gt;0,+AO43/AM43*100,0)</f>
        <v>0</v>
      </c>
      <c r="AR43" s="546">
        <f>IF(AP43&gt;$AR$7,1,IF(AP43&lt;-$AR$7,1,0))+IF(AQ43&gt;$AR$7,1,IF(AQ43&lt;-$AR$7,1,0))</f>
        <v>0</v>
      </c>
      <c r="AS43" s="555"/>
    </row>
    <row r="44" spans="1:46" outlineLevel="1" x14ac:dyDescent="0.2">
      <c r="A44" s="826"/>
      <c r="B44" s="230"/>
      <c r="C44" s="230"/>
      <c r="D44" s="230"/>
      <c r="E44" s="230"/>
      <c r="F44" s="312">
        <f>F43</f>
        <v>0</v>
      </c>
      <c r="G44" s="276">
        <f>G43</f>
        <v>0</v>
      </c>
      <c r="H44" s="276">
        <f>H43</f>
        <v>0</v>
      </c>
      <c r="I44" s="277"/>
      <c r="J44" s="278">
        <v>1</v>
      </c>
      <c r="K44" s="279" t="str">
        <f>IFERROR(VLOOKUP(J44,#REF!,2,FALSE),"")</f>
        <v/>
      </c>
      <c r="L44" s="319"/>
      <c r="M44" s="280"/>
      <c r="N44" s="281"/>
      <c r="O44" s="282" t="e">
        <f>+#REF!</f>
        <v>#REF!</v>
      </c>
      <c r="P44" s="283" t="str">
        <f>IF(N44&gt;0,ROUND(VLOOKUP(O44,#REF!,3,FALSE)*N44,2),"")</f>
        <v/>
      </c>
      <c r="Q44" s="284" t="e">
        <f>+#REF!</f>
        <v>#REF!</v>
      </c>
      <c r="R44" s="286" t="str">
        <f>IF(N44&gt;0,ROUND(+P44*Q44/100,2),"")</f>
        <v/>
      </c>
      <c r="S44" s="286" t="str">
        <f>IF(N44&gt;0,ROUND(+P44*$S$7/100,2),"")</f>
        <v/>
      </c>
      <c r="T44" s="286" t="str">
        <f>IF(N44&gt;0,ROUND(P44*$T$7/100,2),"")</f>
        <v/>
      </c>
      <c r="U44" s="285" t="str">
        <f>IF(N44&gt;0,+P44+R44+S44+T44,"")</f>
        <v/>
      </c>
      <c r="V44" s="286" t="str">
        <f>IF(N44&gt;0,ROUND(U44*$V$7/100,2),"")</f>
        <v/>
      </c>
      <c r="W44" s="286" t="str">
        <f>IF(N44&gt;0,+U44+V44,"")</f>
        <v/>
      </c>
      <c r="X44" s="287" t="str">
        <f>IF(N44&gt;0,ROUND(VLOOKUP(O44,#REF!,4,FALSE)*N44,2),"")</f>
        <v/>
      </c>
      <c r="Y44" s="287" t="str">
        <f>IF(N44&gt;0,ROUND(VLOOKUP(O44,#REF!,5,FALSE)*N44,2),"")</f>
        <v/>
      </c>
      <c r="Z44" s="287" t="str">
        <f>IF(N44&gt;0,ROUND(VLOOKUP(O44,#REF!,6,FALSE)*N44,2),"")</f>
        <v/>
      </c>
      <c r="AA44" s="286" t="str">
        <f>IF(N44&gt;0,X44+Y44+Z44,"")</f>
        <v/>
      </c>
      <c r="AB44" s="285" t="str">
        <f>IF(N44&gt;0,W44+AA44,"")</f>
        <v/>
      </c>
      <c r="AC44" s="349"/>
      <c r="AD44" s="350"/>
      <c r="AE44" s="350"/>
      <c r="AF44" s="350"/>
      <c r="AG44" s="350"/>
      <c r="AH44" s="350"/>
      <c r="AI44" s="350"/>
      <c r="AJ44" s="843"/>
      <c r="AK44" s="225"/>
      <c r="AL44" s="421"/>
      <c r="AM44" s="423"/>
      <c r="AN44" s="423"/>
      <c r="AO44" s="423"/>
      <c r="AP44" s="423"/>
      <c r="AQ44" s="481"/>
      <c r="AR44" s="423"/>
      <c r="AS44" s="556"/>
    </row>
    <row r="45" spans="1:46" outlineLevel="1" x14ac:dyDescent="0.2">
      <c r="A45" s="826"/>
      <c r="B45" s="230"/>
      <c r="C45" s="230"/>
      <c r="D45" s="230"/>
      <c r="E45" s="230"/>
      <c r="F45" s="312">
        <f>F43</f>
        <v>0</v>
      </c>
      <c r="G45" s="276">
        <f>G43</f>
        <v>0</v>
      </c>
      <c r="H45" s="276">
        <f>H43</f>
        <v>0</v>
      </c>
      <c r="I45" s="277"/>
      <c r="J45" s="278">
        <v>80</v>
      </c>
      <c r="K45" s="279" t="str">
        <f>IFERROR(VLOOKUP(J45,#REF!,2,FALSE),"")</f>
        <v/>
      </c>
      <c r="L45" s="319"/>
      <c r="M45" s="277"/>
      <c r="N45" s="281"/>
      <c r="O45" s="282" t="e">
        <f>+#REF!</f>
        <v>#REF!</v>
      </c>
      <c r="P45" s="283" t="str">
        <f>IF(N45&gt;0,ROUND(VLOOKUP(O45,#REF!,3,FALSE)*N45,2),"")</f>
        <v/>
      </c>
      <c r="Q45" s="284" t="e">
        <f>+Q44</f>
        <v>#REF!</v>
      </c>
      <c r="R45" s="286" t="str">
        <f>IF(N45&gt;0,ROUND(+P45*Q45/100,2),"")</f>
        <v/>
      </c>
      <c r="S45" s="286" t="str">
        <f>IF(N45&gt;0,ROUND(+P45*$S$7/100,2),"")</f>
        <v/>
      </c>
      <c r="T45" s="286" t="str">
        <f>IF(N45&gt;0,ROUND(P45*$T$7/100,2),"")</f>
        <v/>
      </c>
      <c r="U45" s="285" t="str">
        <f>IF(N45&gt;0,+P45+R45+S45+T45,"")</f>
        <v/>
      </c>
      <c r="V45" s="286" t="str">
        <f>IF(N45&gt;0,ROUND(U45*$V$7/100,2),"")</f>
        <v/>
      </c>
      <c r="W45" s="286" t="str">
        <f>IF(N45&gt;0,+U45+V45,"")</f>
        <v/>
      </c>
      <c r="X45" s="287" t="str">
        <f>IF(N45&gt;0,ROUND(VLOOKUP(O45,#REF!,4,FALSE)*N45,2),"")</f>
        <v/>
      </c>
      <c r="Y45" s="287" t="str">
        <f>IF(N45&gt;0,ROUND(VLOOKUP(O45,#REF!,5,FALSE)*N45,2),"")</f>
        <v/>
      </c>
      <c r="Z45" s="287" t="str">
        <f>IF(N45&gt;0,ROUND(VLOOKUP(O45,#REF!,6,FALSE)*N45,2),"")</f>
        <v/>
      </c>
      <c r="AA45" s="286" t="str">
        <f>IF(N45&gt;0,X45+Y45+Z45,"")</f>
        <v/>
      </c>
      <c r="AB45" s="285" t="str">
        <f>IF(N45&gt;0,W45+AA45,"")</f>
        <v/>
      </c>
      <c r="AC45" s="352"/>
      <c r="AD45" s="249"/>
      <c r="AE45" s="249"/>
      <c r="AF45" s="249"/>
      <c r="AG45" s="249"/>
      <c r="AH45" s="249"/>
      <c r="AI45" s="249"/>
      <c r="AJ45" s="225"/>
      <c r="AK45" s="225"/>
      <c r="AL45" s="421"/>
      <c r="AM45" s="423"/>
      <c r="AN45" s="423"/>
      <c r="AO45" s="423"/>
      <c r="AP45" s="423"/>
      <c r="AQ45" s="481"/>
      <c r="AR45" s="423"/>
      <c r="AS45" s="556"/>
    </row>
    <row r="46" spans="1:46" outlineLevel="1" x14ac:dyDescent="0.2">
      <c r="A46" s="826"/>
      <c r="B46" s="230"/>
      <c r="C46" s="230"/>
      <c r="D46" s="230"/>
      <c r="E46" s="230"/>
      <c r="F46" s="312">
        <f>F43</f>
        <v>0</v>
      </c>
      <c r="G46" s="276">
        <f>G43</f>
        <v>0</v>
      </c>
      <c r="H46" s="276">
        <f>H43</f>
        <v>0</v>
      </c>
      <c r="I46" s="277"/>
      <c r="J46" s="278">
        <v>180</v>
      </c>
      <c r="K46" s="279" t="str">
        <f>IFERROR(VLOOKUP(J46,#REF!,2,FALSE),"")</f>
        <v/>
      </c>
      <c r="L46" s="319"/>
      <c r="M46" s="277"/>
      <c r="N46" s="281"/>
      <c r="O46" s="282" t="e">
        <f>+#REF!</f>
        <v>#REF!</v>
      </c>
      <c r="P46" s="283" t="str">
        <f>IF(N46&gt;0,ROUND(VLOOKUP(O46,#REF!,3,FALSE)*N46,2),"")</f>
        <v/>
      </c>
      <c r="Q46" s="284" t="e">
        <f>+Q44</f>
        <v>#REF!</v>
      </c>
      <c r="R46" s="286" t="str">
        <f>IF(N46&gt;0,ROUND(+P46*Q46/100,2),"")</f>
        <v/>
      </c>
      <c r="S46" s="286" t="str">
        <f>IF(N46&gt;0,ROUND(+P46*$S$7/100,2),"")</f>
        <v/>
      </c>
      <c r="T46" s="286" t="str">
        <f>IF(N46&gt;0,ROUND(P46*$T$7/100,2),"")</f>
        <v/>
      </c>
      <c r="U46" s="285" t="str">
        <f>IF(N46&gt;0,+P46+R46+S46+T46,"")</f>
        <v/>
      </c>
      <c r="V46" s="286" t="str">
        <f>IF(N46&gt;0,ROUND(U46*$V$7/100,2),"")</f>
        <v/>
      </c>
      <c r="W46" s="286" t="str">
        <f>IF(N46&gt;0,+U46+V46,"")</f>
        <v/>
      </c>
      <c r="X46" s="287" t="str">
        <f>IF(N46&gt;0,ROUND(VLOOKUP(O46,#REF!,4,FALSE)*N46,2),"")</f>
        <v/>
      </c>
      <c r="Y46" s="287" t="str">
        <f>IF(N46&gt;0,ROUND(VLOOKUP(O46,#REF!,5,FALSE)*N46,2),"")</f>
        <v/>
      </c>
      <c r="Z46" s="287" t="str">
        <f>IF(N46&gt;0,ROUND(VLOOKUP(O46,#REF!,6,FALSE)*N46,2),"")</f>
        <v/>
      </c>
      <c r="AA46" s="286" t="str">
        <f>IF(N46&gt;0,X46+Y46+Z46,"")</f>
        <v/>
      </c>
      <c r="AB46" s="285" t="str">
        <f>IF(N46&gt;0,W46+AA46,"")</f>
        <v/>
      </c>
      <c r="AC46" s="352"/>
      <c r="AD46" s="249"/>
      <c r="AE46" s="249"/>
      <c r="AF46" s="249"/>
      <c r="AG46" s="249"/>
      <c r="AH46" s="249"/>
      <c r="AI46" s="249"/>
      <c r="AJ46" s="225"/>
      <c r="AK46" s="225"/>
      <c r="AL46" s="421"/>
      <c r="AM46" s="423"/>
      <c r="AN46" s="423"/>
      <c r="AO46" s="423"/>
      <c r="AP46" s="423"/>
      <c r="AQ46" s="481"/>
      <c r="AR46" s="423"/>
      <c r="AS46" s="556"/>
    </row>
    <row r="47" spans="1:46" outlineLevel="1" x14ac:dyDescent="0.2">
      <c r="A47" s="222"/>
      <c r="B47" s="230"/>
      <c r="C47" s="230"/>
      <c r="D47" s="230"/>
      <c r="E47" s="230"/>
      <c r="F47" s="312">
        <f>F43</f>
        <v>0</v>
      </c>
      <c r="G47" s="276">
        <f>G43</f>
        <v>0</v>
      </c>
      <c r="H47" s="276">
        <f>H43</f>
        <v>0</v>
      </c>
      <c r="I47" s="277"/>
      <c r="J47" s="278"/>
      <c r="K47" s="279" t="str">
        <f>IFERROR(VLOOKUP(J47,#REF!,2,FALSE),"")</f>
        <v/>
      </c>
      <c r="L47" s="319"/>
      <c r="M47" s="277"/>
      <c r="N47" s="281"/>
      <c r="O47" s="282"/>
      <c r="P47" s="283" t="str">
        <f>IF(N47&gt;0,ROUND(VLOOKUP(O47,#REF!,3,FALSE)*N47,2),"")</f>
        <v/>
      </c>
      <c r="Q47" s="284" t="e">
        <f>+Q45</f>
        <v>#REF!</v>
      </c>
      <c r="R47" s="286" t="str">
        <f>IF(N47&gt;0,ROUND(+P47*Q47/100,2),"")</f>
        <v/>
      </c>
      <c r="S47" s="286" t="str">
        <f>IF(N47&gt;0,ROUND(+P47*$S$7/100,2),"")</f>
        <v/>
      </c>
      <c r="T47" s="286" t="str">
        <f>IF(N47&gt;0,ROUND(P47*$T$7/100,2),"")</f>
        <v/>
      </c>
      <c r="U47" s="285" t="str">
        <f>IF(N47&gt;0,+P47+R47+S47+T47,"")</f>
        <v/>
      </c>
      <c r="V47" s="286" t="str">
        <f>IF(N47&gt;0,ROUND(U47*$V$7/100,2),"")</f>
        <v/>
      </c>
      <c r="W47" s="286" t="str">
        <f>IF(N47&gt;0,+U47+V47,"")</f>
        <v/>
      </c>
      <c r="X47" s="287" t="str">
        <f>IF(N47&gt;0,ROUND(VLOOKUP(O47,#REF!,4,FALSE)*N47,2),"")</f>
        <v/>
      </c>
      <c r="Y47" s="287" t="str">
        <f>IF(N47&gt;0,ROUND(VLOOKUP(O47,#REF!,5,FALSE)*N47,2),"")</f>
        <v/>
      </c>
      <c r="Z47" s="287" t="str">
        <f>IF(N47&gt;0,ROUND(VLOOKUP(O47,#REF!,6,FALSE)*N47,2),"")</f>
        <v/>
      </c>
      <c r="AA47" s="286" t="str">
        <f>IF(N47&gt;0,X47+Y47+Z47,"")</f>
        <v/>
      </c>
      <c r="AB47" s="285" t="str">
        <f>IF(N47&gt;0,W47+AA47,"")</f>
        <v/>
      </c>
      <c r="AC47" s="352"/>
      <c r="AD47" s="249"/>
      <c r="AE47" s="249"/>
      <c r="AF47" s="249"/>
      <c r="AG47" s="249"/>
      <c r="AH47" s="249"/>
      <c r="AI47" s="249"/>
      <c r="AJ47" s="225"/>
      <c r="AK47" s="225"/>
      <c r="AL47" s="421"/>
      <c r="AM47" s="423"/>
      <c r="AN47" s="423"/>
      <c r="AO47" s="423"/>
      <c r="AP47" s="423"/>
      <c r="AQ47" s="481"/>
      <c r="AR47" s="423"/>
      <c r="AS47" s="556"/>
    </row>
    <row r="48" spans="1:46" outlineLevel="1" x14ac:dyDescent="0.2">
      <c r="A48" s="222"/>
      <c r="B48" s="230"/>
      <c r="C48" s="230"/>
      <c r="D48" s="230"/>
      <c r="E48" s="230"/>
      <c r="F48" s="312">
        <f>F43</f>
        <v>0</v>
      </c>
      <c r="G48" s="276">
        <f>G43</f>
        <v>0</v>
      </c>
      <c r="H48" s="276">
        <f>H43</f>
        <v>0</v>
      </c>
      <c r="I48" s="277"/>
      <c r="J48" s="278">
        <v>200</v>
      </c>
      <c r="K48" s="279" t="str">
        <f>IFERROR(VLOOKUP(J48,#REF!,2,FALSE),"")</f>
        <v/>
      </c>
      <c r="L48" s="319"/>
      <c r="M48" s="277"/>
      <c r="N48" s="281" t="e">
        <f>ROUND(SUM(N44:N47)*#REF!,2)</f>
        <v>#REF!</v>
      </c>
      <c r="O48" s="282" t="e">
        <f>+#REF!</f>
        <v>#REF!</v>
      </c>
      <c r="P48" s="283" t="e">
        <f>IF(N48&gt;0,ROUND(VLOOKUP(O48,#REF!,3,FALSE)*N48,2),"")</f>
        <v>#REF!</v>
      </c>
      <c r="Q48" s="284" t="e">
        <f>+Q44</f>
        <v>#REF!</v>
      </c>
      <c r="R48" s="286" t="e">
        <f>IF(N48&gt;0,ROUND(+P48*Q48/100,2),"")</f>
        <v>#REF!</v>
      </c>
      <c r="S48" s="286" t="e">
        <f>IF(N48&gt;0,ROUND(+P48*$S$7/100,2),"")</f>
        <v>#REF!</v>
      </c>
      <c r="T48" s="286" t="e">
        <f>IF(N48&gt;0,ROUND(P48*$T$7/100,2),"")</f>
        <v>#REF!</v>
      </c>
      <c r="U48" s="285" t="e">
        <f>IF(N48&gt;0,+P48+R48+S48+T48,"")</f>
        <v>#REF!</v>
      </c>
      <c r="V48" s="286" t="e">
        <f>IF(N48&gt;0,ROUND(U48*$V$7/100,2),"")</f>
        <v>#REF!</v>
      </c>
      <c r="W48" s="286" t="e">
        <f>IF(N48&gt;0,+U48+V48,"")</f>
        <v>#REF!</v>
      </c>
      <c r="X48" s="287" t="e">
        <f>IF(N48&gt;0,ROUND(VLOOKUP(O48,#REF!,4,FALSE)*N48,2),"")</f>
        <v>#REF!</v>
      </c>
      <c r="Y48" s="287" t="e">
        <f>IF(N48&gt;0,ROUND(VLOOKUP(O48,#REF!,5,FALSE)*N48,2),"")</f>
        <v>#REF!</v>
      </c>
      <c r="Z48" s="287" t="e">
        <f>IF(N48&gt;0,ROUND(VLOOKUP(O48,#REF!,6,FALSE)*N48,2),"")</f>
        <v>#REF!</v>
      </c>
      <c r="AA48" s="286" t="e">
        <f>IF(N48&gt;0,X48+Y48+Z48,"")</f>
        <v>#REF!</v>
      </c>
      <c r="AB48" s="285" t="e">
        <f>IF(N48&gt;0,W48+AA48,"")</f>
        <v>#REF!</v>
      </c>
      <c r="AC48" s="352"/>
      <c r="AD48" s="249"/>
      <c r="AE48" s="249"/>
      <c r="AF48" s="249"/>
      <c r="AG48" s="249"/>
      <c r="AH48" s="249"/>
      <c r="AI48" s="249"/>
      <c r="AJ48" s="225"/>
      <c r="AK48" s="225"/>
      <c r="AL48" s="421"/>
      <c r="AM48" s="423"/>
      <c r="AN48" s="423"/>
      <c r="AO48" s="423"/>
      <c r="AP48" s="423"/>
      <c r="AQ48" s="481"/>
      <c r="AR48" s="423"/>
      <c r="AS48" s="556"/>
    </row>
    <row r="49" spans="1:46" ht="15" customHeight="1" outlineLevel="1" x14ac:dyDescent="0.2">
      <c r="A49" s="258"/>
      <c r="B49" s="799"/>
      <c r="C49" s="799"/>
      <c r="D49" s="799"/>
      <c r="E49" s="799"/>
      <c r="F49" s="549">
        <f>F43</f>
        <v>0</v>
      </c>
      <c r="G49" s="550">
        <f>G43</f>
        <v>0</v>
      </c>
      <c r="H49" s="550">
        <f>H43</f>
        <v>0</v>
      </c>
      <c r="I49" s="551"/>
      <c r="J49" s="552" t="s">
        <v>871</v>
      </c>
      <c r="K49" s="563" t="s">
        <v>873</v>
      </c>
      <c r="L49" s="456"/>
      <c r="M49" s="456"/>
      <c r="N49" s="457"/>
      <c r="O49" s="458"/>
      <c r="P49" s="457"/>
      <c r="Q49" s="459"/>
      <c r="R49" s="457"/>
      <c r="S49" s="457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1"/>
      <c r="AK49" s="261"/>
      <c r="AL49" s="422"/>
      <c r="AM49" s="427"/>
      <c r="AN49" s="427"/>
      <c r="AO49" s="427"/>
      <c r="AP49" s="427"/>
      <c r="AQ49" s="482"/>
      <c r="AR49" s="427"/>
      <c r="AS49" s="557"/>
      <c r="AT49" t="s">
        <v>698</v>
      </c>
    </row>
  </sheetData>
  <conditionalFormatting sqref="AP21:AQ22 AP46:AQ46">
    <cfRule type="cellIs" dxfId="931" priority="46" operator="notBetween">
      <formula>-0.1</formula>
      <formula>0.1</formula>
    </cfRule>
  </conditionalFormatting>
  <conditionalFormatting sqref="AR21:AR22">
    <cfRule type="cellIs" dxfId="930" priority="44" operator="greaterThan">
      <formula>0.99</formula>
    </cfRule>
  </conditionalFormatting>
  <conditionalFormatting sqref="AQ11:AQ13 AQ19:AQ20">
    <cfRule type="cellIs" dxfId="929" priority="41" operator="notBetween">
      <formula>-0.1</formula>
      <formula>0.1</formula>
    </cfRule>
  </conditionalFormatting>
  <conditionalFormatting sqref="AP11:AP13 AP19:AP20">
    <cfRule type="cellIs" dxfId="928" priority="40" operator="notBetween">
      <formula>-0.1</formula>
      <formula>0.1</formula>
    </cfRule>
  </conditionalFormatting>
  <conditionalFormatting sqref="AR11">
    <cfRule type="cellIs" dxfId="927" priority="39" operator="greaterThan">
      <formula>0.99</formula>
    </cfRule>
  </conditionalFormatting>
  <conditionalFormatting sqref="AQ14">
    <cfRule type="cellIs" dxfId="926" priority="38" operator="notBetween">
      <formula>-0.1</formula>
      <formula>0.1</formula>
    </cfRule>
  </conditionalFormatting>
  <conditionalFormatting sqref="AP14">
    <cfRule type="cellIs" dxfId="925" priority="37" operator="notBetween">
      <formula>-0.1</formula>
      <formula>0.1</formula>
    </cfRule>
  </conditionalFormatting>
  <conditionalFormatting sqref="AQ15">
    <cfRule type="cellIs" dxfId="924" priority="36" operator="notBetween">
      <formula>-0.1</formula>
      <formula>0.1</formula>
    </cfRule>
  </conditionalFormatting>
  <conditionalFormatting sqref="AP15">
    <cfRule type="cellIs" dxfId="923" priority="35" operator="notBetween">
      <formula>-0.1</formula>
      <formula>0.1</formula>
    </cfRule>
  </conditionalFormatting>
  <conditionalFormatting sqref="AQ18">
    <cfRule type="cellIs" dxfId="922" priority="34" operator="notBetween">
      <formula>-0.1</formula>
      <formula>0.1</formula>
    </cfRule>
  </conditionalFormatting>
  <conditionalFormatting sqref="AP18">
    <cfRule type="cellIs" dxfId="921" priority="33" operator="notBetween">
      <formula>-0.1</formula>
      <formula>0.1</formula>
    </cfRule>
  </conditionalFormatting>
  <conditionalFormatting sqref="AP37:AQ38">
    <cfRule type="cellIs" dxfId="920" priority="32" operator="notBetween">
      <formula>-0.1</formula>
      <formula>0.1</formula>
    </cfRule>
  </conditionalFormatting>
  <conditionalFormatting sqref="AR37:AR38">
    <cfRule type="cellIs" dxfId="919" priority="31" operator="greaterThan">
      <formula>0.99</formula>
    </cfRule>
  </conditionalFormatting>
  <conditionalFormatting sqref="AQ27:AQ29 AQ35:AQ36">
    <cfRule type="cellIs" dxfId="918" priority="30" operator="notBetween">
      <formula>-0.1</formula>
      <formula>0.1</formula>
    </cfRule>
  </conditionalFormatting>
  <conditionalFormatting sqref="AP27:AP29 AP35:AP36">
    <cfRule type="cellIs" dxfId="917" priority="29" operator="notBetween">
      <formula>-0.1</formula>
      <formula>0.1</formula>
    </cfRule>
  </conditionalFormatting>
  <conditionalFormatting sqref="AR27">
    <cfRule type="cellIs" dxfId="916" priority="28" operator="greaterThan">
      <formula>0.99</formula>
    </cfRule>
  </conditionalFormatting>
  <conditionalFormatting sqref="AQ30">
    <cfRule type="cellIs" dxfId="915" priority="27" operator="notBetween">
      <formula>-0.1</formula>
      <formula>0.1</formula>
    </cfRule>
  </conditionalFormatting>
  <conditionalFormatting sqref="AP30">
    <cfRule type="cellIs" dxfId="914" priority="26" operator="notBetween">
      <formula>-0.1</formula>
      <formula>0.1</formula>
    </cfRule>
  </conditionalFormatting>
  <conditionalFormatting sqref="AQ34">
    <cfRule type="cellIs" dxfId="913" priority="23" operator="notBetween">
      <formula>-0.1</formula>
      <formula>0.1</formula>
    </cfRule>
  </conditionalFormatting>
  <conditionalFormatting sqref="AP34">
    <cfRule type="cellIs" dxfId="912" priority="22" operator="notBetween">
      <formula>-0.1</formula>
      <formula>0.1</formula>
    </cfRule>
  </conditionalFormatting>
  <conditionalFormatting sqref="AQ31:AQ33">
    <cfRule type="cellIs" dxfId="911" priority="21" operator="notBetween">
      <formula>-0.1</formula>
      <formula>0.1</formula>
    </cfRule>
  </conditionalFormatting>
  <conditionalFormatting sqref="AP31:AP33">
    <cfRule type="cellIs" dxfId="910" priority="20" operator="notBetween">
      <formula>-0.1</formula>
      <formula>0.1</formula>
    </cfRule>
  </conditionalFormatting>
  <conditionalFormatting sqref="AP48:AQ48 AP44:AQ45">
    <cfRule type="cellIs" dxfId="909" priority="19" operator="notBetween">
      <formula>-0.1</formula>
      <formula>0.1</formula>
    </cfRule>
  </conditionalFormatting>
  <conditionalFormatting sqref="AP43:AQ43">
    <cfRule type="cellIs" dxfId="908" priority="12" operator="notBetween">
      <formula>-0.1</formula>
      <formula>0.1</formula>
    </cfRule>
  </conditionalFormatting>
  <conditionalFormatting sqref="AR43">
    <cfRule type="cellIs" dxfId="907" priority="11" operator="greaterThan">
      <formula>0.99</formula>
    </cfRule>
  </conditionalFormatting>
  <conditionalFormatting sqref="AP47:AQ47">
    <cfRule type="cellIs" dxfId="906" priority="13" operator="notBetween">
      <formula>-0.1</formula>
      <formula>0.1</formula>
    </cfRule>
  </conditionalFormatting>
  <conditionalFormatting sqref="AP49:AQ49">
    <cfRule type="cellIs" dxfId="905" priority="10" operator="notBetween">
      <formula>-0.1</formula>
      <formula>0.1</formula>
    </cfRule>
  </conditionalFormatting>
  <conditionalFormatting sqref="AR49">
    <cfRule type="cellIs" dxfId="904" priority="9" operator="greaterThan">
      <formula>0.99</formula>
    </cfRule>
  </conditionalFormatting>
  <conditionalFormatting sqref="AQ16">
    <cfRule type="cellIs" dxfId="903" priority="4" operator="notBetween">
      <formula>-0.1</formula>
      <formula>0.1</formula>
    </cfRule>
  </conditionalFormatting>
  <conditionalFormatting sqref="AP16">
    <cfRule type="cellIs" dxfId="902" priority="3" operator="notBetween">
      <formula>-0.1</formula>
      <formula>0.1</formula>
    </cfRule>
  </conditionalFormatting>
  <conditionalFormatting sqref="AQ17">
    <cfRule type="cellIs" dxfId="901" priority="2" operator="notBetween">
      <formula>-0.1</formula>
      <formula>0.1</formula>
    </cfRule>
  </conditionalFormatting>
  <conditionalFormatting sqref="AP17">
    <cfRule type="cellIs" dxfId="900" priority="1" operator="notBetween">
      <formula>-0.1</formula>
      <formula>0.1</formula>
    </cfRule>
  </conditionalFormatting>
  <printOptions horizontalCentered="1"/>
  <pageMargins left="0.23622047244094491" right="0.19685039370078741" top="0.39370078740157483" bottom="0.39370078740157483" header="0.15748031496062992" footer="0.15748031496062992"/>
  <pageSetup paperSize="9" scale="46" fitToHeight="0" orientation="landscape" r:id="rId1"/>
  <headerFooter>
    <oddFooter>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4"/>
  <sheetViews>
    <sheetView showGridLines="0" view="pageBreakPreview" topLeftCell="F1" zoomScaleNormal="100" zoomScaleSheetLayoutView="100" workbookViewId="0">
      <pane ySplit="6" topLeftCell="A405" activePane="bottomLeft" state="frozen"/>
      <selection pane="bottomLeft" activeCell="J411" sqref="J411"/>
    </sheetView>
  </sheetViews>
  <sheetFormatPr defaultRowHeight="12.75" x14ac:dyDescent="0.2"/>
  <cols>
    <col min="1" max="1" width="22.5703125" hidden="1" customWidth="1"/>
    <col min="2" max="2" width="85.7109375" hidden="1" customWidth="1"/>
    <col min="3" max="3" width="5.85546875" style="474" hidden="1" customWidth="1"/>
    <col min="4" max="4" width="6.42578125" hidden="1" customWidth="1"/>
    <col min="5" max="5" width="0" hidden="1" customWidth="1"/>
    <col min="6" max="6" width="18.42578125" customWidth="1"/>
    <col min="7" max="7" width="85.7109375" customWidth="1"/>
    <col min="8" max="8" width="5.85546875" style="474" customWidth="1"/>
  </cols>
  <sheetData>
    <row r="1" spans="1:8" ht="18.75" x14ac:dyDescent="0.3">
      <c r="C1" s="1001" t="s">
        <v>2607</v>
      </c>
      <c r="H1" s="1001" t="s">
        <v>2607</v>
      </c>
    </row>
    <row r="2" spans="1:8" ht="15" x14ac:dyDescent="0.25">
      <c r="A2" s="996"/>
      <c r="F2" s="996"/>
    </row>
    <row r="3" spans="1:8" s="20" customFormat="1" ht="19.5" customHeight="1" x14ac:dyDescent="0.2">
      <c r="A3" s="1004" t="s">
        <v>2606</v>
      </c>
      <c r="B3" s="1004"/>
      <c r="C3" s="1005" t="s">
        <v>2594</v>
      </c>
      <c r="F3" s="1004" t="s">
        <v>2606</v>
      </c>
      <c r="G3" s="1004"/>
      <c r="H3" s="1005" t="s">
        <v>2594</v>
      </c>
    </row>
    <row r="4" spans="1:8" hidden="1" x14ac:dyDescent="0.2">
      <c r="A4" s="998" t="s">
        <v>2605</v>
      </c>
      <c r="B4" s="1002" t="s">
        <v>2604</v>
      </c>
      <c r="C4" s="1003"/>
      <c r="F4" s="1002" t="s">
        <v>2605</v>
      </c>
      <c r="G4" s="1002" t="s">
        <v>2604</v>
      </c>
      <c r="H4" s="1003"/>
    </row>
    <row r="5" spans="1:8" hidden="1" x14ac:dyDescent="0.2">
      <c r="A5" s="1002"/>
      <c r="B5" s="1002"/>
      <c r="C5" s="1003"/>
      <c r="F5" s="1002"/>
      <c r="G5" s="1002"/>
      <c r="H5" s="1003"/>
    </row>
    <row r="6" spans="1:8" hidden="1" x14ac:dyDescent="0.2">
      <c r="A6" s="998" t="s">
        <v>2568</v>
      </c>
      <c r="B6" s="998" t="s">
        <v>2567</v>
      </c>
      <c r="C6" s="1006" t="s">
        <v>2596</v>
      </c>
      <c r="F6" s="1002" t="s">
        <v>2568</v>
      </c>
      <c r="G6" s="1002" t="s">
        <v>2567</v>
      </c>
      <c r="H6" s="1006" t="s">
        <v>2596</v>
      </c>
    </row>
    <row r="7" spans="1:8" ht="23.25" customHeight="1" x14ac:dyDescent="0.2">
      <c r="A7" s="1007" t="s">
        <v>2593</v>
      </c>
      <c r="B7" s="1008"/>
      <c r="C7" s="1009"/>
      <c r="F7" s="1007" t="s">
        <v>2593</v>
      </c>
      <c r="G7" s="1008"/>
      <c r="H7" s="1009"/>
    </row>
    <row r="8" spans="1:8" ht="19.5" customHeight="1" x14ac:dyDescent="0.2">
      <c r="A8" s="1010" t="s">
        <v>2535</v>
      </c>
      <c r="B8" s="1011"/>
      <c r="C8" s="1014"/>
      <c r="F8" s="1010" t="s">
        <v>2535</v>
      </c>
      <c r="G8" s="1011"/>
      <c r="H8" s="1014"/>
    </row>
    <row r="9" spans="1:8" x14ac:dyDescent="0.2">
      <c r="A9" s="1012" t="s">
        <v>2591</v>
      </c>
      <c r="B9" s="999"/>
      <c r="C9" s="1015"/>
      <c r="F9" s="1012" t="s">
        <v>2591</v>
      </c>
      <c r="G9" s="999"/>
      <c r="H9" s="1015"/>
    </row>
    <row r="10" spans="1:8" x14ac:dyDescent="0.2">
      <c r="A10" s="1013" t="s">
        <v>1990</v>
      </c>
      <c r="B10" s="1000" t="s">
        <v>2562</v>
      </c>
      <c r="C10" s="1016">
        <v>1</v>
      </c>
      <c r="F10" s="1013" t="s">
        <v>1990</v>
      </c>
      <c r="G10" s="1000" t="s">
        <v>2562</v>
      </c>
      <c r="H10" s="1016">
        <v>1</v>
      </c>
    </row>
    <row r="11" spans="1:8" x14ac:dyDescent="0.2">
      <c r="A11" s="1012" t="s">
        <v>2547</v>
      </c>
      <c r="B11" s="999"/>
      <c r="C11" s="1015"/>
      <c r="F11" s="1012" t="s">
        <v>2547</v>
      </c>
      <c r="G11" s="999"/>
      <c r="H11" s="1015"/>
    </row>
    <row r="12" spans="1:8" x14ac:dyDescent="0.2">
      <c r="A12" s="1013" t="s">
        <v>2020</v>
      </c>
      <c r="B12" s="1000" t="s">
        <v>2570</v>
      </c>
      <c r="C12" s="1016">
        <v>3</v>
      </c>
      <c r="F12" s="1013" t="s">
        <v>2020</v>
      </c>
      <c r="G12" s="1000" t="s">
        <v>2570</v>
      </c>
      <c r="H12" s="1016">
        <v>3</v>
      </c>
    </row>
    <row r="13" spans="1:8" x14ac:dyDescent="0.2">
      <c r="A13" s="1013" t="s">
        <v>2022</v>
      </c>
      <c r="B13" s="1000" t="s">
        <v>2569</v>
      </c>
      <c r="C13" s="1016">
        <v>3</v>
      </c>
      <c r="F13" s="1013" t="s">
        <v>2022</v>
      </c>
      <c r="G13" s="1000" t="s">
        <v>2569</v>
      </c>
      <c r="H13" s="1016">
        <v>3</v>
      </c>
    </row>
    <row r="14" spans="1:8" x14ac:dyDescent="0.2">
      <c r="A14" s="1012" t="s">
        <v>107</v>
      </c>
      <c r="B14" s="999"/>
      <c r="C14" s="1015"/>
      <c r="F14" s="1012" t="s">
        <v>107</v>
      </c>
      <c r="G14" s="999"/>
      <c r="H14" s="1015"/>
    </row>
    <row r="15" spans="1:8" x14ac:dyDescent="0.2">
      <c r="A15" s="1013" t="s">
        <v>2006</v>
      </c>
      <c r="B15" s="1000" t="s">
        <v>792</v>
      </c>
      <c r="C15" s="1016">
        <v>2</v>
      </c>
      <c r="F15" s="1013" t="s">
        <v>2006</v>
      </c>
      <c r="G15" s="1000" t="s">
        <v>792</v>
      </c>
      <c r="H15" s="1016">
        <v>2</v>
      </c>
    </row>
    <row r="16" spans="1:8" x14ac:dyDescent="0.2">
      <c r="A16" s="1013" t="s">
        <v>2005</v>
      </c>
      <c r="B16" s="1000" t="s">
        <v>791</v>
      </c>
      <c r="C16" s="1016">
        <v>2</v>
      </c>
      <c r="F16" s="1013" t="s">
        <v>2005</v>
      </c>
      <c r="G16" s="1000" t="s">
        <v>791</v>
      </c>
      <c r="H16" s="1016">
        <v>2</v>
      </c>
    </row>
    <row r="17" spans="1:8" x14ac:dyDescent="0.2">
      <c r="A17" s="1013" t="s">
        <v>2007</v>
      </c>
      <c r="B17" s="1000" t="s">
        <v>1773</v>
      </c>
      <c r="C17" s="1016">
        <v>2</v>
      </c>
      <c r="F17" s="1013" t="s">
        <v>2007</v>
      </c>
      <c r="G17" s="1000" t="s">
        <v>1773</v>
      </c>
      <c r="H17" s="1016">
        <v>2</v>
      </c>
    </row>
    <row r="18" spans="1:8" x14ac:dyDescent="0.2">
      <c r="A18" s="1012" t="s">
        <v>62</v>
      </c>
      <c r="B18" s="999"/>
      <c r="C18" s="1015"/>
      <c r="F18" s="1012" t="s">
        <v>62</v>
      </c>
      <c r="G18" s="999"/>
      <c r="H18" s="1015"/>
    </row>
    <row r="19" spans="1:8" x14ac:dyDescent="0.2">
      <c r="A19" s="1013" t="s">
        <v>2004</v>
      </c>
      <c r="B19" s="1000" t="s">
        <v>1772</v>
      </c>
      <c r="C19" s="1016">
        <v>2</v>
      </c>
      <c r="F19" s="1013" t="s">
        <v>2004</v>
      </c>
      <c r="G19" s="1000" t="s">
        <v>1772</v>
      </c>
      <c r="H19" s="1016">
        <v>2</v>
      </c>
    </row>
    <row r="20" spans="1:8" x14ac:dyDescent="0.2">
      <c r="A20" s="1013" t="s">
        <v>2009</v>
      </c>
      <c r="B20" s="1000" t="s">
        <v>793</v>
      </c>
      <c r="C20" s="1016">
        <v>2</v>
      </c>
      <c r="F20" s="1013" t="s">
        <v>2009</v>
      </c>
      <c r="G20" s="1000" t="s">
        <v>793</v>
      </c>
      <c r="H20" s="1016">
        <v>2</v>
      </c>
    </row>
    <row r="21" spans="1:8" x14ac:dyDescent="0.2">
      <c r="A21" s="1013" t="s">
        <v>2011</v>
      </c>
      <c r="B21" s="1000" t="s">
        <v>1774</v>
      </c>
      <c r="C21" s="1016">
        <v>2</v>
      </c>
      <c r="F21" s="1013" t="s">
        <v>2011</v>
      </c>
      <c r="G21" s="1000" t="s">
        <v>1774</v>
      </c>
      <c r="H21" s="1016">
        <v>3</v>
      </c>
    </row>
    <row r="22" spans="1:8" x14ac:dyDescent="0.2">
      <c r="A22" s="1013" t="s">
        <v>2010</v>
      </c>
      <c r="B22" s="1000" t="s">
        <v>794</v>
      </c>
      <c r="C22" s="1016">
        <v>2</v>
      </c>
      <c r="F22" s="1013" t="s">
        <v>2010</v>
      </c>
      <c r="G22" s="1000" t="s">
        <v>794</v>
      </c>
      <c r="H22" s="1016">
        <v>2</v>
      </c>
    </row>
    <row r="23" spans="1:8" x14ac:dyDescent="0.2">
      <c r="A23" s="1013" t="s">
        <v>2012</v>
      </c>
      <c r="B23" s="1000" t="s">
        <v>836</v>
      </c>
      <c r="C23" s="1016">
        <v>3</v>
      </c>
      <c r="F23" s="1013" t="s">
        <v>2012</v>
      </c>
      <c r="G23" s="1000" t="s">
        <v>836</v>
      </c>
      <c r="H23" s="1016">
        <v>3</v>
      </c>
    </row>
    <row r="24" spans="1:8" x14ac:dyDescent="0.2">
      <c r="A24" s="1013" t="s">
        <v>2015</v>
      </c>
      <c r="B24" s="1000" t="s">
        <v>797</v>
      </c>
      <c r="C24" s="1016">
        <v>3</v>
      </c>
      <c r="F24" s="1013" t="s">
        <v>2015</v>
      </c>
      <c r="G24" s="1000" t="s">
        <v>797</v>
      </c>
      <c r="H24" s="1016">
        <v>3</v>
      </c>
    </row>
    <row r="25" spans="1:8" x14ac:dyDescent="0.2">
      <c r="A25" s="1013" t="s">
        <v>2013</v>
      </c>
      <c r="B25" s="1000" t="s">
        <v>795</v>
      </c>
      <c r="C25" s="1016">
        <v>3</v>
      </c>
      <c r="F25" s="1013" t="s">
        <v>2013</v>
      </c>
      <c r="G25" s="1000" t="s">
        <v>795</v>
      </c>
      <c r="H25" s="1016">
        <v>3</v>
      </c>
    </row>
    <row r="26" spans="1:8" x14ac:dyDescent="0.2">
      <c r="A26" s="1013" t="s">
        <v>2014</v>
      </c>
      <c r="B26" s="1000" t="s">
        <v>796</v>
      </c>
      <c r="C26" s="1016">
        <v>3</v>
      </c>
      <c r="F26" s="1013" t="s">
        <v>2014</v>
      </c>
      <c r="G26" s="1000" t="s">
        <v>796</v>
      </c>
      <c r="H26" s="1016">
        <v>3</v>
      </c>
    </row>
    <row r="27" spans="1:8" x14ac:dyDescent="0.2">
      <c r="A27" s="1013" t="s">
        <v>2016</v>
      </c>
      <c r="B27" s="1000" t="s">
        <v>1914</v>
      </c>
      <c r="C27" s="1016">
        <v>3</v>
      </c>
      <c r="F27" s="1013" t="s">
        <v>2016</v>
      </c>
      <c r="G27" s="1000" t="s">
        <v>1914</v>
      </c>
      <c r="H27" s="1016">
        <v>3</v>
      </c>
    </row>
    <row r="28" spans="1:8" x14ac:dyDescent="0.2">
      <c r="A28" s="1012" t="s">
        <v>2546</v>
      </c>
      <c r="B28" s="999"/>
      <c r="C28" s="1015"/>
      <c r="F28" s="1012" t="s">
        <v>2546</v>
      </c>
      <c r="G28" s="999"/>
      <c r="H28" s="1015"/>
    </row>
    <row r="29" spans="1:8" x14ac:dyDescent="0.2">
      <c r="A29" s="1013" t="s">
        <v>2529</v>
      </c>
      <c r="B29" s="1000" t="s">
        <v>1911</v>
      </c>
      <c r="C29" s="1016">
        <v>1</v>
      </c>
      <c r="F29" s="1013" t="s">
        <v>2529</v>
      </c>
      <c r="G29" s="1000" t="s">
        <v>1911</v>
      </c>
      <c r="H29" s="1016">
        <v>1</v>
      </c>
    </row>
    <row r="30" spans="1:8" x14ac:dyDescent="0.2">
      <c r="A30" s="1013" t="s">
        <v>2530</v>
      </c>
      <c r="B30" s="1000" t="s">
        <v>1913</v>
      </c>
      <c r="C30" s="1016">
        <v>1</v>
      </c>
      <c r="F30" s="1013" t="s">
        <v>2530</v>
      </c>
      <c r="G30" s="1000" t="s">
        <v>1913</v>
      </c>
      <c r="H30" s="1016">
        <v>1</v>
      </c>
    </row>
    <row r="31" spans="1:8" x14ac:dyDescent="0.2">
      <c r="A31" s="1013" t="s">
        <v>2531</v>
      </c>
      <c r="B31" s="1000" t="s">
        <v>1920</v>
      </c>
      <c r="C31" s="1016">
        <v>1</v>
      </c>
      <c r="F31" s="1013" t="s">
        <v>2531</v>
      </c>
      <c r="G31" s="1000" t="s">
        <v>1920</v>
      </c>
      <c r="H31" s="1016">
        <v>1</v>
      </c>
    </row>
    <row r="32" spans="1:8" x14ac:dyDescent="0.2">
      <c r="A32" s="1013" t="s">
        <v>2532</v>
      </c>
      <c r="B32" s="1000" t="s">
        <v>1918</v>
      </c>
      <c r="C32" s="1016">
        <v>1</v>
      </c>
      <c r="F32" s="1013" t="s">
        <v>2532</v>
      </c>
      <c r="G32" s="1000" t="s">
        <v>1918</v>
      </c>
      <c r="H32" s="1016">
        <v>1</v>
      </c>
    </row>
    <row r="33" spans="1:8" x14ac:dyDescent="0.2">
      <c r="A33" s="1013" t="s">
        <v>2533</v>
      </c>
      <c r="B33" s="1000" t="s">
        <v>1919</v>
      </c>
      <c r="C33" s="1016">
        <v>1</v>
      </c>
      <c r="F33" s="1013" t="s">
        <v>2533</v>
      </c>
      <c r="G33" s="1000" t="s">
        <v>1919</v>
      </c>
      <c r="H33" s="1016">
        <v>1</v>
      </c>
    </row>
    <row r="34" spans="1:8" x14ac:dyDescent="0.2">
      <c r="A34" s="1012" t="s">
        <v>320</v>
      </c>
      <c r="B34" s="999"/>
      <c r="C34" s="1015"/>
      <c r="F34" s="1012" t="s">
        <v>320</v>
      </c>
      <c r="G34" s="999"/>
      <c r="H34" s="1015"/>
    </row>
    <row r="35" spans="1:8" x14ac:dyDescent="0.2">
      <c r="A35" s="1013" t="s">
        <v>1993</v>
      </c>
      <c r="B35" s="1000" t="s">
        <v>790</v>
      </c>
      <c r="C35" s="1016">
        <v>1</v>
      </c>
      <c r="F35" s="1013" t="s">
        <v>1993</v>
      </c>
      <c r="G35" s="1000" t="s">
        <v>790</v>
      </c>
      <c r="H35" s="1016">
        <v>1</v>
      </c>
    </row>
    <row r="36" spans="1:8" x14ac:dyDescent="0.2">
      <c r="A36" s="1013" t="s">
        <v>1994</v>
      </c>
      <c r="B36" s="1000" t="s">
        <v>822</v>
      </c>
      <c r="C36" s="1016">
        <v>1</v>
      </c>
      <c r="F36" s="1013" t="s">
        <v>1994</v>
      </c>
      <c r="G36" s="1000" t="s">
        <v>822</v>
      </c>
      <c r="H36" s="1016">
        <v>1</v>
      </c>
    </row>
    <row r="37" spans="1:8" x14ac:dyDescent="0.2">
      <c r="A37" s="1012" t="s">
        <v>63</v>
      </c>
      <c r="B37" s="999"/>
      <c r="C37" s="1015"/>
      <c r="F37" s="1012" t="s">
        <v>63</v>
      </c>
      <c r="G37" s="999"/>
      <c r="H37" s="1015"/>
    </row>
    <row r="38" spans="1:8" x14ac:dyDescent="0.2">
      <c r="A38" s="1013" t="s">
        <v>1991</v>
      </c>
      <c r="B38" s="1000" t="s">
        <v>504</v>
      </c>
      <c r="C38" s="1016">
        <v>1</v>
      </c>
      <c r="F38" s="1013" t="s">
        <v>1991</v>
      </c>
      <c r="G38" s="1000" t="s">
        <v>504</v>
      </c>
      <c r="H38" s="1016">
        <v>1</v>
      </c>
    </row>
    <row r="39" spans="1:8" x14ac:dyDescent="0.2">
      <c r="A39" s="1013" t="s">
        <v>1992</v>
      </c>
      <c r="B39" s="1000" t="s">
        <v>573</v>
      </c>
      <c r="C39" s="1016">
        <v>1</v>
      </c>
      <c r="F39" s="1013" t="s">
        <v>1992</v>
      </c>
      <c r="G39" s="1000" t="s">
        <v>573</v>
      </c>
      <c r="H39" s="1016">
        <v>1</v>
      </c>
    </row>
    <row r="40" spans="1:8" x14ac:dyDescent="0.2">
      <c r="A40" s="1013" t="s">
        <v>1998</v>
      </c>
      <c r="B40" s="1000" t="s">
        <v>494</v>
      </c>
      <c r="C40" s="1016">
        <v>2</v>
      </c>
      <c r="F40" s="1013" t="s">
        <v>1998</v>
      </c>
      <c r="G40" s="1000" t="s">
        <v>494</v>
      </c>
      <c r="H40" s="1016">
        <v>2</v>
      </c>
    </row>
    <row r="41" spans="1:8" x14ac:dyDescent="0.2">
      <c r="A41" s="1013" t="s">
        <v>1999</v>
      </c>
      <c r="B41" s="1000" t="s">
        <v>823</v>
      </c>
      <c r="C41" s="1016">
        <v>2</v>
      </c>
      <c r="F41" s="1013" t="s">
        <v>1999</v>
      </c>
      <c r="G41" s="1000" t="s">
        <v>823</v>
      </c>
      <c r="H41" s="1016">
        <v>2</v>
      </c>
    </row>
    <row r="42" spans="1:8" x14ac:dyDescent="0.2">
      <c r="A42" s="1013" t="s">
        <v>2000</v>
      </c>
      <c r="B42" s="1000" t="s">
        <v>576</v>
      </c>
      <c r="C42" s="1016">
        <v>2</v>
      </c>
      <c r="F42" s="1013" t="s">
        <v>2000</v>
      </c>
      <c r="G42" s="1000" t="s">
        <v>576</v>
      </c>
      <c r="H42" s="1016">
        <v>2</v>
      </c>
    </row>
    <row r="43" spans="1:8" x14ac:dyDescent="0.2">
      <c r="A43" s="1013" t="s">
        <v>2002</v>
      </c>
      <c r="B43" s="1000" t="s">
        <v>577</v>
      </c>
      <c r="C43" s="1016">
        <v>2</v>
      </c>
      <c r="F43" s="1013" t="s">
        <v>2002</v>
      </c>
      <c r="G43" s="1000" t="s">
        <v>577</v>
      </c>
      <c r="H43" s="1016">
        <v>2</v>
      </c>
    </row>
    <row r="44" spans="1:8" x14ac:dyDescent="0.2">
      <c r="A44" s="1013" t="s">
        <v>2003</v>
      </c>
      <c r="B44" s="1000" t="s">
        <v>578</v>
      </c>
      <c r="C44" s="1016">
        <v>2</v>
      </c>
      <c r="F44" s="1013" t="s">
        <v>2003</v>
      </c>
      <c r="G44" s="1000" t="s">
        <v>578</v>
      </c>
      <c r="H44" s="1016">
        <v>2</v>
      </c>
    </row>
    <row r="45" spans="1:8" x14ac:dyDescent="0.2">
      <c r="A45" s="1013" t="s">
        <v>2008</v>
      </c>
      <c r="B45" s="1000" t="s">
        <v>580</v>
      </c>
      <c r="C45" s="1016">
        <v>2</v>
      </c>
      <c r="F45" s="1013" t="s">
        <v>2008</v>
      </c>
      <c r="G45" s="1000" t="s">
        <v>580</v>
      </c>
      <c r="H45" s="1016">
        <v>2</v>
      </c>
    </row>
    <row r="46" spans="1:8" x14ac:dyDescent="0.2">
      <c r="A46" s="1013" t="s">
        <v>2017</v>
      </c>
      <c r="B46" s="1000" t="s">
        <v>581</v>
      </c>
      <c r="C46" s="1016">
        <v>3</v>
      </c>
      <c r="F46" s="1013" t="s">
        <v>2017</v>
      </c>
      <c r="G46" s="1000" t="s">
        <v>581</v>
      </c>
      <c r="H46" s="1016">
        <v>3</v>
      </c>
    </row>
    <row r="47" spans="1:8" x14ac:dyDescent="0.2">
      <c r="A47" s="1013" t="s">
        <v>2019</v>
      </c>
      <c r="B47" s="1000" t="s">
        <v>588</v>
      </c>
      <c r="C47" s="1016">
        <v>3</v>
      </c>
      <c r="F47" s="1013" t="s">
        <v>2019</v>
      </c>
      <c r="G47" s="1000" t="s">
        <v>588</v>
      </c>
      <c r="H47" s="1016">
        <v>3</v>
      </c>
    </row>
    <row r="48" spans="1:8" x14ac:dyDescent="0.2">
      <c r="A48" s="1012" t="s">
        <v>366</v>
      </c>
      <c r="B48" s="999"/>
      <c r="C48" s="1015"/>
      <c r="F48" s="1012" t="s">
        <v>366</v>
      </c>
      <c r="G48" s="999"/>
      <c r="H48" s="1015"/>
    </row>
    <row r="49" spans="1:8" x14ac:dyDescent="0.2">
      <c r="A49" s="1013" t="s">
        <v>1995</v>
      </c>
      <c r="B49" s="1000" t="s">
        <v>2571</v>
      </c>
      <c r="C49" s="1016">
        <v>1</v>
      </c>
      <c r="F49" s="1013" t="s">
        <v>1995</v>
      </c>
      <c r="G49" s="1000" t="s">
        <v>2571</v>
      </c>
      <c r="H49" s="1016">
        <v>1</v>
      </c>
    </row>
    <row r="50" spans="1:8" x14ac:dyDescent="0.2">
      <c r="A50" s="1013" t="s">
        <v>1996</v>
      </c>
      <c r="B50" s="1000" t="s">
        <v>493</v>
      </c>
      <c r="C50" s="1016">
        <v>1</v>
      </c>
      <c r="F50" s="1013" t="s">
        <v>1996</v>
      </c>
      <c r="G50" s="1000" t="s">
        <v>493</v>
      </c>
      <c r="H50" s="1016">
        <v>2</v>
      </c>
    </row>
    <row r="51" spans="1:8" ht="19.5" customHeight="1" x14ac:dyDescent="0.2">
      <c r="A51" s="1010" t="s">
        <v>2537</v>
      </c>
      <c r="B51" s="1011"/>
      <c r="C51" s="1014"/>
      <c r="F51" s="1010" t="s">
        <v>2537</v>
      </c>
      <c r="G51" s="1011"/>
      <c r="H51" s="1014"/>
    </row>
    <row r="52" spans="1:8" x14ac:dyDescent="0.2">
      <c r="A52" s="1012" t="s">
        <v>98</v>
      </c>
      <c r="B52" s="999"/>
      <c r="C52" s="1015"/>
      <c r="F52" s="1012" t="s">
        <v>98</v>
      </c>
      <c r="G52" s="999"/>
      <c r="H52" s="1015"/>
    </row>
    <row r="53" spans="1:8" x14ac:dyDescent="0.2">
      <c r="A53" s="1013" t="s">
        <v>2051</v>
      </c>
      <c r="B53" s="1000" t="s">
        <v>623</v>
      </c>
      <c r="C53" s="1016">
        <v>7</v>
      </c>
      <c r="F53" s="1013" t="s">
        <v>2051</v>
      </c>
      <c r="G53" s="1000" t="s">
        <v>623</v>
      </c>
      <c r="H53" s="1016">
        <v>7</v>
      </c>
    </row>
    <row r="54" spans="1:8" x14ac:dyDescent="0.2">
      <c r="A54" s="1012" t="s">
        <v>113</v>
      </c>
      <c r="B54" s="999"/>
      <c r="C54" s="1015"/>
      <c r="F54" s="1012" t="s">
        <v>113</v>
      </c>
      <c r="G54" s="999"/>
      <c r="H54" s="1015"/>
    </row>
    <row r="55" spans="1:8" x14ac:dyDescent="0.2">
      <c r="A55" s="1013" t="s">
        <v>2119</v>
      </c>
      <c r="B55" s="1000" t="s">
        <v>689</v>
      </c>
      <c r="C55" s="1016">
        <v>13</v>
      </c>
      <c r="F55" s="1013" t="s">
        <v>2119</v>
      </c>
      <c r="G55" s="1000" t="s">
        <v>689</v>
      </c>
      <c r="H55" s="1016">
        <v>13</v>
      </c>
    </row>
    <row r="56" spans="1:8" x14ac:dyDescent="0.2">
      <c r="A56" s="1013" t="s">
        <v>2121</v>
      </c>
      <c r="B56" s="1000" t="s">
        <v>693</v>
      </c>
      <c r="C56" s="1016">
        <v>13</v>
      </c>
      <c r="F56" s="1013" t="s">
        <v>2121</v>
      </c>
      <c r="G56" s="1000" t="s">
        <v>693</v>
      </c>
      <c r="H56" s="1016">
        <v>13</v>
      </c>
    </row>
    <row r="57" spans="1:8" x14ac:dyDescent="0.2">
      <c r="A57" s="1012" t="s">
        <v>101</v>
      </c>
      <c r="B57" s="999"/>
      <c r="C57" s="1015"/>
      <c r="F57" s="1012" t="s">
        <v>101</v>
      </c>
      <c r="G57" s="999"/>
      <c r="H57" s="1015"/>
    </row>
    <row r="58" spans="1:8" x14ac:dyDescent="0.2">
      <c r="A58" s="1013" t="s">
        <v>2058</v>
      </c>
      <c r="B58" s="1000" t="s">
        <v>828</v>
      </c>
      <c r="C58" s="1016">
        <v>7</v>
      </c>
      <c r="F58" s="1013" t="s">
        <v>2058</v>
      </c>
      <c r="G58" s="1000" t="s">
        <v>828</v>
      </c>
      <c r="H58" s="1016">
        <v>8</v>
      </c>
    </row>
    <row r="59" spans="1:8" x14ac:dyDescent="0.2">
      <c r="A59" s="1013" t="s">
        <v>2059</v>
      </c>
      <c r="B59" s="1000" t="s">
        <v>829</v>
      </c>
      <c r="C59" s="1016">
        <v>7</v>
      </c>
      <c r="F59" s="1013" t="s">
        <v>2059</v>
      </c>
      <c r="G59" s="1000" t="s">
        <v>829</v>
      </c>
      <c r="H59" s="1016">
        <v>8</v>
      </c>
    </row>
    <row r="60" spans="1:8" x14ac:dyDescent="0.2">
      <c r="A60" s="1013" t="s">
        <v>2060</v>
      </c>
      <c r="B60" s="1000" t="s">
        <v>830</v>
      </c>
      <c r="C60" s="1016">
        <v>7</v>
      </c>
      <c r="F60" s="1013" t="s">
        <v>2060</v>
      </c>
      <c r="G60" s="1000" t="s">
        <v>830</v>
      </c>
      <c r="H60" s="1016">
        <v>8</v>
      </c>
    </row>
    <row r="61" spans="1:8" x14ac:dyDescent="0.2">
      <c r="A61" s="1013" t="s">
        <v>2061</v>
      </c>
      <c r="B61" s="1000" t="s">
        <v>831</v>
      </c>
      <c r="C61" s="1016">
        <v>7</v>
      </c>
      <c r="F61" s="1013" t="s">
        <v>2061</v>
      </c>
      <c r="G61" s="1000" t="s">
        <v>831</v>
      </c>
      <c r="H61" s="1016">
        <v>8</v>
      </c>
    </row>
    <row r="62" spans="1:8" x14ac:dyDescent="0.2">
      <c r="A62" s="1013" t="s">
        <v>2062</v>
      </c>
      <c r="B62" s="1000" t="s">
        <v>832</v>
      </c>
      <c r="C62" s="1016">
        <v>8</v>
      </c>
      <c r="F62" s="1013" t="s">
        <v>2062</v>
      </c>
      <c r="G62" s="1000" t="s">
        <v>832</v>
      </c>
      <c r="H62" s="1016">
        <v>8</v>
      </c>
    </row>
    <row r="63" spans="1:8" x14ac:dyDescent="0.2">
      <c r="A63" s="1012" t="s">
        <v>80</v>
      </c>
      <c r="B63" s="999"/>
      <c r="C63" s="1015"/>
      <c r="F63" s="1012" t="s">
        <v>2608</v>
      </c>
      <c r="G63" s="999"/>
      <c r="H63" s="1015"/>
    </row>
    <row r="64" spans="1:8" x14ac:dyDescent="0.2">
      <c r="A64" s="1013" t="s">
        <v>2035</v>
      </c>
      <c r="B64" s="1000" t="s">
        <v>595</v>
      </c>
      <c r="C64" s="1016">
        <v>5</v>
      </c>
      <c r="F64" s="1013" t="s">
        <v>2035</v>
      </c>
      <c r="G64" s="1000" t="s">
        <v>595</v>
      </c>
      <c r="H64" s="1016">
        <v>5</v>
      </c>
    </row>
    <row r="65" spans="1:8" x14ac:dyDescent="0.2">
      <c r="A65" s="1012" t="s">
        <v>79</v>
      </c>
      <c r="B65" s="999"/>
      <c r="C65" s="1015"/>
      <c r="F65" s="1012" t="s">
        <v>79</v>
      </c>
      <c r="G65" s="999"/>
      <c r="H65" s="1015"/>
    </row>
    <row r="66" spans="1:8" x14ac:dyDescent="0.2">
      <c r="A66" s="1013" t="s">
        <v>2037</v>
      </c>
      <c r="B66" s="1000" t="s">
        <v>597</v>
      </c>
      <c r="C66" s="1016">
        <v>5</v>
      </c>
      <c r="F66" s="1013" t="s">
        <v>2037</v>
      </c>
      <c r="G66" s="1000" t="s">
        <v>597</v>
      </c>
      <c r="H66" s="1016">
        <v>5</v>
      </c>
    </row>
    <row r="67" spans="1:8" x14ac:dyDescent="0.2">
      <c r="A67" s="1013" t="s">
        <v>2038</v>
      </c>
      <c r="B67" s="1000" t="s">
        <v>598</v>
      </c>
      <c r="C67" s="1016">
        <v>5</v>
      </c>
      <c r="F67" s="1013" t="s">
        <v>2038</v>
      </c>
      <c r="G67" s="1000" t="s">
        <v>598</v>
      </c>
      <c r="H67" s="1016">
        <v>5</v>
      </c>
    </row>
    <row r="68" spans="1:8" x14ac:dyDescent="0.2">
      <c r="A68" s="1013" t="s">
        <v>2039</v>
      </c>
      <c r="B68" s="1000" t="s">
        <v>614</v>
      </c>
      <c r="C68" s="1016">
        <v>5</v>
      </c>
      <c r="F68" s="1013" t="s">
        <v>2039</v>
      </c>
      <c r="G68" s="1000" t="s">
        <v>614</v>
      </c>
      <c r="H68" s="1016">
        <v>5</v>
      </c>
    </row>
    <row r="69" spans="1:8" x14ac:dyDescent="0.2">
      <c r="A69" s="1013" t="s">
        <v>2025</v>
      </c>
      <c r="B69" s="1000" t="s">
        <v>1776</v>
      </c>
      <c r="C69" s="1016">
        <v>4</v>
      </c>
      <c r="F69" s="1013" t="s">
        <v>2025</v>
      </c>
      <c r="G69" s="1000" t="s">
        <v>1776</v>
      </c>
      <c r="H69" s="1016">
        <v>4</v>
      </c>
    </row>
    <row r="70" spans="1:8" x14ac:dyDescent="0.2">
      <c r="A70" s="1013" t="s">
        <v>2036</v>
      </c>
      <c r="B70" s="1000" t="s">
        <v>596</v>
      </c>
      <c r="C70" s="1016">
        <v>5</v>
      </c>
      <c r="F70" s="1013" t="s">
        <v>2036</v>
      </c>
      <c r="G70" s="1000" t="s">
        <v>596</v>
      </c>
      <c r="H70" s="1016">
        <v>5</v>
      </c>
    </row>
    <row r="71" spans="1:8" x14ac:dyDescent="0.2">
      <c r="A71" s="1013" t="s">
        <v>2040</v>
      </c>
      <c r="B71" s="1000" t="s">
        <v>615</v>
      </c>
      <c r="C71" s="1016">
        <v>5</v>
      </c>
      <c r="F71" s="1013" t="s">
        <v>2040</v>
      </c>
      <c r="G71" s="1000" t="s">
        <v>615</v>
      </c>
      <c r="H71" s="1016">
        <v>5</v>
      </c>
    </row>
    <row r="72" spans="1:8" x14ac:dyDescent="0.2">
      <c r="A72" s="1013" t="s">
        <v>2041</v>
      </c>
      <c r="B72" s="1000" t="s">
        <v>1780</v>
      </c>
      <c r="C72" s="1016">
        <v>5</v>
      </c>
      <c r="F72" s="1013" t="s">
        <v>2041</v>
      </c>
      <c r="G72" s="1000" t="s">
        <v>1780</v>
      </c>
      <c r="H72" s="1016">
        <v>6</v>
      </c>
    </row>
    <row r="73" spans="1:8" x14ac:dyDescent="0.2">
      <c r="A73" s="1013" t="s">
        <v>2042</v>
      </c>
      <c r="B73" s="1000" t="s">
        <v>616</v>
      </c>
      <c r="C73" s="1016">
        <v>5</v>
      </c>
      <c r="F73" s="1013" t="s">
        <v>2042</v>
      </c>
      <c r="G73" s="1000" t="s">
        <v>616</v>
      </c>
      <c r="H73" s="1016">
        <v>6</v>
      </c>
    </row>
    <row r="74" spans="1:8" x14ac:dyDescent="0.2">
      <c r="A74" s="1013" t="s">
        <v>2043</v>
      </c>
      <c r="B74" s="1000" t="s">
        <v>617</v>
      </c>
      <c r="C74" s="1016">
        <v>5</v>
      </c>
      <c r="F74" s="1013" t="s">
        <v>2043</v>
      </c>
      <c r="G74" s="1000" t="s">
        <v>617</v>
      </c>
      <c r="H74" s="1016">
        <v>6</v>
      </c>
    </row>
    <row r="75" spans="1:8" x14ac:dyDescent="0.2">
      <c r="A75" s="1012" t="s">
        <v>87</v>
      </c>
      <c r="B75" s="999"/>
      <c r="C75" s="1015"/>
      <c r="F75" s="1012" t="s">
        <v>87</v>
      </c>
      <c r="G75" s="999"/>
      <c r="H75" s="1015"/>
    </row>
    <row r="76" spans="1:8" x14ac:dyDescent="0.2">
      <c r="A76" s="1013" t="s">
        <v>2044</v>
      </c>
      <c r="B76" s="1000" t="s">
        <v>618</v>
      </c>
      <c r="C76" s="1016">
        <v>6</v>
      </c>
      <c r="F76" s="1013" t="s">
        <v>2044</v>
      </c>
      <c r="G76" s="1000" t="s">
        <v>618</v>
      </c>
      <c r="H76" s="1016">
        <v>6</v>
      </c>
    </row>
    <row r="77" spans="1:8" x14ac:dyDescent="0.2">
      <c r="A77" s="1012" t="s">
        <v>88</v>
      </c>
      <c r="B77" s="999"/>
      <c r="C77" s="1015"/>
      <c r="F77" s="1012" t="s">
        <v>88</v>
      </c>
      <c r="G77" s="999"/>
      <c r="H77" s="1015"/>
    </row>
    <row r="78" spans="1:8" x14ac:dyDescent="0.2">
      <c r="A78" s="1013" t="s">
        <v>2046</v>
      </c>
      <c r="B78" s="1000" t="s">
        <v>619</v>
      </c>
      <c r="C78" s="1016">
        <v>6</v>
      </c>
      <c r="F78" s="1013" t="s">
        <v>2046</v>
      </c>
      <c r="G78" s="1000" t="s">
        <v>619</v>
      </c>
      <c r="H78" s="1016">
        <v>6</v>
      </c>
    </row>
    <row r="79" spans="1:8" x14ac:dyDescent="0.2">
      <c r="A79" s="1013" t="s">
        <v>2048</v>
      </c>
      <c r="B79" s="1000" t="s">
        <v>826</v>
      </c>
      <c r="C79" s="1016">
        <v>6</v>
      </c>
      <c r="F79" s="1013" t="s">
        <v>2048</v>
      </c>
      <c r="G79" s="1000" t="s">
        <v>826</v>
      </c>
      <c r="H79" s="1016">
        <v>6</v>
      </c>
    </row>
    <row r="80" spans="1:8" x14ac:dyDescent="0.2">
      <c r="A80" s="1012" t="s">
        <v>100</v>
      </c>
      <c r="B80" s="999"/>
      <c r="C80" s="1015"/>
      <c r="F80" s="1012" t="s">
        <v>100</v>
      </c>
      <c r="G80" s="999"/>
      <c r="H80" s="1015"/>
    </row>
    <row r="81" spans="1:8" x14ac:dyDescent="0.2">
      <c r="A81" s="1013" t="s">
        <v>2054</v>
      </c>
      <c r="B81" s="1000" t="s">
        <v>626</v>
      </c>
      <c r="C81" s="1016">
        <v>7</v>
      </c>
      <c r="F81" s="1013" t="s">
        <v>2054</v>
      </c>
      <c r="G81" s="1000" t="s">
        <v>626</v>
      </c>
      <c r="H81" s="1016">
        <v>7</v>
      </c>
    </row>
    <row r="82" spans="1:8" x14ac:dyDescent="0.2">
      <c r="A82" s="1013" t="s">
        <v>2055</v>
      </c>
      <c r="B82" s="1000" t="s">
        <v>627</v>
      </c>
      <c r="C82" s="1016">
        <v>7</v>
      </c>
      <c r="F82" s="1013" t="s">
        <v>2055</v>
      </c>
      <c r="G82" s="1000" t="s">
        <v>627</v>
      </c>
      <c r="H82" s="1016">
        <v>7</v>
      </c>
    </row>
    <row r="83" spans="1:8" x14ac:dyDescent="0.2">
      <c r="A83" s="1012" t="s">
        <v>111</v>
      </c>
      <c r="B83" s="999"/>
      <c r="C83" s="1015"/>
      <c r="F83" s="1012" t="s">
        <v>111</v>
      </c>
      <c r="G83" s="999"/>
      <c r="H83" s="1015"/>
    </row>
    <row r="84" spans="1:8" x14ac:dyDescent="0.2">
      <c r="A84" s="1013" t="s">
        <v>2024</v>
      </c>
      <c r="B84" s="1000" t="s">
        <v>589</v>
      </c>
      <c r="C84" s="1016">
        <v>3</v>
      </c>
      <c r="F84" s="1013" t="s">
        <v>2024</v>
      </c>
      <c r="G84" s="1000" t="s">
        <v>589</v>
      </c>
      <c r="H84" s="1016">
        <v>4</v>
      </c>
    </row>
    <row r="85" spans="1:8" x14ac:dyDescent="0.2">
      <c r="A85" s="1013" t="s">
        <v>2090</v>
      </c>
      <c r="B85" s="1000" t="s">
        <v>661</v>
      </c>
      <c r="C85" s="1016">
        <v>11</v>
      </c>
      <c r="F85" s="1013" t="s">
        <v>2090</v>
      </c>
      <c r="G85" s="1000" t="s">
        <v>661</v>
      </c>
      <c r="H85" s="1016">
        <v>11</v>
      </c>
    </row>
    <row r="86" spans="1:8" x14ac:dyDescent="0.2">
      <c r="A86" s="1013" t="s">
        <v>2091</v>
      </c>
      <c r="B86" s="1000" t="s">
        <v>664</v>
      </c>
      <c r="C86" s="1016">
        <v>11</v>
      </c>
      <c r="F86" s="1013" t="s">
        <v>2091</v>
      </c>
      <c r="G86" s="1000" t="s">
        <v>664</v>
      </c>
      <c r="H86" s="1016">
        <v>11</v>
      </c>
    </row>
    <row r="87" spans="1:8" x14ac:dyDescent="0.2">
      <c r="A87" s="1013" t="s">
        <v>2095</v>
      </c>
      <c r="B87" s="1000" t="s">
        <v>666</v>
      </c>
      <c r="C87" s="1016">
        <v>11</v>
      </c>
      <c r="F87" s="1013" t="s">
        <v>2095</v>
      </c>
      <c r="G87" s="1000" t="s">
        <v>666</v>
      </c>
      <c r="H87" s="1016">
        <v>11</v>
      </c>
    </row>
    <row r="88" spans="1:8" x14ac:dyDescent="0.2">
      <c r="A88" s="1013" t="s">
        <v>2099</v>
      </c>
      <c r="B88" s="1000" t="s">
        <v>1923</v>
      </c>
      <c r="C88" s="1016">
        <v>11</v>
      </c>
      <c r="F88" s="1013" t="s">
        <v>2099</v>
      </c>
      <c r="G88" s="1000" t="s">
        <v>1923</v>
      </c>
      <c r="H88" s="1016">
        <v>11</v>
      </c>
    </row>
    <row r="89" spans="1:8" x14ac:dyDescent="0.2">
      <c r="A89" s="1013" t="s">
        <v>2101</v>
      </c>
      <c r="B89" s="1000" t="s">
        <v>808</v>
      </c>
      <c r="C89" s="1016">
        <v>11</v>
      </c>
      <c r="F89" s="1013" t="s">
        <v>2101</v>
      </c>
      <c r="G89" s="1000" t="s">
        <v>808</v>
      </c>
      <c r="H89" s="1016">
        <v>11</v>
      </c>
    </row>
    <row r="90" spans="1:8" x14ac:dyDescent="0.2">
      <c r="A90" s="1013" t="s">
        <v>2088</v>
      </c>
      <c r="B90" s="1000" t="s">
        <v>658</v>
      </c>
      <c r="C90" s="1016">
        <v>10</v>
      </c>
      <c r="F90" s="1013" t="s">
        <v>2088</v>
      </c>
      <c r="G90" s="1000" t="s">
        <v>658</v>
      </c>
      <c r="H90" s="1016">
        <v>10</v>
      </c>
    </row>
    <row r="91" spans="1:8" x14ac:dyDescent="0.2">
      <c r="A91" s="1013" t="s">
        <v>2087</v>
      </c>
      <c r="B91" s="1000" t="s">
        <v>818</v>
      </c>
      <c r="C91" s="1016">
        <v>10</v>
      </c>
      <c r="F91" s="1013" t="s">
        <v>2087</v>
      </c>
      <c r="G91" s="1000" t="s">
        <v>818</v>
      </c>
      <c r="H91" s="1016">
        <v>10</v>
      </c>
    </row>
    <row r="92" spans="1:8" x14ac:dyDescent="0.2">
      <c r="A92" s="1013" t="s">
        <v>2089</v>
      </c>
      <c r="B92" s="1000" t="s">
        <v>659</v>
      </c>
      <c r="C92" s="1016">
        <v>11</v>
      </c>
      <c r="F92" s="1013" t="s">
        <v>2089</v>
      </c>
      <c r="G92" s="1000" t="s">
        <v>659</v>
      </c>
      <c r="H92" s="1016">
        <v>11</v>
      </c>
    </row>
    <row r="93" spans="1:8" x14ac:dyDescent="0.2">
      <c r="A93" s="1012" t="s">
        <v>2550</v>
      </c>
      <c r="B93" s="999"/>
      <c r="C93" s="1015"/>
      <c r="F93" s="1012" t="s">
        <v>2550</v>
      </c>
      <c r="G93" s="999"/>
      <c r="H93" s="1015"/>
    </row>
    <row r="94" spans="1:8" x14ac:dyDescent="0.2">
      <c r="A94" s="1013" t="s">
        <v>2056</v>
      </c>
      <c r="B94" s="1000" t="s">
        <v>628</v>
      </c>
      <c r="C94" s="1016">
        <v>7</v>
      </c>
      <c r="F94" s="1013" t="s">
        <v>2056</v>
      </c>
      <c r="G94" s="1000" t="s">
        <v>628</v>
      </c>
      <c r="H94" s="1016">
        <v>8</v>
      </c>
    </row>
    <row r="95" spans="1:8" x14ac:dyDescent="0.2">
      <c r="A95" s="1012" t="s">
        <v>2549</v>
      </c>
      <c r="B95" s="999"/>
      <c r="C95" s="1015"/>
      <c r="F95" s="1012" t="s">
        <v>2549</v>
      </c>
      <c r="G95" s="999"/>
      <c r="H95" s="1015"/>
    </row>
    <row r="96" spans="1:8" x14ac:dyDescent="0.2">
      <c r="A96" s="1013" t="s">
        <v>2057</v>
      </c>
      <c r="B96" s="1000" t="s">
        <v>800</v>
      </c>
      <c r="C96" s="1016">
        <v>7</v>
      </c>
      <c r="F96" s="1013" t="s">
        <v>2057</v>
      </c>
      <c r="G96" s="1000" t="s">
        <v>800</v>
      </c>
      <c r="H96" s="1016">
        <v>8</v>
      </c>
    </row>
    <row r="97" spans="1:8" x14ac:dyDescent="0.2">
      <c r="A97" s="1012" t="s">
        <v>103</v>
      </c>
      <c r="B97" s="999"/>
      <c r="C97" s="1015"/>
      <c r="F97" s="1012" t="s">
        <v>103</v>
      </c>
      <c r="G97" s="999"/>
      <c r="H97" s="1015"/>
    </row>
    <row r="98" spans="1:8" x14ac:dyDescent="0.2">
      <c r="A98" s="1013" t="s">
        <v>2063</v>
      </c>
      <c r="B98" s="1000" t="s">
        <v>632</v>
      </c>
      <c r="C98" s="1016">
        <v>8</v>
      </c>
      <c r="F98" s="1013" t="s">
        <v>2063</v>
      </c>
      <c r="G98" s="1000" t="s">
        <v>632</v>
      </c>
      <c r="H98" s="1016">
        <v>8</v>
      </c>
    </row>
    <row r="99" spans="1:8" x14ac:dyDescent="0.2">
      <c r="A99" s="1013" t="s">
        <v>2064</v>
      </c>
      <c r="B99" s="1000" t="s">
        <v>833</v>
      </c>
      <c r="C99" s="1016">
        <v>8</v>
      </c>
      <c r="F99" s="1013" t="s">
        <v>2064</v>
      </c>
      <c r="G99" s="1000" t="s">
        <v>833</v>
      </c>
      <c r="H99" s="1016">
        <v>8</v>
      </c>
    </row>
    <row r="100" spans="1:8" x14ac:dyDescent="0.2">
      <c r="A100" s="1012" t="s">
        <v>293</v>
      </c>
      <c r="B100" s="999"/>
      <c r="C100" s="1015"/>
      <c r="F100" s="1012" t="s">
        <v>293</v>
      </c>
      <c r="G100" s="999"/>
      <c r="H100" s="1015"/>
    </row>
    <row r="101" spans="1:8" x14ac:dyDescent="0.2">
      <c r="A101" s="1013" t="s">
        <v>2118</v>
      </c>
      <c r="B101" s="1000" t="s">
        <v>688</v>
      </c>
      <c r="C101" s="1016">
        <v>13</v>
      </c>
      <c r="F101" s="1013" t="s">
        <v>2118</v>
      </c>
      <c r="G101" s="1000" t="s">
        <v>688</v>
      </c>
      <c r="H101" s="1016">
        <v>13</v>
      </c>
    </row>
    <row r="102" spans="1:8" x14ac:dyDescent="0.2">
      <c r="A102" s="1012" t="s">
        <v>104</v>
      </c>
      <c r="B102" s="999"/>
      <c r="C102" s="1015"/>
      <c r="F102" s="1012" t="s">
        <v>104</v>
      </c>
      <c r="G102" s="999"/>
      <c r="H102" s="1015"/>
    </row>
    <row r="103" spans="1:8" x14ac:dyDescent="0.2">
      <c r="A103" s="1013" t="s">
        <v>2066</v>
      </c>
      <c r="B103" s="1000" t="s">
        <v>634</v>
      </c>
      <c r="C103" s="1016">
        <v>8</v>
      </c>
      <c r="F103" s="1013" t="s">
        <v>2066</v>
      </c>
      <c r="G103" s="1000" t="s">
        <v>634</v>
      </c>
      <c r="H103" s="1016">
        <v>9</v>
      </c>
    </row>
    <row r="104" spans="1:8" x14ac:dyDescent="0.2">
      <c r="A104" s="1013" t="s">
        <v>2067</v>
      </c>
      <c r="B104" s="1000" t="s">
        <v>1781</v>
      </c>
      <c r="C104" s="1016">
        <v>8</v>
      </c>
      <c r="F104" s="1013" t="s">
        <v>2067</v>
      </c>
      <c r="G104" s="1000" t="s">
        <v>1781</v>
      </c>
      <c r="H104" s="1016">
        <v>9</v>
      </c>
    </row>
    <row r="105" spans="1:8" x14ac:dyDescent="0.2">
      <c r="A105" s="1013" t="s">
        <v>2068</v>
      </c>
      <c r="B105" s="1000" t="s">
        <v>637</v>
      </c>
      <c r="C105" s="1016">
        <v>8</v>
      </c>
      <c r="F105" s="1013" t="s">
        <v>2068</v>
      </c>
      <c r="G105" s="1000" t="s">
        <v>637</v>
      </c>
      <c r="H105" s="1016">
        <v>9</v>
      </c>
    </row>
    <row r="106" spans="1:8" x14ac:dyDescent="0.2">
      <c r="A106" s="1013" t="s">
        <v>2028</v>
      </c>
      <c r="B106" s="1000" t="s">
        <v>1777</v>
      </c>
      <c r="C106" s="1016">
        <v>4</v>
      </c>
      <c r="F106" s="1013" t="s">
        <v>2028</v>
      </c>
      <c r="G106" s="1000" t="s">
        <v>1777</v>
      </c>
      <c r="H106" s="1016">
        <v>4</v>
      </c>
    </row>
    <row r="107" spans="1:8" x14ac:dyDescent="0.2">
      <c r="A107" s="1013" t="s">
        <v>2065</v>
      </c>
      <c r="B107" s="1000" t="s">
        <v>633</v>
      </c>
      <c r="C107" s="1016">
        <v>8</v>
      </c>
      <c r="F107" s="1013" t="s">
        <v>2065</v>
      </c>
      <c r="G107" s="1000" t="s">
        <v>633</v>
      </c>
      <c r="H107" s="1016">
        <v>8</v>
      </c>
    </row>
    <row r="108" spans="1:8" x14ac:dyDescent="0.2">
      <c r="A108" s="1013" t="s">
        <v>2272</v>
      </c>
      <c r="B108" s="1000" t="s">
        <v>1922</v>
      </c>
      <c r="C108" s="1016">
        <v>8</v>
      </c>
      <c r="F108" s="1013" t="s">
        <v>2272</v>
      </c>
      <c r="G108" s="1000" t="s">
        <v>1922</v>
      </c>
      <c r="H108" s="1016">
        <v>9</v>
      </c>
    </row>
    <row r="109" spans="1:8" x14ac:dyDescent="0.2">
      <c r="A109" s="1012" t="s">
        <v>99</v>
      </c>
      <c r="B109" s="999"/>
      <c r="C109" s="1015"/>
      <c r="F109" s="1012" t="s">
        <v>99</v>
      </c>
      <c r="G109" s="999"/>
      <c r="H109" s="1015"/>
    </row>
    <row r="110" spans="1:8" x14ac:dyDescent="0.2">
      <c r="A110" s="1013" t="s">
        <v>2052</v>
      </c>
      <c r="B110" s="1000" t="s">
        <v>625</v>
      </c>
      <c r="C110" s="1016">
        <v>7</v>
      </c>
      <c r="F110" s="1013" t="s">
        <v>2052</v>
      </c>
      <c r="G110" s="1000" t="s">
        <v>625</v>
      </c>
      <c r="H110" s="1016">
        <v>7</v>
      </c>
    </row>
    <row r="111" spans="1:8" x14ac:dyDescent="0.2">
      <c r="A111" s="1012" t="s">
        <v>105</v>
      </c>
      <c r="B111" s="999"/>
      <c r="C111" s="1015"/>
      <c r="F111" s="1012" t="s">
        <v>105</v>
      </c>
      <c r="G111" s="999"/>
      <c r="H111" s="1015"/>
    </row>
    <row r="112" spans="1:8" x14ac:dyDescent="0.2">
      <c r="A112" s="1013" t="s">
        <v>2069</v>
      </c>
      <c r="B112" s="1000" t="s">
        <v>638</v>
      </c>
      <c r="C112" s="1016">
        <v>8</v>
      </c>
      <c r="F112" s="1013" t="s">
        <v>2069</v>
      </c>
      <c r="G112" s="1000" t="s">
        <v>638</v>
      </c>
      <c r="H112" s="1016">
        <v>9</v>
      </c>
    </row>
    <row r="113" spans="1:8" x14ac:dyDescent="0.2">
      <c r="A113" s="1012" t="s">
        <v>2548</v>
      </c>
      <c r="B113" s="999"/>
      <c r="C113" s="1015"/>
      <c r="F113" s="1012" t="s">
        <v>2548</v>
      </c>
      <c r="G113" s="999"/>
      <c r="H113" s="1015"/>
    </row>
    <row r="114" spans="1:8" x14ac:dyDescent="0.2">
      <c r="A114" s="1013" t="s">
        <v>2070</v>
      </c>
      <c r="B114" s="1000" t="s">
        <v>639</v>
      </c>
      <c r="C114" s="1016">
        <v>9</v>
      </c>
      <c r="F114" s="1013" t="s">
        <v>2070</v>
      </c>
      <c r="G114" s="1000" t="s">
        <v>639</v>
      </c>
      <c r="H114" s="1016">
        <v>9</v>
      </c>
    </row>
    <row r="115" spans="1:8" x14ac:dyDescent="0.2">
      <c r="A115" s="1012" t="s">
        <v>400</v>
      </c>
      <c r="B115" s="999"/>
      <c r="C115" s="1015"/>
      <c r="F115" s="1012" t="s">
        <v>400</v>
      </c>
      <c r="G115" s="999"/>
      <c r="H115" s="1015"/>
    </row>
    <row r="116" spans="1:8" x14ac:dyDescent="0.2">
      <c r="A116" s="1013" t="s">
        <v>2117</v>
      </c>
      <c r="B116" s="1000" t="s">
        <v>687</v>
      </c>
      <c r="C116" s="1016">
        <v>13</v>
      </c>
      <c r="F116" s="1013" t="s">
        <v>2117</v>
      </c>
      <c r="G116" s="1000" t="s">
        <v>687</v>
      </c>
      <c r="H116" s="1016">
        <v>14</v>
      </c>
    </row>
    <row r="117" spans="1:8" x14ac:dyDescent="0.2">
      <c r="A117" s="1012" t="s">
        <v>107</v>
      </c>
      <c r="B117" s="999"/>
      <c r="C117" s="1015"/>
      <c r="F117" s="1012" t="s">
        <v>107</v>
      </c>
      <c r="G117" s="999"/>
      <c r="H117" s="1015"/>
    </row>
    <row r="118" spans="1:8" x14ac:dyDescent="0.2">
      <c r="A118" s="1013" t="s">
        <v>2074</v>
      </c>
      <c r="B118" s="1000" t="s">
        <v>650</v>
      </c>
      <c r="C118" s="1016">
        <v>9</v>
      </c>
      <c r="F118" s="1013" t="s">
        <v>2074</v>
      </c>
      <c r="G118" s="1000" t="s">
        <v>650</v>
      </c>
      <c r="H118" s="1016">
        <v>10</v>
      </c>
    </row>
    <row r="119" spans="1:8" x14ac:dyDescent="0.2">
      <c r="A119" s="1013" t="s">
        <v>2075</v>
      </c>
      <c r="B119" s="1000" t="s">
        <v>804</v>
      </c>
      <c r="C119" s="1016">
        <v>9</v>
      </c>
      <c r="F119" s="1013" t="s">
        <v>2075</v>
      </c>
      <c r="G119" s="1000" t="s">
        <v>804</v>
      </c>
      <c r="H119" s="1016">
        <v>10</v>
      </c>
    </row>
    <row r="120" spans="1:8" x14ac:dyDescent="0.2">
      <c r="A120" s="1012" t="s">
        <v>93</v>
      </c>
      <c r="B120" s="999"/>
      <c r="C120" s="1015"/>
      <c r="F120" s="1012" t="s">
        <v>93</v>
      </c>
      <c r="G120" s="999"/>
      <c r="H120" s="1015"/>
    </row>
    <row r="121" spans="1:8" x14ac:dyDescent="0.2">
      <c r="A121" s="1013" t="s">
        <v>2049</v>
      </c>
      <c r="B121" s="1018" t="s">
        <v>799</v>
      </c>
      <c r="C121" s="1016">
        <v>6</v>
      </c>
      <c r="F121" s="1013" t="s">
        <v>2049</v>
      </c>
      <c r="G121" s="1018" t="s">
        <v>799</v>
      </c>
      <c r="H121" s="1016">
        <v>7</v>
      </c>
    </row>
    <row r="122" spans="1:8" ht="14.25" customHeight="1" x14ac:dyDescent="0.2">
      <c r="A122" s="1013" t="s">
        <v>2050</v>
      </c>
      <c r="B122" s="1018" t="s">
        <v>827</v>
      </c>
      <c r="C122" s="1016">
        <v>6</v>
      </c>
      <c r="F122" s="1013" t="s">
        <v>2050</v>
      </c>
      <c r="G122" s="1018" t="s">
        <v>827</v>
      </c>
      <c r="H122" s="1016">
        <v>7</v>
      </c>
    </row>
    <row r="123" spans="1:8" x14ac:dyDescent="0.2">
      <c r="A123" s="1012" t="s">
        <v>62</v>
      </c>
      <c r="B123" s="999"/>
      <c r="C123" s="1015"/>
      <c r="F123" s="1012" t="s">
        <v>62</v>
      </c>
      <c r="G123" s="999"/>
      <c r="H123" s="1015"/>
    </row>
    <row r="124" spans="1:8" x14ac:dyDescent="0.2">
      <c r="A124" s="1013" t="s">
        <v>2071</v>
      </c>
      <c r="B124" s="1000" t="s">
        <v>640</v>
      </c>
      <c r="C124" s="1016">
        <v>9</v>
      </c>
      <c r="F124" s="1013" t="s">
        <v>2071</v>
      </c>
      <c r="G124" s="1000" t="s">
        <v>640</v>
      </c>
      <c r="H124" s="1016">
        <v>9</v>
      </c>
    </row>
    <row r="125" spans="1:8" x14ac:dyDescent="0.2">
      <c r="A125" s="1013" t="s">
        <v>2072</v>
      </c>
      <c r="B125" s="1000" t="s">
        <v>1782</v>
      </c>
      <c r="C125" s="1016">
        <v>9</v>
      </c>
      <c r="F125" s="1013" t="s">
        <v>2072</v>
      </c>
      <c r="G125" s="1000" t="s">
        <v>1782</v>
      </c>
      <c r="H125" s="1016">
        <v>9</v>
      </c>
    </row>
    <row r="126" spans="1:8" x14ac:dyDescent="0.2">
      <c r="A126" s="1013" t="s">
        <v>2073</v>
      </c>
      <c r="B126" s="1000" t="s">
        <v>1783</v>
      </c>
      <c r="C126" s="1016">
        <v>9</v>
      </c>
      <c r="F126" s="1013" t="s">
        <v>2073</v>
      </c>
      <c r="G126" s="1000" t="s">
        <v>1783</v>
      </c>
      <c r="H126" s="1016">
        <v>10</v>
      </c>
    </row>
    <row r="127" spans="1:8" x14ac:dyDescent="0.2">
      <c r="A127" s="1013" t="s">
        <v>2079</v>
      </c>
      <c r="B127" s="1000" t="s">
        <v>651</v>
      </c>
      <c r="C127" s="1016">
        <v>10</v>
      </c>
      <c r="F127" s="1013" t="s">
        <v>2079</v>
      </c>
      <c r="G127" s="1000" t="s">
        <v>651</v>
      </c>
      <c r="H127" s="1016">
        <v>10</v>
      </c>
    </row>
    <row r="128" spans="1:8" x14ac:dyDescent="0.2">
      <c r="A128" s="1013" t="s">
        <v>2078</v>
      </c>
      <c r="B128" s="1000" t="s">
        <v>838</v>
      </c>
      <c r="C128" s="1016">
        <v>10</v>
      </c>
      <c r="F128" s="1013" t="s">
        <v>2078</v>
      </c>
      <c r="G128" s="1000" t="s">
        <v>838</v>
      </c>
      <c r="H128" s="1016">
        <v>10</v>
      </c>
    </row>
    <row r="129" spans="1:8" x14ac:dyDescent="0.2">
      <c r="A129" s="1013" t="s">
        <v>2080</v>
      </c>
      <c r="B129" s="1000" t="s">
        <v>652</v>
      </c>
      <c r="C129" s="1016">
        <v>10</v>
      </c>
      <c r="F129" s="1013" t="s">
        <v>2080</v>
      </c>
      <c r="G129" s="1000" t="s">
        <v>652</v>
      </c>
      <c r="H129" s="1016">
        <v>10</v>
      </c>
    </row>
    <row r="130" spans="1:8" x14ac:dyDescent="0.2">
      <c r="A130" s="1013" t="s">
        <v>2081</v>
      </c>
      <c r="B130" s="1000" t="s">
        <v>835</v>
      </c>
      <c r="C130" s="1016">
        <v>10</v>
      </c>
      <c r="F130" s="1013" t="s">
        <v>2081</v>
      </c>
      <c r="G130" s="1000" t="s">
        <v>835</v>
      </c>
      <c r="H130" s="1016">
        <v>11</v>
      </c>
    </row>
    <row r="131" spans="1:8" x14ac:dyDescent="0.2">
      <c r="A131" s="1012" t="s">
        <v>108</v>
      </c>
      <c r="B131" s="999"/>
      <c r="C131" s="1015"/>
      <c r="F131" s="1012" t="s">
        <v>108</v>
      </c>
      <c r="G131" s="999"/>
      <c r="H131" s="1015"/>
    </row>
    <row r="132" spans="1:8" x14ac:dyDescent="0.2">
      <c r="A132" s="1013" t="s">
        <v>2076</v>
      </c>
      <c r="B132" s="1000" t="s">
        <v>805</v>
      </c>
      <c r="C132" s="1016">
        <v>9</v>
      </c>
      <c r="F132" s="1013" t="s">
        <v>2076</v>
      </c>
      <c r="G132" s="1000" t="s">
        <v>805</v>
      </c>
      <c r="H132" s="1016">
        <v>10</v>
      </c>
    </row>
    <row r="133" spans="1:8" x14ac:dyDescent="0.2">
      <c r="A133" s="1013" t="s">
        <v>2077</v>
      </c>
      <c r="B133" s="1000" t="s">
        <v>834</v>
      </c>
      <c r="C133" s="1016">
        <v>9</v>
      </c>
      <c r="F133" s="1013" t="s">
        <v>2077</v>
      </c>
      <c r="G133" s="1000" t="s">
        <v>834</v>
      </c>
      <c r="H133" s="1016">
        <v>10</v>
      </c>
    </row>
    <row r="134" spans="1:8" x14ac:dyDescent="0.2">
      <c r="A134" s="1012" t="s">
        <v>261</v>
      </c>
      <c r="B134" s="999"/>
      <c r="C134" s="1015"/>
      <c r="F134" s="1012" t="s">
        <v>261</v>
      </c>
      <c r="G134" s="999"/>
      <c r="H134" s="1015"/>
    </row>
    <row r="135" spans="1:8" x14ac:dyDescent="0.2">
      <c r="A135" s="1013" t="s">
        <v>2032</v>
      </c>
      <c r="B135" s="1000" t="s">
        <v>1778</v>
      </c>
      <c r="C135" s="1016">
        <v>4</v>
      </c>
      <c r="F135" s="1013" t="s">
        <v>2032</v>
      </c>
      <c r="G135" s="1000" t="s">
        <v>1778</v>
      </c>
      <c r="H135" s="1016">
        <v>5</v>
      </c>
    </row>
    <row r="136" spans="1:8" x14ac:dyDescent="0.2">
      <c r="A136" s="1013" t="s">
        <v>2031</v>
      </c>
      <c r="B136" s="1000" t="s">
        <v>825</v>
      </c>
      <c r="C136" s="1016">
        <v>4</v>
      </c>
      <c r="F136" s="1013" t="s">
        <v>2031</v>
      </c>
      <c r="G136" s="1000" t="s">
        <v>825</v>
      </c>
      <c r="H136" s="1016">
        <v>4</v>
      </c>
    </row>
    <row r="137" spans="1:8" x14ac:dyDescent="0.2">
      <c r="A137" s="1013" t="s">
        <v>2033</v>
      </c>
      <c r="B137" s="1000" t="s">
        <v>594</v>
      </c>
      <c r="C137" s="1016">
        <v>4</v>
      </c>
      <c r="F137" s="1013" t="s">
        <v>2033</v>
      </c>
      <c r="G137" s="1000" t="s">
        <v>594</v>
      </c>
      <c r="H137" s="1016">
        <v>5</v>
      </c>
    </row>
    <row r="138" spans="1:8" x14ac:dyDescent="0.2">
      <c r="A138" s="1013" t="s">
        <v>2034</v>
      </c>
      <c r="B138" s="1000" t="s">
        <v>1779</v>
      </c>
      <c r="C138" s="1016">
        <v>5</v>
      </c>
      <c r="F138" s="1013" t="s">
        <v>2034</v>
      </c>
      <c r="G138" s="1000" t="s">
        <v>1779</v>
      </c>
      <c r="H138" s="1016">
        <v>5</v>
      </c>
    </row>
    <row r="139" spans="1:8" x14ac:dyDescent="0.2">
      <c r="A139" s="1012" t="s">
        <v>2552</v>
      </c>
      <c r="B139" s="999"/>
      <c r="C139" s="1015"/>
      <c r="F139" s="1012" t="s">
        <v>2552</v>
      </c>
      <c r="G139" s="999"/>
      <c r="H139" s="1015"/>
    </row>
    <row r="140" spans="1:8" x14ac:dyDescent="0.2">
      <c r="A140" s="1013" t="s">
        <v>2082</v>
      </c>
      <c r="B140" s="1000" t="s">
        <v>653</v>
      </c>
      <c r="C140" s="1016">
        <v>10</v>
      </c>
      <c r="F140" s="1013" t="s">
        <v>2082</v>
      </c>
      <c r="G140" s="1000" t="s">
        <v>653</v>
      </c>
      <c r="H140" s="1016">
        <v>11</v>
      </c>
    </row>
    <row r="141" spans="1:8" x14ac:dyDescent="0.2">
      <c r="A141" s="1013" t="s">
        <v>2083</v>
      </c>
      <c r="B141" s="1000" t="s">
        <v>2577</v>
      </c>
      <c r="C141" s="1016">
        <v>10</v>
      </c>
      <c r="F141" s="1013" t="s">
        <v>2083</v>
      </c>
      <c r="G141" s="1000" t="s">
        <v>2577</v>
      </c>
      <c r="H141" s="1016">
        <v>11</v>
      </c>
    </row>
    <row r="142" spans="1:8" x14ac:dyDescent="0.2">
      <c r="A142" s="1013" t="s">
        <v>2084</v>
      </c>
      <c r="B142" s="1000" t="s">
        <v>2576</v>
      </c>
      <c r="C142" s="1016">
        <v>10</v>
      </c>
      <c r="F142" s="1013" t="s">
        <v>2084</v>
      </c>
      <c r="G142" s="1000" t="s">
        <v>2576</v>
      </c>
      <c r="H142" s="1016">
        <v>11</v>
      </c>
    </row>
    <row r="143" spans="1:8" x14ac:dyDescent="0.2">
      <c r="A143" s="1013" t="s">
        <v>2085</v>
      </c>
      <c r="B143" s="1000" t="s">
        <v>807</v>
      </c>
      <c r="C143" s="1016">
        <v>10</v>
      </c>
      <c r="F143" s="1013" t="s">
        <v>2085</v>
      </c>
      <c r="G143" s="1000" t="s">
        <v>807</v>
      </c>
      <c r="H143" s="1016">
        <v>11</v>
      </c>
    </row>
    <row r="144" spans="1:8" x14ac:dyDescent="0.2">
      <c r="A144" s="1013" t="s">
        <v>2086</v>
      </c>
      <c r="B144" s="1000" t="s">
        <v>655</v>
      </c>
      <c r="C144" s="1016">
        <v>10</v>
      </c>
      <c r="F144" s="1013" t="s">
        <v>2086</v>
      </c>
      <c r="G144" s="1000" t="s">
        <v>655</v>
      </c>
      <c r="H144" s="1016">
        <v>11</v>
      </c>
    </row>
    <row r="145" spans="1:8" x14ac:dyDescent="0.2">
      <c r="A145" s="1012" t="s">
        <v>114</v>
      </c>
      <c r="B145" s="999"/>
      <c r="C145" s="1015"/>
      <c r="F145" s="1012" t="s">
        <v>114</v>
      </c>
      <c r="G145" s="999"/>
      <c r="H145" s="1015"/>
    </row>
    <row r="146" spans="1:8" x14ac:dyDescent="0.2">
      <c r="A146" s="1013" t="s">
        <v>2120</v>
      </c>
      <c r="B146" s="1000" t="s">
        <v>690</v>
      </c>
      <c r="C146" s="1016">
        <v>13</v>
      </c>
      <c r="F146" s="1013" t="s">
        <v>2120</v>
      </c>
      <c r="G146" s="1000" t="s">
        <v>690</v>
      </c>
      <c r="H146" s="1016">
        <v>14</v>
      </c>
    </row>
    <row r="147" spans="1:8" x14ac:dyDescent="0.2">
      <c r="A147" s="1012" t="s">
        <v>362</v>
      </c>
      <c r="B147" s="999"/>
      <c r="C147" s="1015"/>
      <c r="F147" s="1012" t="s">
        <v>362</v>
      </c>
      <c r="G147" s="999"/>
      <c r="H147" s="1015"/>
    </row>
    <row r="148" spans="1:8" x14ac:dyDescent="0.2">
      <c r="A148" s="1013" t="s">
        <v>2103</v>
      </c>
      <c r="B148" s="1000" t="s">
        <v>2579</v>
      </c>
      <c r="C148" s="1016">
        <v>11</v>
      </c>
      <c r="F148" s="1013" t="s">
        <v>2103</v>
      </c>
      <c r="G148" s="1000" t="s">
        <v>2579</v>
      </c>
      <c r="H148" s="1016">
        <v>12</v>
      </c>
    </row>
    <row r="149" spans="1:8" x14ac:dyDescent="0.2">
      <c r="A149" s="1013" t="s">
        <v>2104</v>
      </c>
      <c r="B149" s="1000" t="s">
        <v>809</v>
      </c>
      <c r="C149" s="1016">
        <v>12</v>
      </c>
      <c r="F149" s="1013" t="s">
        <v>2104</v>
      </c>
      <c r="G149" s="1000" t="s">
        <v>809</v>
      </c>
      <c r="H149" s="1016">
        <v>12</v>
      </c>
    </row>
    <row r="150" spans="1:8" x14ac:dyDescent="0.2">
      <c r="A150" s="1013" t="s">
        <v>2105</v>
      </c>
      <c r="B150" s="1000" t="s">
        <v>670</v>
      </c>
      <c r="C150" s="1016">
        <v>12</v>
      </c>
      <c r="F150" s="1013" t="s">
        <v>2105</v>
      </c>
      <c r="G150" s="1000" t="s">
        <v>670</v>
      </c>
      <c r="H150" s="1016">
        <v>12</v>
      </c>
    </row>
    <row r="151" spans="1:8" x14ac:dyDescent="0.2">
      <c r="A151" s="1013" t="s">
        <v>2106</v>
      </c>
      <c r="B151" s="1000" t="s">
        <v>672</v>
      </c>
      <c r="C151" s="1016">
        <v>12</v>
      </c>
      <c r="F151" s="1013" t="s">
        <v>2106</v>
      </c>
      <c r="G151" s="1000" t="s">
        <v>672</v>
      </c>
      <c r="H151" s="1016">
        <v>13</v>
      </c>
    </row>
    <row r="152" spans="1:8" x14ac:dyDescent="0.2">
      <c r="A152" s="1013" t="s">
        <v>2107</v>
      </c>
      <c r="B152" s="1000" t="s">
        <v>2580</v>
      </c>
      <c r="C152" s="1016">
        <v>12</v>
      </c>
      <c r="F152" s="1013" t="s">
        <v>2107</v>
      </c>
      <c r="G152" s="1000" t="s">
        <v>2580</v>
      </c>
      <c r="H152" s="1016">
        <v>13</v>
      </c>
    </row>
    <row r="153" spans="1:8" x14ac:dyDescent="0.2">
      <c r="A153" s="1013" t="s">
        <v>2108</v>
      </c>
      <c r="B153" s="1000" t="s">
        <v>2578</v>
      </c>
      <c r="C153" s="1016">
        <v>12</v>
      </c>
      <c r="F153" s="1013" t="s">
        <v>2108</v>
      </c>
      <c r="G153" s="1000" t="s">
        <v>2578</v>
      </c>
      <c r="H153" s="1016">
        <v>13</v>
      </c>
    </row>
    <row r="154" spans="1:8" x14ac:dyDescent="0.2">
      <c r="A154" s="1013" t="s">
        <v>2109</v>
      </c>
      <c r="B154" s="1000" t="s">
        <v>677</v>
      </c>
      <c r="C154" s="1016">
        <v>12</v>
      </c>
      <c r="F154" s="1013" t="s">
        <v>2109</v>
      </c>
      <c r="G154" s="1000" t="s">
        <v>677</v>
      </c>
      <c r="H154" s="1016">
        <v>13</v>
      </c>
    </row>
    <row r="155" spans="1:8" x14ac:dyDescent="0.2">
      <c r="A155" s="1013" t="s">
        <v>2110</v>
      </c>
      <c r="B155" s="1000" t="s">
        <v>678</v>
      </c>
      <c r="C155" s="1016">
        <v>12</v>
      </c>
      <c r="F155" s="1013" t="s">
        <v>2110</v>
      </c>
      <c r="G155" s="1000" t="s">
        <v>678</v>
      </c>
      <c r="H155" s="1016">
        <v>13</v>
      </c>
    </row>
    <row r="156" spans="1:8" x14ac:dyDescent="0.2">
      <c r="A156" s="1013" t="s">
        <v>2111</v>
      </c>
      <c r="B156" s="1000" t="s">
        <v>679</v>
      </c>
      <c r="C156" s="1016">
        <v>12</v>
      </c>
      <c r="F156" s="1013" t="s">
        <v>2111</v>
      </c>
      <c r="G156" s="1000" t="s">
        <v>679</v>
      </c>
      <c r="H156" s="1016">
        <v>13</v>
      </c>
    </row>
    <row r="157" spans="1:8" x14ac:dyDescent="0.2">
      <c r="A157" s="1013" t="s">
        <v>2112</v>
      </c>
      <c r="B157" s="1000" t="s">
        <v>1784</v>
      </c>
      <c r="C157" s="1016">
        <v>12</v>
      </c>
      <c r="F157" s="1013" t="s">
        <v>2112</v>
      </c>
      <c r="G157" s="1000" t="s">
        <v>1784</v>
      </c>
      <c r="H157" s="1016">
        <v>13</v>
      </c>
    </row>
    <row r="158" spans="1:8" x14ac:dyDescent="0.2">
      <c r="A158" s="1013" t="s">
        <v>2113</v>
      </c>
      <c r="B158" s="1000" t="s">
        <v>681</v>
      </c>
      <c r="C158" s="1016">
        <v>12</v>
      </c>
      <c r="F158" s="1013" t="s">
        <v>2113</v>
      </c>
      <c r="G158" s="1000" t="s">
        <v>681</v>
      </c>
      <c r="H158" s="1016">
        <v>13</v>
      </c>
    </row>
    <row r="159" spans="1:8" x14ac:dyDescent="0.2">
      <c r="A159" s="1013" t="s">
        <v>2114</v>
      </c>
      <c r="B159" s="1000" t="s">
        <v>685</v>
      </c>
      <c r="C159" s="1016">
        <v>12</v>
      </c>
      <c r="F159" s="1013" t="s">
        <v>2114</v>
      </c>
      <c r="G159" s="1000" t="s">
        <v>685</v>
      </c>
      <c r="H159" s="1016">
        <v>13</v>
      </c>
    </row>
    <row r="160" spans="1:8" x14ac:dyDescent="0.2">
      <c r="A160" s="1012" t="s">
        <v>112</v>
      </c>
      <c r="B160" s="999"/>
      <c r="C160" s="1015"/>
      <c r="F160" s="1012" t="s">
        <v>112</v>
      </c>
      <c r="G160" s="999"/>
      <c r="H160" s="1015"/>
    </row>
    <row r="161" spans="1:8" x14ac:dyDescent="0.2">
      <c r="A161" s="1013" t="s">
        <v>2115</v>
      </c>
      <c r="B161" s="1000" t="s">
        <v>686</v>
      </c>
      <c r="C161" s="1016">
        <v>13</v>
      </c>
      <c r="F161" s="1013" t="s">
        <v>2115</v>
      </c>
      <c r="G161" s="1000" t="s">
        <v>686</v>
      </c>
      <c r="H161" s="1016">
        <v>13</v>
      </c>
    </row>
    <row r="162" spans="1:8" ht="19.5" customHeight="1" x14ac:dyDescent="0.2">
      <c r="A162" s="1010" t="s">
        <v>2553</v>
      </c>
      <c r="B162" s="1011"/>
      <c r="C162" s="1014"/>
      <c r="F162" s="1010" t="s">
        <v>2553</v>
      </c>
      <c r="G162" s="1011"/>
      <c r="H162" s="1014"/>
    </row>
    <row r="163" spans="1:8" x14ac:dyDescent="0.2">
      <c r="A163" s="1012" t="s">
        <v>270</v>
      </c>
      <c r="B163" s="999"/>
      <c r="C163" s="1015"/>
      <c r="F163" s="1012" t="s">
        <v>270</v>
      </c>
      <c r="G163" s="999"/>
      <c r="H163" s="1015"/>
    </row>
    <row r="164" spans="1:8" x14ac:dyDescent="0.2">
      <c r="A164" s="1013" t="s">
        <v>2129</v>
      </c>
      <c r="B164" s="1000" t="s">
        <v>2581</v>
      </c>
      <c r="C164" s="1016">
        <v>14</v>
      </c>
      <c r="F164" s="1013" t="s">
        <v>2129</v>
      </c>
      <c r="G164" s="1000" t="s">
        <v>2581</v>
      </c>
      <c r="H164" s="1016">
        <v>15</v>
      </c>
    </row>
    <row r="165" spans="1:8" x14ac:dyDescent="0.2">
      <c r="A165" s="1012" t="s">
        <v>204</v>
      </c>
      <c r="B165" s="999"/>
      <c r="C165" s="1015"/>
      <c r="F165" s="1012" t="s">
        <v>204</v>
      </c>
      <c r="G165" s="999"/>
      <c r="H165" s="1015"/>
    </row>
    <row r="166" spans="1:8" x14ac:dyDescent="0.2">
      <c r="A166" s="1013" t="s">
        <v>2130</v>
      </c>
      <c r="B166" s="1000" t="s">
        <v>2582</v>
      </c>
      <c r="C166" s="1016">
        <v>14</v>
      </c>
      <c r="F166" s="1013" t="s">
        <v>2130</v>
      </c>
      <c r="G166" s="1000" t="s">
        <v>2582</v>
      </c>
      <c r="H166" s="1016">
        <v>15</v>
      </c>
    </row>
    <row r="167" spans="1:8" x14ac:dyDescent="0.2">
      <c r="A167" s="1012" t="s">
        <v>177</v>
      </c>
      <c r="B167" s="999"/>
      <c r="C167" s="1015"/>
      <c r="F167" s="1012" t="s">
        <v>177</v>
      </c>
      <c r="G167" s="999"/>
      <c r="H167" s="1015"/>
    </row>
    <row r="168" spans="1:8" x14ac:dyDescent="0.2">
      <c r="A168" s="1013" t="s">
        <v>2122</v>
      </c>
      <c r="B168" s="1000" t="s">
        <v>2406</v>
      </c>
      <c r="C168" s="1016">
        <v>13</v>
      </c>
      <c r="F168" s="1013" t="s">
        <v>2122</v>
      </c>
      <c r="G168" s="1000" t="s">
        <v>2406</v>
      </c>
      <c r="H168" s="1016">
        <v>14</v>
      </c>
    </row>
    <row r="169" spans="1:8" x14ac:dyDescent="0.2">
      <c r="A169" s="1012" t="s">
        <v>2556</v>
      </c>
      <c r="B169" s="999"/>
      <c r="C169" s="1015"/>
      <c r="F169" s="1012" t="s">
        <v>2556</v>
      </c>
      <c r="G169" s="999"/>
      <c r="H169" s="1015"/>
    </row>
    <row r="170" spans="1:8" x14ac:dyDescent="0.2">
      <c r="A170" s="1013" t="s">
        <v>2135</v>
      </c>
      <c r="B170" s="1000" t="s">
        <v>2407</v>
      </c>
      <c r="C170" s="1016">
        <v>15</v>
      </c>
      <c r="F170" s="1013" t="s">
        <v>2135</v>
      </c>
      <c r="G170" s="1000" t="s">
        <v>2407</v>
      </c>
      <c r="H170" s="1016">
        <v>16</v>
      </c>
    </row>
    <row r="171" spans="1:8" x14ac:dyDescent="0.2">
      <c r="A171" s="1013" t="s">
        <v>2136</v>
      </c>
      <c r="B171" s="1000" t="s">
        <v>709</v>
      </c>
      <c r="C171" s="1016">
        <v>15</v>
      </c>
      <c r="F171" s="1013" t="s">
        <v>2136</v>
      </c>
      <c r="G171" s="1000" t="s">
        <v>709</v>
      </c>
      <c r="H171" s="1016">
        <v>16</v>
      </c>
    </row>
    <row r="172" spans="1:8" x14ac:dyDescent="0.2">
      <c r="A172" s="1013" t="s">
        <v>2137</v>
      </c>
      <c r="B172" s="1000" t="s">
        <v>710</v>
      </c>
      <c r="C172" s="1016">
        <v>15</v>
      </c>
      <c r="F172" s="1013" t="s">
        <v>2137</v>
      </c>
      <c r="G172" s="1000" t="s">
        <v>710</v>
      </c>
      <c r="H172" s="1016">
        <v>16</v>
      </c>
    </row>
    <row r="173" spans="1:8" x14ac:dyDescent="0.2">
      <c r="A173" s="1013" t="s">
        <v>2138</v>
      </c>
      <c r="B173" s="1000" t="s">
        <v>711</v>
      </c>
      <c r="C173" s="1016">
        <v>15</v>
      </c>
      <c r="F173" s="1013" t="s">
        <v>2138</v>
      </c>
      <c r="G173" s="1000" t="s">
        <v>711</v>
      </c>
      <c r="H173" s="1016">
        <v>16</v>
      </c>
    </row>
    <row r="174" spans="1:8" x14ac:dyDescent="0.2">
      <c r="A174" s="1013" t="s">
        <v>2139</v>
      </c>
      <c r="B174" s="1000" t="s">
        <v>712</v>
      </c>
      <c r="C174" s="1016">
        <v>15</v>
      </c>
      <c r="F174" s="1013" t="s">
        <v>2139</v>
      </c>
      <c r="G174" s="1000" t="s">
        <v>712</v>
      </c>
      <c r="H174" s="1016">
        <v>16</v>
      </c>
    </row>
    <row r="175" spans="1:8" x14ac:dyDescent="0.2">
      <c r="A175" s="1013" t="s">
        <v>2140</v>
      </c>
      <c r="B175" s="1000" t="s">
        <v>713</v>
      </c>
      <c r="C175" s="1016">
        <v>15</v>
      </c>
      <c r="F175" s="1013" t="s">
        <v>2140</v>
      </c>
      <c r="G175" s="1000" t="s">
        <v>713</v>
      </c>
      <c r="H175" s="1016">
        <v>16</v>
      </c>
    </row>
    <row r="176" spans="1:8" x14ac:dyDescent="0.2">
      <c r="A176" s="1013" t="s">
        <v>2141</v>
      </c>
      <c r="B176" s="1000" t="s">
        <v>714</v>
      </c>
      <c r="C176" s="1016">
        <v>15</v>
      </c>
      <c r="F176" s="1013" t="s">
        <v>2141</v>
      </c>
      <c r="G176" s="1000" t="s">
        <v>714</v>
      </c>
      <c r="H176" s="1016">
        <v>16</v>
      </c>
    </row>
    <row r="177" spans="1:8" x14ac:dyDescent="0.2">
      <c r="A177" s="1013" t="s">
        <v>2142</v>
      </c>
      <c r="B177" s="1000" t="s">
        <v>715</v>
      </c>
      <c r="C177" s="1016">
        <v>15</v>
      </c>
      <c r="F177" s="1013" t="s">
        <v>2142</v>
      </c>
      <c r="G177" s="1000" t="s">
        <v>715</v>
      </c>
      <c r="H177" s="1016">
        <v>16</v>
      </c>
    </row>
    <row r="178" spans="1:8" x14ac:dyDescent="0.2">
      <c r="A178" s="1013" t="s">
        <v>2143</v>
      </c>
      <c r="B178" s="1000" t="s">
        <v>716</v>
      </c>
      <c r="C178" s="1016">
        <v>15</v>
      </c>
      <c r="F178" s="1013" t="s">
        <v>2143</v>
      </c>
      <c r="G178" s="1000" t="s">
        <v>716</v>
      </c>
      <c r="H178" s="1016">
        <v>16</v>
      </c>
    </row>
    <row r="179" spans="1:8" x14ac:dyDescent="0.2">
      <c r="A179" s="1013" t="s">
        <v>2144</v>
      </c>
      <c r="B179" s="1000" t="s">
        <v>2583</v>
      </c>
      <c r="C179" s="1016">
        <v>15</v>
      </c>
      <c r="F179" s="1013" t="s">
        <v>2144</v>
      </c>
      <c r="G179" s="1000" t="s">
        <v>2583</v>
      </c>
      <c r="H179" s="1016">
        <v>16</v>
      </c>
    </row>
    <row r="180" spans="1:8" x14ac:dyDescent="0.2">
      <c r="A180" s="1013" t="s">
        <v>2145</v>
      </c>
      <c r="B180" s="1000" t="s">
        <v>1787</v>
      </c>
      <c r="C180" s="1016">
        <v>15</v>
      </c>
      <c r="F180" s="1013" t="s">
        <v>2145</v>
      </c>
      <c r="G180" s="1000" t="s">
        <v>1787</v>
      </c>
      <c r="H180" s="1016">
        <v>16</v>
      </c>
    </row>
    <row r="181" spans="1:8" x14ac:dyDescent="0.2">
      <c r="A181" s="1013" t="s">
        <v>2146</v>
      </c>
      <c r="B181" s="1000" t="s">
        <v>717</v>
      </c>
      <c r="C181" s="1016">
        <v>16</v>
      </c>
      <c r="F181" s="1013" t="s">
        <v>2146</v>
      </c>
      <c r="G181" s="1000" t="s">
        <v>717</v>
      </c>
      <c r="H181" s="1016">
        <v>17</v>
      </c>
    </row>
    <row r="182" spans="1:8" x14ac:dyDescent="0.2">
      <c r="A182" s="1013" t="s">
        <v>2147</v>
      </c>
      <c r="B182" s="1000" t="s">
        <v>1788</v>
      </c>
      <c r="C182" s="1016">
        <v>16</v>
      </c>
      <c r="F182" s="1013" t="s">
        <v>2147</v>
      </c>
      <c r="G182" s="1000" t="s">
        <v>1788</v>
      </c>
      <c r="H182" s="1016">
        <v>17</v>
      </c>
    </row>
    <row r="183" spans="1:8" x14ac:dyDescent="0.2">
      <c r="A183" s="1012" t="s">
        <v>2555</v>
      </c>
      <c r="B183" s="999"/>
      <c r="C183" s="1015"/>
      <c r="F183" s="1012" t="s">
        <v>2555</v>
      </c>
      <c r="G183" s="999"/>
      <c r="H183" s="1015"/>
    </row>
    <row r="184" spans="1:8" x14ac:dyDescent="0.2">
      <c r="A184" s="1013" t="s">
        <v>2131</v>
      </c>
      <c r="B184" s="1000" t="s">
        <v>2584</v>
      </c>
      <c r="C184" s="1016">
        <v>14</v>
      </c>
      <c r="F184" s="1013" t="s">
        <v>2131</v>
      </c>
      <c r="G184" s="1000" t="s">
        <v>2584</v>
      </c>
      <c r="H184" s="1016">
        <v>15</v>
      </c>
    </row>
    <row r="185" spans="1:8" x14ac:dyDescent="0.2">
      <c r="A185" s="1013" t="s">
        <v>2132</v>
      </c>
      <c r="B185" s="1000" t="s">
        <v>707</v>
      </c>
      <c r="C185" s="1016">
        <v>14</v>
      </c>
      <c r="F185" s="1013" t="s">
        <v>2132</v>
      </c>
      <c r="G185" s="1000" t="s">
        <v>707</v>
      </c>
      <c r="H185" s="1016">
        <v>15</v>
      </c>
    </row>
    <row r="186" spans="1:8" x14ac:dyDescent="0.2">
      <c r="A186" s="1012" t="s">
        <v>443</v>
      </c>
      <c r="B186" s="999"/>
      <c r="C186" s="1015"/>
      <c r="F186" s="1012" t="s">
        <v>443</v>
      </c>
      <c r="G186" s="999"/>
      <c r="H186" s="1015"/>
    </row>
    <row r="187" spans="1:8" x14ac:dyDescent="0.2">
      <c r="A187" s="1013" t="s">
        <v>2148</v>
      </c>
      <c r="B187" s="1000" t="s">
        <v>719</v>
      </c>
      <c r="C187" s="1016">
        <v>16</v>
      </c>
      <c r="F187" s="1013" t="s">
        <v>2148</v>
      </c>
      <c r="G187" s="1000" t="s">
        <v>719</v>
      </c>
      <c r="H187" s="1016">
        <v>17</v>
      </c>
    </row>
    <row r="188" spans="1:8" x14ac:dyDescent="0.2">
      <c r="A188" s="1013" t="s">
        <v>2160</v>
      </c>
      <c r="B188" s="1000" t="s">
        <v>813</v>
      </c>
      <c r="C188" s="1016">
        <v>17</v>
      </c>
      <c r="F188" s="1013" t="s">
        <v>2160</v>
      </c>
      <c r="G188" s="1000" t="s">
        <v>813</v>
      </c>
      <c r="H188" s="1016">
        <v>18</v>
      </c>
    </row>
    <row r="189" spans="1:8" x14ac:dyDescent="0.2">
      <c r="A189" s="1013" t="s">
        <v>2162</v>
      </c>
      <c r="B189" s="1000" t="s">
        <v>740</v>
      </c>
      <c r="C189" s="1016">
        <v>17</v>
      </c>
      <c r="F189" s="1013" t="s">
        <v>2162</v>
      </c>
      <c r="G189" s="1000" t="s">
        <v>740</v>
      </c>
      <c r="H189" s="1016">
        <v>18</v>
      </c>
    </row>
    <row r="190" spans="1:8" x14ac:dyDescent="0.2">
      <c r="A190" s="1013" t="s">
        <v>2163</v>
      </c>
      <c r="B190" s="1000" t="s">
        <v>742</v>
      </c>
      <c r="C190" s="1016">
        <v>17</v>
      </c>
      <c r="F190" s="1013" t="s">
        <v>2163</v>
      </c>
      <c r="G190" s="1000" t="s">
        <v>742</v>
      </c>
      <c r="H190" s="1016">
        <v>18</v>
      </c>
    </row>
    <row r="191" spans="1:8" x14ac:dyDescent="0.2">
      <c r="A191" s="1013" t="s">
        <v>2164</v>
      </c>
      <c r="B191" s="1000" t="s">
        <v>743</v>
      </c>
      <c r="C191" s="1016">
        <v>17</v>
      </c>
      <c r="F191" s="1013" t="s">
        <v>2164</v>
      </c>
      <c r="G191" s="1000" t="s">
        <v>743</v>
      </c>
      <c r="H191" s="1016">
        <v>18</v>
      </c>
    </row>
    <row r="192" spans="1:8" x14ac:dyDescent="0.2">
      <c r="A192" s="1013" t="s">
        <v>2165</v>
      </c>
      <c r="B192" s="1000" t="s">
        <v>744</v>
      </c>
      <c r="C192" s="1016">
        <v>17</v>
      </c>
      <c r="F192" s="1013" t="s">
        <v>2165</v>
      </c>
      <c r="G192" s="1000" t="s">
        <v>744</v>
      </c>
      <c r="H192" s="1016">
        <v>18</v>
      </c>
    </row>
    <row r="193" spans="1:8" x14ac:dyDescent="0.2">
      <c r="A193" s="1013" t="s">
        <v>2167</v>
      </c>
      <c r="B193" s="1000" t="s">
        <v>814</v>
      </c>
      <c r="C193" s="1016">
        <v>17</v>
      </c>
      <c r="F193" s="1013" t="s">
        <v>2167</v>
      </c>
      <c r="G193" s="1000" t="s">
        <v>814</v>
      </c>
      <c r="H193" s="1016">
        <v>18</v>
      </c>
    </row>
    <row r="194" spans="1:8" x14ac:dyDescent="0.2">
      <c r="A194" s="1013" t="s">
        <v>2168</v>
      </c>
      <c r="B194" s="1000" t="s">
        <v>747</v>
      </c>
      <c r="C194" s="1016">
        <v>17</v>
      </c>
      <c r="F194" s="1013" t="s">
        <v>2168</v>
      </c>
      <c r="G194" s="1000" t="s">
        <v>747</v>
      </c>
      <c r="H194" s="1016">
        <v>18</v>
      </c>
    </row>
    <row r="195" spans="1:8" x14ac:dyDescent="0.2">
      <c r="A195" s="1013" t="s">
        <v>2169</v>
      </c>
      <c r="B195" s="1000" t="s">
        <v>1789</v>
      </c>
      <c r="C195" s="1016">
        <v>17</v>
      </c>
      <c r="F195" s="1013" t="s">
        <v>2169</v>
      </c>
      <c r="G195" s="1000" t="s">
        <v>1789</v>
      </c>
      <c r="H195" s="1016">
        <v>19</v>
      </c>
    </row>
    <row r="196" spans="1:8" x14ac:dyDescent="0.2">
      <c r="A196" s="1013" t="s">
        <v>2170</v>
      </c>
      <c r="B196" s="1000" t="s">
        <v>1790</v>
      </c>
      <c r="C196" s="1016">
        <v>18</v>
      </c>
      <c r="F196" s="1013" t="s">
        <v>2170</v>
      </c>
      <c r="G196" s="1000" t="s">
        <v>1790</v>
      </c>
      <c r="H196" s="1016">
        <v>19</v>
      </c>
    </row>
    <row r="197" spans="1:8" x14ac:dyDescent="0.2">
      <c r="A197" s="1013" t="s">
        <v>2171</v>
      </c>
      <c r="B197" s="1000" t="s">
        <v>749</v>
      </c>
      <c r="C197" s="1016">
        <v>18</v>
      </c>
      <c r="F197" s="1013" t="s">
        <v>2171</v>
      </c>
      <c r="G197" s="1000" t="s">
        <v>749</v>
      </c>
      <c r="H197" s="1016">
        <v>19</v>
      </c>
    </row>
    <row r="198" spans="1:8" x14ac:dyDescent="0.2">
      <c r="A198" s="1013" t="s">
        <v>2172</v>
      </c>
      <c r="B198" s="1000" t="s">
        <v>751</v>
      </c>
      <c r="C198" s="1016">
        <v>18</v>
      </c>
      <c r="F198" s="1013" t="s">
        <v>2172</v>
      </c>
      <c r="G198" s="1000" t="s">
        <v>751</v>
      </c>
      <c r="H198" s="1016">
        <v>19</v>
      </c>
    </row>
    <row r="199" spans="1:8" x14ac:dyDescent="0.2">
      <c r="A199" s="1013" t="s">
        <v>2159</v>
      </c>
      <c r="B199" s="1000" t="s">
        <v>819</v>
      </c>
      <c r="C199" s="1016">
        <v>17</v>
      </c>
      <c r="F199" s="1013" t="s">
        <v>2159</v>
      </c>
      <c r="G199" s="1000" t="s">
        <v>819</v>
      </c>
      <c r="H199" s="1016">
        <v>18</v>
      </c>
    </row>
    <row r="200" spans="1:8" x14ac:dyDescent="0.2">
      <c r="A200" s="1013" t="s">
        <v>2166</v>
      </c>
      <c r="B200" s="1000" t="s">
        <v>746</v>
      </c>
      <c r="C200" s="1016">
        <v>17</v>
      </c>
      <c r="F200" s="1013" t="s">
        <v>2166</v>
      </c>
      <c r="G200" s="1000" t="s">
        <v>746</v>
      </c>
      <c r="H200" s="1016">
        <v>18</v>
      </c>
    </row>
    <row r="201" spans="1:8" x14ac:dyDescent="0.2">
      <c r="A201" s="1013" t="s">
        <v>2161</v>
      </c>
      <c r="B201" s="1000" t="s">
        <v>739</v>
      </c>
      <c r="C201" s="1016">
        <v>17</v>
      </c>
      <c r="F201" s="1013" t="s">
        <v>2161</v>
      </c>
      <c r="G201" s="1000" t="s">
        <v>739</v>
      </c>
      <c r="H201" s="1016">
        <v>18</v>
      </c>
    </row>
    <row r="202" spans="1:8" x14ac:dyDescent="0.2">
      <c r="A202" s="1013" t="s">
        <v>2149</v>
      </c>
      <c r="B202" s="1000" t="s">
        <v>2585</v>
      </c>
      <c r="C202" s="1016">
        <v>16</v>
      </c>
      <c r="F202" s="1013" t="s">
        <v>2149</v>
      </c>
      <c r="G202" s="1000" t="s">
        <v>2585</v>
      </c>
      <c r="H202" s="1016">
        <v>17</v>
      </c>
    </row>
    <row r="203" spans="1:8" x14ac:dyDescent="0.2">
      <c r="A203" s="1013" t="s">
        <v>2150</v>
      </c>
      <c r="B203" s="1000" t="s">
        <v>447</v>
      </c>
      <c r="C203" s="1016">
        <v>16</v>
      </c>
      <c r="F203" s="1013" t="s">
        <v>2150</v>
      </c>
      <c r="G203" s="1000" t="s">
        <v>447</v>
      </c>
      <c r="H203" s="1016">
        <v>17</v>
      </c>
    </row>
    <row r="204" spans="1:8" x14ac:dyDescent="0.2">
      <c r="A204" s="1013" t="s">
        <v>2151</v>
      </c>
      <c r="B204" s="1000" t="s">
        <v>449</v>
      </c>
      <c r="C204" s="1016">
        <v>16</v>
      </c>
      <c r="F204" s="1013" t="s">
        <v>2151</v>
      </c>
      <c r="G204" s="1000" t="s">
        <v>449</v>
      </c>
      <c r="H204" s="1016">
        <v>17</v>
      </c>
    </row>
    <row r="205" spans="1:8" x14ac:dyDescent="0.2">
      <c r="A205" s="1013" t="s">
        <v>2152</v>
      </c>
      <c r="B205" s="1000" t="s">
        <v>726</v>
      </c>
      <c r="C205" s="1016">
        <v>16</v>
      </c>
      <c r="F205" s="1013" t="s">
        <v>2152</v>
      </c>
      <c r="G205" s="1000" t="s">
        <v>726</v>
      </c>
      <c r="H205" s="1016">
        <v>17</v>
      </c>
    </row>
    <row r="206" spans="1:8" x14ac:dyDescent="0.2">
      <c r="A206" s="1013" t="s">
        <v>2153</v>
      </c>
      <c r="B206" s="1000" t="s">
        <v>727</v>
      </c>
      <c r="C206" s="1016">
        <v>16</v>
      </c>
      <c r="F206" s="1013" t="s">
        <v>2153</v>
      </c>
      <c r="G206" s="1000" t="s">
        <v>727</v>
      </c>
      <c r="H206" s="1016">
        <v>17</v>
      </c>
    </row>
    <row r="207" spans="1:8" x14ac:dyDescent="0.2">
      <c r="A207" s="1013" t="s">
        <v>2154</v>
      </c>
      <c r="B207" s="1000" t="s">
        <v>2586</v>
      </c>
      <c r="C207" s="1016">
        <v>16</v>
      </c>
      <c r="F207" s="1013" t="s">
        <v>2154</v>
      </c>
      <c r="G207" s="1000" t="s">
        <v>2586</v>
      </c>
      <c r="H207" s="1016">
        <v>17</v>
      </c>
    </row>
    <row r="208" spans="1:8" x14ac:dyDescent="0.2">
      <c r="A208" s="1013" t="s">
        <v>2155</v>
      </c>
      <c r="B208" s="1000" t="s">
        <v>731</v>
      </c>
      <c r="C208" s="1016">
        <v>16</v>
      </c>
      <c r="F208" s="1013" t="s">
        <v>2155</v>
      </c>
      <c r="G208" s="1000" t="s">
        <v>731</v>
      </c>
      <c r="H208" s="1016">
        <v>17</v>
      </c>
    </row>
    <row r="209" spans="1:8" x14ac:dyDescent="0.2">
      <c r="A209" s="1013" t="s">
        <v>2156</v>
      </c>
      <c r="B209" s="1000" t="s">
        <v>732</v>
      </c>
      <c r="C209" s="1016">
        <v>16</v>
      </c>
      <c r="F209" s="1013" t="s">
        <v>2156</v>
      </c>
      <c r="G209" s="1000" t="s">
        <v>732</v>
      </c>
      <c r="H209" s="1016">
        <v>17</v>
      </c>
    </row>
    <row r="210" spans="1:8" x14ac:dyDescent="0.2">
      <c r="A210" s="1013" t="s">
        <v>2157</v>
      </c>
      <c r="B210" s="1000" t="s">
        <v>735</v>
      </c>
      <c r="C210" s="1016">
        <v>17</v>
      </c>
      <c r="F210" s="1013" t="s">
        <v>2157</v>
      </c>
      <c r="G210" s="1000" t="s">
        <v>735</v>
      </c>
      <c r="H210" s="1016">
        <v>18</v>
      </c>
    </row>
    <row r="211" spans="1:8" x14ac:dyDescent="0.2">
      <c r="A211" s="1013" t="s">
        <v>2158</v>
      </c>
      <c r="B211" s="1000" t="s">
        <v>738</v>
      </c>
      <c r="C211" s="1016">
        <v>17</v>
      </c>
      <c r="F211" s="1013" t="s">
        <v>2158</v>
      </c>
      <c r="G211" s="1000" t="s">
        <v>738</v>
      </c>
      <c r="H211" s="1016">
        <v>18</v>
      </c>
    </row>
    <row r="212" spans="1:8" x14ac:dyDescent="0.2">
      <c r="A212" s="1013" t="s">
        <v>2173</v>
      </c>
      <c r="B212" s="1000" t="s">
        <v>752</v>
      </c>
      <c r="C212" s="1016">
        <v>18</v>
      </c>
      <c r="F212" s="1013" t="s">
        <v>2173</v>
      </c>
      <c r="G212" s="1000" t="s">
        <v>752</v>
      </c>
      <c r="H212" s="1016">
        <v>19</v>
      </c>
    </row>
    <row r="213" spans="1:8" x14ac:dyDescent="0.2">
      <c r="A213" s="1013" t="s">
        <v>2174</v>
      </c>
      <c r="B213" s="1000" t="s">
        <v>753</v>
      </c>
      <c r="C213" s="1016">
        <v>18</v>
      </c>
      <c r="F213" s="1013" t="s">
        <v>2174</v>
      </c>
      <c r="G213" s="1000" t="s">
        <v>753</v>
      </c>
      <c r="H213" s="1016">
        <v>19</v>
      </c>
    </row>
    <row r="214" spans="1:8" x14ac:dyDescent="0.2">
      <c r="A214" s="1012" t="s">
        <v>271</v>
      </c>
      <c r="B214" s="999"/>
      <c r="C214" s="1015"/>
      <c r="F214" s="1012" t="s">
        <v>271</v>
      </c>
      <c r="G214" s="999"/>
      <c r="H214" s="1015"/>
    </row>
    <row r="215" spans="1:8" x14ac:dyDescent="0.2">
      <c r="A215" s="1013" t="s">
        <v>2133</v>
      </c>
      <c r="B215" s="1000" t="s">
        <v>708</v>
      </c>
      <c r="C215" s="1016">
        <v>14</v>
      </c>
      <c r="F215" s="1013" t="s">
        <v>2133</v>
      </c>
      <c r="G215" s="1000" t="s">
        <v>708</v>
      </c>
      <c r="H215" s="1016">
        <v>15</v>
      </c>
    </row>
    <row r="216" spans="1:8" x14ac:dyDescent="0.2">
      <c r="A216" s="1013" t="s">
        <v>2134</v>
      </c>
      <c r="B216" s="1000" t="s">
        <v>1883</v>
      </c>
      <c r="C216" s="1016">
        <v>15</v>
      </c>
      <c r="F216" s="1013" t="s">
        <v>2134</v>
      </c>
      <c r="G216" s="1000" t="s">
        <v>1883</v>
      </c>
      <c r="H216" s="1016">
        <v>16</v>
      </c>
    </row>
    <row r="217" spans="1:8" x14ac:dyDescent="0.2">
      <c r="A217" s="1012" t="s">
        <v>2554</v>
      </c>
      <c r="B217" s="999"/>
      <c r="C217" s="1015"/>
      <c r="F217" s="1012" t="s">
        <v>2554</v>
      </c>
      <c r="G217" s="999"/>
      <c r="H217" s="1015"/>
    </row>
    <row r="218" spans="1:8" x14ac:dyDescent="0.2">
      <c r="A218" s="1013" t="s">
        <v>2124</v>
      </c>
      <c r="B218" s="1000" t="s">
        <v>2587</v>
      </c>
      <c r="C218" s="1016">
        <v>13</v>
      </c>
      <c r="F218" s="1013" t="s">
        <v>2124</v>
      </c>
      <c r="G218" s="1000" t="s">
        <v>2587</v>
      </c>
      <c r="H218" s="1016">
        <v>14</v>
      </c>
    </row>
    <row r="219" spans="1:8" x14ac:dyDescent="0.2">
      <c r="A219" s="1013" t="s">
        <v>2126</v>
      </c>
      <c r="B219" s="1000" t="s">
        <v>700</v>
      </c>
      <c r="C219" s="1016">
        <v>14</v>
      </c>
      <c r="F219" s="1013" t="s">
        <v>2126</v>
      </c>
      <c r="G219" s="1000" t="s">
        <v>700</v>
      </c>
      <c r="H219" s="1016">
        <v>14</v>
      </c>
    </row>
    <row r="220" spans="1:8" x14ac:dyDescent="0.2">
      <c r="A220" s="1013" t="s">
        <v>2123</v>
      </c>
      <c r="B220" s="1000" t="s">
        <v>2589</v>
      </c>
      <c r="C220" s="1016">
        <v>13</v>
      </c>
      <c r="F220" s="1013" t="s">
        <v>2123</v>
      </c>
      <c r="G220" s="1000" t="s">
        <v>2589</v>
      </c>
      <c r="H220" s="1016">
        <v>14</v>
      </c>
    </row>
    <row r="221" spans="1:8" x14ac:dyDescent="0.2">
      <c r="A221" s="1013" t="s">
        <v>2125</v>
      </c>
      <c r="B221" s="1000" t="s">
        <v>2588</v>
      </c>
      <c r="C221" s="1016">
        <v>13</v>
      </c>
      <c r="F221" s="1013" t="s">
        <v>2125</v>
      </c>
      <c r="G221" s="1000" t="s">
        <v>2588</v>
      </c>
      <c r="H221" s="1016">
        <v>14</v>
      </c>
    </row>
    <row r="222" spans="1:8" x14ac:dyDescent="0.2">
      <c r="A222" s="1013" t="s">
        <v>2127</v>
      </c>
      <c r="B222" s="1000" t="s">
        <v>2590</v>
      </c>
      <c r="C222" s="1016">
        <v>14</v>
      </c>
      <c r="F222" s="1013" t="s">
        <v>2127</v>
      </c>
      <c r="G222" s="1000" t="s">
        <v>2590</v>
      </c>
      <c r="H222" s="1016">
        <v>15</v>
      </c>
    </row>
    <row r="223" spans="1:8" x14ac:dyDescent="0.2">
      <c r="A223" s="1012" t="s">
        <v>376</v>
      </c>
      <c r="B223" s="999"/>
      <c r="C223" s="1015"/>
      <c r="F223" s="1012" t="s">
        <v>376</v>
      </c>
      <c r="G223" s="999"/>
      <c r="H223" s="1015"/>
    </row>
    <row r="224" spans="1:8" x14ac:dyDescent="0.2">
      <c r="A224" s="1013" t="s">
        <v>2128</v>
      </c>
      <c r="B224" s="1000" t="s">
        <v>1785</v>
      </c>
      <c r="C224" s="1016">
        <v>14</v>
      </c>
      <c r="F224" s="1013" t="s">
        <v>2128</v>
      </c>
      <c r="G224" s="1000" t="s">
        <v>1785</v>
      </c>
      <c r="H224" s="1016">
        <v>15</v>
      </c>
    </row>
    <row r="225" spans="1:8" ht="19.5" customHeight="1" x14ac:dyDescent="0.2">
      <c r="A225" s="1010" t="s">
        <v>1634</v>
      </c>
      <c r="B225" s="1011"/>
      <c r="C225" s="1014"/>
      <c r="F225" s="1010" t="s">
        <v>1634</v>
      </c>
      <c r="G225" s="1011"/>
      <c r="H225" s="1014"/>
    </row>
    <row r="226" spans="1:8" x14ac:dyDescent="0.2">
      <c r="A226" s="1012" t="s">
        <v>181</v>
      </c>
      <c r="B226" s="999"/>
      <c r="C226" s="1015"/>
      <c r="F226" s="1012" t="s">
        <v>181</v>
      </c>
      <c r="G226" s="999"/>
      <c r="H226" s="1015"/>
    </row>
    <row r="227" spans="1:8" x14ac:dyDescent="0.2">
      <c r="A227" s="1013" t="s">
        <v>2175</v>
      </c>
      <c r="B227" s="1000" t="s">
        <v>754</v>
      </c>
      <c r="C227" s="1016">
        <v>18</v>
      </c>
      <c r="F227" s="1013" t="s">
        <v>2175</v>
      </c>
      <c r="G227" s="1000" t="s">
        <v>754</v>
      </c>
      <c r="H227" s="1016">
        <v>19</v>
      </c>
    </row>
    <row r="228" spans="1:8" x14ac:dyDescent="0.2">
      <c r="A228" s="1013" t="s">
        <v>2176</v>
      </c>
      <c r="B228" s="1000" t="s">
        <v>755</v>
      </c>
      <c r="C228" s="1016">
        <v>18</v>
      </c>
      <c r="F228" s="1013" t="s">
        <v>2176</v>
      </c>
      <c r="G228" s="1000" t="s">
        <v>755</v>
      </c>
      <c r="H228" s="1016">
        <v>19</v>
      </c>
    </row>
    <row r="229" spans="1:8" x14ac:dyDescent="0.2">
      <c r="A229" s="1013" t="s">
        <v>2177</v>
      </c>
      <c r="B229" s="1000" t="s">
        <v>756</v>
      </c>
      <c r="C229" s="1016">
        <v>18</v>
      </c>
      <c r="F229" s="1013" t="s">
        <v>2177</v>
      </c>
      <c r="G229" s="1000" t="s">
        <v>756</v>
      </c>
      <c r="H229" s="1016">
        <v>19</v>
      </c>
    </row>
    <row r="230" spans="1:8" x14ac:dyDescent="0.2">
      <c r="A230" s="1013" t="s">
        <v>2179</v>
      </c>
      <c r="B230" s="1000" t="s">
        <v>757</v>
      </c>
      <c r="C230" s="1016">
        <v>18</v>
      </c>
      <c r="F230" s="1013" t="s">
        <v>2179</v>
      </c>
      <c r="G230" s="1000" t="s">
        <v>757</v>
      </c>
      <c r="H230" s="1016">
        <v>19</v>
      </c>
    </row>
    <row r="231" spans="1:8" x14ac:dyDescent="0.2">
      <c r="A231" s="1013" t="s">
        <v>2181</v>
      </c>
      <c r="B231" s="1000" t="s">
        <v>758</v>
      </c>
      <c r="C231" s="1016">
        <v>18</v>
      </c>
      <c r="F231" s="1013" t="s">
        <v>2181</v>
      </c>
      <c r="G231" s="1000" t="s">
        <v>758</v>
      </c>
      <c r="H231" s="1016">
        <v>19</v>
      </c>
    </row>
    <row r="232" spans="1:8" x14ac:dyDescent="0.2">
      <c r="A232" s="1013" t="s">
        <v>2183</v>
      </c>
      <c r="B232" s="1000" t="s">
        <v>759</v>
      </c>
      <c r="C232" s="1016">
        <v>18</v>
      </c>
      <c r="F232" s="1013" t="s">
        <v>2183</v>
      </c>
      <c r="G232" s="1000" t="s">
        <v>759</v>
      </c>
      <c r="H232" s="1016">
        <v>20</v>
      </c>
    </row>
    <row r="233" spans="1:8" x14ac:dyDescent="0.2">
      <c r="A233" s="1013" t="s">
        <v>2184</v>
      </c>
      <c r="B233" s="1000" t="s">
        <v>762</v>
      </c>
      <c r="C233" s="1016">
        <v>19</v>
      </c>
      <c r="F233" s="1013" t="s">
        <v>2184</v>
      </c>
      <c r="G233" s="1000" t="s">
        <v>762</v>
      </c>
      <c r="H233" s="1016">
        <v>20</v>
      </c>
    </row>
    <row r="234" spans="1:8" x14ac:dyDescent="0.2">
      <c r="A234" s="1013" t="s">
        <v>2185</v>
      </c>
      <c r="B234" s="1000" t="s">
        <v>763</v>
      </c>
      <c r="C234" s="1016">
        <v>19</v>
      </c>
      <c r="F234" s="1013" t="s">
        <v>2185</v>
      </c>
      <c r="G234" s="1000" t="s">
        <v>763</v>
      </c>
      <c r="H234" s="1016">
        <v>20</v>
      </c>
    </row>
    <row r="235" spans="1:8" x14ac:dyDescent="0.2">
      <c r="A235" s="1013" t="s">
        <v>2186</v>
      </c>
      <c r="B235" s="1000" t="s">
        <v>765</v>
      </c>
      <c r="C235" s="1016">
        <v>19</v>
      </c>
      <c r="F235" s="1013" t="s">
        <v>2186</v>
      </c>
      <c r="G235" s="1000" t="s">
        <v>765</v>
      </c>
      <c r="H235" s="1016">
        <v>20</v>
      </c>
    </row>
    <row r="236" spans="1:8" x14ac:dyDescent="0.2">
      <c r="A236" s="1013" t="s">
        <v>2187</v>
      </c>
      <c r="B236" s="1000" t="s">
        <v>766</v>
      </c>
      <c r="C236" s="1016">
        <v>19</v>
      </c>
      <c r="F236" s="1013" t="s">
        <v>2187</v>
      </c>
      <c r="G236" s="1000" t="s">
        <v>766</v>
      </c>
      <c r="H236" s="1016">
        <v>20</v>
      </c>
    </row>
    <row r="237" spans="1:8" x14ac:dyDescent="0.2">
      <c r="A237" s="1013" t="s">
        <v>2188</v>
      </c>
      <c r="B237" s="1000" t="s">
        <v>767</v>
      </c>
      <c r="C237" s="1016">
        <v>19</v>
      </c>
      <c r="F237" s="1013" t="s">
        <v>2188</v>
      </c>
      <c r="G237" s="1000" t="s">
        <v>767</v>
      </c>
      <c r="H237" s="1016">
        <v>20</v>
      </c>
    </row>
    <row r="238" spans="1:8" ht="19.5" customHeight="1" x14ac:dyDescent="0.2">
      <c r="A238" s="1010" t="s">
        <v>2557</v>
      </c>
      <c r="B238" s="1011"/>
      <c r="C238" s="1014"/>
      <c r="F238" s="1010" t="s">
        <v>2557</v>
      </c>
      <c r="G238" s="1011"/>
      <c r="H238" s="1014"/>
    </row>
    <row r="239" spans="1:8" x14ac:dyDescent="0.2">
      <c r="A239" s="1012" t="s">
        <v>2558</v>
      </c>
      <c r="B239" s="999"/>
      <c r="C239" s="1015"/>
      <c r="F239" s="1012" t="s">
        <v>2558</v>
      </c>
      <c r="G239" s="999"/>
      <c r="H239" s="1015"/>
    </row>
    <row r="240" spans="1:8" x14ac:dyDescent="0.2">
      <c r="A240" s="1013" t="s">
        <v>2189</v>
      </c>
      <c r="B240" s="1000" t="s">
        <v>768</v>
      </c>
      <c r="C240" s="1016">
        <v>19</v>
      </c>
      <c r="F240" s="1013" t="s">
        <v>2189</v>
      </c>
      <c r="G240" s="1000" t="s">
        <v>768</v>
      </c>
      <c r="H240" s="1016">
        <v>20</v>
      </c>
    </row>
    <row r="241" spans="1:8" x14ac:dyDescent="0.2">
      <c r="A241" s="1013" t="s">
        <v>2190</v>
      </c>
      <c r="B241" s="1000" t="s">
        <v>2601</v>
      </c>
      <c r="C241" s="1016">
        <v>19</v>
      </c>
      <c r="F241" s="1013" t="s">
        <v>2190</v>
      </c>
      <c r="G241" s="1000" t="s">
        <v>2601</v>
      </c>
      <c r="H241" s="1016">
        <v>20</v>
      </c>
    </row>
    <row r="242" spans="1:8" x14ac:dyDescent="0.2">
      <c r="A242" s="1013" t="s">
        <v>2191</v>
      </c>
      <c r="B242" s="1000" t="s">
        <v>2572</v>
      </c>
      <c r="C242" s="1016">
        <v>19</v>
      </c>
      <c r="F242" s="1013" t="s">
        <v>2191</v>
      </c>
      <c r="G242" s="1000" t="s">
        <v>2572</v>
      </c>
      <c r="H242" s="1016">
        <v>20</v>
      </c>
    </row>
    <row r="243" spans="1:8" x14ac:dyDescent="0.2">
      <c r="A243" s="1012" t="s">
        <v>2559</v>
      </c>
      <c r="B243" s="999"/>
      <c r="C243" s="1015"/>
      <c r="F243" s="1012" t="s">
        <v>2559</v>
      </c>
      <c r="G243" s="999"/>
      <c r="H243" s="1015"/>
    </row>
    <row r="244" spans="1:8" x14ac:dyDescent="0.2">
      <c r="A244" s="1013" t="s">
        <v>2192</v>
      </c>
      <c r="B244" s="1000" t="s">
        <v>820</v>
      </c>
      <c r="C244" s="1016">
        <v>19</v>
      </c>
      <c r="F244" s="1013" t="s">
        <v>2192</v>
      </c>
      <c r="G244" s="1000" t="s">
        <v>820</v>
      </c>
      <c r="H244" s="1016">
        <v>20</v>
      </c>
    </row>
    <row r="245" spans="1:8" x14ac:dyDescent="0.2">
      <c r="A245" s="1013" t="s">
        <v>2193</v>
      </c>
      <c r="B245" s="1000" t="s">
        <v>769</v>
      </c>
      <c r="C245" s="1016">
        <v>19</v>
      </c>
      <c r="F245" s="1013" t="s">
        <v>2193</v>
      </c>
      <c r="G245" s="1000" t="s">
        <v>769</v>
      </c>
      <c r="H245" s="1016">
        <v>20</v>
      </c>
    </row>
    <row r="246" spans="1:8" x14ac:dyDescent="0.2">
      <c r="A246" s="1013" t="s">
        <v>2194</v>
      </c>
      <c r="B246" s="1000" t="s">
        <v>771</v>
      </c>
      <c r="C246" s="1016">
        <v>19</v>
      </c>
      <c r="F246" s="1013" t="s">
        <v>2194</v>
      </c>
      <c r="G246" s="1000" t="s">
        <v>771</v>
      </c>
      <c r="H246" s="1016">
        <v>20</v>
      </c>
    </row>
    <row r="247" spans="1:8" x14ac:dyDescent="0.2">
      <c r="A247" s="1013" t="s">
        <v>2195</v>
      </c>
      <c r="B247" s="1000" t="s">
        <v>772</v>
      </c>
      <c r="C247" s="1016">
        <v>19</v>
      </c>
      <c r="F247" s="1013" t="s">
        <v>2195</v>
      </c>
      <c r="G247" s="1000" t="s">
        <v>772</v>
      </c>
      <c r="H247" s="1016">
        <v>20</v>
      </c>
    </row>
    <row r="248" spans="1:8" x14ac:dyDescent="0.2">
      <c r="A248" s="1012" t="s">
        <v>186</v>
      </c>
      <c r="B248" s="999"/>
      <c r="C248" s="1015"/>
      <c r="F248" s="1012" t="s">
        <v>186</v>
      </c>
      <c r="G248" s="999"/>
      <c r="H248" s="1015"/>
    </row>
    <row r="249" spans="1:8" x14ac:dyDescent="0.2">
      <c r="A249" s="1013" t="s">
        <v>2200</v>
      </c>
      <c r="B249" s="1000" t="s">
        <v>821</v>
      </c>
      <c r="C249" s="1016">
        <v>20</v>
      </c>
      <c r="F249" s="1013" t="s">
        <v>2200</v>
      </c>
      <c r="G249" s="1000" t="s">
        <v>821</v>
      </c>
      <c r="H249" s="1016">
        <v>21</v>
      </c>
    </row>
    <row r="250" spans="1:8" x14ac:dyDescent="0.2">
      <c r="A250" s="1013" t="s">
        <v>2201</v>
      </c>
      <c r="B250" s="1000" t="s">
        <v>775</v>
      </c>
      <c r="C250" s="1016">
        <v>20</v>
      </c>
      <c r="F250" s="1013" t="s">
        <v>2201</v>
      </c>
      <c r="G250" s="1000" t="s">
        <v>775</v>
      </c>
      <c r="H250" s="1016">
        <v>21</v>
      </c>
    </row>
    <row r="251" spans="1:8" x14ac:dyDescent="0.2">
      <c r="A251" s="1013" t="s">
        <v>2202</v>
      </c>
      <c r="B251" s="1000" t="s">
        <v>776</v>
      </c>
      <c r="C251" s="1016">
        <v>20</v>
      </c>
      <c r="F251" s="1013" t="s">
        <v>2202</v>
      </c>
      <c r="G251" s="1000" t="s">
        <v>776</v>
      </c>
      <c r="H251" s="1016">
        <v>21</v>
      </c>
    </row>
    <row r="252" spans="1:8" x14ac:dyDescent="0.2">
      <c r="A252" s="1012" t="s">
        <v>455</v>
      </c>
      <c r="B252" s="999"/>
      <c r="C252" s="1015"/>
      <c r="F252" s="1012" t="s">
        <v>455</v>
      </c>
      <c r="G252" s="999"/>
      <c r="H252" s="1015"/>
    </row>
    <row r="253" spans="1:8" x14ac:dyDescent="0.2">
      <c r="A253" s="1013" t="s">
        <v>2196</v>
      </c>
      <c r="B253" s="1000" t="s">
        <v>2575</v>
      </c>
      <c r="C253" s="1016">
        <v>19</v>
      </c>
      <c r="F253" s="1013" t="s">
        <v>2196</v>
      </c>
      <c r="G253" s="1000" t="s">
        <v>2575</v>
      </c>
      <c r="H253" s="1016">
        <v>20</v>
      </c>
    </row>
    <row r="254" spans="1:8" x14ac:dyDescent="0.2">
      <c r="A254" s="1013" t="s">
        <v>2197</v>
      </c>
      <c r="B254" s="1000" t="s">
        <v>2574</v>
      </c>
      <c r="C254" s="1016">
        <v>19</v>
      </c>
      <c r="F254" s="1013" t="s">
        <v>2197</v>
      </c>
      <c r="G254" s="1000" t="s">
        <v>2574</v>
      </c>
      <c r="H254" s="1016">
        <v>21</v>
      </c>
    </row>
    <row r="255" spans="1:8" x14ac:dyDescent="0.2">
      <c r="A255" s="1013" t="s">
        <v>2198</v>
      </c>
      <c r="B255" s="1000" t="s">
        <v>2573</v>
      </c>
      <c r="C255" s="1016">
        <v>20</v>
      </c>
      <c r="F255" s="1013" t="s">
        <v>2198</v>
      </c>
      <c r="G255" s="1000" t="s">
        <v>2573</v>
      </c>
      <c r="H255" s="1016">
        <v>21</v>
      </c>
    </row>
    <row r="256" spans="1:8" x14ac:dyDescent="0.2">
      <c r="A256" s="1013" t="s">
        <v>2199</v>
      </c>
      <c r="B256" s="1000" t="s">
        <v>774</v>
      </c>
      <c r="C256" s="1016">
        <v>20</v>
      </c>
      <c r="F256" s="1013" t="s">
        <v>2199</v>
      </c>
      <c r="G256" s="1000" t="s">
        <v>774</v>
      </c>
      <c r="H256" s="1016">
        <v>21</v>
      </c>
    </row>
    <row r="257" spans="1:8" x14ac:dyDescent="0.2">
      <c r="A257" s="1013" t="s">
        <v>2203</v>
      </c>
      <c r="B257" s="1000" t="s">
        <v>777</v>
      </c>
      <c r="C257" s="1016">
        <v>20</v>
      </c>
      <c r="F257" s="1013" t="s">
        <v>2203</v>
      </c>
      <c r="G257" s="1000" t="s">
        <v>777</v>
      </c>
      <c r="H257" s="1016">
        <v>21</v>
      </c>
    </row>
    <row r="258" spans="1:8" ht="19.5" customHeight="1" x14ac:dyDescent="0.2">
      <c r="A258" s="1010" t="s">
        <v>2560</v>
      </c>
      <c r="B258" s="1011"/>
      <c r="C258" s="1014"/>
      <c r="F258" s="1010" t="s">
        <v>2560</v>
      </c>
      <c r="G258" s="1011"/>
      <c r="H258" s="1014"/>
    </row>
    <row r="259" spans="1:8" x14ac:dyDescent="0.2">
      <c r="A259" s="1012" t="s">
        <v>2563</v>
      </c>
      <c r="B259" s="999"/>
      <c r="C259" s="1015"/>
      <c r="F259" s="1012" t="s">
        <v>2563</v>
      </c>
      <c r="G259" s="999"/>
      <c r="H259" s="1015"/>
    </row>
    <row r="260" spans="1:8" x14ac:dyDescent="0.2">
      <c r="A260" s="1013" t="s">
        <v>2216</v>
      </c>
      <c r="B260" s="1000" t="s">
        <v>816</v>
      </c>
      <c r="C260" s="1016">
        <v>21</v>
      </c>
      <c r="F260" s="1013" t="s">
        <v>2216</v>
      </c>
      <c r="G260" s="1000" t="s">
        <v>816</v>
      </c>
      <c r="H260" s="1016">
        <v>22</v>
      </c>
    </row>
    <row r="261" spans="1:8" x14ac:dyDescent="0.2">
      <c r="A261" s="1013" t="s">
        <v>2303</v>
      </c>
      <c r="B261" s="1000" t="s">
        <v>781</v>
      </c>
      <c r="C261" s="1016">
        <v>20</v>
      </c>
      <c r="F261" s="1013" t="s">
        <v>2303</v>
      </c>
      <c r="G261" s="1000" t="s">
        <v>781</v>
      </c>
      <c r="H261" s="1016">
        <v>22</v>
      </c>
    </row>
    <row r="262" spans="1:8" x14ac:dyDescent="0.2">
      <c r="A262" s="1013" t="s">
        <v>2304</v>
      </c>
      <c r="B262" s="1000" t="s">
        <v>1796</v>
      </c>
      <c r="C262" s="1016">
        <v>21</v>
      </c>
      <c r="F262" s="1013" t="s">
        <v>2304</v>
      </c>
      <c r="G262" s="1000" t="s">
        <v>1796</v>
      </c>
      <c r="H262" s="1016">
        <v>22</v>
      </c>
    </row>
    <row r="263" spans="1:8" x14ac:dyDescent="0.2">
      <c r="A263" s="1002"/>
      <c r="B263" s="1000" t="s">
        <v>815</v>
      </c>
      <c r="C263" s="1016">
        <v>21</v>
      </c>
      <c r="F263" s="1002"/>
      <c r="G263" s="1000" t="s">
        <v>815</v>
      </c>
      <c r="H263" s="1016">
        <v>22</v>
      </c>
    </row>
    <row r="264" spans="1:8" x14ac:dyDescent="0.2">
      <c r="A264" s="1012" t="s">
        <v>2564</v>
      </c>
      <c r="B264" s="999"/>
      <c r="C264" s="1015"/>
      <c r="F264" s="1012" t="s">
        <v>2564</v>
      </c>
      <c r="G264" s="999"/>
      <c r="H264" s="1015"/>
    </row>
    <row r="265" spans="1:8" x14ac:dyDescent="0.2">
      <c r="A265" s="1013" t="s">
        <v>2204</v>
      </c>
      <c r="B265" s="1000" t="s">
        <v>1926</v>
      </c>
      <c r="C265" s="1016">
        <v>20</v>
      </c>
      <c r="F265" s="1013" t="s">
        <v>2204</v>
      </c>
      <c r="G265" s="1000" t="s">
        <v>1926</v>
      </c>
      <c r="H265" s="1016">
        <v>22</v>
      </c>
    </row>
    <row r="266" spans="1:8" x14ac:dyDescent="0.2">
      <c r="A266" s="1013" t="s">
        <v>2205</v>
      </c>
      <c r="B266" s="1000" t="s">
        <v>1925</v>
      </c>
      <c r="C266" s="1016">
        <v>20</v>
      </c>
      <c r="F266" s="1013" t="s">
        <v>2205</v>
      </c>
      <c r="G266" s="1000" t="s">
        <v>1925</v>
      </c>
      <c r="H266" s="1016">
        <v>22</v>
      </c>
    </row>
    <row r="267" spans="1:8" x14ac:dyDescent="0.2">
      <c r="A267" s="1013" t="s">
        <v>2206</v>
      </c>
      <c r="B267" s="1000" t="s">
        <v>1791</v>
      </c>
      <c r="C267" s="1016">
        <v>20</v>
      </c>
      <c r="F267" s="1013" t="s">
        <v>2206</v>
      </c>
      <c r="G267" s="1000" t="s">
        <v>1791</v>
      </c>
      <c r="H267" s="1016">
        <v>22</v>
      </c>
    </row>
    <row r="268" spans="1:8" ht="19.5" customHeight="1" x14ac:dyDescent="0.2">
      <c r="A268" s="1010" t="s">
        <v>2539</v>
      </c>
      <c r="B268" s="1011"/>
      <c r="C268" s="1014"/>
      <c r="F268" s="1010" t="s">
        <v>2539</v>
      </c>
      <c r="G268" s="1011"/>
      <c r="H268" s="1014"/>
    </row>
    <row r="269" spans="1:8" x14ac:dyDescent="0.2">
      <c r="A269" s="1012" t="s">
        <v>318</v>
      </c>
      <c r="B269" s="999"/>
      <c r="C269" s="1015"/>
      <c r="F269" s="1012" t="s">
        <v>318</v>
      </c>
      <c r="G269" s="999"/>
      <c r="H269" s="1015"/>
    </row>
    <row r="270" spans="1:8" x14ac:dyDescent="0.2">
      <c r="A270" s="1013" t="s">
        <v>2224</v>
      </c>
      <c r="B270" s="1000" t="s">
        <v>788</v>
      </c>
      <c r="C270" s="1016">
        <v>21</v>
      </c>
      <c r="F270" s="1013" t="s">
        <v>2224</v>
      </c>
      <c r="G270" s="1000" t="s">
        <v>788</v>
      </c>
      <c r="H270" s="1016">
        <v>23</v>
      </c>
    </row>
    <row r="271" spans="1:8" x14ac:dyDescent="0.2">
      <c r="A271" s="1013" t="s">
        <v>2225</v>
      </c>
      <c r="B271" s="1000" t="s">
        <v>789</v>
      </c>
      <c r="C271" s="1016">
        <v>21</v>
      </c>
      <c r="F271" s="1013" t="s">
        <v>2225</v>
      </c>
      <c r="G271" s="1000" t="s">
        <v>789</v>
      </c>
      <c r="H271" s="1016">
        <v>23</v>
      </c>
    </row>
    <row r="272" spans="1:8" x14ac:dyDescent="0.2">
      <c r="A272" s="1012" t="s">
        <v>293</v>
      </c>
      <c r="B272" s="999"/>
      <c r="C272" s="1015"/>
      <c r="F272" s="1012" t="s">
        <v>293</v>
      </c>
      <c r="G272" s="999"/>
      <c r="H272" s="1015"/>
    </row>
    <row r="273" spans="1:8" x14ac:dyDescent="0.2">
      <c r="A273" s="1013" t="s">
        <v>2222</v>
      </c>
      <c r="B273" s="1000" t="s">
        <v>786</v>
      </c>
      <c r="C273" s="1016">
        <v>21</v>
      </c>
      <c r="F273" s="1013" t="s">
        <v>2222</v>
      </c>
      <c r="G273" s="1000" t="s">
        <v>786</v>
      </c>
      <c r="H273" s="1016">
        <v>23</v>
      </c>
    </row>
    <row r="274" spans="1:8" x14ac:dyDescent="0.2">
      <c r="A274" s="1013" t="s">
        <v>2223</v>
      </c>
      <c r="B274" s="1000" t="s">
        <v>787</v>
      </c>
      <c r="C274" s="1016">
        <v>21</v>
      </c>
      <c r="F274" s="1013" t="s">
        <v>2223</v>
      </c>
      <c r="G274" s="1000" t="s">
        <v>787</v>
      </c>
      <c r="H274" s="1016">
        <v>23</v>
      </c>
    </row>
    <row r="275" spans="1:8" x14ac:dyDescent="0.2">
      <c r="A275" s="1012" t="s">
        <v>2561</v>
      </c>
      <c r="B275" s="999"/>
      <c r="C275" s="1015"/>
      <c r="F275" s="1012" t="s">
        <v>2561</v>
      </c>
      <c r="G275" s="999"/>
      <c r="H275" s="1015"/>
    </row>
    <row r="276" spans="1:8" x14ac:dyDescent="0.2">
      <c r="A276" s="1013" t="s">
        <v>2219</v>
      </c>
      <c r="B276" s="1000" t="s">
        <v>782</v>
      </c>
      <c r="C276" s="1016">
        <v>21</v>
      </c>
      <c r="F276" s="1013" t="s">
        <v>2219</v>
      </c>
      <c r="G276" s="1000" t="s">
        <v>782</v>
      </c>
      <c r="H276" s="1016">
        <v>22</v>
      </c>
    </row>
    <row r="277" spans="1:8" x14ac:dyDescent="0.2">
      <c r="A277" s="1013" t="s">
        <v>2220</v>
      </c>
      <c r="B277" s="1000" t="s">
        <v>784</v>
      </c>
      <c r="C277" s="1016">
        <v>21</v>
      </c>
      <c r="F277" s="1013" t="s">
        <v>2220</v>
      </c>
      <c r="G277" s="1000" t="s">
        <v>784</v>
      </c>
      <c r="H277" s="1016">
        <v>22</v>
      </c>
    </row>
    <row r="278" spans="1:8" x14ac:dyDescent="0.2">
      <c r="A278" s="1013" t="s">
        <v>2221</v>
      </c>
      <c r="B278" s="1000" t="s">
        <v>1799</v>
      </c>
      <c r="C278" s="1016">
        <v>21</v>
      </c>
      <c r="F278" s="1013" t="s">
        <v>2221</v>
      </c>
      <c r="G278" s="1000" t="s">
        <v>1799</v>
      </c>
      <c r="H278" s="1016">
        <v>23</v>
      </c>
    </row>
    <row r="279" spans="1:8" ht="21.75" customHeight="1" x14ac:dyDescent="0.2">
      <c r="A279" s="1007" t="s">
        <v>2598</v>
      </c>
      <c r="B279" s="1008"/>
      <c r="C279" s="1017"/>
      <c r="F279" s="1007" t="s">
        <v>2598</v>
      </c>
      <c r="G279" s="1008"/>
      <c r="H279" s="1017"/>
    </row>
    <row r="280" spans="1:8" ht="19.5" customHeight="1" x14ac:dyDescent="0.2">
      <c r="A280" s="1010" t="s">
        <v>2537</v>
      </c>
      <c r="B280" s="1011"/>
      <c r="C280" s="1014"/>
      <c r="F280" s="1010" t="s">
        <v>2537</v>
      </c>
      <c r="G280" s="1011"/>
      <c r="H280" s="1014"/>
    </row>
    <row r="281" spans="1:8" x14ac:dyDescent="0.2">
      <c r="A281" s="1012" t="s">
        <v>904</v>
      </c>
      <c r="B281" s="999"/>
      <c r="C281" s="1015"/>
      <c r="F281" s="1012" t="s">
        <v>904</v>
      </c>
      <c r="G281" s="999"/>
      <c r="H281" s="1015"/>
    </row>
    <row r="282" spans="1:8" x14ac:dyDescent="0.2">
      <c r="A282" s="1013" t="s">
        <v>2256</v>
      </c>
      <c r="B282" s="1000" t="s">
        <v>904</v>
      </c>
      <c r="C282" s="1016">
        <v>23</v>
      </c>
      <c r="F282" s="1013" t="s">
        <v>2256</v>
      </c>
      <c r="G282" s="1000" t="s">
        <v>904</v>
      </c>
      <c r="H282" s="1016">
        <v>25</v>
      </c>
    </row>
    <row r="283" spans="1:8" x14ac:dyDescent="0.2">
      <c r="A283" s="1012" t="s">
        <v>893</v>
      </c>
      <c r="B283" s="999"/>
      <c r="C283" s="1015"/>
      <c r="F283" s="1012" t="s">
        <v>893</v>
      </c>
      <c r="G283" s="999"/>
      <c r="H283" s="1015"/>
    </row>
    <row r="284" spans="1:8" x14ac:dyDescent="0.2">
      <c r="A284" s="1013" t="s">
        <v>2242</v>
      </c>
      <c r="B284" s="1000" t="s">
        <v>893</v>
      </c>
      <c r="C284" s="1016">
        <v>23</v>
      </c>
      <c r="F284" s="1013" t="s">
        <v>2242</v>
      </c>
      <c r="G284" s="1000" t="s">
        <v>893</v>
      </c>
      <c r="H284" s="1016">
        <v>24</v>
      </c>
    </row>
    <row r="285" spans="1:8" x14ac:dyDescent="0.2">
      <c r="A285" s="1012" t="s">
        <v>905</v>
      </c>
      <c r="B285" s="999"/>
      <c r="C285" s="1015"/>
      <c r="F285" s="1012" t="s">
        <v>905</v>
      </c>
      <c r="G285" s="999"/>
      <c r="H285" s="1015"/>
    </row>
    <row r="286" spans="1:8" x14ac:dyDescent="0.2">
      <c r="A286" s="1013" t="s">
        <v>2259</v>
      </c>
      <c r="B286" s="1000" t="s">
        <v>905</v>
      </c>
      <c r="C286" s="1016">
        <v>24</v>
      </c>
      <c r="F286" s="1013" t="s">
        <v>2259</v>
      </c>
      <c r="G286" s="1000" t="s">
        <v>905</v>
      </c>
      <c r="H286" s="1016">
        <v>25</v>
      </c>
    </row>
    <row r="287" spans="1:8" x14ac:dyDescent="0.2">
      <c r="A287" s="1012" t="s">
        <v>881</v>
      </c>
      <c r="B287" s="999"/>
      <c r="C287" s="1015"/>
      <c r="F287" s="1012" t="s">
        <v>881</v>
      </c>
      <c r="G287" s="999"/>
      <c r="H287" s="1015"/>
    </row>
    <row r="288" spans="1:8" x14ac:dyDescent="0.2">
      <c r="A288" s="1013" t="s">
        <v>2233</v>
      </c>
      <c r="B288" s="1000" t="s">
        <v>881</v>
      </c>
      <c r="C288" s="1016">
        <v>22</v>
      </c>
      <c r="F288" s="1013" t="s">
        <v>2233</v>
      </c>
      <c r="G288" s="1000" t="s">
        <v>881</v>
      </c>
      <c r="H288" s="1016">
        <v>23</v>
      </c>
    </row>
    <row r="289" spans="1:8" x14ac:dyDescent="0.2">
      <c r="A289" s="1012" t="s">
        <v>896</v>
      </c>
      <c r="B289" s="999"/>
      <c r="C289" s="1015"/>
      <c r="F289" s="1012" t="s">
        <v>896</v>
      </c>
      <c r="G289" s="999"/>
      <c r="H289" s="1015"/>
    </row>
    <row r="290" spans="1:8" x14ac:dyDescent="0.2">
      <c r="A290" s="1013" t="s">
        <v>2246</v>
      </c>
      <c r="B290" s="1000" t="s">
        <v>896</v>
      </c>
      <c r="C290" s="1016">
        <v>23</v>
      </c>
      <c r="F290" s="1013" t="s">
        <v>2246</v>
      </c>
      <c r="G290" s="1000" t="s">
        <v>896</v>
      </c>
      <c r="H290" s="1016">
        <v>24</v>
      </c>
    </row>
    <row r="291" spans="1:8" x14ac:dyDescent="0.2">
      <c r="A291" s="1012" t="s">
        <v>874</v>
      </c>
      <c r="B291" s="999"/>
      <c r="C291" s="1015"/>
      <c r="F291" s="1012" t="s">
        <v>874</v>
      </c>
      <c r="G291" s="999"/>
      <c r="H291" s="1015"/>
    </row>
    <row r="292" spans="1:8" x14ac:dyDescent="0.2">
      <c r="A292" s="1013" t="s">
        <v>2226</v>
      </c>
      <c r="B292" s="1000" t="s">
        <v>874</v>
      </c>
      <c r="C292" s="1016">
        <v>22</v>
      </c>
      <c r="F292" s="1013" t="s">
        <v>2226</v>
      </c>
      <c r="G292" s="1000" t="s">
        <v>874</v>
      </c>
      <c r="H292" s="1016">
        <v>23</v>
      </c>
    </row>
    <row r="293" spans="1:8" x14ac:dyDescent="0.2">
      <c r="A293" s="1012" t="s">
        <v>889</v>
      </c>
      <c r="B293" s="999"/>
      <c r="C293" s="1015"/>
      <c r="F293" s="1012" t="s">
        <v>889</v>
      </c>
      <c r="G293" s="999"/>
      <c r="H293" s="1015"/>
    </row>
    <row r="294" spans="1:8" x14ac:dyDescent="0.2">
      <c r="A294" s="1013" t="s">
        <v>2238</v>
      </c>
      <c r="B294" s="1000" t="s">
        <v>889</v>
      </c>
      <c r="C294" s="1016">
        <v>22</v>
      </c>
      <c r="F294" s="1013" t="s">
        <v>2238</v>
      </c>
      <c r="G294" s="1000" t="s">
        <v>889</v>
      </c>
      <c r="H294" s="1016">
        <v>24</v>
      </c>
    </row>
    <row r="295" spans="1:8" x14ac:dyDescent="0.2">
      <c r="A295" s="1012" t="s">
        <v>876</v>
      </c>
      <c r="B295" s="999"/>
      <c r="C295" s="1015"/>
      <c r="F295" s="1012" t="s">
        <v>876</v>
      </c>
      <c r="G295" s="999"/>
      <c r="H295" s="1015"/>
    </row>
    <row r="296" spans="1:8" x14ac:dyDescent="0.2">
      <c r="A296" s="1013" t="s">
        <v>2229</v>
      </c>
      <c r="B296" s="1000" t="s">
        <v>876</v>
      </c>
      <c r="C296" s="1016">
        <v>22</v>
      </c>
      <c r="F296" s="1013" t="s">
        <v>2229</v>
      </c>
      <c r="G296" s="1000" t="s">
        <v>876</v>
      </c>
      <c r="H296" s="1016">
        <v>23</v>
      </c>
    </row>
    <row r="297" spans="1:8" x14ac:dyDescent="0.2">
      <c r="A297" s="1012" t="s">
        <v>883</v>
      </c>
      <c r="B297" s="999"/>
      <c r="C297" s="1015"/>
      <c r="F297" s="1012" t="s">
        <v>883</v>
      </c>
      <c r="G297" s="999"/>
      <c r="H297" s="1015"/>
    </row>
    <row r="298" spans="1:8" x14ac:dyDescent="0.2">
      <c r="A298" s="1013" t="s">
        <v>2234</v>
      </c>
      <c r="B298" s="1000" t="s">
        <v>883</v>
      </c>
      <c r="C298" s="1016">
        <v>22</v>
      </c>
      <c r="F298" s="1013" t="s">
        <v>2234</v>
      </c>
      <c r="G298" s="1000" t="s">
        <v>883</v>
      </c>
      <c r="H298" s="1016">
        <v>23</v>
      </c>
    </row>
    <row r="299" spans="1:8" x14ac:dyDescent="0.2">
      <c r="A299" s="1012" t="s">
        <v>885</v>
      </c>
      <c r="B299" s="999"/>
      <c r="C299" s="1015"/>
      <c r="F299" s="1012" t="s">
        <v>885</v>
      </c>
      <c r="G299" s="999"/>
      <c r="H299" s="1015"/>
    </row>
    <row r="300" spans="1:8" x14ac:dyDescent="0.2">
      <c r="A300" s="1013" t="s">
        <v>2236</v>
      </c>
      <c r="B300" s="1000" t="s">
        <v>885</v>
      </c>
      <c r="C300" s="1016">
        <v>22</v>
      </c>
      <c r="F300" s="1013" t="s">
        <v>2236</v>
      </c>
      <c r="G300" s="1000" t="s">
        <v>885</v>
      </c>
      <c r="H300" s="1016">
        <v>24</v>
      </c>
    </row>
    <row r="301" spans="1:8" x14ac:dyDescent="0.2">
      <c r="A301" s="1012" t="s">
        <v>897</v>
      </c>
      <c r="B301" s="999"/>
      <c r="C301" s="1015"/>
      <c r="F301" s="1012" t="s">
        <v>897</v>
      </c>
      <c r="G301" s="999"/>
      <c r="H301" s="1015"/>
    </row>
    <row r="302" spans="1:8" x14ac:dyDescent="0.2">
      <c r="A302" s="1013" t="s">
        <v>2247</v>
      </c>
      <c r="B302" s="1000" t="s">
        <v>897</v>
      </c>
      <c r="C302" s="1016">
        <v>23</v>
      </c>
      <c r="F302" s="1013" t="s">
        <v>2247</v>
      </c>
      <c r="G302" s="1000" t="s">
        <v>897</v>
      </c>
      <c r="H302" s="1016">
        <v>24</v>
      </c>
    </row>
    <row r="303" spans="1:8" x14ac:dyDescent="0.2">
      <c r="A303" s="1012" t="s">
        <v>875</v>
      </c>
      <c r="B303" s="999"/>
      <c r="C303" s="1015"/>
      <c r="F303" s="1012" t="s">
        <v>875</v>
      </c>
      <c r="G303" s="999"/>
      <c r="H303" s="1015"/>
    </row>
    <row r="304" spans="1:8" x14ac:dyDescent="0.2">
      <c r="A304" s="1013" t="s">
        <v>2228</v>
      </c>
      <c r="B304" s="1000" t="s">
        <v>875</v>
      </c>
      <c r="C304" s="1016">
        <v>22</v>
      </c>
      <c r="F304" s="1013" t="s">
        <v>2228</v>
      </c>
      <c r="G304" s="1000" t="s">
        <v>875</v>
      </c>
      <c r="H304" s="1016">
        <v>23</v>
      </c>
    </row>
    <row r="305" spans="1:8" x14ac:dyDescent="0.2">
      <c r="A305" s="1012" t="s">
        <v>900</v>
      </c>
      <c r="B305" s="999"/>
      <c r="C305" s="1015"/>
      <c r="F305" s="1012" t="s">
        <v>900</v>
      </c>
      <c r="G305" s="999"/>
      <c r="H305" s="1015"/>
    </row>
    <row r="306" spans="1:8" x14ac:dyDescent="0.2">
      <c r="A306" s="1013" t="s">
        <v>2249</v>
      </c>
      <c r="B306" s="1000" t="s">
        <v>900</v>
      </c>
      <c r="C306" s="1016">
        <v>23</v>
      </c>
      <c r="F306" s="1013" t="s">
        <v>2249</v>
      </c>
      <c r="G306" s="1000" t="s">
        <v>900</v>
      </c>
      <c r="H306" s="1016">
        <v>24</v>
      </c>
    </row>
    <row r="307" spans="1:8" x14ac:dyDescent="0.2">
      <c r="A307" s="1012" t="s">
        <v>890</v>
      </c>
      <c r="B307" s="999"/>
      <c r="C307" s="1015"/>
      <c r="F307" s="1012" t="s">
        <v>890</v>
      </c>
      <c r="G307" s="999"/>
      <c r="H307" s="1015"/>
    </row>
    <row r="308" spans="1:8" x14ac:dyDescent="0.2">
      <c r="A308" s="1013" t="s">
        <v>2239</v>
      </c>
      <c r="B308" s="1000" t="s">
        <v>890</v>
      </c>
      <c r="C308" s="1016">
        <v>22</v>
      </c>
      <c r="F308" s="1013" t="s">
        <v>2239</v>
      </c>
      <c r="G308" s="1000" t="s">
        <v>890</v>
      </c>
      <c r="H308" s="1016">
        <v>24</v>
      </c>
    </row>
    <row r="309" spans="1:8" x14ac:dyDescent="0.2">
      <c r="A309" s="1012" t="s">
        <v>902</v>
      </c>
      <c r="B309" s="999"/>
      <c r="C309" s="1015"/>
      <c r="F309" s="1012" t="s">
        <v>902</v>
      </c>
      <c r="G309" s="999"/>
      <c r="H309" s="1015"/>
    </row>
    <row r="310" spans="1:8" x14ac:dyDescent="0.2">
      <c r="A310" s="1013" t="s">
        <v>2251</v>
      </c>
      <c r="B310" s="1000" t="s">
        <v>902</v>
      </c>
      <c r="C310" s="1016">
        <v>23</v>
      </c>
      <c r="F310" s="1013" t="s">
        <v>2251</v>
      </c>
      <c r="G310" s="1000" t="s">
        <v>902</v>
      </c>
      <c r="H310" s="1016">
        <v>25</v>
      </c>
    </row>
    <row r="311" spans="1:8" x14ac:dyDescent="0.2">
      <c r="A311" s="1012" t="s">
        <v>894</v>
      </c>
      <c r="B311" s="999"/>
      <c r="C311" s="1015"/>
      <c r="F311" s="1012" t="s">
        <v>894</v>
      </c>
      <c r="G311" s="999"/>
      <c r="H311" s="1015"/>
    </row>
    <row r="312" spans="1:8" x14ac:dyDescent="0.2">
      <c r="A312" s="1013" t="s">
        <v>2243</v>
      </c>
      <c r="B312" s="1000" t="s">
        <v>894</v>
      </c>
      <c r="C312" s="1016">
        <v>23</v>
      </c>
      <c r="F312" s="1013" t="s">
        <v>2243</v>
      </c>
      <c r="G312" s="1000" t="s">
        <v>894</v>
      </c>
      <c r="H312" s="1016">
        <v>24</v>
      </c>
    </row>
    <row r="313" spans="1:8" x14ac:dyDescent="0.2">
      <c r="A313" s="1012" t="s">
        <v>892</v>
      </c>
      <c r="B313" s="999"/>
      <c r="C313" s="1015"/>
      <c r="F313" s="1012" t="s">
        <v>892</v>
      </c>
      <c r="G313" s="999"/>
      <c r="H313" s="1015"/>
    </row>
    <row r="314" spans="1:8" x14ac:dyDescent="0.2">
      <c r="A314" s="1013" t="s">
        <v>2240</v>
      </c>
      <c r="B314" s="1000" t="s">
        <v>892</v>
      </c>
      <c r="C314" s="1016">
        <v>23</v>
      </c>
      <c r="F314" s="1013" t="s">
        <v>2240</v>
      </c>
      <c r="G314" s="1000" t="s">
        <v>892</v>
      </c>
      <c r="H314" s="1016">
        <v>24</v>
      </c>
    </row>
    <row r="315" spans="1:8" x14ac:dyDescent="0.2">
      <c r="A315" s="1012" t="s">
        <v>879</v>
      </c>
      <c r="B315" s="999"/>
      <c r="C315" s="1015"/>
      <c r="F315" s="1012" t="s">
        <v>879</v>
      </c>
      <c r="G315" s="999"/>
      <c r="H315" s="1015"/>
    </row>
    <row r="316" spans="1:8" x14ac:dyDescent="0.2">
      <c r="A316" s="1013" t="s">
        <v>2232</v>
      </c>
      <c r="B316" s="1000" t="s">
        <v>879</v>
      </c>
      <c r="C316" s="1016">
        <v>22</v>
      </c>
      <c r="F316" s="1013" t="s">
        <v>2232</v>
      </c>
      <c r="G316" s="1000" t="s">
        <v>879</v>
      </c>
      <c r="H316" s="1016">
        <v>23</v>
      </c>
    </row>
    <row r="317" spans="1:8" x14ac:dyDescent="0.2">
      <c r="A317" s="1012" t="s">
        <v>887</v>
      </c>
      <c r="B317" s="999"/>
      <c r="C317" s="1015"/>
      <c r="F317" s="1012" t="s">
        <v>887</v>
      </c>
      <c r="G317" s="999"/>
      <c r="H317" s="1015"/>
    </row>
    <row r="318" spans="1:8" x14ac:dyDescent="0.2">
      <c r="A318" s="1013" t="s">
        <v>2237</v>
      </c>
      <c r="B318" s="1000" t="s">
        <v>887</v>
      </c>
      <c r="C318" s="1016">
        <v>22</v>
      </c>
      <c r="F318" s="1013" t="s">
        <v>2237</v>
      </c>
      <c r="G318" s="1000" t="s">
        <v>887</v>
      </c>
      <c r="H318" s="1016">
        <v>24</v>
      </c>
    </row>
    <row r="319" spans="1:8" x14ac:dyDescent="0.2">
      <c r="A319" s="1012" t="s">
        <v>898</v>
      </c>
      <c r="B319" s="999"/>
      <c r="C319" s="1015"/>
      <c r="F319" s="1012" t="s">
        <v>898</v>
      </c>
      <c r="G319" s="999"/>
      <c r="H319" s="1015"/>
    </row>
    <row r="320" spans="1:8" x14ac:dyDescent="0.2">
      <c r="A320" s="1013" t="s">
        <v>2248</v>
      </c>
      <c r="B320" s="1000" t="s">
        <v>898</v>
      </c>
      <c r="C320" s="1016">
        <v>23</v>
      </c>
      <c r="F320" s="1013" t="s">
        <v>2248</v>
      </c>
      <c r="G320" s="1000" t="s">
        <v>898</v>
      </c>
      <c r="H320" s="1016">
        <v>24</v>
      </c>
    </row>
    <row r="321" spans="1:8" x14ac:dyDescent="0.2">
      <c r="A321" s="1012" t="s">
        <v>901</v>
      </c>
      <c r="B321" s="999"/>
      <c r="C321" s="1015"/>
      <c r="F321" s="1012" t="s">
        <v>901</v>
      </c>
      <c r="G321" s="999"/>
      <c r="H321" s="1015"/>
    </row>
    <row r="322" spans="1:8" x14ac:dyDescent="0.2">
      <c r="A322" s="1013" t="s">
        <v>2250</v>
      </c>
      <c r="B322" s="1000" t="s">
        <v>901</v>
      </c>
      <c r="C322" s="1016">
        <v>23</v>
      </c>
      <c r="F322" s="1013" t="s">
        <v>2250</v>
      </c>
      <c r="G322" s="1000" t="s">
        <v>901</v>
      </c>
      <c r="H322" s="1016">
        <v>25</v>
      </c>
    </row>
    <row r="323" spans="1:8" ht="15.75" x14ac:dyDescent="0.2">
      <c r="A323" s="1007" t="s">
        <v>2599</v>
      </c>
      <c r="B323" s="1008"/>
      <c r="C323" s="1017"/>
      <c r="F323" s="1007" t="s">
        <v>2599</v>
      </c>
      <c r="G323" s="1008"/>
      <c r="H323" s="1017"/>
    </row>
    <row r="324" spans="1:8" ht="19.5" customHeight="1" x14ac:dyDescent="0.2">
      <c r="A324" s="1010" t="s">
        <v>2535</v>
      </c>
      <c r="B324" s="1011"/>
      <c r="C324" s="1014"/>
      <c r="F324" s="1010" t="s">
        <v>2535</v>
      </c>
      <c r="G324" s="1011"/>
      <c r="H324" s="1014"/>
    </row>
    <row r="325" spans="1:8" x14ac:dyDescent="0.2">
      <c r="A325" s="1012" t="s">
        <v>907</v>
      </c>
      <c r="B325" s="999"/>
      <c r="C325" s="1015"/>
      <c r="F325" s="1012" t="s">
        <v>907</v>
      </c>
      <c r="G325" s="999"/>
      <c r="H325" s="1015"/>
    </row>
    <row r="326" spans="1:8" x14ac:dyDescent="0.2">
      <c r="A326" s="1013" t="s">
        <v>2329</v>
      </c>
      <c r="B326" s="1000" t="s">
        <v>1938</v>
      </c>
      <c r="C326" s="1016">
        <v>24</v>
      </c>
      <c r="F326" s="1013" t="s">
        <v>2329</v>
      </c>
      <c r="G326" s="1000" t="s">
        <v>1938</v>
      </c>
      <c r="H326" s="1016">
        <v>25</v>
      </c>
    </row>
    <row r="327" spans="1:8" x14ac:dyDescent="0.2">
      <c r="A327" s="1013" t="s">
        <v>2330</v>
      </c>
      <c r="B327" s="1000" t="s">
        <v>1938</v>
      </c>
      <c r="C327" s="1016">
        <v>24</v>
      </c>
      <c r="F327" s="1013" t="s">
        <v>2330</v>
      </c>
      <c r="G327" s="1000" t="s">
        <v>1938</v>
      </c>
      <c r="H327" s="1016">
        <v>25</v>
      </c>
    </row>
    <row r="328" spans="1:8" x14ac:dyDescent="0.2">
      <c r="A328" s="1013" t="s">
        <v>2331</v>
      </c>
      <c r="B328" s="1000" t="s">
        <v>1938</v>
      </c>
      <c r="C328" s="1016">
        <v>24</v>
      </c>
      <c r="F328" s="1013" t="s">
        <v>2331</v>
      </c>
      <c r="G328" s="1000" t="s">
        <v>1938</v>
      </c>
      <c r="H328" s="1016">
        <v>25</v>
      </c>
    </row>
    <row r="329" spans="1:8" x14ac:dyDescent="0.2">
      <c r="A329" s="1013" t="s">
        <v>2333</v>
      </c>
      <c r="B329" s="1000" t="s">
        <v>2597</v>
      </c>
      <c r="C329" s="1016">
        <v>24</v>
      </c>
      <c r="F329" s="1013" t="s">
        <v>2333</v>
      </c>
      <c r="G329" s="1000" t="s">
        <v>2597</v>
      </c>
      <c r="H329" s="1016">
        <v>25</v>
      </c>
    </row>
    <row r="330" spans="1:8" x14ac:dyDescent="0.2">
      <c r="A330" s="1013" t="s">
        <v>2334</v>
      </c>
      <c r="B330" s="1000" t="s">
        <v>911</v>
      </c>
      <c r="C330" s="1016">
        <v>24</v>
      </c>
      <c r="F330" s="1013" t="s">
        <v>2334</v>
      </c>
      <c r="G330" s="1000" t="s">
        <v>911</v>
      </c>
      <c r="H330" s="1016">
        <v>25</v>
      </c>
    </row>
    <row r="331" spans="1:8" x14ac:dyDescent="0.2">
      <c r="A331" s="1013" t="s">
        <v>2335</v>
      </c>
      <c r="B331" s="1000" t="s">
        <v>913</v>
      </c>
      <c r="C331" s="1016">
        <v>24</v>
      </c>
      <c r="F331" s="1013" t="s">
        <v>2335</v>
      </c>
      <c r="G331" s="1000" t="s">
        <v>913</v>
      </c>
      <c r="H331" s="1016">
        <v>25</v>
      </c>
    </row>
    <row r="332" spans="1:8" x14ac:dyDescent="0.2">
      <c r="A332" s="1013" t="s">
        <v>2337</v>
      </c>
      <c r="B332" s="1000" t="s">
        <v>915</v>
      </c>
      <c r="C332" s="1016">
        <v>24</v>
      </c>
      <c r="F332" s="1013" t="s">
        <v>2337</v>
      </c>
      <c r="G332" s="1000" t="s">
        <v>915</v>
      </c>
      <c r="H332" s="1016">
        <v>25</v>
      </c>
    </row>
    <row r="333" spans="1:8" x14ac:dyDescent="0.2">
      <c r="A333" s="1013" t="s">
        <v>2332</v>
      </c>
      <c r="B333" s="1000" t="s">
        <v>1938</v>
      </c>
      <c r="C333" s="1016">
        <v>24</v>
      </c>
      <c r="F333" s="1013" t="s">
        <v>2332</v>
      </c>
      <c r="G333" s="1000" t="s">
        <v>1938</v>
      </c>
      <c r="H333" s="1016">
        <v>25</v>
      </c>
    </row>
    <row r="334" spans="1:8" ht="19.5" customHeight="1" x14ac:dyDescent="0.2">
      <c r="A334" s="1010" t="s">
        <v>2536</v>
      </c>
      <c r="B334" s="1011"/>
      <c r="C334" s="1014"/>
      <c r="F334" s="1010" t="s">
        <v>2536</v>
      </c>
      <c r="G334" s="1011"/>
      <c r="H334" s="1014"/>
    </row>
    <row r="335" spans="1:8" x14ac:dyDescent="0.2">
      <c r="A335" s="1012" t="s">
        <v>917</v>
      </c>
      <c r="B335" s="999"/>
      <c r="C335" s="1015"/>
      <c r="F335" s="1012" t="s">
        <v>917</v>
      </c>
      <c r="G335" s="999"/>
      <c r="H335" s="1015"/>
    </row>
    <row r="336" spans="1:8" x14ac:dyDescent="0.2">
      <c r="A336" s="1013" t="s">
        <v>2338</v>
      </c>
      <c r="B336" s="1000" t="s">
        <v>918</v>
      </c>
      <c r="C336" s="1016">
        <v>24</v>
      </c>
      <c r="F336" s="1013" t="s">
        <v>2338</v>
      </c>
      <c r="G336" s="1000" t="s">
        <v>918</v>
      </c>
      <c r="H336" s="1016">
        <v>26</v>
      </c>
    </row>
    <row r="337" spans="1:8" x14ac:dyDescent="0.2">
      <c r="A337" s="1013" t="s">
        <v>2339</v>
      </c>
      <c r="B337" s="1000" t="s">
        <v>920</v>
      </c>
      <c r="C337" s="1016">
        <v>24</v>
      </c>
      <c r="F337" s="1013" t="s">
        <v>2339</v>
      </c>
      <c r="G337" s="1000" t="s">
        <v>920</v>
      </c>
      <c r="H337" s="1016">
        <v>26</v>
      </c>
    </row>
    <row r="338" spans="1:8" x14ac:dyDescent="0.2">
      <c r="A338" s="1013" t="s">
        <v>2340</v>
      </c>
      <c r="B338" s="1000" t="s">
        <v>922</v>
      </c>
      <c r="C338" s="1016">
        <v>24</v>
      </c>
      <c r="F338" s="1013" t="s">
        <v>2340</v>
      </c>
      <c r="G338" s="1000" t="s">
        <v>922</v>
      </c>
      <c r="H338" s="1016">
        <v>26</v>
      </c>
    </row>
    <row r="339" spans="1:8" x14ac:dyDescent="0.2">
      <c r="A339" s="1013" t="s">
        <v>2341</v>
      </c>
      <c r="B339" s="1000" t="s">
        <v>924</v>
      </c>
      <c r="C339" s="1016">
        <v>24</v>
      </c>
      <c r="F339" s="1013" t="s">
        <v>2341</v>
      </c>
      <c r="G339" s="1000" t="s">
        <v>924</v>
      </c>
      <c r="H339" s="1016">
        <v>26</v>
      </c>
    </row>
    <row r="340" spans="1:8" x14ac:dyDescent="0.2">
      <c r="A340" s="1013" t="s">
        <v>2342</v>
      </c>
      <c r="B340" s="1000" t="s">
        <v>926</v>
      </c>
      <c r="C340" s="1016">
        <v>24</v>
      </c>
      <c r="F340" s="1013" t="s">
        <v>2342</v>
      </c>
      <c r="G340" s="1000" t="s">
        <v>926</v>
      </c>
      <c r="H340" s="1016">
        <v>26</v>
      </c>
    </row>
    <row r="341" spans="1:8" x14ac:dyDescent="0.2">
      <c r="A341" s="1013" t="s">
        <v>2343</v>
      </c>
      <c r="B341" s="1000" t="s">
        <v>928</v>
      </c>
      <c r="C341" s="1016">
        <v>24</v>
      </c>
      <c r="F341" s="1013" t="s">
        <v>2343</v>
      </c>
      <c r="G341" s="1000" t="s">
        <v>928</v>
      </c>
      <c r="H341" s="1016">
        <v>26</v>
      </c>
    </row>
    <row r="342" spans="1:8" x14ac:dyDescent="0.2">
      <c r="A342" s="1013" t="s">
        <v>2344</v>
      </c>
      <c r="B342" s="1000" t="s">
        <v>930</v>
      </c>
      <c r="C342" s="1016">
        <v>24</v>
      </c>
      <c r="F342" s="1013" t="s">
        <v>2344</v>
      </c>
      <c r="G342" s="1000" t="s">
        <v>930</v>
      </c>
      <c r="H342" s="1016">
        <v>26</v>
      </c>
    </row>
    <row r="343" spans="1:8" x14ac:dyDescent="0.2">
      <c r="A343" s="1013" t="s">
        <v>2345</v>
      </c>
      <c r="B343" s="1000" t="s">
        <v>932</v>
      </c>
      <c r="C343" s="1016">
        <v>24</v>
      </c>
      <c r="F343" s="1013" t="s">
        <v>2345</v>
      </c>
      <c r="G343" s="1000" t="s">
        <v>932</v>
      </c>
      <c r="H343" s="1016">
        <v>26</v>
      </c>
    </row>
    <row r="344" spans="1:8" x14ac:dyDescent="0.2">
      <c r="A344" s="1013" t="s">
        <v>2346</v>
      </c>
      <c r="B344" s="1000" t="s">
        <v>934</v>
      </c>
      <c r="C344" s="1016">
        <v>24</v>
      </c>
      <c r="F344" s="1013" t="s">
        <v>2346</v>
      </c>
      <c r="G344" s="1000" t="s">
        <v>934</v>
      </c>
      <c r="H344" s="1016">
        <v>26</v>
      </c>
    </row>
    <row r="345" spans="1:8" x14ac:dyDescent="0.2">
      <c r="A345" s="1013" t="s">
        <v>2347</v>
      </c>
      <c r="B345" s="1000" t="s">
        <v>936</v>
      </c>
      <c r="C345" s="1016">
        <v>24</v>
      </c>
      <c r="F345" s="1013" t="s">
        <v>2347</v>
      </c>
      <c r="G345" s="1000" t="s">
        <v>936</v>
      </c>
      <c r="H345" s="1016">
        <v>26</v>
      </c>
    </row>
    <row r="346" spans="1:8" x14ac:dyDescent="0.2">
      <c r="A346" s="1013" t="s">
        <v>2348</v>
      </c>
      <c r="B346" s="1000" t="s">
        <v>1934</v>
      </c>
      <c r="C346" s="1016">
        <v>24</v>
      </c>
      <c r="F346" s="1013" t="s">
        <v>2348</v>
      </c>
      <c r="G346" s="1000" t="s">
        <v>1934</v>
      </c>
      <c r="H346" s="1016">
        <v>26</v>
      </c>
    </row>
    <row r="347" spans="1:8" x14ac:dyDescent="0.2">
      <c r="A347" s="1013" t="s">
        <v>2349</v>
      </c>
      <c r="B347" s="1000" t="s">
        <v>1936</v>
      </c>
      <c r="C347" s="1016">
        <v>24</v>
      </c>
      <c r="F347" s="1013" t="s">
        <v>2349</v>
      </c>
      <c r="G347" s="1000" t="s">
        <v>1936</v>
      </c>
      <c r="H347" s="1016">
        <v>26</v>
      </c>
    </row>
    <row r="348" spans="1:8" ht="19.5" customHeight="1" x14ac:dyDescent="0.2">
      <c r="A348" s="1010" t="s">
        <v>2537</v>
      </c>
      <c r="B348" s="1011"/>
      <c r="C348" s="1014"/>
      <c r="F348" s="1010" t="s">
        <v>2537</v>
      </c>
      <c r="G348" s="1011"/>
      <c r="H348" s="1014"/>
    </row>
    <row r="349" spans="1:8" x14ac:dyDescent="0.2">
      <c r="A349" s="1012" t="s">
        <v>1362</v>
      </c>
      <c r="B349" s="999"/>
      <c r="C349" s="1015"/>
      <c r="F349" s="1012" t="s">
        <v>1362</v>
      </c>
      <c r="G349" s="999"/>
      <c r="H349" s="1015"/>
    </row>
    <row r="350" spans="1:8" x14ac:dyDescent="0.2">
      <c r="A350" s="1013" t="s">
        <v>2324</v>
      </c>
      <c r="B350" s="1000" t="s">
        <v>1362</v>
      </c>
      <c r="C350" s="1016">
        <v>28</v>
      </c>
      <c r="F350" s="1013" t="s">
        <v>2324</v>
      </c>
      <c r="G350" s="1000" t="s">
        <v>1362</v>
      </c>
      <c r="H350" s="1016">
        <v>30</v>
      </c>
    </row>
    <row r="351" spans="1:8" x14ac:dyDescent="0.2">
      <c r="A351" s="1012" t="s">
        <v>2565</v>
      </c>
      <c r="B351" s="999"/>
      <c r="C351" s="1015"/>
      <c r="F351" s="1012" t="s">
        <v>2565</v>
      </c>
      <c r="G351" s="999"/>
      <c r="H351" s="1015"/>
    </row>
    <row r="352" spans="1:8" x14ac:dyDescent="0.2">
      <c r="A352" s="1013" t="s">
        <v>2321</v>
      </c>
      <c r="B352" s="1000" t="s">
        <v>1929</v>
      </c>
      <c r="C352" s="1016">
        <v>25</v>
      </c>
      <c r="F352" s="1013" t="s">
        <v>2321</v>
      </c>
      <c r="G352" s="1000" t="s">
        <v>1929</v>
      </c>
      <c r="H352" s="1016">
        <v>26</v>
      </c>
    </row>
    <row r="353" spans="1:8" x14ac:dyDescent="0.2">
      <c r="A353" s="1012" t="s">
        <v>2527</v>
      </c>
      <c r="B353" s="999"/>
      <c r="C353" s="1015"/>
      <c r="F353" s="1012" t="s">
        <v>2527</v>
      </c>
      <c r="G353" s="999"/>
      <c r="H353" s="1015"/>
    </row>
    <row r="354" spans="1:8" x14ac:dyDescent="0.2">
      <c r="A354" s="1013" t="s">
        <v>2322</v>
      </c>
      <c r="B354" s="1000" t="s">
        <v>2527</v>
      </c>
      <c r="C354" s="1016">
        <v>25</v>
      </c>
      <c r="F354" s="1013" t="s">
        <v>2322</v>
      </c>
      <c r="G354" s="1000" t="s">
        <v>2527</v>
      </c>
      <c r="H354" s="1016">
        <v>27</v>
      </c>
    </row>
    <row r="355" spans="1:8" x14ac:dyDescent="0.2">
      <c r="A355" s="1012" t="s">
        <v>971</v>
      </c>
      <c r="B355" s="999"/>
      <c r="C355" s="1015"/>
      <c r="F355" s="1012" t="s">
        <v>971</v>
      </c>
      <c r="G355" s="999"/>
      <c r="H355" s="1015"/>
    </row>
    <row r="356" spans="1:8" x14ac:dyDescent="0.2">
      <c r="A356" s="1013" t="s">
        <v>2360</v>
      </c>
      <c r="B356" s="1000" t="s">
        <v>972</v>
      </c>
      <c r="C356" s="1016">
        <v>25</v>
      </c>
      <c r="F356" s="1013" t="s">
        <v>2360</v>
      </c>
      <c r="G356" s="1000" t="s">
        <v>972</v>
      </c>
      <c r="H356" s="1016">
        <v>26</v>
      </c>
    </row>
    <row r="357" spans="1:8" x14ac:dyDescent="0.2">
      <c r="A357" s="1013" t="s">
        <v>2361</v>
      </c>
      <c r="B357" s="1000" t="s">
        <v>974</v>
      </c>
      <c r="C357" s="1016">
        <v>25</v>
      </c>
      <c r="F357" s="1013" t="s">
        <v>2361</v>
      </c>
      <c r="G357" s="1000" t="s">
        <v>974</v>
      </c>
      <c r="H357" s="1016">
        <v>26</v>
      </c>
    </row>
    <row r="358" spans="1:8" x14ac:dyDescent="0.2">
      <c r="A358" s="1013" t="s">
        <v>2362</v>
      </c>
      <c r="B358" s="1000" t="s">
        <v>976</v>
      </c>
      <c r="C358" s="1016">
        <v>25</v>
      </c>
      <c r="F358" s="1013" t="s">
        <v>2362</v>
      </c>
      <c r="G358" s="1000" t="s">
        <v>976</v>
      </c>
      <c r="H358" s="1016">
        <v>26</v>
      </c>
    </row>
    <row r="359" spans="1:8" x14ac:dyDescent="0.2">
      <c r="A359" s="1013" t="s">
        <v>2363</v>
      </c>
      <c r="B359" s="1000" t="s">
        <v>978</v>
      </c>
      <c r="C359" s="1016">
        <v>25</v>
      </c>
      <c r="F359" s="1013" t="s">
        <v>2363</v>
      </c>
      <c r="G359" s="1000" t="s">
        <v>978</v>
      </c>
      <c r="H359" s="1016">
        <v>26</v>
      </c>
    </row>
    <row r="360" spans="1:8" x14ac:dyDescent="0.2">
      <c r="A360" s="1013" t="s">
        <v>2364</v>
      </c>
      <c r="B360" s="1000" t="s">
        <v>980</v>
      </c>
      <c r="C360" s="1016">
        <v>25</v>
      </c>
      <c r="F360" s="1013" t="s">
        <v>2364</v>
      </c>
      <c r="G360" s="1000" t="s">
        <v>980</v>
      </c>
      <c r="H360" s="1016">
        <v>26</v>
      </c>
    </row>
    <row r="361" spans="1:8" x14ac:dyDescent="0.2">
      <c r="A361" s="1012" t="s">
        <v>1113</v>
      </c>
      <c r="B361" s="999"/>
      <c r="C361" s="1015"/>
      <c r="F361" s="1012" t="s">
        <v>1113</v>
      </c>
      <c r="G361" s="999"/>
      <c r="H361" s="1015"/>
    </row>
    <row r="362" spans="1:8" x14ac:dyDescent="0.2">
      <c r="A362" s="1013" t="s">
        <v>2323</v>
      </c>
      <c r="B362" s="1000" t="s">
        <v>1113</v>
      </c>
      <c r="C362" s="1016">
        <v>27</v>
      </c>
      <c r="F362" s="1013" t="s">
        <v>2323</v>
      </c>
      <c r="G362" s="1000" t="s">
        <v>1113</v>
      </c>
      <c r="H362" s="1016">
        <v>28</v>
      </c>
    </row>
    <row r="363" spans="1:8" x14ac:dyDescent="0.2">
      <c r="A363" s="1012" t="s">
        <v>1862</v>
      </c>
      <c r="B363" s="999"/>
      <c r="C363" s="1015"/>
      <c r="F363" s="1012" t="s">
        <v>1862</v>
      </c>
      <c r="G363" s="999"/>
      <c r="H363" s="1015"/>
    </row>
    <row r="364" spans="1:8" x14ac:dyDescent="0.2">
      <c r="A364" s="1013" t="s">
        <v>2370</v>
      </c>
      <c r="B364" s="1000" t="s">
        <v>993</v>
      </c>
      <c r="C364" s="1016">
        <v>25</v>
      </c>
      <c r="F364" s="1013" t="s">
        <v>2370</v>
      </c>
      <c r="G364" s="1000" t="s">
        <v>993</v>
      </c>
      <c r="H364" s="1016">
        <v>26</v>
      </c>
    </row>
    <row r="365" spans="1:8" x14ac:dyDescent="0.2">
      <c r="A365" s="1013" t="s">
        <v>2371</v>
      </c>
      <c r="B365" s="1000" t="s">
        <v>995</v>
      </c>
      <c r="C365" s="1016">
        <v>25</v>
      </c>
      <c r="F365" s="1013" t="s">
        <v>2371</v>
      </c>
      <c r="G365" s="1000" t="s">
        <v>995</v>
      </c>
      <c r="H365" s="1016">
        <v>26</v>
      </c>
    </row>
    <row r="366" spans="1:8" x14ac:dyDescent="0.2">
      <c r="A366" s="1013" t="s">
        <v>2372</v>
      </c>
      <c r="B366" s="1000" t="s">
        <v>997</v>
      </c>
      <c r="C366" s="1016">
        <v>25</v>
      </c>
      <c r="F366" s="1013" t="s">
        <v>2372</v>
      </c>
      <c r="G366" s="1000" t="s">
        <v>997</v>
      </c>
      <c r="H366" s="1016">
        <v>26</v>
      </c>
    </row>
    <row r="367" spans="1:8" x14ac:dyDescent="0.2">
      <c r="A367" s="1013" t="s">
        <v>2373</v>
      </c>
      <c r="B367" s="1000" t="s">
        <v>999</v>
      </c>
      <c r="C367" s="1016">
        <v>25</v>
      </c>
      <c r="F367" s="1013" t="s">
        <v>2373</v>
      </c>
      <c r="G367" s="1000" t="s">
        <v>999</v>
      </c>
      <c r="H367" s="1016">
        <v>27</v>
      </c>
    </row>
    <row r="368" spans="1:8" x14ac:dyDescent="0.2">
      <c r="A368" s="1013" t="s">
        <v>2374</v>
      </c>
      <c r="B368" s="1000" t="s">
        <v>1001</v>
      </c>
      <c r="C368" s="1016">
        <v>25</v>
      </c>
      <c r="F368" s="1013" t="s">
        <v>2374</v>
      </c>
      <c r="G368" s="1000" t="s">
        <v>1001</v>
      </c>
      <c r="H368" s="1016">
        <v>27</v>
      </c>
    </row>
    <row r="369" spans="1:8" x14ac:dyDescent="0.2">
      <c r="A369" s="1013" t="s">
        <v>2375</v>
      </c>
      <c r="B369" s="1000" t="s">
        <v>1003</v>
      </c>
      <c r="C369" s="1016">
        <v>25</v>
      </c>
      <c r="F369" s="1013" t="s">
        <v>2375</v>
      </c>
      <c r="G369" s="1000" t="s">
        <v>1003</v>
      </c>
      <c r="H369" s="1016">
        <v>27</v>
      </c>
    </row>
    <row r="370" spans="1:8" x14ac:dyDescent="0.2">
      <c r="A370" s="1013" t="s">
        <v>2376</v>
      </c>
      <c r="B370" s="1000" t="s">
        <v>1005</v>
      </c>
      <c r="C370" s="1016">
        <v>25</v>
      </c>
      <c r="F370" s="1013" t="s">
        <v>2376</v>
      </c>
      <c r="G370" s="1000" t="s">
        <v>1005</v>
      </c>
      <c r="H370" s="1016">
        <v>27</v>
      </c>
    </row>
    <row r="371" spans="1:8" x14ac:dyDescent="0.2">
      <c r="A371" s="1013" t="s">
        <v>2377</v>
      </c>
      <c r="B371" s="1000" t="s">
        <v>1007</v>
      </c>
      <c r="C371" s="1016">
        <v>25</v>
      </c>
      <c r="F371" s="1013" t="s">
        <v>2377</v>
      </c>
      <c r="G371" s="1000" t="s">
        <v>1007</v>
      </c>
      <c r="H371" s="1016">
        <v>27</v>
      </c>
    </row>
    <row r="372" spans="1:8" x14ac:dyDescent="0.2">
      <c r="A372" s="1013" t="s">
        <v>2378</v>
      </c>
      <c r="B372" s="1000" t="s">
        <v>1009</v>
      </c>
      <c r="C372" s="1016">
        <v>25</v>
      </c>
      <c r="F372" s="1013" t="s">
        <v>2378</v>
      </c>
      <c r="G372" s="1000" t="s">
        <v>1009</v>
      </c>
      <c r="H372" s="1016">
        <v>27</v>
      </c>
    </row>
    <row r="373" spans="1:8" x14ac:dyDescent="0.2">
      <c r="A373" s="1013" t="s">
        <v>2379</v>
      </c>
      <c r="B373" s="1000" t="s">
        <v>1011</v>
      </c>
      <c r="C373" s="1016">
        <v>25</v>
      </c>
      <c r="F373" s="1013" t="s">
        <v>2379</v>
      </c>
      <c r="G373" s="1000" t="s">
        <v>1011</v>
      </c>
      <c r="H373" s="1016">
        <v>27</v>
      </c>
    </row>
    <row r="374" spans="1:8" x14ac:dyDescent="0.2">
      <c r="A374" s="1013" t="s">
        <v>2380</v>
      </c>
      <c r="B374" s="1000" t="s">
        <v>1013</v>
      </c>
      <c r="C374" s="1016">
        <v>25</v>
      </c>
      <c r="F374" s="1013" t="s">
        <v>2380</v>
      </c>
      <c r="G374" s="1000" t="s">
        <v>1013</v>
      </c>
      <c r="H374" s="1016">
        <v>27</v>
      </c>
    </row>
    <row r="375" spans="1:8" x14ac:dyDescent="0.2">
      <c r="A375" s="1012" t="s">
        <v>1861</v>
      </c>
      <c r="B375" s="999"/>
      <c r="C375" s="1015"/>
      <c r="F375" s="1012" t="s">
        <v>1861</v>
      </c>
      <c r="G375" s="999"/>
      <c r="H375" s="1015"/>
    </row>
    <row r="376" spans="1:8" x14ac:dyDescent="0.2">
      <c r="A376" s="1013" t="s">
        <v>2365</v>
      </c>
      <c r="B376" s="1000" t="s">
        <v>983</v>
      </c>
      <c r="C376" s="1016">
        <v>25</v>
      </c>
      <c r="F376" s="1013" t="s">
        <v>2365</v>
      </c>
      <c r="G376" s="1000" t="s">
        <v>983</v>
      </c>
      <c r="H376" s="1016">
        <v>27</v>
      </c>
    </row>
    <row r="377" spans="1:8" x14ac:dyDescent="0.2">
      <c r="A377" s="1013" t="s">
        <v>2366</v>
      </c>
      <c r="B377" s="1000" t="s">
        <v>985</v>
      </c>
      <c r="C377" s="1016">
        <v>25</v>
      </c>
      <c r="F377" s="1013" t="s">
        <v>2366</v>
      </c>
      <c r="G377" s="1000" t="s">
        <v>985</v>
      </c>
      <c r="H377" s="1016">
        <v>27</v>
      </c>
    </row>
    <row r="378" spans="1:8" x14ac:dyDescent="0.2">
      <c r="A378" s="1013" t="s">
        <v>2367</v>
      </c>
      <c r="B378" s="1000" t="s">
        <v>987</v>
      </c>
      <c r="C378" s="1016">
        <v>25</v>
      </c>
      <c r="F378" s="1013" t="s">
        <v>2367</v>
      </c>
      <c r="G378" s="1000" t="s">
        <v>987</v>
      </c>
      <c r="H378" s="1016">
        <v>27</v>
      </c>
    </row>
    <row r="379" spans="1:8" x14ac:dyDescent="0.2">
      <c r="A379" s="1013" t="s">
        <v>2368</v>
      </c>
      <c r="B379" s="1000" t="s">
        <v>989</v>
      </c>
      <c r="C379" s="1016">
        <v>25</v>
      </c>
      <c r="F379" s="1013" t="s">
        <v>2368</v>
      </c>
      <c r="G379" s="1000" t="s">
        <v>989</v>
      </c>
      <c r="H379" s="1016">
        <v>27</v>
      </c>
    </row>
    <row r="380" spans="1:8" x14ac:dyDescent="0.2">
      <c r="A380" s="1013" t="s">
        <v>2369</v>
      </c>
      <c r="B380" s="1000" t="s">
        <v>991</v>
      </c>
      <c r="C380" s="1016">
        <v>25</v>
      </c>
      <c r="F380" s="1013" t="s">
        <v>2369</v>
      </c>
      <c r="G380" s="1000" t="s">
        <v>991</v>
      </c>
      <c r="H380" s="1016">
        <v>27</v>
      </c>
    </row>
    <row r="381" spans="1:8" x14ac:dyDescent="0.2">
      <c r="A381" s="1012" t="s">
        <v>1015</v>
      </c>
      <c r="B381" s="999"/>
      <c r="C381" s="1015"/>
      <c r="F381" s="1012" t="s">
        <v>1015</v>
      </c>
      <c r="G381" s="999"/>
      <c r="H381" s="1015"/>
    </row>
    <row r="382" spans="1:8" x14ac:dyDescent="0.2">
      <c r="A382" s="1013" t="s">
        <v>2381</v>
      </c>
      <c r="B382" s="1000" t="s">
        <v>1015</v>
      </c>
      <c r="C382" s="1016">
        <v>26</v>
      </c>
      <c r="F382" s="1013" t="s">
        <v>2381</v>
      </c>
      <c r="G382" s="1000" t="s">
        <v>1015</v>
      </c>
      <c r="H382" s="1016">
        <v>28</v>
      </c>
    </row>
    <row r="383" spans="1:8" x14ac:dyDescent="0.2">
      <c r="A383" s="1012" t="s">
        <v>938</v>
      </c>
      <c r="B383" s="999"/>
      <c r="C383" s="1015"/>
      <c r="F383" s="1012" t="s">
        <v>938</v>
      </c>
      <c r="G383" s="999"/>
      <c r="H383" s="1015"/>
    </row>
    <row r="384" spans="1:8" x14ac:dyDescent="0.2">
      <c r="A384" s="1013" t="s">
        <v>2350</v>
      </c>
      <c r="B384" s="1000" t="s">
        <v>1762</v>
      </c>
      <c r="C384" s="1016">
        <v>24</v>
      </c>
      <c r="F384" s="1013" t="s">
        <v>2350</v>
      </c>
      <c r="G384" s="1000" t="s">
        <v>1762</v>
      </c>
      <c r="H384" s="1016">
        <v>26</v>
      </c>
    </row>
    <row r="385" spans="1:8" x14ac:dyDescent="0.2">
      <c r="A385" s="1013" t="s">
        <v>2351</v>
      </c>
      <c r="B385" s="1000" t="s">
        <v>940</v>
      </c>
      <c r="C385" s="1016">
        <v>24</v>
      </c>
      <c r="F385" s="1013" t="s">
        <v>2351</v>
      </c>
      <c r="G385" s="1000" t="s">
        <v>940</v>
      </c>
      <c r="H385" s="1016">
        <v>26</v>
      </c>
    </row>
    <row r="386" spans="1:8" x14ac:dyDescent="0.2">
      <c r="A386" s="1013" t="s">
        <v>2352</v>
      </c>
      <c r="B386" s="1000" t="s">
        <v>943</v>
      </c>
      <c r="C386" s="1016">
        <v>24</v>
      </c>
      <c r="F386" s="1013" t="s">
        <v>2352</v>
      </c>
      <c r="G386" s="1000" t="s">
        <v>943</v>
      </c>
      <c r="H386" s="1016">
        <v>26</v>
      </c>
    </row>
    <row r="387" spans="1:8" x14ac:dyDescent="0.2">
      <c r="A387" s="1013" t="s">
        <v>2353</v>
      </c>
      <c r="B387" s="1000" t="s">
        <v>945</v>
      </c>
      <c r="C387" s="1016">
        <v>24</v>
      </c>
      <c r="F387" s="1013" t="s">
        <v>2353</v>
      </c>
      <c r="G387" s="1000" t="s">
        <v>945</v>
      </c>
      <c r="H387" s="1016">
        <v>26</v>
      </c>
    </row>
    <row r="388" spans="1:8" x14ac:dyDescent="0.2">
      <c r="A388" s="1013" t="s">
        <v>2354</v>
      </c>
      <c r="B388" s="1000" t="s">
        <v>947</v>
      </c>
      <c r="C388" s="1016">
        <v>24</v>
      </c>
      <c r="F388" s="1013" t="s">
        <v>2354</v>
      </c>
      <c r="G388" s="1000" t="s">
        <v>947</v>
      </c>
      <c r="H388" s="1016">
        <v>26</v>
      </c>
    </row>
    <row r="389" spans="1:8" x14ac:dyDescent="0.2">
      <c r="A389" s="1013" t="s">
        <v>2355</v>
      </c>
      <c r="B389" s="1000" t="s">
        <v>949</v>
      </c>
      <c r="C389" s="1016">
        <v>24</v>
      </c>
      <c r="F389" s="1013" t="s">
        <v>2355</v>
      </c>
      <c r="G389" s="1000" t="s">
        <v>949</v>
      </c>
      <c r="H389" s="1016">
        <v>26</v>
      </c>
    </row>
    <row r="390" spans="1:8" x14ac:dyDescent="0.2">
      <c r="A390" s="1013" t="s">
        <v>2356</v>
      </c>
      <c r="B390" s="1000" t="s">
        <v>950</v>
      </c>
      <c r="C390" s="1016">
        <v>24</v>
      </c>
      <c r="F390" s="1013" t="s">
        <v>2356</v>
      </c>
      <c r="G390" s="1000" t="s">
        <v>950</v>
      </c>
      <c r="H390" s="1016">
        <v>26</v>
      </c>
    </row>
    <row r="391" spans="1:8" x14ac:dyDescent="0.2">
      <c r="A391" s="1013" t="s">
        <v>2357</v>
      </c>
      <c r="B391" s="1000" t="s">
        <v>952</v>
      </c>
      <c r="C391" s="1016">
        <v>24</v>
      </c>
      <c r="F391" s="1013" t="s">
        <v>2357</v>
      </c>
      <c r="G391" s="1000" t="s">
        <v>952</v>
      </c>
      <c r="H391" s="1016">
        <v>26</v>
      </c>
    </row>
    <row r="392" spans="1:8" x14ac:dyDescent="0.2">
      <c r="A392" s="1012" t="s">
        <v>1767</v>
      </c>
      <c r="B392" s="999"/>
      <c r="C392" s="1015"/>
      <c r="F392" s="1012" t="s">
        <v>1767</v>
      </c>
      <c r="G392" s="999"/>
      <c r="H392" s="1015"/>
    </row>
    <row r="393" spans="1:8" x14ac:dyDescent="0.2">
      <c r="A393" s="1013" t="s">
        <v>2325</v>
      </c>
      <c r="B393" s="1000" t="s">
        <v>2308</v>
      </c>
      <c r="C393" s="1016">
        <v>30</v>
      </c>
      <c r="F393" s="1013" t="s">
        <v>2325</v>
      </c>
      <c r="G393" s="1000" t="s">
        <v>2308</v>
      </c>
      <c r="H393" s="1016">
        <v>31</v>
      </c>
    </row>
    <row r="394" spans="1:8" x14ac:dyDescent="0.2">
      <c r="A394" s="1012" t="s">
        <v>954</v>
      </c>
      <c r="B394" s="999"/>
      <c r="C394" s="1015"/>
      <c r="F394" s="1012" t="s">
        <v>954</v>
      </c>
      <c r="G394" s="999"/>
      <c r="H394" s="1015"/>
    </row>
    <row r="395" spans="1:8" x14ac:dyDescent="0.2">
      <c r="A395" s="1013" t="s">
        <v>2359</v>
      </c>
      <c r="B395" s="1000" t="s">
        <v>969</v>
      </c>
      <c r="C395" s="1016">
        <v>25</v>
      </c>
      <c r="F395" s="1013" t="s">
        <v>2359</v>
      </c>
      <c r="G395" s="1000" t="s">
        <v>969</v>
      </c>
      <c r="H395" s="1016">
        <v>26</v>
      </c>
    </row>
    <row r="396" spans="1:8" x14ac:dyDescent="0.2">
      <c r="A396" s="1013" t="s">
        <v>2358</v>
      </c>
      <c r="B396" s="1000" t="s">
        <v>2307</v>
      </c>
      <c r="C396" s="1016">
        <v>24</v>
      </c>
      <c r="F396" s="1013" t="s">
        <v>2358</v>
      </c>
      <c r="G396" s="1000" t="s">
        <v>2307</v>
      </c>
      <c r="H396" s="1016">
        <v>26</v>
      </c>
    </row>
    <row r="397" spans="1:8" x14ac:dyDescent="0.2">
      <c r="A397" s="1012" t="s">
        <v>2410</v>
      </c>
      <c r="B397" s="999"/>
      <c r="C397" s="1015"/>
      <c r="F397" s="1012" t="s">
        <v>2410</v>
      </c>
      <c r="G397" s="999"/>
      <c r="H397" s="1015"/>
    </row>
    <row r="398" spans="1:8" x14ac:dyDescent="0.2">
      <c r="A398" s="1013" t="s">
        <v>2408</v>
      </c>
      <c r="B398" s="1000" t="s">
        <v>2410</v>
      </c>
      <c r="C398" s="1016">
        <v>25</v>
      </c>
      <c r="F398" s="1013" t="s">
        <v>2408</v>
      </c>
      <c r="G398" s="1000" t="s">
        <v>2410</v>
      </c>
      <c r="H398" s="1016">
        <v>27</v>
      </c>
    </row>
    <row r="399" spans="1:8" ht="19.5" customHeight="1" x14ac:dyDescent="0.2">
      <c r="A399" s="1010" t="s">
        <v>1634</v>
      </c>
      <c r="B399" s="1011"/>
      <c r="C399" s="1014"/>
      <c r="F399" s="1010" t="s">
        <v>1634</v>
      </c>
      <c r="G399" s="1011"/>
      <c r="H399" s="1014"/>
    </row>
    <row r="400" spans="1:8" x14ac:dyDescent="0.2">
      <c r="A400" s="1012" t="s">
        <v>181</v>
      </c>
      <c r="B400" s="999"/>
      <c r="C400" s="1015"/>
      <c r="F400" s="1012" t="s">
        <v>181</v>
      </c>
      <c r="G400" s="999"/>
      <c r="H400" s="1015"/>
    </row>
    <row r="401" spans="1:8" x14ac:dyDescent="0.2">
      <c r="A401" s="1013" t="s">
        <v>2385</v>
      </c>
      <c r="B401" s="1000" t="s">
        <v>1635</v>
      </c>
      <c r="C401" s="1016">
        <v>30</v>
      </c>
      <c r="F401" s="1013" t="s">
        <v>2385</v>
      </c>
      <c r="G401" s="1000" t="s">
        <v>1635</v>
      </c>
      <c r="H401" s="1016">
        <v>32</v>
      </c>
    </row>
    <row r="402" spans="1:8" x14ac:dyDescent="0.2">
      <c r="A402" s="1013" t="s">
        <v>2386</v>
      </c>
      <c r="B402" s="1000" t="s">
        <v>1639</v>
      </c>
      <c r="C402" s="1016">
        <v>30</v>
      </c>
      <c r="F402" s="1013" t="s">
        <v>2386</v>
      </c>
      <c r="G402" s="1000" t="s">
        <v>1639</v>
      </c>
      <c r="H402" s="1016">
        <v>32</v>
      </c>
    </row>
    <row r="403" spans="1:8" x14ac:dyDescent="0.2">
      <c r="A403" s="1013" t="s">
        <v>2387</v>
      </c>
      <c r="B403" s="1000" t="s">
        <v>1639</v>
      </c>
      <c r="C403" s="1016">
        <v>30</v>
      </c>
      <c r="F403" s="1013" t="s">
        <v>2387</v>
      </c>
      <c r="G403" s="1000" t="s">
        <v>1639</v>
      </c>
      <c r="H403" s="1016">
        <v>32</v>
      </c>
    </row>
    <row r="404" spans="1:8" x14ac:dyDescent="0.2">
      <c r="A404" s="1013" t="s">
        <v>2388</v>
      </c>
      <c r="B404" s="1000" t="s">
        <v>1643</v>
      </c>
      <c r="C404" s="1016">
        <v>30</v>
      </c>
      <c r="F404" s="1013" t="s">
        <v>2388</v>
      </c>
      <c r="G404" s="1000" t="s">
        <v>1643</v>
      </c>
      <c r="H404" s="1016">
        <v>32</v>
      </c>
    </row>
    <row r="405" spans="1:8" x14ac:dyDescent="0.2">
      <c r="A405" s="1013" t="s">
        <v>2389</v>
      </c>
      <c r="B405" s="1000" t="s">
        <v>1643</v>
      </c>
      <c r="C405" s="1016">
        <v>30</v>
      </c>
      <c r="F405" s="1013" t="s">
        <v>2389</v>
      </c>
      <c r="G405" s="1000" t="s">
        <v>1643</v>
      </c>
      <c r="H405" s="1016">
        <v>32</v>
      </c>
    </row>
    <row r="406" spans="1:8" x14ac:dyDescent="0.2">
      <c r="A406" s="1013" t="s">
        <v>2390</v>
      </c>
      <c r="B406" s="1000" t="s">
        <v>1647</v>
      </c>
      <c r="C406" s="1016">
        <v>30</v>
      </c>
      <c r="F406" s="1013" t="s">
        <v>2390</v>
      </c>
      <c r="G406" s="1000" t="s">
        <v>1647</v>
      </c>
      <c r="H406" s="1016">
        <v>32</v>
      </c>
    </row>
    <row r="407" spans="1:8" x14ac:dyDescent="0.2">
      <c r="A407" s="1013" t="s">
        <v>2391</v>
      </c>
      <c r="B407" s="1000" t="s">
        <v>1647</v>
      </c>
      <c r="C407" s="1016">
        <v>30</v>
      </c>
      <c r="F407" s="1013" t="s">
        <v>2391</v>
      </c>
      <c r="G407" s="1000" t="s">
        <v>1647</v>
      </c>
      <c r="H407" s="1016">
        <v>32</v>
      </c>
    </row>
    <row r="408" spans="1:8" x14ac:dyDescent="0.2">
      <c r="A408" s="1013" t="s">
        <v>2392</v>
      </c>
      <c r="B408" s="1000" t="s">
        <v>1651</v>
      </c>
      <c r="C408" s="1016">
        <v>30</v>
      </c>
      <c r="F408" s="1013" t="s">
        <v>2392</v>
      </c>
      <c r="G408" s="1000" t="s">
        <v>1651</v>
      </c>
      <c r="H408" s="1016">
        <v>32</v>
      </c>
    </row>
    <row r="409" spans="1:8" ht="19.5" customHeight="1" x14ac:dyDescent="0.2">
      <c r="A409" s="1010" t="s">
        <v>2538</v>
      </c>
      <c r="B409" s="1011"/>
      <c r="C409" s="1014"/>
      <c r="F409" s="1010" t="s">
        <v>2538</v>
      </c>
      <c r="G409" s="1011"/>
      <c r="H409" s="1014"/>
    </row>
    <row r="410" spans="1:8" x14ac:dyDescent="0.2">
      <c r="A410" s="1012" t="s">
        <v>1763</v>
      </c>
      <c r="B410" s="999"/>
      <c r="C410" s="1015">
        <v>30</v>
      </c>
      <c r="F410" s="1012" t="s">
        <v>1763</v>
      </c>
      <c r="G410" s="999"/>
      <c r="H410" s="1015">
        <v>32</v>
      </c>
    </row>
    <row r="411" spans="1:8" ht="19.5" customHeight="1" x14ac:dyDescent="0.2">
      <c r="A411" s="1010" t="s">
        <v>2539</v>
      </c>
      <c r="B411" s="1011"/>
      <c r="C411" s="1014"/>
      <c r="F411" s="1010" t="s">
        <v>2539</v>
      </c>
      <c r="G411" s="1011"/>
      <c r="H411" s="1014"/>
    </row>
    <row r="412" spans="1:8" x14ac:dyDescent="0.2">
      <c r="A412" s="1012" t="s">
        <v>2542</v>
      </c>
      <c r="B412" s="999"/>
      <c r="C412" s="1015"/>
      <c r="F412" s="1012" t="s">
        <v>2542</v>
      </c>
      <c r="G412" s="999"/>
      <c r="H412" s="1015"/>
    </row>
    <row r="413" spans="1:8" x14ac:dyDescent="0.2">
      <c r="A413" s="1013" t="s">
        <v>2327</v>
      </c>
      <c r="B413" s="1000" t="s">
        <v>2542</v>
      </c>
      <c r="C413" s="1016">
        <v>31</v>
      </c>
      <c r="F413" s="1013" t="s">
        <v>2327</v>
      </c>
      <c r="G413" s="1000" t="s">
        <v>2542</v>
      </c>
      <c r="H413" s="1016">
        <v>33</v>
      </c>
    </row>
    <row r="414" spans="1:8" x14ac:dyDescent="0.2">
      <c r="A414" s="1012" t="s">
        <v>2544</v>
      </c>
      <c r="B414" s="999"/>
      <c r="C414" s="1015"/>
      <c r="F414" s="1012" t="s">
        <v>2544</v>
      </c>
      <c r="G414" s="999"/>
      <c r="H414" s="1015"/>
    </row>
    <row r="415" spans="1:8" x14ac:dyDescent="0.2">
      <c r="A415" s="1013" t="s">
        <v>2328</v>
      </c>
      <c r="B415" s="1000" t="s">
        <v>2315</v>
      </c>
      <c r="C415" s="1016">
        <v>31</v>
      </c>
      <c r="F415" s="1013" t="s">
        <v>2328</v>
      </c>
      <c r="G415" s="1000" t="s">
        <v>2315</v>
      </c>
      <c r="H415" s="1016">
        <v>33</v>
      </c>
    </row>
    <row r="416" spans="1:8" x14ac:dyDescent="0.2">
      <c r="A416" s="1012" t="s">
        <v>293</v>
      </c>
      <c r="B416" s="999"/>
      <c r="C416" s="1015"/>
      <c r="F416" s="1012" t="s">
        <v>293</v>
      </c>
      <c r="G416" s="999"/>
      <c r="H416" s="1015"/>
    </row>
    <row r="417" spans="1:8" x14ac:dyDescent="0.2">
      <c r="A417" s="1013" t="s">
        <v>2394</v>
      </c>
      <c r="B417" s="1000" t="s">
        <v>1656</v>
      </c>
      <c r="C417" s="1016">
        <v>30</v>
      </c>
      <c r="F417" s="1013" t="s">
        <v>2394</v>
      </c>
      <c r="G417" s="1000" t="s">
        <v>1656</v>
      </c>
      <c r="H417" s="1016">
        <v>32</v>
      </c>
    </row>
    <row r="418" spans="1:8" x14ac:dyDescent="0.2">
      <c r="A418" s="1013" t="s">
        <v>2395</v>
      </c>
      <c r="B418" s="1000" t="s">
        <v>1658</v>
      </c>
      <c r="C418" s="1016">
        <v>30</v>
      </c>
      <c r="F418" s="1013" t="s">
        <v>2395</v>
      </c>
      <c r="G418" s="1000" t="s">
        <v>1658</v>
      </c>
      <c r="H418" s="1016">
        <v>32</v>
      </c>
    </row>
    <row r="419" spans="1:8" x14ac:dyDescent="0.2">
      <c r="A419" s="1013" t="s">
        <v>2396</v>
      </c>
      <c r="B419" s="1000" t="s">
        <v>1660</v>
      </c>
      <c r="C419" s="1016">
        <v>30</v>
      </c>
      <c r="F419" s="1013" t="s">
        <v>2396</v>
      </c>
      <c r="G419" s="1000" t="s">
        <v>1660</v>
      </c>
      <c r="H419" s="1016">
        <v>32</v>
      </c>
    </row>
    <row r="420" spans="1:8" x14ac:dyDescent="0.2">
      <c r="A420" s="1013" t="s">
        <v>2397</v>
      </c>
      <c r="B420" s="1000" t="s">
        <v>1663</v>
      </c>
      <c r="C420" s="1016">
        <v>30</v>
      </c>
      <c r="F420" s="1013" t="s">
        <v>2397</v>
      </c>
      <c r="G420" s="1000" t="s">
        <v>1663</v>
      </c>
      <c r="H420" s="1016">
        <v>32</v>
      </c>
    </row>
    <row r="421" spans="1:8" x14ac:dyDescent="0.2">
      <c r="A421" s="1013" t="s">
        <v>2398</v>
      </c>
      <c r="B421" s="1000" t="s">
        <v>1665</v>
      </c>
      <c r="C421" s="1016">
        <v>30</v>
      </c>
      <c r="F421" s="1013" t="s">
        <v>2398</v>
      </c>
      <c r="G421" s="1000" t="s">
        <v>1665</v>
      </c>
      <c r="H421" s="1016">
        <v>32</v>
      </c>
    </row>
    <row r="422" spans="1:8" x14ac:dyDescent="0.2">
      <c r="A422" s="1013" t="s">
        <v>2399</v>
      </c>
      <c r="B422" s="1000" t="s">
        <v>1667</v>
      </c>
      <c r="C422" s="1016">
        <v>30</v>
      </c>
      <c r="F422" s="1013" t="s">
        <v>2399</v>
      </c>
      <c r="G422" s="1000" t="s">
        <v>1667</v>
      </c>
      <c r="H422" s="1016">
        <v>32</v>
      </c>
    </row>
    <row r="423" spans="1:8" x14ac:dyDescent="0.2">
      <c r="A423" s="1013" t="s">
        <v>2400</v>
      </c>
      <c r="B423" s="1000" t="s">
        <v>1669</v>
      </c>
      <c r="C423" s="1016">
        <v>30</v>
      </c>
      <c r="F423" s="1013" t="s">
        <v>2400</v>
      </c>
      <c r="G423" s="1000" t="s">
        <v>1669</v>
      </c>
      <c r="H423" s="1016">
        <v>32</v>
      </c>
    </row>
    <row r="424" spans="1:8" x14ac:dyDescent="0.2">
      <c r="A424" s="1013" t="s">
        <v>2401</v>
      </c>
      <c r="B424" s="1000" t="s">
        <v>1671</v>
      </c>
      <c r="C424" s="1016">
        <v>30</v>
      </c>
      <c r="F424" s="1013" t="s">
        <v>2401</v>
      </c>
      <c r="G424" s="1000" t="s">
        <v>1671</v>
      </c>
      <c r="H424" s="1016">
        <v>32</v>
      </c>
    </row>
    <row r="425" spans="1:8" x14ac:dyDescent="0.2">
      <c r="A425" s="1013" t="s">
        <v>2402</v>
      </c>
      <c r="B425" s="1000" t="s">
        <v>1673</v>
      </c>
      <c r="C425" s="1016">
        <v>30</v>
      </c>
      <c r="F425" s="1013" t="s">
        <v>2402</v>
      </c>
      <c r="G425" s="1000" t="s">
        <v>1673</v>
      </c>
      <c r="H425" s="1016">
        <v>32</v>
      </c>
    </row>
    <row r="426" spans="1:8" x14ac:dyDescent="0.2">
      <c r="A426" s="1013" t="s">
        <v>2403</v>
      </c>
      <c r="B426" s="1000" t="s">
        <v>1675</v>
      </c>
      <c r="C426" s="1016">
        <v>30</v>
      </c>
      <c r="F426" s="1013" t="s">
        <v>2403</v>
      </c>
      <c r="G426" s="1000" t="s">
        <v>1675</v>
      </c>
      <c r="H426" s="1016">
        <v>32</v>
      </c>
    </row>
    <row r="427" spans="1:8" x14ac:dyDescent="0.2">
      <c r="A427" s="1013" t="s">
        <v>2404</v>
      </c>
      <c r="B427" s="1000" t="s">
        <v>1677</v>
      </c>
      <c r="C427" s="1016">
        <v>30</v>
      </c>
      <c r="F427" s="1013" t="s">
        <v>2404</v>
      </c>
      <c r="G427" s="1000" t="s">
        <v>1677</v>
      </c>
      <c r="H427" s="1016">
        <v>32</v>
      </c>
    </row>
    <row r="428" spans="1:8" x14ac:dyDescent="0.2">
      <c r="A428" s="1013" t="s">
        <v>2382</v>
      </c>
      <c r="B428" s="1000" t="s">
        <v>1978</v>
      </c>
      <c r="C428" s="1016">
        <v>30</v>
      </c>
      <c r="F428" s="1013" t="s">
        <v>2382</v>
      </c>
      <c r="G428" s="1000" t="s">
        <v>1978</v>
      </c>
      <c r="H428" s="1016">
        <v>32</v>
      </c>
    </row>
    <row r="429" spans="1:8" x14ac:dyDescent="0.2">
      <c r="A429" s="1013" t="s">
        <v>2383</v>
      </c>
      <c r="B429" s="1000" t="s">
        <v>1979</v>
      </c>
      <c r="C429" s="1016">
        <v>30</v>
      </c>
      <c r="F429" s="1013" t="s">
        <v>2383</v>
      </c>
      <c r="G429" s="1000" t="s">
        <v>1979</v>
      </c>
      <c r="H429" s="1016">
        <v>32</v>
      </c>
    </row>
    <row r="430" spans="1:8" x14ac:dyDescent="0.2">
      <c r="A430" s="1013" t="s">
        <v>2384</v>
      </c>
      <c r="B430" s="1000" t="s">
        <v>1980</v>
      </c>
      <c r="C430" s="1016">
        <v>30</v>
      </c>
      <c r="F430" s="1013" t="s">
        <v>2384</v>
      </c>
      <c r="G430" s="1000" t="s">
        <v>1980</v>
      </c>
      <c r="H430" s="1016">
        <v>32</v>
      </c>
    </row>
    <row r="431" spans="1:8" x14ac:dyDescent="0.2">
      <c r="A431" s="1012" t="s">
        <v>2540</v>
      </c>
      <c r="B431" s="999"/>
      <c r="C431" s="1015"/>
      <c r="F431" s="1012" t="s">
        <v>2540</v>
      </c>
      <c r="G431" s="999"/>
      <c r="H431" s="1015"/>
    </row>
    <row r="432" spans="1:8" x14ac:dyDescent="0.2">
      <c r="A432" s="1013" t="s">
        <v>2326</v>
      </c>
      <c r="B432" s="1000" t="s">
        <v>1764</v>
      </c>
      <c r="C432" s="1016">
        <v>31</v>
      </c>
      <c r="F432" s="1013" t="s">
        <v>2326</v>
      </c>
      <c r="G432" s="1000" t="s">
        <v>1764</v>
      </c>
      <c r="H432" s="1016">
        <v>32</v>
      </c>
    </row>
    <row r="433" spans="1:8" x14ac:dyDescent="0.2">
      <c r="A433" s="1012" t="s">
        <v>2534</v>
      </c>
      <c r="B433" s="999"/>
      <c r="C433" s="1015"/>
      <c r="F433" s="1012" t="s">
        <v>2534</v>
      </c>
      <c r="G433" s="999"/>
      <c r="H433" s="1015"/>
    </row>
    <row r="434" spans="1:8" x14ac:dyDescent="0.2">
      <c r="A434" s="1013" t="s">
        <v>2393</v>
      </c>
      <c r="B434" s="1000" t="s">
        <v>2312</v>
      </c>
      <c r="C434" s="1016">
        <v>30</v>
      </c>
      <c r="F434" s="1013" t="s">
        <v>2393</v>
      </c>
      <c r="G434" s="1000" t="s">
        <v>2312</v>
      </c>
      <c r="H434" s="1016">
        <v>32</v>
      </c>
    </row>
    <row r="435" spans="1:8" x14ac:dyDescent="0.2">
      <c r="A435" s="1012" t="s">
        <v>1759</v>
      </c>
      <c r="B435" s="999"/>
      <c r="C435" s="1015"/>
      <c r="F435" s="1012" t="s">
        <v>1759</v>
      </c>
      <c r="G435" s="999"/>
      <c r="H435" s="1015"/>
    </row>
    <row r="436" spans="1:8" x14ac:dyDescent="0.2">
      <c r="A436" s="1013" t="s">
        <v>2405</v>
      </c>
      <c r="B436" s="1000" t="s">
        <v>1865</v>
      </c>
      <c r="C436" s="1016">
        <v>31</v>
      </c>
      <c r="F436" s="1013" t="s">
        <v>2405</v>
      </c>
      <c r="G436" s="1000" t="s">
        <v>1865</v>
      </c>
      <c r="H436" s="1016">
        <v>33</v>
      </c>
    </row>
    <row r="437" spans="1:8" x14ac:dyDescent="0.2">
      <c r="C437"/>
      <c r="H437"/>
    </row>
    <row r="438" spans="1:8" x14ac:dyDescent="0.2">
      <c r="C438"/>
      <c r="H438"/>
    </row>
    <row r="439" spans="1:8" x14ac:dyDescent="0.2">
      <c r="C439"/>
      <c r="H439"/>
    </row>
    <row r="440" spans="1:8" x14ac:dyDescent="0.2">
      <c r="C440"/>
      <c r="H440"/>
    </row>
    <row r="441" spans="1:8" x14ac:dyDescent="0.2">
      <c r="C441"/>
      <c r="H441"/>
    </row>
    <row r="442" spans="1:8" x14ac:dyDescent="0.2">
      <c r="C442"/>
      <c r="H442"/>
    </row>
    <row r="443" spans="1:8" x14ac:dyDescent="0.2">
      <c r="C443"/>
      <c r="H443"/>
    </row>
    <row r="444" spans="1:8" x14ac:dyDescent="0.2">
      <c r="C444"/>
      <c r="H444"/>
    </row>
  </sheetData>
  <pageMargins left="0.70866141732283472" right="0.70866141732283472" top="0.72" bottom="0.6" header="0.31496062992125984" footer="0.31496062992125984"/>
  <pageSetup paperSize="9" scale="81" fitToHeight="0" orientation="portrait" r:id="rId2"/>
  <rowBreaks count="5" manualBreakCount="5">
    <brk id="74" min="5" max="7" man="1"/>
    <brk id="146" min="5" max="7" man="1"/>
    <brk id="216" min="5" max="7" man="1"/>
    <brk id="278" min="5" max="7" man="1"/>
    <brk id="32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0070C0"/>
    <outlinePr summaryBelow="0"/>
  </sheetPr>
  <dimension ref="A1:AS3036"/>
  <sheetViews>
    <sheetView showGridLines="0" tabSelected="1" view="pageBreakPreview" zoomScale="90" zoomScaleNormal="85" zoomScaleSheetLayoutView="90" workbookViewId="0">
      <pane xSplit="10" ySplit="8" topLeftCell="K1962" activePane="bottomRight" state="frozen"/>
      <selection pane="topRight" activeCell="L1" sqref="L1"/>
      <selection pane="bottomLeft" activeCell="A9" sqref="A9"/>
      <selection pane="bottomRight" activeCell="J1964" sqref="J1964"/>
    </sheetView>
  </sheetViews>
  <sheetFormatPr defaultRowHeight="12.75" outlineLevelRow="2" outlineLevelCol="2" x14ac:dyDescent="0.2"/>
  <cols>
    <col min="1" max="1" width="4.140625" customWidth="1"/>
    <col min="2" max="2" width="3.5703125" customWidth="1"/>
    <col min="3" max="3" width="4.28515625" style="9" customWidth="1"/>
    <col min="4" max="4" width="5.140625" style="9" customWidth="1"/>
    <col min="5" max="5" width="4.42578125" customWidth="1"/>
    <col min="6" max="6" width="6.28515625" customWidth="1"/>
    <col min="7" max="7" width="9" customWidth="1"/>
    <col min="8" max="8" width="6.28515625" hidden="1" customWidth="1"/>
    <col min="9" max="9" width="4.42578125" style="914" hidden="1" customWidth="1" outlineLevel="2"/>
    <col min="10" max="10" width="40.7109375" customWidth="1" collapsed="1"/>
    <col min="11" max="11" width="8.28515625" customWidth="1" outlineLevel="1"/>
    <col min="12" max="12" width="5.7109375" style="144" customWidth="1"/>
    <col min="13" max="13" width="8.28515625" customWidth="1" outlineLevel="1"/>
    <col min="14" max="14" width="3.28515625" style="3" customWidth="1" outlineLevel="1"/>
    <col min="15" max="15" width="12.42578125" hidden="1" customWidth="1" outlineLevel="2"/>
    <col min="16" max="16" width="6" hidden="1" customWidth="1" outlineLevel="2"/>
    <col min="17" max="17" width="13.28515625" style="3" hidden="1" customWidth="1" outlineLevel="2"/>
    <col min="18" max="18" width="11.5703125" style="3" hidden="1" customWidth="1" outlineLevel="2"/>
    <col min="19" max="19" width="13.7109375" style="3" hidden="1" customWidth="1" outlineLevel="2"/>
    <col min="20" max="20" width="13" hidden="1" customWidth="1" outlineLevel="2"/>
    <col min="21" max="21" width="13.140625" hidden="1" customWidth="1" outlineLevel="2"/>
    <col min="22" max="22" width="13.28515625" customWidth="1" outlineLevel="1" collapsed="1"/>
    <col min="23" max="23" width="11" hidden="1" customWidth="1" outlineLevel="2"/>
    <col min="24" max="24" width="10.42578125" hidden="1" customWidth="1" outlineLevel="2"/>
    <col min="25" max="25" width="11.140625" hidden="1" customWidth="1" outlineLevel="2"/>
    <col min="26" max="26" width="11.140625" customWidth="1" outlineLevel="1" collapsed="1"/>
    <col min="27" max="27" width="13.85546875" hidden="1" customWidth="1" outlineLevel="2"/>
    <col min="28" max="28" width="13.28515625" hidden="1" customWidth="1" outlineLevel="2"/>
    <col min="29" max="29" width="11.85546875" hidden="1" customWidth="1" outlineLevel="2"/>
    <col min="30" max="30" width="10.85546875" hidden="1" customWidth="1" outlineLevel="2"/>
    <col min="31" max="31" width="12.28515625" customWidth="1" outlineLevel="1" collapsed="1"/>
    <col min="32" max="32" width="13.28515625" customWidth="1" outlineLevel="1"/>
    <col min="33" max="33" width="9.7109375" customWidth="1" outlineLevel="1"/>
    <col min="34" max="34" width="13.5703125" customWidth="1"/>
    <col min="35" max="35" width="11.7109375" customWidth="1"/>
    <col min="36" max="36" width="8.42578125" customWidth="1"/>
    <col min="37" max="37" width="11" style="1618" hidden="1" customWidth="1" outlineLevel="2"/>
    <col min="38" max="38" width="11" style="477" hidden="1" customWidth="1" outlineLevel="2"/>
    <col min="39" max="39" width="40.85546875" style="474" hidden="1" customWidth="1" collapsed="1"/>
    <col min="40" max="42" width="9.140625" hidden="1" customWidth="1"/>
    <col min="43" max="43" width="15.140625" style="1" customWidth="1"/>
    <col min="44" max="44" width="12.140625" customWidth="1"/>
    <col min="45" max="45" width="13.5703125" bestFit="1" customWidth="1"/>
  </cols>
  <sheetData>
    <row r="1" spans="1:44" s="487" customFormat="1" ht="9.9499999999999993" hidden="1" customHeight="1" x14ac:dyDescent="0.2">
      <c r="A1" s="855" t="s">
        <v>2300</v>
      </c>
      <c r="B1" s="486"/>
      <c r="C1" s="967"/>
      <c r="D1" s="967"/>
      <c r="H1" s="488"/>
      <c r="I1" s="886"/>
      <c r="L1" s="650"/>
      <c r="N1" s="3"/>
      <c r="O1" s="488"/>
      <c r="P1" s="488"/>
      <c r="Q1" s="3"/>
      <c r="R1" s="3"/>
      <c r="S1" s="3"/>
      <c r="T1" s="488"/>
      <c r="U1" s="488"/>
      <c r="W1" s="488"/>
      <c r="X1" s="488"/>
      <c r="Y1" s="488"/>
      <c r="AA1" s="488"/>
      <c r="AB1" s="488"/>
      <c r="AC1" s="488"/>
      <c r="AD1" s="488"/>
      <c r="AJ1" s="489"/>
      <c r="AK1" s="1615"/>
      <c r="AL1" s="490"/>
      <c r="AM1" s="971"/>
      <c r="AQ1" s="1450"/>
    </row>
    <row r="2" spans="1:44" ht="9.9499999999999993" hidden="1" customHeight="1" x14ac:dyDescent="0.2">
      <c r="A2" s="855" t="s">
        <v>2300</v>
      </c>
      <c r="B2" s="243"/>
      <c r="C2" s="968"/>
      <c r="D2" s="968"/>
      <c r="E2" s="223"/>
      <c r="F2" s="223"/>
      <c r="G2" s="223"/>
      <c r="H2" s="226"/>
      <c r="I2" s="887"/>
      <c r="J2" s="233"/>
      <c r="K2" s="226"/>
      <c r="L2" s="649"/>
      <c r="M2" s="227"/>
      <c r="N2" s="1436"/>
      <c r="O2" s="228"/>
      <c r="P2" s="229"/>
      <c r="Q2" s="1048"/>
      <c r="R2" s="1048"/>
      <c r="S2" s="104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143"/>
      <c r="AI2" s="225"/>
      <c r="AJ2" s="424"/>
      <c r="AK2" s="1616"/>
      <c r="AL2" s="475"/>
    </row>
    <row r="3" spans="1:44" s="5" customFormat="1" ht="9.9499999999999993" hidden="1" customHeight="1" x14ac:dyDescent="0.2">
      <c r="A3" s="244"/>
      <c r="B3" s="244"/>
      <c r="C3" s="969"/>
      <c r="D3" s="969"/>
      <c r="H3" s="232"/>
      <c r="I3" s="888"/>
      <c r="L3" s="25"/>
      <c r="N3" s="3"/>
      <c r="O3" s="232"/>
      <c r="P3" s="232"/>
      <c r="Q3" s="3"/>
      <c r="R3" s="3"/>
      <c r="S3" s="3"/>
      <c r="T3" s="232"/>
      <c r="U3" s="232"/>
      <c r="W3" s="232"/>
      <c r="X3" s="232"/>
      <c r="Y3" s="232"/>
      <c r="AA3" s="232"/>
      <c r="AB3" s="232"/>
      <c r="AC3" s="232"/>
      <c r="AD3" s="232"/>
      <c r="AJ3" s="425"/>
      <c r="AK3" s="1617"/>
      <c r="AL3" s="476"/>
      <c r="AM3" s="958"/>
      <c r="AQ3" s="93"/>
    </row>
    <row r="4" spans="1:44" ht="18" x14ac:dyDescent="0.25">
      <c r="A4" s="5"/>
      <c r="B4" s="5"/>
      <c r="C4" s="970"/>
      <c r="D4" s="970"/>
      <c r="E4" s="461" t="s">
        <v>3669</v>
      </c>
      <c r="I4" s="889"/>
      <c r="AD4">
        <v>1.5</v>
      </c>
    </row>
    <row r="5" spans="1:44" x14ac:dyDescent="0.2">
      <c r="A5" s="824"/>
      <c r="B5" s="5"/>
      <c r="C5" s="970"/>
      <c r="D5" s="970"/>
      <c r="I5" s="889"/>
      <c r="M5" s="21"/>
      <c r="N5" s="209"/>
      <c r="O5" s="220"/>
      <c r="Q5" s="209"/>
      <c r="R5" s="209"/>
      <c r="S5" s="209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>
        <v>5</v>
      </c>
      <c r="AE5" s="21"/>
      <c r="AF5" s="21"/>
      <c r="AG5" s="21"/>
      <c r="AH5" s="21"/>
      <c r="AI5" s="21"/>
      <c r="AJ5" s="21"/>
    </row>
    <row r="6" spans="1:44" ht="56.25" customHeight="1" x14ac:dyDescent="0.2">
      <c r="A6" s="997" t="s">
        <v>2286</v>
      </c>
      <c r="B6" s="997" t="s">
        <v>2287</v>
      </c>
      <c r="C6" s="997" t="s">
        <v>304</v>
      </c>
      <c r="D6" s="997" t="s">
        <v>2545</v>
      </c>
      <c r="E6" s="997" t="s">
        <v>2283</v>
      </c>
      <c r="F6" s="997" t="s">
        <v>2600</v>
      </c>
      <c r="G6" s="821" t="s">
        <v>306</v>
      </c>
      <c r="H6" s="821" t="s">
        <v>2285</v>
      </c>
      <c r="I6" s="890" t="s">
        <v>2566</v>
      </c>
      <c r="J6" s="821" t="s">
        <v>2567</v>
      </c>
      <c r="K6" s="235" t="s">
        <v>3656</v>
      </c>
      <c r="L6" s="651" t="s">
        <v>309</v>
      </c>
      <c r="M6" s="1434" t="s">
        <v>2289</v>
      </c>
      <c r="N6" s="1434" t="s">
        <v>479</v>
      </c>
      <c r="O6" s="1439" t="s">
        <v>2290</v>
      </c>
      <c r="P6" s="994" t="s">
        <v>2592</v>
      </c>
      <c r="Q6" s="235" t="s">
        <v>2592</v>
      </c>
      <c r="R6" s="235" t="s">
        <v>2291</v>
      </c>
      <c r="S6" s="235" t="s">
        <v>2610</v>
      </c>
      <c r="T6" s="235" t="s">
        <v>2296</v>
      </c>
      <c r="U6" s="236" t="s">
        <v>2292</v>
      </c>
      <c r="V6" s="235" t="s">
        <v>2297</v>
      </c>
      <c r="W6" s="236" t="s">
        <v>2293</v>
      </c>
      <c r="X6" s="236" t="s">
        <v>2294</v>
      </c>
      <c r="Y6" s="236" t="s">
        <v>486</v>
      </c>
      <c r="Z6" s="235" t="s">
        <v>2295</v>
      </c>
      <c r="AA6" s="235" t="s">
        <v>2298</v>
      </c>
      <c r="AB6" s="236" t="s">
        <v>487</v>
      </c>
      <c r="AC6" s="236" t="s">
        <v>488</v>
      </c>
      <c r="AD6" s="236" t="s">
        <v>489</v>
      </c>
      <c r="AE6" s="236" t="s">
        <v>337</v>
      </c>
      <c r="AF6" s="236" t="s">
        <v>338</v>
      </c>
      <c r="AG6" s="236" t="s">
        <v>490</v>
      </c>
      <c r="AH6" s="235" t="s">
        <v>491</v>
      </c>
      <c r="AI6" s="850" t="s">
        <v>2</v>
      </c>
      <c r="AJ6" s="853" t="s">
        <v>2299</v>
      </c>
      <c r="AK6" s="1619" t="s">
        <v>582</v>
      </c>
      <c r="AL6" s="1028" t="s">
        <v>321</v>
      </c>
      <c r="AM6" s="474" t="s">
        <v>2605</v>
      </c>
      <c r="AN6" s="995" t="s">
        <v>2595</v>
      </c>
      <c r="AO6" t="s">
        <v>2594</v>
      </c>
      <c r="AQ6" s="1451"/>
    </row>
    <row r="7" spans="1:44" ht="13.5" hidden="1" thickBot="1" x14ac:dyDescent="0.25">
      <c r="A7" s="829"/>
      <c r="B7" s="211"/>
      <c r="C7" s="972"/>
      <c r="D7" s="972"/>
      <c r="E7" s="878" t="s">
        <v>3652</v>
      </c>
      <c r="F7" s="237"/>
      <c r="G7" s="237"/>
      <c r="H7" s="237"/>
      <c r="I7" s="891"/>
      <c r="J7" s="211"/>
      <c r="K7" s="211"/>
      <c r="L7" s="652"/>
      <c r="M7" s="238"/>
      <c r="N7" s="238"/>
      <c r="O7" s="211"/>
      <c r="P7" s="211"/>
      <c r="Q7" s="239"/>
      <c r="R7" s="239">
        <v>6.44</v>
      </c>
      <c r="S7" s="241">
        <v>2</v>
      </c>
      <c r="T7" s="239"/>
      <c r="U7" s="239">
        <v>16.100000000000001</v>
      </c>
      <c r="V7" s="239"/>
      <c r="W7" s="240"/>
      <c r="X7" s="240"/>
      <c r="Y7" s="241"/>
      <c r="Z7" s="241"/>
      <c r="AA7" s="239"/>
      <c r="AB7" s="241"/>
      <c r="AC7" s="241"/>
      <c r="AD7" s="241"/>
      <c r="AE7" s="936">
        <v>1.09548</v>
      </c>
      <c r="AF7" s="962">
        <v>1.09548</v>
      </c>
      <c r="AG7" s="936">
        <v>1.09548</v>
      </c>
      <c r="AH7" s="211"/>
      <c r="AI7" s="851"/>
      <c r="AJ7" s="394"/>
      <c r="AK7" s="1620"/>
      <c r="AL7" s="1026"/>
    </row>
    <row r="8" spans="1:44" ht="13.5" thickBot="1" x14ac:dyDescent="0.25">
      <c r="A8" s="795" t="s">
        <v>2263</v>
      </c>
      <c r="B8" s="825"/>
      <c r="C8" s="973"/>
      <c r="D8" s="973"/>
      <c r="E8" s="764"/>
      <c r="F8" s="213"/>
      <c r="G8" s="213"/>
      <c r="H8" s="213"/>
      <c r="I8" s="892"/>
      <c r="J8" s="214"/>
      <c r="K8" s="214"/>
      <c r="L8" s="653"/>
      <c r="M8" s="215"/>
      <c r="N8" s="1049"/>
      <c r="O8" s="214"/>
      <c r="P8" s="214"/>
      <c r="Q8" s="1049"/>
      <c r="R8" s="1050"/>
      <c r="S8" s="1051"/>
      <c r="T8" s="216"/>
      <c r="U8" s="216"/>
      <c r="V8" s="216"/>
      <c r="W8" s="217"/>
      <c r="X8" s="217"/>
      <c r="Y8" s="218"/>
      <c r="Z8" s="218"/>
      <c r="AA8" s="216"/>
      <c r="AB8" s="218"/>
      <c r="AC8" s="218"/>
      <c r="AD8" s="218"/>
      <c r="AE8" s="219"/>
      <c r="AF8" s="219"/>
      <c r="AG8" s="219"/>
      <c r="AH8" s="214"/>
      <c r="AI8" s="852"/>
      <c r="AJ8" s="854"/>
      <c r="AK8" s="1621"/>
      <c r="AL8" s="1026"/>
    </row>
    <row r="9" spans="1:44" ht="20.25" customHeight="1" thickBot="1" x14ac:dyDescent="0.25">
      <c r="A9" s="786">
        <v>1</v>
      </c>
      <c r="B9" s="806" t="s">
        <v>2275</v>
      </c>
      <c r="C9" s="974"/>
      <c r="D9" s="974"/>
      <c r="E9" s="765" t="s">
        <v>60</v>
      </c>
      <c r="F9" s="401"/>
      <c r="G9" s="401"/>
      <c r="H9" s="401"/>
      <c r="I9" s="893"/>
      <c r="J9" s="252"/>
      <c r="K9" s="405"/>
      <c r="L9" s="654"/>
      <c r="M9" s="407"/>
      <c r="N9" s="1052"/>
      <c r="O9" s="406"/>
      <c r="P9" s="406"/>
      <c r="Q9" s="1052"/>
      <c r="R9" s="1053"/>
      <c r="S9" s="1054"/>
      <c r="T9" s="408"/>
      <c r="U9" s="408"/>
      <c r="V9" s="408"/>
      <c r="W9" s="409"/>
      <c r="X9" s="409"/>
      <c r="Y9" s="410"/>
      <c r="Z9" s="410"/>
      <c r="AA9" s="408"/>
      <c r="AB9" s="410"/>
      <c r="AC9" s="410"/>
      <c r="AD9" s="1787">
        <v>6</v>
      </c>
      <c r="AE9" s="411"/>
      <c r="AF9" s="411"/>
      <c r="AG9" s="411"/>
      <c r="AH9" s="406"/>
      <c r="AI9" s="406"/>
      <c r="AJ9" s="406"/>
      <c r="AK9" s="1622"/>
      <c r="AL9" s="1026"/>
      <c r="AM9"/>
    </row>
    <row r="10" spans="1:44" ht="24.75" customHeight="1" x14ac:dyDescent="0.2">
      <c r="A10" s="803" t="s">
        <v>1990</v>
      </c>
      <c r="B10" s="805" t="s">
        <v>2275</v>
      </c>
      <c r="C10" s="975" t="s">
        <v>2535</v>
      </c>
      <c r="D10" s="975" t="s">
        <v>2591</v>
      </c>
      <c r="E10" s="766">
        <v>101</v>
      </c>
      <c r="F10" s="378">
        <v>300</v>
      </c>
      <c r="G10" s="378" t="s">
        <v>497</v>
      </c>
      <c r="H10" s="378" t="s">
        <v>498</v>
      </c>
      <c r="I10" s="894"/>
      <c r="J10" s="400" t="s">
        <v>2562</v>
      </c>
      <c r="K10" s="271">
        <v>1000</v>
      </c>
      <c r="L10" s="327" t="s">
        <v>584</v>
      </c>
      <c r="M10" s="272">
        <v>25.66</v>
      </c>
      <c r="N10" s="1097"/>
      <c r="O10" s="273">
        <v>570328.95479999995</v>
      </c>
      <c r="P10" s="269"/>
      <c r="Q10" s="1055">
        <v>189007.01562000002</v>
      </c>
      <c r="R10" s="1055">
        <v>36729.184689999995</v>
      </c>
      <c r="S10" s="1055">
        <v>11406.579090000001</v>
      </c>
      <c r="T10" s="274">
        <v>807471.73419999995</v>
      </c>
      <c r="U10" s="272">
        <v>130002.9492</v>
      </c>
      <c r="V10" s="272">
        <v>937474.68339999998</v>
      </c>
      <c r="W10" s="275">
        <v>27569.873799999998</v>
      </c>
      <c r="X10" s="275">
        <v>4639.8412000000008</v>
      </c>
      <c r="Y10" s="275">
        <v>12063.8724</v>
      </c>
      <c r="Z10" s="272">
        <v>44273.587399999997</v>
      </c>
      <c r="AA10" s="274">
        <v>957551.02682999999</v>
      </c>
      <c r="AB10" s="339">
        <v>497904.01</v>
      </c>
      <c r="AC10" s="339">
        <v>45641.22</v>
      </c>
      <c r="AD10" s="339">
        <v>21266.94</v>
      </c>
      <c r="AE10" s="885">
        <v>545443.88</v>
      </c>
      <c r="AF10" s="340">
        <v>49999.040000000001</v>
      </c>
      <c r="AG10" s="340">
        <v>23297.51</v>
      </c>
      <c r="AH10" s="831">
        <v>1600488.7</v>
      </c>
      <c r="AI10" s="842">
        <v>1600.49</v>
      </c>
      <c r="AJ10" s="395"/>
      <c r="AK10" s="1623">
        <v>1</v>
      </c>
      <c r="AL10" s="484"/>
      <c r="AM10" s="751" t="s">
        <v>2604</v>
      </c>
      <c r="AN10" t="b">
        <v>0</v>
      </c>
      <c r="AO10" t="e">
        <v>#NAME?</v>
      </c>
      <c r="AQ10" s="1452"/>
      <c r="AR10" s="21"/>
    </row>
    <row r="11" spans="1:44" outlineLevel="1" x14ac:dyDescent="0.2">
      <c r="A11" s="787"/>
      <c r="B11" s="782" t="s">
        <v>2275</v>
      </c>
      <c r="C11" s="976"/>
      <c r="D11" s="976"/>
      <c r="E11" s="767">
        <v>101</v>
      </c>
      <c r="F11" s="276">
        <v>300</v>
      </c>
      <c r="G11" s="276" t="s">
        <v>497</v>
      </c>
      <c r="H11" s="277"/>
      <c r="I11" s="895">
        <v>222</v>
      </c>
      <c r="J11" s="279" t="s">
        <v>534</v>
      </c>
      <c r="K11" s="280"/>
      <c r="L11" s="321"/>
      <c r="M11" s="281">
        <v>21.09</v>
      </c>
      <c r="N11" s="1463">
        <v>38</v>
      </c>
      <c r="O11" s="283">
        <v>497092.14360000001</v>
      </c>
      <c r="P11" s="284">
        <v>33.14</v>
      </c>
      <c r="Q11" s="1056">
        <v>164736.33639000001</v>
      </c>
      <c r="R11" s="1056">
        <v>32012.734049999999</v>
      </c>
      <c r="S11" s="1056">
        <v>9941.8428700000004</v>
      </c>
      <c r="T11" s="285">
        <v>703783.05691000004</v>
      </c>
      <c r="U11" s="286">
        <v>113309.07216</v>
      </c>
      <c r="V11" s="286">
        <v>817092.12907000002</v>
      </c>
      <c r="W11" s="287">
        <v>22659.7287</v>
      </c>
      <c r="X11" s="287">
        <v>3813.4938000000002</v>
      </c>
      <c r="Y11" s="287">
        <v>9922.0013999999992</v>
      </c>
      <c r="Z11" s="286">
        <v>36395.223899999997</v>
      </c>
      <c r="AA11" s="285">
        <v>853487.35297000001</v>
      </c>
      <c r="AB11" s="263"/>
      <c r="AC11" s="263"/>
      <c r="AD11" s="263"/>
      <c r="AE11" s="249"/>
      <c r="AF11" s="249"/>
      <c r="AG11" s="249"/>
      <c r="AH11" s="249" t="s">
        <v>364</v>
      </c>
      <c r="AI11" s="225"/>
      <c r="AJ11" s="266"/>
      <c r="AK11" s="1624"/>
      <c r="AL11" s="483"/>
      <c r="AM11"/>
      <c r="AO11" t="s">
        <v>364</v>
      </c>
      <c r="AQ11" s="1453"/>
    </row>
    <row r="12" spans="1:44" outlineLevel="1" x14ac:dyDescent="0.2">
      <c r="A12" s="1519"/>
      <c r="B12" s="965" t="s">
        <v>2275</v>
      </c>
      <c r="C12" s="990"/>
      <c r="D12" s="990"/>
      <c r="E12" s="1721">
        <v>101</v>
      </c>
      <c r="F12" s="1539">
        <v>300</v>
      </c>
      <c r="G12" s="1539" t="s">
        <v>497</v>
      </c>
      <c r="H12" s="1540"/>
      <c r="I12" s="895">
        <v>213</v>
      </c>
      <c r="J12" s="279" t="s">
        <v>3263</v>
      </c>
      <c r="K12" s="1042"/>
      <c r="L12" s="1541"/>
      <c r="M12" s="281">
        <v>0.84</v>
      </c>
      <c r="N12" s="1542">
        <v>30</v>
      </c>
      <c r="O12" s="1037">
        <v>13843.871999999999</v>
      </c>
      <c r="P12" s="284">
        <v>33.14</v>
      </c>
      <c r="Q12" s="956">
        <v>4587.8591800000004</v>
      </c>
      <c r="R12" s="956">
        <v>891.54535999999996</v>
      </c>
      <c r="S12" s="956">
        <v>276.87743999999998</v>
      </c>
      <c r="T12" s="1043">
        <v>19600.153979999999</v>
      </c>
      <c r="U12" s="959">
        <v>3155.6247899999998</v>
      </c>
      <c r="V12" s="959">
        <v>22755.778769999997</v>
      </c>
      <c r="W12" s="1722">
        <v>902.52120000000002</v>
      </c>
      <c r="X12" s="1722">
        <v>151.8888</v>
      </c>
      <c r="Y12" s="1722">
        <v>387.05520000000001</v>
      </c>
      <c r="Z12" s="959">
        <v>1441.4652000000001</v>
      </c>
      <c r="AA12" s="285"/>
      <c r="AB12" s="263"/>
      <c r="AC12" s="263"/>
      <c r="AD12" s="263"/>
      <c r="AE12" s="249"/>
      <c r="AF12" s="249"/>
      <c r="AG12" s="249"/>
      <c r="AH12" s="249"/>
      <c r="AI12" s="225"/>
      <c r="AJ12" s="266"/>
      <c r="AK12" s="1625"/>
      <c r="AL12" s="483"/>
      <c r="AM12"/>
      <c r="AQ12" s="1453"/>
    </row>
    <row r="13" spans="1:44" outlineLevel="1" x14ac:dyDescent="0.2">
      <c r="A13" s="787"/>
      <c r="B13" s="781" t="s">
        <v>2275</v>
      </c>
      <c r="C13" s="977"/>
      <c r="D13" s="977"/>
      <c r="E13" s="767">
        <v>101</v>
      </c>
      <c r="F13" s="276">
        <v>300</v>
      </c>
      <c r="G13" s="276" t="s">
        <v>497</v>
      </c>
      <c r="H13" s="277"/>
      <c r="I13" s="895">
        <v>200</v>
      </c>
      <c r="J13" s="279" t="s">
        <v>1927</v>
      </c>
      <c r="K13" s="277"/>
      <c r="L13" s="322"/>
      <c r="M13" s="281">
        <v>3.73</v>
      </c>
      <c r="N13" s="1463">
        <v>28</v>
      </c>
      <c r="O13" s="283">
        <v>59392.939200000001</v>
      </c>
      <c r="P13" s="284">
        <v>33.14</v>
      </c>
      <c r="Q13" s="1056">
        <v>19682.820049999998</v>
      </c>
      <c r="R13" s="1056">
        <v>3824.9052799999999</v>
      </c>
      <c r="S13" s="1056">
        <v>1187.85878</v>
      </c>
      <c r="T13" s="285">
        <v>84088.523310000004</v>
      </c>
      <c r="U13" s="286">
        <v>13538.25225</v>
      </c>
      <c r="V13" s="286">
        <v>97626.775560000009</v>
      </c>
      <c r="W13" s="287">
        <v>4007.6239</v>
      </c>
      <c r="X13" s="287">
        <v>674.45860000000005</v>
      </c>
      <c r="Y13" s="287">
        <v>1754.8158000000001</v>
      </c>
      <c r="Z13" s="286">
        <v>6436.8983000000007</v>
      </c>
      <c r="AA13" s="285">
        <v>104063.67386000001</v>
      </c>
      <c r="AB13" s="263"/>
      <c r="AC13" s="263"/>
      <c r="AD13" s="263"/>
      <c r="AE13" s="249"/>
      <c r="AF13" s="249"/>
      <c r="AG13" s="249"/>
      <c r="AH13" s="249" t="s">
        <v>364</v>
      </c>
      <c r="AI13" s="225"/>
      <c r="AJ13" s="266"/>
      <c r="AK13" s="1625"/>
      <c r="AL13" s="483"/>
      <c r="AM13"/>
      <c r="AO13" t="s">
        <v>364</v>
      </c>
      <c r="AQ13" s="1453"/>
    </row>
    <row r="14" spans="1:44" ht="15" customHeight="1" outlineLevel="1" x14ac:dyDescent="0.2">
      <c r="A14" s="787"/>
      <c r="B14" s="1019" t="s">
        <v>2275</v>
      </c>
      <c r="C14" s="1020"/>
      <c r="D14" s="1020"/>
      <c r="E14" s="771">
        <v>101</v>
      </c>
      <c r="F14" s="387">
        <v>300</v>
      </c>
      <c r="G14" s="387" t="s">
        <v>497</v>
      </c>
      <c r="H14" s="388"/>
      <c r="I14" s="896" t="s">
        <v>586</v>
      </c>
      <c r="J14" s="288" t="s">
        <v>605</v>
      </c>
      <c r="K14" s="245"/>
      <c r="L14" s="649"/>
      <c r="M14" s="246"/>
      <c r="N14" s="1437"/>
      <c r="O14" s="246"/>
      <c r="P14" s="248"/>
      <c r="Q14" s="1057"/>
      <c r="R14" s="1057"/>
      <c r="S14" s="1048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 t="s">
        <v>364</v>
      </c>
      <c r="AI14" s="225"/>
      <c r="AJ14" s="266"/>
      <c r="AK14" s="1625"/>
      <c r="AL14" s="483"/>
      <c r="AM14" t="s">
        <v>698</v>
      </c>
      <c r="AO14" t="s">
        <v>364</v>
      </c>
      <c r="AQ14" s="1453"/>
    </row>
    <row r="15" spans="1:44" outlineLevel="1" x14ac:dyDescent="0.2">
      <c r="A15" s="243"/>
      <c r="B15" s="781" t="s">
        <v>2275</v>
      </c>
      <c r="C15" s="781"/>
      <c r="D15" s="977"/>
      <c r="E15" s="767">
        <v>101</v>
      </c>
      <c r="F15" s="767">
        <v>300</v>
      </c>
      <c r="G15" s="276" t="s">
        <v>497</v>
      </c>
      <c r="H15" s="277"/>
      <c r="I15" s="904" t="s">
        <v>587</v>
      </c>
      <c r="J15" s="288" t="s">
        <v>2760</v>
      </c>
      <c r="K15" s="1048"/>
      <c r="L15" s="1048"/>
      <c r="M15" s="1048"/>
      <c r="N15" s="1048"/>
      <c r="O15" s="1048"/>
      <c r="P15" s="1048"/>
      <c r="Q15" s="1048"/>
      <c r="R15" s="1048"/>
      <c r="S15" s="1048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 t="s">
        <v>364</v>
      </c>
      <c r="AI15" s="225"/>
      <c r="AJ15" s="266"/>
      <c r="AK15" s="266"/>
      <c r="AL15" s="483"/>
      <c r="AM15" t="s">
        <v>698</v>
      </c>
      <c r="AO15" t="s">
        <v>364</v>
      </c>
      <c r="AQ15" s="1453"/>
    </row>
    <row r="16" spans="1:44" outlineLevel="1" x14ac:dyDescent="0.2">
      <c r="A16" s="787"/>
      <c r="B16" s="814" t="s">
        <v>2275</v>
      </c>
      <c r="C16" s="979"/>
      <c r="D16" s="979"/>
      <c r="E16" s="774">
        <v>101</v>
      </c>
      <c r="F16" s="550">
        <v>300</v>
      </c>
      <c r="G16" s="550" t="s">
        <v>497</v>
      </c>
      <c r="H16" s="551"/>
      <c r="I16" s="1106" t="s">
        <v>587</v>
      </c>
      <c r="J16" s="288" t="s">
        <v>2761</v>
      </c>
      <c r="K16" s="224"/>
      <c r="L16" s="649"/>
      <c r="M16" s="249"/>
      <c r="N16" s="1464"/>
      <c r="O16" s="249"/>
      <c r="P16" s="250"/>
      <c r="Q16" s="1048"/>
      <c r="R16" s="1048"/>
      <c r="S16" s="1048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 t="s">
        <v>364</v>
      </c>
      <c r="AI16" s="225"/>
      <c r="AJ16" s="266"/>
      <c r="AK16" s="266"/>
      <c r="AL16" s="483"/>
      <c r="AM16"/>
      <c r="AQ16" s="1453"/>
    </row>
    <row r="17" spans="1:43" ht="20.25" customHeight="1" x14ac:dyDescent="0.2">
      <c r="A17" s="804" t="s">
        <v>2529</v>
      </c>
      <c r="B17" s="805" t="s">
        <v>2275</v>
      </c>
      <c r="C17" s="975" t="s">
        <v>2535</v>
      </c>
      <c r="D17" s="975" t="s">
        <v>2546</v>
      </c>
      <c r="E17" s="769">
        <v>101</v>
      </c>
      <c r="F17" s="268">
        <v>300</v>
      </c>
      <c r="G17" s="268" t="s">
        <v>1910</v>
      </c>
      <c r="H17" s="268" t="s">
        <v>2528</v>
      </c>
      <c r="I17" s="898"/>
      <c r="J17" s="302" t="s">
        <v>1911</v>
      </c>
      <c r="K17" s="271">
        <v>12</v>
      </c>
      <c r="L17" s="327" t="s">
        <v>641</v>
      </c>
      <c r="M17" s="272">
        <v>6.2</v>
      </c>
      <c r="N17" s="1097"/>
      <c r="O17" s="273">
        <v>166644.74400000001</v>
      </c>
      <c r="P17" s="269"/>
      <c r="Q17" s="1055">
        <v>15997.895419999999</v>
      </c>
      <c r="R17" s="1055">
        <v>10731.92152</v>
      </c>
      <c r="S17" s="1055">
        <v>3332.8948799999998</v>
      </c>
      <c r="T17" s="274">
        <v>196707.45582000003</v>
      </c>
      <c r="U17" s="272">
        <v>31669.900389999999</v>
      </c>
      <c r="V17" s="272">
        <v>228377.35621000003</v>
      </c>
      <c r="W17" s="275">
        <v>6661.4660000000003</v>
      </c>
      <c r="X17" s="275">
        <v>1121.0840000000001</v>
      </c>
      <c r="Y17" s="275">
        <v>2916.8519999999999</v>
      </c>
      <c r="Z17" s="272">
        <v>10699.401999999998</v>
      </c>
      <c r="AA17" s="274">
        <v>239076.75821000003</v>
      </c>
      <c r="AB17" s="339">
        <v>79937.42</v>
      </c>
      <c r="AC17" s="339"/>
      <c r="AD17" s="339"/>
      <c r="AE17" s="340">
        <v>87569.84</v>
      </c>
      <c r="AF17" s="340"/>
      <c r="AG17" s="340"/>
      <c r="AH17" s="831">
        <v>326646.59821000003</v>
      </c>
      <c r="AI17" s="842">
        <v>27220.55</v>
      </c>
      <c r="AJ17" s="395"/>
      <c r="AK17" s="1627">
        <v>2</v>
      </c>
      <c r="AL17" s="484"/>
      <c r="AM17" s="751" t="s">
        <v>2604</v>
      </c>
      <c r="AN17" t="b">
        <v>0</v>
      </c>
      <c r="AO17" t="e">
        <v>#NAME?</v>
      </c>
      <c r="AQ17" s="1454"/>
    </row>
    <row r="18" spans="1:43" outlineLevel="1" x14ac:dyDescent="0.2">
      <c r="A18" s="787"/>
      <c r="B18" s="781" t="s">
        <v>2275</v>
      </c>
      <c r="C18" s="977"/>
      <c r="D18" s="977"/>
      <c r="E18" s="767">
        <v>101</v>
      </c>
      <c r="F18" s="276">
        <v>300</v>
      </c>
      <c r="G18" s="276" t="s">
        <v>1910</v>
      </c>
      <c r="H18" s="277"/>
      <c r="I18" s="895">
        <v>1</v>
      </c>
      <c r="J18" s="279" t="s">
        <v>546</v>
      </c>
      <c r="K18" s="737"/>
      <c r="L18" s="280"/>
      <c r="M18" s="281">
        <v>1.2</v>
      </c>
      <c r="N18" s="1463">
        <v>54</v>
      </c>
      <c r="O18" s="283">
        <v>52975.584000000003</v>
      </c>
      <c r="P18" s="284">
        <v>9.6</v>
      </c>
      <c r="Q18" s="1056">
        <v>5085.6560600000003</v>
      </c>
      <c r="R18" s="1056">
        <v>3411.62761</v>
      </c>
      <c r="S18" s="1056">
        <v>1059.5116800000001</v>
      </c>
      <c r="T18" s="285">
        <v>62532.37935000001</v>
      </c>
      <c r="U18" s="286">
        <v>10067.71308</v>
      </c>
      <c r="V18" s="286">
        <v>72600.092430000004</v>
      </c>
      <c r="W18" s="287">
        <v>1289.316</v>
      </c>
      <c r="X18" s="287">
        <v>216.98400000000001</v>
      </c>
      <c r="Y18" s="287">
        <v>564.55200000000002</v>
      </c>
      <c r="Z18" s="286">
        <v>2070.8519999999999</v>
      </c>
      <c r="AA18" s="285">
        <v>74670.944430000003</v>
      </c>
      <c r="AB18" s="350"/>
      <c r="AC18" s="350"/>
      <c r="AD18" s="350"/>
      <c r="AE18" s="350"/>
      <c r="AF18" s="350"/>
      <c r="AG18" s="350"/>
      <c r="AH18" s="350" t="s">
        <v>364</v>
      </c>
      <c r="AI18" s="843"/>
      <c r="AJ18" s="351"/>
      <c r="AK18" s="1625"/>
      <c r="AL18" s="483"/>
      <c r="AM18"/>
      <c r="AO18" t="s">
        <v>364</v>
      </c>
      <c r="AQ18" s="1453"/>
    </row>
    <row r="19" spans="1:43" outlineLevel="1" x14ac:dyDescent="0.2">
      <c r="A19" s="787"/>
      <c r="B19" s="781" t="s">
        <v>2275</v>
      </c>
      <c r="C19" s="977"/>
      <c r="D19" s="977"/>
      <c r="E19" s="767">
        <v>101</v>
      </c>
      <c r="F19" s="276">
        <v>300</v>
      </c>
      <c r="G19" s="276" t="s">
        <v>1910</v>
      </c>
      <c r="H19" s="277"/>
      <c r="I19" s="895">
        <v>82</v>
      </c>
      <c r="J19" s="279" t="s">
        <v>560</v>
      </c>
      <c r="K19" s="737"/>
      <c r="L19" s="277"/>
      <c r="M19" s="281">
        <v>1</v>
      </c>
      <c r="N19" s="1463">
        <v>38</v>
      </c>
      <c r="O19" s="283">
        <v>23570.04</v>
      </c>
      <c r="P19" s="284">
        <v>9.6</v>
      </c>
      <c r="Q19" s="1056">
        <v>2262.7238400000001</v>
      </c>
      <c r="R19" s="1056">
        <v>1517.91058</v>
      </c>
      <c r="S19" s="1056">
        <v>471.4008</v>
      </c>
      <c r="T19" s="285">
        <v>27822.075219999999</v>
      </c>
      <c r="U19" s="286">
        <v>4479.3541100000002</v>
      </c>
      <c r="V19" s="286">
        <v>32301.429329999999</v>
      </c>
      <c r="W19" s="287">
        <v>1074.43</v>
      </c>
      <c r="X19" s="287">
        <v>180.82</v>
      </c>
      <c r="Y19" s="287">
        <v>470.46</v>
      </c>
      <c r="Z19" s="286">
        <v>1725.71</v>
      </c>
      <c r="AA19" s="285">
        <v>34027.139329999998</v>
      </c>
      <c r="AB19" s="249"/>
      <c r="AC19" s="249"/>
      <c r="AD19" s="249"/>
      <c r="AE19" s="249"/>
      <c r="AF19" s="249"/>
      <c r="AG19" s="249"/>
      <c r="AH19" s="249" t="s">
        <v>364</v>
      </c>
      <c r="AI19" s="225"/>
      <c r="AJ19" s="266"/>
      <c r="AK19" s="1625"/>
      <c r="AL19" s="483"/>
      <c r="AM19"/>
      <c r="AO19" t="s">
        <v>364</v>
      </c>
      <c r="AQ19" s="1453"/>
    </row>
    <row r="20" spans="1:43" outlineLevel="1" x14ac:dyDescent="0.2">
      <c r="A20" s="787"/>
      <c r="B20" s="781" t="s">
        <v>2275</v>
      </c>
      <c r="C20" s="977"/>
      <c r="D20" s="977"/>
      <c r="E20" s="767">
        <v>101</v>
      </c>
      <c r="F20" s="276">
        <v>300</v>
      </c>
      <c r="G20" s="276" t="s">
        <v>1910</v>
      </c>
      <c r="H20" s="277"/>
      <c r="I20" s="895">
        <v>226</v>
      </c>
      <c r="J20" s="279" t="s">
        <v>1912</v>
      </c>
      <c r="K20" s="737"/>
      <c r="L20" s="277"/>
      <c r="M20" s="281">
        <v>3</v>
      </c>
      <c r="N20" s="1463">
        <v>39</v>
      </c>
      <c r="O20" s="283">
        <v>73539</v>
      </c>
      <c r="P20" s="284">
        <v>9.6</v>
      </c>
      <c r="Q20" s="1056">
        <v>7059.7439999999997</v>
      </c>
      <c r="R20" s="1056">
        <v>4735.9116000000004</v>
      </c>
      <c r="S20" s="1056">
        <v>1470.78</v>
      </c>
      <c r="T20" s="285">
        <v>86805.435600000012</v>
      </c>
      <c r="U20" s="286">
        <v>13975.67513</v>
      </c>
      <c r="V20" s="286">
        <v>100781.11073000001</v>
      </c>
      <c r="W20" s="287">
        <v>3223.29</v>
      </c>
      <c r="X20" s="287">
        <v>542.46</v>
      </c>
      <c r="Y20" s="287">
        <v>1411.38</v>
      </c>
      <c r="Z20" s="286">
        <v>5177.13</v>
      </c>
      <c r="AA20" s="285">
        <v>105958.24073000002</v>
      </c>
      <c r="AB20" s="249"/>
      <c r="AC20" s="249"/>
      <c r="AD20" s="249"/>
      <c r="AE20" s="249"/>
      <c r="AF20" s="249"/>
      <c r="AG20" s="249"/>
      <c r="AH20" s="249" t="s">
        <v>364</v>
      </c>
      <c r="AI20" s="225"/>
      <c r="AJ20" s="266"/>
      <c r="AK20" s="1625"/>
      <c r="AL20" s="483"/>
      <c r="AM20"/>
      <c r="AO20" t="s">
        <v>364</v>
      </c>
      <c r="AQ20" s="1453"/>
    </row>
    <row r="21" spans="1:43" outlineLevel="1" x14ac:dyDescent="0.2">
      <c r="A21" s="788"/>
      <c r="B21" s="807" t="s">
        <v>2275</v>
      </c>
      <c r="C21" s="978"/>
      <c r="D21" s="978"/>
      <c r="E21" s="768">
        <v>101</v>
      </c>
      <c r="F21" s="289">
        <v>300</v>
      </c>
      <c r="G21" s="289" t="s">
        <v>1910</v>
      </c>
      <c r="H21" s="290"/>
      <c r="I21" s="899">
        <v>180</v>
      </c>
      <c r="J21" s="292" t="s">
        <v>543</v>
      </c>
      <c r="K21" s="752"/>
      <c r="L21" s="290"/>
      <c r="M21" s="294">
        <v>1</v>
      </c>
      <c r="N21" s="1465">
        <v>29</v>
      </c>
      <c r="O21" s="283">
        <v>16560.12</v>
      </c>
      <c r="P21" s="297">
        <v>9.6</v>
      </c>
      <c r="Q21" s="1056">
        <v>1589.77152</v>
      </c>
      <c r="R21" s="1056">
        <v>1066.47173</v>
      </c>
      <c r="S21" s="1056">
        <v>331.20240000000001</v>
      </c>
      <c r="T21" s="298">
        <v>19547.565649999997</v>
      </c>
      <c r="U21" s="286">
        <v>3147.15807</v>
      </c>
      <c r="V21" s="299">
        <v>22694.723719999998</v>
      </c>
      <c r="W21" s="287">
        <v>1074.43</v>
      </c>
      <c r="X21" s="287">
        <v>180.82</v>
      </c>
      <c r="Y21" s="287">
        <v>470.46</v>
      </c>
      <c r="Z21" s="299">
        <v>1725.71</v>
      </c>
      <c r="AA21" s="298">
        <v>24420.433719999997</v>
      </c>
      <c r="AB21" s="260"/>
      <c r="AC21" s="260"/>
      <c r="AD21" s="260"/>
      <c r="AE21" s="260"/>
      <c r="AF21" s="260"/>
      <c r="AG21" s="260"/>
      <c r="AH21" s="260" t="s">
        <v>364</v>
      </c>
      <c r="AI21" s="261"/>
      <c r="AJ21" s="267"/>
      <c r="AK21" s="1626"/>
      <c r="AL21" s="483"/>
      <c r="AM21"/>
      <c r="AO21" t="s">
        <v>364</v>
      </c>
      <c r="AQ21" s="1453"/>
    </row>
    <row r="22" spans="1:43" ht="51.75" customHeight="1" x14ac:dyDescent="0.2">
      <c r="A22" s="804" t="s">
        <v>3030</v>
      </c>
      <c r="B22" s="805" t="s">
        <v>2275</v>
      </c>
      <c r="C22" s="975" t="s">
        <v>2535</v>
      </c>
      <c r="D22" s="975" t="s">
        <v>2546</v>
      </c>
      <c r="E22" s="769">
        <v>101</v>
      </c>
      <c r="F22" s="268">
        <v>300</v>
      </c>
      <c r="G22" s="268" t="s">
        <v>1910</v>
      </c>
      <c r="H22" s="268" t="s">
        <v>3029</v>
      </c>
      <c r="I22" s="898"/>
      <c r="J22" s="302" t="s">
        <v>3027</v>
      </c>
      <c r="K22" s="271">
        <v>12</v>
      </c>
      <c r="L22" s="327" t="s">
        <v>641</v>
      </c>
      <c r="M22" s="272">
        <v>11.9</v>
      </c>
      <c r="N22" s="1097"/>
      <c r="O22" s="273">
        <v>305208.78000000003</v>
      </c>
      <c r="P22" s="269"/>
      <c r="Q22" s="1055">
        <v>29300.042880000001</v>
      </c>
      <c r="R22" s="1055">
        <v>19655.44543</v>
      </c>
      <c r="S22" s="1055">
        <v>6104.1755999999996</v>
      </c>
      <c r="T22" s="274">
        <v>360268.44390999997</v>
      </c>
      <c r="U22" s="272">
        <v>58003.219469999996</v>
      </c>
      <c r="V22" s="272">
        <v>418271.66337999998</v>
      </c>
      <c r="W22" s="275">
        <v>12785.717000000001</v>
      </c>
      <c r="X22" s="275">
        <v>2151.7579999999998</v>
      </c>
      <c r="Y22" s="275">
        <v>5598.4740000000002</v>
      </c>
      <c r="Z22" s="272">
        <v>20535.949000000001</v>
      </c>
      <c r="AA22" s="274">
        <v>438807.61237999995</v>
      </c>
      <c r="AB22" s="339">
        <v>41433.370000000003</v>
      </c>
      <c r="AC22" s="339"/>
      <c r="AD22" s="339"/>
      <c r="AE22" s="340">
        <v>45389.43</v>
      </c>
      <c r="AF22" s="340"/>
      <c r="AG22" s="340"/>
      <c r="AH22" s="831">
        <v>484197.04237999994</v>
      </c>
      <c r="AI22" s="842">
        <v>40349.75</v>
      </c>
      <c r="AJ22" s="395"/>
      <c r="AK22" s="1627">
        <v>3</v>
      </c>
      <c r="AL22" s="484"/>
      <c r="AM22" s="751" t="s">
        <v>2604</v>
      </c>
      <c r="AN22" t="b">
        <v>0</v>
      </c>
      <c r="AO22" t="e">
        <v>#NAME?</v>
      </c>
      <c r="AQ22" s="1454"/>
    </row>
    <row r="23" spans="1:43" outlineLevel="1" x14ac:dyDescent="0.2">
      <c r="A23" s="787"/>
      <c r="B23" s="781" t="s">
        <v>2275</v>
      </c>
      <c r="C23" s="977"/>
      <c r="D23" s="977"/>
      <c r="E23" s="767">
        <v>101</v>
      </c>
      <c r="F23" s="276">
        <v>300</v>
      </c>
      <c r="G23" s="276" t="s">
        <v>1910</v>
      </c>
      <c r="H23" s="277"/>
      <c r="I23" s="895">
        <v>1</v>
      </c>
      <c r="J23" s="279" t="s">
        <v>546</v>
      </c>
      <c r="K23" s="737"/>
      <c r="L23" s="280"/>
      <c r="M23" s="281">
        <v>1</v>
      </c>
      <c r="N23" s="1463">
        <v>54</v>
      </c>
      <c r="O23" s="283">
        <v>44146.32</v>
      </c>
      <c r="P23" s="284">
        <v>9.6</v>
      </c>
      <c r="Q23" s="1056">
        <v>4238.0467200000003</v>
      </c>
      <c r="R23" s="1056">
        <v>2843.0230099999999</v>
      </c>
      <c r="S23" s="1056">
        <v>882.92639999999994</v>
      </c>
      <c r="T23" s="285">
        <v>52110.316129999992</v>
      </c>
      <c r="U23" s="286">
        <v>8389.7608999999993</v>
      </c>
      <c r="V23" s="286">
        <v>60500.077029999993</v>
      </c>
      <c r="W23" s="287">
        <v>1074.43</v>
      </c>
      <c r="X23" s="287">
        <v>180.82</v>
      </c>
      <c r="Y23" s="287">
        <v>470.46</v>
      </c>
      <c r="Z23" s="286">
        <v>1725.71</v>
      </c>
      <c r="AA23" s="285">
        <v>62225.787029999992</v>
      </c>
      <c r="AB23" s="350"/>
      <c r="AC23" s="350"/>
      <c r="AD23" s="350"/>
      <c r="AE23" s="350"/>
      <c r="AF23" s="350"/>
      <c r="AG23" s="350"/>
      <c r="AH23" s="1435" t="s">
        <v>364</v>
      </c>
      <c r="AI23" s="843"/>
      <c r="AJ23" s="351"/>
      <c r="AK23" s="1625"/>
      <c r="AL23" s="483"/>
      <c r="AM23"/>
      <c r="AO23" t="s">
        <v>364</v>
      </c>
      <c r="AQ23" s="1453"/>
    </row>
    <row r="24" spans="1:43" outlineLevel="1" x14ac:dyDescent="0.2">
      <c r="A24" s="787"/>
      <c r="B24" s="781" t="s">
        <v>2275</v>
      </c>
      <c r="C24" s="977"/>
      <c r="D24" s="977"/>
      <c r="E24" s="767">
        <v>101</v>
      </c>
      <c r="F24" s="276">
        <v>300</v>
      </c>
      <c r="G24" s="276" t="s">
        <v>1910</v>
      </c>
      <c r="H24" s="277"/>
      <c r="I24" s="895">
        <v>82</v>
      </c>
      <c r="J24" s="279" t="s">
        <v>560</v>
      </c>
      <c r="K24" s="737"/>
      <c r="L24" s="277"/>
      <c r="M24" s="281">
        <v>6.5</v>
      </c>
      <c r="N24" s="1463">
        <v>38</v>
      </c>
      <c r="O24" s="283">
        <v>153205.26</v>
      </c>
      <c r="P24" s="284">
        <v>9.6</v>
      </c>
      <c r="Q24" s="1056">
        <v>14707.704959999999</v>
      </c>
      <c r="R24" s="1056">
        <v>9866.4187399999992</v>
      </c>
      <c r="S24" s="1056">
        <v>3064.1052</v>
      </c>
      <c r="T24" s="285">
        <v>180843.4889</v>
      </c>
      <c r="U24" s="286">
        <v>29115.80171</v>
      </c>
      <c r="V24" s="286">
        <v>209959.29061</v>
      </c>
      <c r="W24" s="287">
        <v>6983.7950000000001</v>
      </c>
      <c r="X24" s="287">
        <v>1175.33</v>
      </c>
      <c r="Y24" s="287">
        <v>3057.99</v>
      </c>
      <c r="Z24" s="286">
        <v>11217.115</v>
      </c>
      <c r="AA24" s="285">
        <v>221176.40560999999</v>
      </c>
      <c r="AB24" s="249"/>
      <c r="AC24" s="249"/>
      <c r="AD24" s="249"/>
      <c r="AE24" s="249"/>
      <c r="AF24" s="249"/>
      <c r="AG24" s="249"/>
      <c r="AH24" s="1435" t="s">
        <v>364</v>
      </c>
      <c r="AI24" s="225"/>
      <c r="AJ24" s="266"/>
      <c r="AK24" s="1625"/>
      <c r="AL24" s="483"/>
      <c r="AM24"/>
      <c r="AO24" t="s">
        <v>364</v>
      </c>
      <c r="AQ24" s="1453"/>
    </row>
    <row r="25" spans="1:43" outlineLevel="1" x14ac:dyDescent="0.2">
      <c r="A25" s="787"/>
      <c r="B25" s="781" t="s">
        <v>2275</v>
      </c>
      <c r="C25" s="977"/>
      <c r="D25" s="977"/>
      <c r="E25" s="767">
        <v>101</v>
      </c>
      <c r="F25" s="276">
        <v>300</v>
      </c>
      <c r="G25" s="276" t="s">
        <v>1910</v>
      </c>
      <c r="H25" s="277"/>
      <c r="I25" s="895">
        <v>226</v>
      </c>
      <c r="J25" s="279" t="s">
        <v>1912</v>
      </c>
      <c r="K25" s="737"/>
      <c r="L25" s="277"/>
      <c r="M25" s="281">
        <v>4.4000000000000004</v>
      </c>
      <c r="N25" s="1463">
        <v>39</v>
      </c>
      <c r="O25" s="283">
        <v>107857.2</v>
      </c>
      <c r="P25" s="284">
        <v>9.6</v>
      </c>
      <c r="Q25" s="1056">
        <v>10354.2912</v>
      </c>
      <c r="R25" s="1056">
        <v>6946.0036799999998</v>
      </c>
      <c r="S25" s="1056">
        <v>2157.1439999999998</v>
      </c>
      <c r="T25" s="285">
        <v>127314.63887999998</v>
      </c>
      <c r="U25" s="286">
        <v>20497.656859999999</v>
      </c>
      <c r="V25" s="286">
        <v>147812.29573999997</v>
      </c>
      <c r="W25" s="287">
        <v>4727.4920000000002</v>
      </c>
      <c r="X25" s="287">
        <v>795.60799999999995</v>
      </c>
      <c r="Y25" s="287">
        <v>2070.0239999999999</v>
      </c>
      <c r="Z25" s="286">
        <v>7593.1239999999998</v>
      </c>
      <c r="AA25" s="285">
        <v>155405.41973999998</v>
      </c>
      <c r="AB25" s="249"/>
      <c r="AC25" s="249"/>
      <c r="AD25" s="249"/>
      <c r="AE25" s="249"/>
      <c r="AF25" s="249"/>
      <c r="AG25" s="249"/>
      <c r="AH25" s="1435" t="s">
        <v>364</v>
      </c>
      <c r="AI25" s="225"/>
      <c r="AJ25" s="266"/>
      <c r="AK25" s="1625"/>
      <c r="AL25" s="483"/>
      <c r="AM25"/>
      <c r="AQ25" s="1453"/>
    </row>
    <row r="26" spans="1:43" outlineLevel="1" x14ac:dyDescent="0.2">
      <c r="A26" s="787"/>
      <c r="B26" s="814"/>
      <c r="C26" s="979"/>
      <c r="D26" s="979"/>
      <c r="E26" s="774"/>
      <c r="F26" s="550"/>
      <c r="G26" s="550"/>
      <c r="H26" s="551"/>
      <c r="I26" s="908" t="s">
        <v>587</v>
      </c>
      <c r="J26" s="1711" t="s">
        <v>1921</v>
      </c>
      <c r="K26" s="259"/>
      <c r="L26" s="658"/>
      <c r="M26" s="260"/>
      <c r="N26" s="1466"/>
      <c r="O26" s="260"/>
      <c r="P26" s="262"/>
      <c r="Q26" s="1059"/>
      <c r="R26" s="1059"/>
      <c r="S26" s="1059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1592" t="s">
        <v>364</v>
      </c>
      <c r="AI26" s="261"/>
      <c r="AJ26" s="267"/>
      <c r="AK26" s="1626"/>
      <c r="AL26" s="483"/>
      <c r="AM26"/>
      <c r="AQ26" s="1453"/>
    </row>
    <row r="27" spans="1:43" ht="25.5" x14ac:dyDescent="0.2">
      <c r="A27" s="804" t="s">
        <v>3246</v>
      </c>
      <c r="B27" s="805" t="s">
        <v>2275</v>
      </c>
      <c r="C27" s="975" t="s">
        <v>2535</v>
      </c>
      <c r="D27" s="975" t="s">
        <v>2546</v>
      </c>
      <c r="E27" s="769">
        <v>101</v>
      </c>
      <c r="F27" s="268">
        <v>300</v>
      </c>
      <c r="G27" s="268" t="s">
        <v>3244</v>
      </c>
      <c r="H27" s="268" t="s">
        <v>498</v>
      </c>
      <c r="I27" s="898"/>
      <c r="J27" s="302" t="s">
        <v>3245</v>
      </c>
      <c r="K27" s="271">
        <v>1320</v>
      </c>
      <c r="L27" s="1715" t="s">
        <v>579</v>
      </c>
      <c r="M27" s="272">
        <v>1.17</v>
      </c>
      <c r="N27" s="1097"/>
      <c r="O27" s="273">
        <v>37492.195200000002</v>
      </c>
      <c r="P27" s="269"/>
      <c r="Q27" s="1055">
        <v>1087.2736600000001</v>
      </c>
      <c r="R27" s="1055">
        <v>2414.49737</v>
      </c>
      <c r="S27" s="1055">
        <v>749.84389999999996</v>
      </c>
      <c r="T27" s="385">
        <v>41743.810129999998</v>
      </c>
      <c r="U27" s="272">
        <v>6720.7534300000007</v>
      </c>
      <c r="V27" s="272">
        <v>48464.563559999995</v>
      </c>
      <c r="W27" s="275">
        <v>1257.0831000000001</v>
      </c>
      <c r="X27" s="275">
        <v>211.55939999999998</v>
      </c>
      <c r="Y27" s="275">
        <v>550.43819999999994</v>
      </c>
      <c r="Z27" s="272">
        <v>2019.0807</v>
      </c>
      <c r="AA27" s="274">
        <v>50483.644260000001</v>
      </c>
      <c r="AB27" s="339">
        <v>974.59</v>
      </c>
      <c r="AC27" s="339">
        <v>194.92</v>
      </c>
      <c r="AD27" s="339">
        <v>6286.5499999999993</v>
      </c>
      <c r="AE27" s="885">
        <v>1067.6400000000001</v>
      </c>
      <c r="AF27" s="340">
        <v>213.53</v>
      </c>
      <c r="AG27" s="340">
        <v>6886.79</v>
      </c>
      <c r="AH27" s="340">
        <v>58651.60426</v>
      </c>
      <c r="AI27" s="842">
        <v>44.433033530303028</v>
      </c>
      <c r="AJ27" s="266"/>
      <c r="AK27" s="1627">
        <v>4</v>
      </c>
      <c r="AL27" s="483"/>
      <c r="AM27"/>
      <c r="AQ27" s="1453"/>
    </row>
    <row r="28" spans="1:43" ht="25.5" x14ac:dyDescent="0.2">
      <c r="A28" s="804" t="s">
        <v>3247</v>
      </c>
      <c r="B28" s="805" t="s">
        <v>2275</v>
      </c>
      <c r="C28" s="975" t="s">
        <v>2535</v>
      </c>
      <c r="D28" s="975" t="s">
        <v>2546</v>
      </c>
      <c r="E28" s="766">
        <v>104</v>
      </c>
      <c r="F28" s="378">
        <v>305</v>
      </c>
      <c r="G28" s="766" t="s">
        <v>3244</v>
      </c>
      <c r="H28" s="766" t="s">
        <v>498</v>
      </c>
      <c r="I28" s="906"/>
      <c r="J28" s="1720" t="s">
        <v>3245</v>
      </c>
      <c r="K28" s="380">
        <v>1320</v>
      </c>
      <c r="L28" s="1714" t="s">
        <v>579</v>
      </c>
      <c r="M28" s="1713">
        <v>1.17</v>
      </c>
      <c r="N28" s="1486"/>
      <c r="O28" s="383">
        <v>37492.195200000002</v>
      </c>
      <c r="P28" s="382"/>
      <c r="Q28" s="1070">
        <v>1087.2736600000001</v>
      </c>
      <c r="R28" s="1070">
        <v>2414.49737</v>
      </c>
      <c r="S28" s="1716">
        <v>749.84389999999996</v>
      </c>
      <c r="T28" s="385">
        <v>41743.810129999998</v>
      </c>
      <c r="U28" s="1717">
        <v>6720.7534300000007</v>
      </c>
      <c r="V28" s="1070">
        <v>48464.563559999995</v>
      </c>
      <c r="W28" s="386">
        <v>1257.0831000000001</v>
      </c>
      <c r="X28" s="386">
        <v>211.55939999999998</v>
      </c>
      <c r="Y28" s="386">
        <v>550.43819999999994</v>
      </c>
      <c r="Z28" s="1070">
        <v>2019.0807</v>
      </c>
      <c r="AA28" s="385">
        <v>50483.644260000001</v>
      </c>
      <c r="AB28" s="469">
        <v>974.59</v>
      </c>
      <c r="AC28" s="469">
        <v>194.92</v>
      </c>
      <c r="AD28" s="469">
        <v>6286.5499999999993</v>
      </c>
      <c r="AE28" s="1712">
        <v>1067.6400000000001</v>
      </c>
      <c r="AF28" s="1712">
        <v>213.53</v>
      </c>
      <c r="AG28" s="1712">
        <v>6886.79</v>
      </c>
      <c r="AH28" s="362">
        <v>58651.60426</v>
      </c>
      <c r="AI28" s="362">
        <v>44.433033530303028</v>
      </c>
      <c r="AJ28" s="266"/>
      <c r="AK28" s="1629"/>
      <c r="AL28" s="483"/>
      <c r="AM28"/>
      <c r="AQ28" s="1453"/>
    </row>
    <row r="29" spans="1:43" ht="25.5" x14ac:dyDescent="0.2">
      <c r="A29" s="804" t="s">
        <v>3248</v>
      </c>
      <c r="B29" s="805" t="s">
        <v>2275</v>
      </c>
      <c r="C29" s="975" t="s">
        <v>2535</v>
      </c>
      <c r="D29" s="975" t="s">
        <v>2546</v>
      </c>
      <c r="E29" s="378">
        <v>124</v>
      </c>
      <c r="F29" s="766">
        <v>341</v>
      </c>
      <c r="G29" s="378" t="s">
        <v>3244</v>
      </c>
      <c r="H29" s="766" t="s">
        <v>498</v>
      </c>
      <c r="I29" s="906"/>
      <c r="J29" s="1720" t="s">
        <v>3245</v>
      </c>
      <c r="K29" s="380">
        <v>1320</v>
      </c>
      <c r="L29" s="1714" t="s">
        <v>579</v>
      </c>
      <c r="M29" s="1713">
        <v>1.17</v>
      </c>
      <c r="N29" s="1486"/>
      <c r="O29" s="383">
        <v>37492.195200000002</v>
      </c>
      <c r="P29" s="382"/>
      <c r="Q29" s="1070">
        <v>1087.2736600000001</v>
      </c>
      <c r="R29" s="1070">
        <v>2414.49737</v>
      </c>
      <c r="S29" s="1716">
        <v>749.84389999999996</v>
      </c>
      <c r="T29" s="385">
        <v>41743.810129999998</v>
      </c>
      <c r="U29" s="1717">
        <v>6720.7534300000007</v>
      </c>
      <c r="V29" s="1070">
        <v>48464.563559999995</v>
      </c>
      <c r="W29" s="386">
        <v>1257.0831000000001</v>
      </c>
      <c r="X29" s="386">
        <v>211.55939999999998</v>
      </c>
      <c r="Y29" s="386">
        <v>550.43819999999994</v>
      </c>
      <c r="Z29" s="1070">
        <v>2019.0807</v>
      </c>
      <c r="AA29" s="385">
        <v>50483.644260000001</v>
      </c>
      <c r="AB29" s="469">
        <v>974.59</v>
      </c>
      <c r="AC29" s="469">
        <v>194.92</v>
      </c>
      <c r="AD29" s="469">
        <v>6286.5499999999993</v>
      </c>
      <c r="AE29" s="1712">
        <v>1067.6400000000001</v>
      </c>
      <c r="AF29" s="1712">
        <v>213.53</v>
      </c>
      <c r="AG29" s="1712">
        <v>6886.79</v>
      </c>
      <c r="AH29" s="362">
        <v>58651.60426</v>
      </c>
      <c r="AI29" s="362">
        <v>44.433033530303028</v>
      </c>
      <c r="AJ29" s="266"/>
      <c r="AK29" s="1629"/>
      <c r="AL29" s="483"/>
      <c r="AM29"/>
      <c r="AQ29" s="1453"/>
    </row>
    <row r="30" spans="1:43" ht="25.5" x14ac:dyDescent="0.2">
      <c r="A30" s="804" t="s">
        <v>3249</v>
      </c>
      <c r="B30" s="805" t="s">
        <v>2275</v>
      </c>
      <c r="C30" s="975" t="s">
        <v>2535</v>
      </c>
      <c r="D30" s="975" t="s">
        <v>2546</v>
      </c>
      <c r="E30" s="378">
        <v>130</v>
      </c>
      <c r="F30" s="766">
        <v>312</v>
      </c>
      <c r="G30" s="378" t="s">
        <v>3244</v>
      </c>
      <c r="H30" s="766" t="s">
        <v>498</v>
      </c>
      <c r="I30" s="906"/>
      <c r="J30" s="1720" t="s">
        <v>3245</v>
      </c>
      <c r="K30" s="380">
        <v>1320</v>
      </c>
      <c r="L30" s="1714" t="s">
        <v>579</v>
      </c>
      <c r="M30" s="1713">
        <v>1.17</v>
      </c>
      <c r="N30" s="1486"/>
      <c r="O30" s="383">
        <v>37492.195200000002</v>
      </c>
      <c r="P30" s="382"/>
      <c r="Q30" s="1070">
        <v>1087.2736600000001</v>
      </c>
      <c r="R30" s="1070">
        <v>2414.49737</v>
      </c>
      <c r="S30" s="1716">
        <v>749.84389999999996</v>
      </c>
      <c r="T30" s="385">
        <v>41743.810129999998</v>
      </c>
      <c r="U30" s="1717">
        <v>6720.7534300000007</v>
      </c>
      <c r="V30" s="1070">
        <v>48464.563559999995</v>
      </c>
      <c r="W30" s="386">
        <v>1257.0831000000001</v>
      </c>
      <c r="X30" s="386">
        <v>211.55939999999998</v>
      </c>
      <c r="Y30" s="386">
        <v>550.43819999999994</v>
      </c>
      <c r="Z30" s="1070">
        <v>2019.0807</v>
      </c>
      <c r="AA30" s="385">
        <v>50483.644260000001</v>
      </c>
      <c r="AB30" s="469">
        <v>974.59</v>
      </c>
      <c r="AC30" s="469">
        <v>194.92</v>
      </c>
      <c r="AD30" s="469">
        <v>6286.5499999999993</v>
      </c>
      <c r="AE30" s="1712">
        <v>1067.6400000000001</v>
      </c>
      <c r="AF30" s="1712">
        <v>213.53</v>
      </c>
      <c r="AG30" s="1712">
        <v>6886.79</v>
      </c>
      <c r="AH30" s="362">
        <v>58651.60426</v>
      </c>
      <c r="AI30" s="362">
        <v>44.433033530303028</v>
      </c>
      <c r="AJ30" s="266"/>
      <c r="AK30" s="1629"/>
      <c r="AL30" s="483"/>
      <c r="AM30"/>
      <c r="AQ30" s="1453"/>
    </row>
    <row r="31" spans="1:43" ht="25.5" x14ac:dyDescent="0.2">
      <c r="A31" s="804" t="s">
        <v>3250</v>
      </c>
      <c r="B31" s="805" t="s">
        <v>2275</v>
      </c>
      <c r="C31" s="975" t="s">
        <v>2535</v>
      </c>
      <c r="D31" s="975" t="s">
        <v>2546</v>
      </c>
      <c r="E31" s="378">
        <v>130</v>
      </c>
      <c r="F31" s="766">
        <v>341</v>
      </c>
      <c r="G31" s="378" t="s">
        <v>3244</v>
      </c>
      <c r="H31" s="766" t="s">
        <v>498</v>
      </c>
      <c r="I31" s="906"/>
      <c r="J31" s="1720" t="s">
        <v>3245</v>
      </c>
      <c r="K31" s="380">
        <v>1320</v>
      </c>
      <c r="L31" s="1714" t="s">
        <v>579</v>
      </c>
      <c r="M31" s="1713">
        <v>1.17</v>
      </c>
      <c r="N31" s="1486"/>
      <c r="O31" s="383">
        <v>37492.195200000002</v>
      </c>
      <c r="P31" s="382"/>
      <c r="Q31" s="1070">
        <v>1087.2736600000001</v>
      </c>
      <c r="R31" s="1070">
        <v>2414.49737</v>
      </c>
      <c r="S31" s="1716">
        <v>749.84389999999996</v>
      </c>
      <c r="T31" s="385">
        <v>41743.810129999998</v>
      </c>
      <c r="U31" s="1717">
        <v>6720.7534300000007</v>
      </c>
      <c r="V31" s="1070">
        <v>48464.563559999995</v>
      </c>
      <c r="W31" s="386">
        <v>1257.0831000000001</v>
      </c>
      <c r="X31" s="386">
        <v>211.55939999999998</v>
      </c>
      <c r="Y31" s="386">
        <v>550.43819999999994</v>
      </c>
      <c r="Z31" s="1070">
        <v>2019.0807</v>
      </c>
      <c r="AA31" s="385">
        <v>50483.644260000001</v>
      </c>
      <c r="AB31" s="469">
        <v>974.59</v>
      </c>
      <c r="AC31" s="469">
        <v>194.92</v>
      </c>
      <c r="AD31" s="469">
        <v>6286.5499999999993</v>
      </c>
      <c r="AE31" s="1712">
        <v>1067.6400000000001</v>
      </c>
      <c r="AF31" s="1712">
        <v>213.53</v>
      </c>
      <c r="AG31" s="1712">
        <v>6886.79</v>
      </c>
      <c r="AH31" s="362">
        <v>58651.60426</v>
      </c>
      <c r="AI31" s="362">
        <v>44.433033530303028</v>
      </c>
      <c r="AJ31" s="266"/>
      <c r="AK31" s="1629"/>
      <c r="AL31" s="483"/>
      <c r="AM31"/>
      <c r="AQ31" s="1453"/>
    </row>
    <row r="32" spans="1:43" outlineLevel="1" x14ac:dyDescent="0.2">
      <c r="A32" s="787"/>
      <c r="B32" s="781" t="s">
        <v>2275</v>
      </c>
      <c r="C32" s="977"/>
      <c r="D32" s="977"/>
      <c r="E32" s="767">
        <v>101</v>
      </c>
      <c r="F32" s="276">
        <v>300</v>
      </c>
      <c r="G32" s="276" t="s">
        <v>3244</v>
      </c>
      <c r="H32" s="498"/>
      <c r="I32" s="895">
        <v>94</v>
      </c>
      <c r="J32" s="279" t="s">
        <v>522</v>
      </c>
      <c r="K32" s="737"/>
      <c r="L32" s="277"/>
      <c r="M32" s="286">
        <v>1</v>
      </c>
      <c r="N32" s="1463">
        <v>48</v>
      </c>
      <c r="O32" s="283">
        <v>34889.4</v>
      </c>
      <c r="P32" s="284">
        <v>2.9</v>
      </c>
      <c r="Q32" s="1056">
        <v>1011.7926</v>
      </c>
      <c r="R32" s="1056">
        <v>2246.87736</v>
      </c>
      <c r="S32" s="1056">
        <v>697.78800000000001</v>
      </c>
      <c r="T32" s="1718">
        <v>38845.857960000001</v>
      </c>
      <c r="U32" s="286">
        <v>6254.1831300000003</v>
      </c>
      <c r="V32" s="286">
        <v>45100.041089999999</v>
      </c>
      <c r="W32" s="287">
        <v>1074.43</v>
      </c>
      <c r="X32" s="287">
        <v>180.82</v>
      </c>
      <c r="Y32" s="287">
        <v>470.46</v>
      </c>
      <c r="Z32" s="286">
        <v>1725.71</v>
      </c>
      <c r="AA32" s="285">
        <v>46825.751089999998</v>
      </c>
      <c r="AB32" s="263">
        <v>974.59</v>
      </c>
      <c r="AC32" s="263">
        <v>194.92</v>
      </c>
      <c r="AD32" s="263">
        <v>6286.5499999999993</v>
      </c>
      <c r="AE32" s="249"/>
      <c r="AF32" s="249"/>
      <c r="AG32" s="249"/>
      <c r="AH32" s="1435"/>
      <c r="AI32" s="225"/>
      <c r="AJ32" s="266"/>
      <c r="AK32" s="1625"/>
      <c r="AL32" s="483"/>
      <c r="AM32"/>
      <c r="AQ32" s="1453"/>
    </row>
    <row r="33" spans="1:43" outlineLevel="1" x14ac:dyDescent="0.2">
      <c r="A33" s="787"/>
      <c r="B33" s="781" t="s">
        <v>2275</v>
      </c>
      <c r="C33" s="977"/>
      <c r="D33" s="977"/>
      <c r="E33" s="767">
        <v>101</v>
      </c>
      <c r="F33" s="276">
        <v>300</v>
      </c>
      <c r="G33" s="276" t="s">
        <v>3244</v>
      </c>
      <c r="H33" s="498"/>
      <c r="I33" s="895">
        <v>200</v>
      </c>
      <c r="J33" s="279" t="s">
        <v>1927</v>
      </c>
      <c r="K33" s="737"/>
      <c r="L33" s="277"/>
      <c r="M33" s="286">
        <v>0.17</v>
      </c>
      <c r="N33" s="1463">
        <v>27</v>
      </c>
      <c r="O33" s="283">
        <v>2602.7952</v>
      </c>
      <c r="P33" s="284">
        <v>2.9</v>
      </c>
      <c r="Q33" s="1056">
        <v>75.481059999999999</v>
      </c>
      <c r="R33" s="1056">
        <v>167.62001000000001</v>
      </c>
      <c r="S33" s="1056">
        <v>52.055900000000001</v>
      </c>
      <c r="T33" s="285">
        <v>2897.95217</v>
      </c>
      <c r="U33" s="286">
        <v>466.57029999999997</v>
      </c>
      <c r="V33" s="286">
        <v>3364.5224699999999</v>
      </c>
      <c r="W33" s="287">
        <v>182.65309999999999</v>
      </c>
      <c r="X33" s="287">
        <v>30.7394</v>
      </c>
      <c r="Y33" s="287">
        <v>79.978200000000001</v>
      </c>
      <c r="Z33" s="286">
        <v>293.3707</v>
      </c>
      <c r="AA33" s="285">
        <v>3657.8931699999998</v>
      </c>
      <c r="AB33" s="263"/>
      <c r="AC33" s="263"/>
      <c r="AD33" s="263"/>
      <c r="AE33" s="249"/>
      <c r="AF33" s="249"/>
      <c r="AG33" s="249"/>
      <c r="AH33" s="1435"/>
      <c r="AI33" s="225"/>
      <c r="AJ33" s="266"/>
      <c r="AK33" s="1625"/>
      <c r="AL33" s="483"/>
      <c r="AM33"/>
      <c r="AQ33" s="1453"/>
    </row>
    <row r="34" spans="1:43" outlineLevel="1" x14ac:dyDescent="0.2">
      <c r="A34" s="787"/>
      <c r="B34" s="977" t="s">
        <v>2275</v>
      </c>
      <c r="C34" s="977"/>
      <c r="D34" s="977"/>
      <c r="E34" s="767">
        <v>101</v>
      </c>
      <c r="F34" s="276">
        <v>300</v>
      </c>
      <c r="G34" s="276" t="s">
        <v>3244</v>
      </c>
      <c r="H34" s="498"/>
      <c r="I34" s="1710"/>
      <c r="J34" s="442" t="s">
        <v>3255</v>
      </c>
      <c r="K34" s="1719"/>
      <c r="L34" s="498"/>
      <c r="M34" s="1663"/>
      <c r="N34" s="1687"/>
      <c r="O34" s="1660"/>
      <c r="P34" s="1584"/>
      <c r="Q34" s="1661"/>
      <c r="R34" s="1661"/>
      <c r="S34" s="1661"/>
      <c r="T34" s="1718"/>
      <c r="U34" s="1663"/>
      <c r="V34" s="1663"/>
      <c r="W34" s="1665"/>
      <c r="X34" s="1665"/>
      <c r="Y34" s="1665"/>
      <c r="Z34" s="1663"/>
      <c r="AA34" s="1718"/>
      <c r="AB34" s="263"/>
      <c r="AC34" s="263"/>
      <c r="AD34" s="263"/>
      <c r="AE34" s="249"/>
      <c r="AF34" s="249"/>
      <c r="AG34" s="249"/>
      <c r="AH34" s="1435"/>
      <c r="AI34" s="225"/>
      <c r="AJ34" s="266"/>
      <c r="AK34" s="1625"/>
      <c r="AL34" s="483"/>
      <c r="AM34"/>
      <c r="AQ34" s="1453"/>
    </row>
    <row r="35" spans="1:43" outlineLevel="1" x14ac:dyDescent="0.2">
      <c r="A35" s="787"/>
      <c r="B35" s="977" t="s">
        <v>2275</v>
      </c>
      <c r="C35" s="977"/>
      <c r="D35" s="977"/>
      <c r="E35" s="767">
        <v>101</v>
      </c>
      <c r="F35" s="276">
        <v>300</v>
      </c>
      <c r="G35" s="276" t="s">
        <v>3244</v>
      </c>
      <c r="H35" s="498"/>
      <c r="I35" s="1710"/>
      <c r="J35" s="442" t="s">
        <v>3251</v>
      </c>
      <c r="K35" s="1719"/>
      <c r="L35" s="498"/>
      <c r="M35" s="1663"/>
      <c r="N35" s="1687"/>
      <c r="O35" s="1660"/>
      <c r="P35" s="1584"/>
      <c r="Q35" s="1661"/>
      <c r="R35" s="1661"/>
      <c r="S35" s="1661"/>
      <c r="T35" s="1718"/>
      <c r="U35" s="1663"/>
      <c r="V35" s="1663"/>
      <c r="W35" s="1665"/>
      <c r="X35" s="1665"/>
      <c r="Y35" s="1665"/>
      <c r="Z35" s="1663"/>
      <c r="AA35" s="1718"/>
      <c r="AB35" s="263"/>
      <c r="AC35" s="263"/>
      <c r="AD35" s="263"/>
      <c r="AE35" s="249"/>
      <c r="AF35" s="249"/>
      <c r="AG35" s="249"/>
      <c r="AH35" s="1435"/>
      <c r="AI35" s="225"/>
      <c r="AJ35" s="266"/>
      <c r="AK35" s="1625"/>
      <c r="AL35" s="483"/>
      <c r="AM35"/>
      <c r="AQ35" s="1453"/>
    </row>
    <row r="36" spans="1:43" outlineLevel="1" x14ac:dyDescent="0.2">
      <c r="A36" s="787"/>
      <c r="B36" s="977" t="s">
        <v>2275</v>
      </c>
      <c r="C36" s="977"/>
      <c r="D36" s="977"/>
      <c r="E36" s="767">
        <v>101</v>
      </c>
      <c r="F36" s="276">
        <v>300</v>
      </c>
      <c r="G36" s="276" t="s">
        <v>3244</v>
      </c>
      <c r="H36" s="498"/>
      <c r="I36" s="1710"/>
      <c r="J36" s="442" t="s">
        <v>3256</v>
      </c>
      <c r="K36" s="1719"/>
      <c r="L36" s="498"/>
      <c r="M36" s="1663"/>
      <c r="N36" s="1687"/>
      <c r="O36" s="1660"/>
      <c r="P36" s="1584"/>
      <c r="Q36" s="1661"/>
      <c r="R36" s="1661"/>
      <c r="S36" s="1661"/>
      <c r="T36" s="1718"/>
      <c r="U36" s="1663"/>
      <c r="V36" s="1663"/>
      <c r="W36" s="1665"/>
      <c r="X36" s="1665"/>
      <c r="Y36" s="1665"/>
      <c r="Z36" s="1663"/>
      <c r="AA36" s="1718"/>
      <c r="AB36" s="263"/>
      <c r="AC36" s="263"/>
      <c r="AD36" s="263"/>
      <c r="AE36" s="249"/>
      <c r="AF36" s="249"/>
      <c r="AG36" s="249"/>
      <c r="AH36" s="1435"/>
      <c r="AI36" s="225"/>
      <c r="AJ36" s="266"/>
      <c r="AK36" s="1625"/>
      <c r="AL36" s="483"/>
      <c r="AM36"/>
      <c r="AQ36" s="1453"/>
    </row>
    <row r="37" spans="1:43" outlineLevel="1" x14ac:dyDescent="0.2">
      <c r="A37" s="787"/>
      <c r="B37" s="977" t="s">
        <v>2275</v>
      </c>
      <c r="C37" s="977"/>
      <c r="D37" s="977"/>
      <c r="E37" s="767">
        <v>101</v>
      </c>
      <c r="F37" s="276">
        <v>300</v>
      </c>
      <c r="G37" s="276" t="s">
        <v>3244</v>
      </c>
      <c r="H37" s="498"/>
      <c r="I37" s="1710"/>
      <c r="J37" s="442" t="s">
        <v>3252</v>
      </c>
      <c r="K37" s="1719"/>
      <c r="L37" s="498"/>
      <c r="M37" s="498"/>
      <c r="N37" s="498"/>
      <c r="O37" s="1660"/>
      <c r="P37" s="1584"/>
      <c r="Q37" s="1661"/>
      <c r="R37" s="1661"/>
      <c r="S37" s="1661"/>
      <c r="T37" s="1718"/>
      <c r="U37" s="1663"/>
      <c r="V37" s="1663"/>
      <c r="W37" s="1665"/>
      <c r="X37" s="1665"/>
      <c r="Y37" s="1665"/>
      <c r="Z37" s="1663"/>
      <c r="AA37" s="1718"/>
      <c r="AB37" s="263"/>
      <c r="AC37" s="263"/>
      <c r="AD37" s="263"/>
      <c r="AE37" s="249"/>
      <c r="AF37" s="249"/>
      <c r="AG37" s="249"/>
      <c r="AH37" s="1435"/>
      <c r="AI37" s="225"/>
      <c r="AJ37" s="266"/>
      <c r="AK37" s="1625"/>
      <c r="AL37" s="483"/>
      <c r="AM37"/>
      <c r="AQ37" s="1453"/>
    </row>
    <row r="38" spans="1:43" outlineLevel="1" x14ac:dyDescent="0.2">
      <c r="A38" s="787"/>
      <c r="B38" s="977" t="s">
        <v>2275</v>
      </c>
      <c r="C38" s="977"/>
      <c r="D38" s="977"/>
      <c r="E38" s="767">
        <v>101</v>
      </c>
      <c r="F38" s="276">
        <v>300</v>
      </c>
      <c r="G38" s="276" t="s">
        <v>3244</v>
      </c>
      <c r="H38" s="498"/>
      <c r="I38" s="1710"/>
      <c r="J38" s="442" t="s">
        <v>3253</v>
      </c>
      <c r="K38" s="1719"/>
      <c r="L38" s="498"/>
      <c r="M38" s="498"/>
      <c r="N38" s="498"/>
      <c r="O38" s="1660"/>
      <c r="P38" s="1584"/>
      <c r="Q38" s="1661"/>
      <c r="R38" s="1661"/>
      <c r="S38" s="1661"/>
      <c r="T38" s="1718"/>
      <c r="U38" s="1663"/>
      <c r="V38" s="1663"/>
      <c r="W38" s="1665"/>
      <c r="X38" s="1665"/>
      <c r="Y38" s="1665"/>
      <c r="Z38" s="1663"/>
      <c r="AA38" s="1718"/>
      <c r="AB38" s="263"/>
      <c r="AC38" s="263"/>
      <c r="AD38" s="263"/>
      <c r="AE38" s="249"/>
      <c r="AF38" s="249"/>
      <c r="AG38" s="249"/>
      <c r="AH38" s="1435"/>
      <c r="AI38" s="225"/>
      <c r="AJ38" s="266"/>
      <c r="AK38" s="1625"/>
      <c r="AL38" s="483"/>
      <c r="AM38"/>
      <c r="AQ38" s="1453"/>
    </row>
    <row r="39" spans="1:43" outlineLevel="1" x14ac:dyDescent="0.2">
      <c r="A39" s="787"/>
      <c r="B39" s="977" t="s">
        <v>2275</v>
      </c>
      <c r="C39" s="977"/>
      <c r="D39" s="977"/>
      <c r="E39" s="767">
        <v>101</v>
      </c>
      <c r="F39" s="276">
        <v>300</v>
      </c>
      <c r="G39" s="276" t="s">
        <v>3244</v>
      </c>
      <c r="H39" s="498"/>
      <c r="I39" s="1710"/>
      <c r="J39" s="442" t="s">
        <v>3254</v>
      </c>
      <c r="K39" s="1719"/>
      <c r="L39" s="498"/>
      <c r="M39" s="498"/>
      <c r="N39" s="498"/>
      <c r="O39" s="1660"/>
      <c r="P39" s="1584"/>
      <c r="Q39" s="1661"/>
      <c r="R39" s="1661"/>
      <c r="S39" s="1661"/>
      <c r="T39" s="1718"/>
      <c r="U39" s="1663"/>
      <c r="V39" s="1663"/>
      <c r="W39" s="1665"/>
      <c r="X39" s="1665"/>
      <c r="Y39" s="1665"/>
      <c r="Z39" s="1663"/>
      <c r="AA39" s="1718"/>
      <c r="AB39" s="263"/>
      <c r="AC39" s="263"/>
      <c r="AD39" s="263"/>
      <c r="AE39" s="249"/>
      <c r="AF39" s="249"/>
      <c r="AG39" s="249"/>
      <c r="AH39" s="1435"/>
      <c r="AI39" s="225"/>
      <c r="AJ39" s="266"/>
      <c r="AK39" s="1625"/>
      <c r="AL39" s="483"/>
      <c r="AM39"/>
      <c r="AQ39" s="1453"/>
    </row>
    <row r="40" spans="1:43" outlineLevel="1" x14ac:dyDescent="0.2">
      <c r="A40" s="787"/>
      <c r="B40" s="977" t="s">
        <v>2275</v>
      </c>
      <c r="C40" s="977"/>
      <c r="D40" s="977"/>
      <c r="E40" s="767">
        <v>101</v>
      </c>
      <c r="F40" s="276">
        <v>300</v>
      </c>
      <c r="G40" s="276" t="s">
        <v>3244</v>
      </c>
      <c r="H40" s="498"/>
      <c r="I40" s="1710"/>
      <c r="J40" s="442" t="s">
        <v>3258</v>
      </c>
      <c r="K40" s="1719"/>
      <c r="L40" s="498"/>
      <c r="M40" s="498"/>
      <c r="N40" s="498"/>
      <c r="O40" s="1660"/>
      <c r="P40" s="1584"/>
      <c r="Q40" s="1661"/>
      <c r="R40" s="1661"/>
      <c r="S40" s="1661"/>
      <c r="T40" s="1718"/>
      <c r="U40" s="1663"/>
      <c r="V40" s="1663"/>
      <c r="W40" s="1665"/>
      <c r="X40" s="1665"/>
      <c r="Y40" s="1665"/>
      <c r="Z40" s="1663"/>
      <c r="AA40" s="1718"/>
      <c r="AB40" s="263"/>
      <c r="AC40" s="263"/>
      <c r="AD40" s="263"/>
      <c r="AE40" s="249"/>
      <c r="AF40" s="249"/>
      <c r="AG40" s="249"/>
      <c r="AH40" s="1435"/>
      <c r="AI40" s="225"/>
      <c r="AJ40" s="266"/>
      <c r="AK40" s="1625"/>
      <c r="AL40" s="483"/>
      <c r="AM40"/>
      <c r="AQ40" s="1453"/>
    </row>
    <row r="41" spans="1:43" outlineLevel="1" x14ac:dyDescent="0.2">
      <c r="A41" s="787"/>
      <c r="B41" s="978" t="s">
        <v>2275</v>
      </c>
      <c r="C41" s="978"/>
      <c r="D41" s="978"/>
      <c r="E41" s="1331">
        <v>101</v>
      </c>
      <c r="F41" s="276">
        <v>300</v>
      </c>
      <c r="G41" s="276" t="s">
        <v>3244</v>
      </c>
      <c r="H41" s="498"/>
      <c r="I41" s="1710"/>
      <c r="J41" s="442" t="s">
        <v>3257</v>
      </c>
      <c r="K41" s="1719"/>
      <c r="L41" s="498"/>
      <c r="M41" s="498"/>
      <c r="N41" s="498"/>
      <c r="O41" s="1660"/>
      <c r="P41" s="1584"/>
      <c r="Q41" s="1661"/>
      <c r="R41" s="1661"/>
      <c r="S41" s="1661"/>
      <c r="T41" s="1718"/>
      <c r="U41" s="1663"/>
      <c r="V41" s="1663"/>
      <c r="W41" s="1665"/>
      <c r="X41" s="1665"/>
      <c r="Y41" s="1665"/>
      <c r="Z41" s="1663"/>
      <c r="AA41" s="1718"/>
      <c r="AB41" s="263"/>
      <c r="AC41" s="263"/>
      <c r="AD41" s="263"/>
      <c r="AE41" s="249"/>
      <c r="AF41" s="249"/>
      <c r="AG41" s="249"/>
      <c r="AH41" s="1435"/>
      <c r="AI41" s="225"/>
      <c r="AJ41" s="266"/>
      <c r="AK41" s="1625"/>
      <c r="AL41" s="483"/>
      <c r="AM41"/>
      <c r="AQ41" s="1453"/>
    </row>
    <row r="42" spans="1:43" ht="19.5" customHeight="1" x14ac:dyDescent="0.2">
      <c r="A42" s="804" t="s">
        <v>1991</v>
      </c>
      <c r="B42" s="805" t="s">
        <v>2275</v>
      </c>
      <c r="C42" s="975" t="s">
        <v>2535</v>
      </c>
      <c r="D42" s="975" t="s">
        <v>63</v>
      </c>
      <c r="E42" s="766">
        <v>101</v>
      </c>
      <c r="F42" s="268">
        <v>303</v>
      </c>
      <c r="G42" s="268" t="s">
        <v>17</v>
      </c>
      <c r="H42" s="268" t="s">
        <v>498</v>
      </c>
      <c r="I42" s="900"/>
      <c r="J42" s="270" t="s">
        <v>504</v>
      </c>
      <c r="K42" s="271">
        <v>1</v>
      </c>
      <c r="L42" s="327" t="s">
        <v>503</v>
      </c>
      <c r="M42" s="272">
        <v>0.71000000000000008</v>
      </c>
      <c r="N42" s="1097"/>
      <c r="O42" s="273">
        <v>19809.0828</v>
      </c>
      <c r="P42" s="269"/>
      <c r="Q42" s="1055">
        <v>6564.7300500000001</v>
      </c>
      <c r="R42" s="1055">
        <v>1275.7049400000001</v>
      </c>
      <c r="S42" s="1055">
        <v>396.18165999999997</v>
      </c>
      <c r="T42" s="274">
        <v>28045.699450000007</v>
      </c>
      <c r="U42" s="272">
        <v>4515.3576199999998</v>
      </c>
      <c r="V42" s="272">
        <v>32561.057070000003</v>
      </c>
      <c r="W42" s="275">
        <v>762.84000000000015</v>
      </c>
      <c r="X42" s="275">
        <v>128.39000000000001</v>
      </c>
      <c r="Y42" s="275">
        <v>334.03000000000003</v>
      </c>
      <c r="Z42" s="272">
        <v>1225.26</v>
      </c>
      <c r="AA42" s="274">
        <v>33786.317070000005</v>
      </c>
      <c r="AB42" s="339">
        <v>189467.97</v>
      </c>
      <c r="AC42" s="339">
        <v>8721.01</v>
      </c>
      <c r="AD42" s="339">
        <v>0</v>
      </c>
      <c r="AE42" s="885">
        <v>207558.37</v>
      </c>
      <c r="AF42" s="340">
        <v>9553.69</v>
      </c>
      <c r="AG42" s="340">
        <v>0</v>
      </c>
      <c r="AH42" s="340">
        <v>250898.37706999999</v>
      </c>
      <c r="AI42" s="844">
        <v>250898.38</v>
      </c>
      <c r="AJ42" s="641"/>
      <c r="AK42" s="1623">
        <v>5</v>
      </c>
      <c r="AL42" s="484"/>
      <c r="AM42" s="751" t="s">
        <v>2604</v>
      </c>
      <c r="AN42" t="b">
        <v>0</v>
      </c>
      <c r="AO42" t="e">
        <v>#NAME?</v>
      </c>
      <c r="AQ42" s="1454"/>
    </row>
    <row r="43" spans="1:43" outlineLevel="1" x14ac:dyDescent="0.2">
      <c r="A43" s="787"/>
      <c r="B43" s="781" t="s">
        <v>2275</v>
      </c>
      <c r="C43" s="977"/>
      <c r="D43" s="977"/>
      <c r="E43" s="767">
        <v>101</v>
      </c>
      <c r="F43" s="276">
        <v>303</v>
      </c>
      <c r="G43" s="276" t="s">
        <v>17</v>
      </c>
      <c r="H43" s="277"/>
      <c r="I43" s="895">
        <v>1</v>
      </c>
      <c r="J43" s="279" t="s">
        <v>546</v>
      </c>
      <c r="K43" s="280"/>
      <c r="L43" s="321"/>
      <c r="M43" s="281">
        <v>0.19</v>
      </c>
      <c r="N43" s="1463">
        <v>54</v>
      </c>
      <c r="O43" s="283">
        <v>8387.8008000000009</v>
      </c>
      <c r="P43" s="284">
        <v>33.14</v>
      </c>
      <c r="Q43" s="1056">
        <v>2779.7171899999998</v>
      </c>
      <c r="R43" s="1056">
        <v>540.17436999999995</v>
      </c>
      <c r="S43" s="1056">
        <v>167.75602000000001</v>
      </c>
      <c r="T43" s="285">
        <v>11875.448380000002</v>
      </c>
      <c r="U43" s="286">
        <v>1911.9471900000001</v>
      </c>
      <c r="V43" s="286">
        <v>13787.395570000002</v>
      </c>
      <c r="W43" s="287">
        <v>204.14</v>
      </c>
      <c r="X43" s="287">
        <v>34.36</v>
      </c>
      <c r="Y43" s="287">
        <v>89.39</v>
      </c>
      <c r="Z43" s="286">
        <v>327.89</v>
      </c>
      <c r="AA43" s="285">
        <v>14115.285570000002</v>
      </c>
      <c r="AB43" s="263"/>
      <c r="AC43" s="263"/>
      <c r="AD43" s="263"/>
      <c r="AE43" s="249"/>
      <c r="AF43" s="249"/>
      <c r="AG43" s="249"/>
      <c r="AH43" s="249" t="s">
        <v>364</v>
      </c>
      <c r="AI43" s="225"/>
      <c r="AJ43" s="266"/>
      <c r="AK43" s="1625"/>
      <c r="AL43" s="483"/>
      <c r="AM43"/>
      <c r="AO43" t="s">
        <v>364</v>
      </c>
      <c r="AQ43" s="1453"/>
    </row>
    <row r="44" spans="1:43" outlineLevel="1" x14ac:dyDescent="0.2">
      <c r="A44" s="787"/>
      <c r="B44" s="781" t="s">
        <v>2275</v>
      </c>
      <c r="C44" s="977"/>
      <c r="D44" s="977"/>
      <c r="E44" s="767">
        <v>101</v>
      </c>
      <c r="F44" s="276">
        <v>303</v>
      </c>
      <c r="G44" s="276" t="s">
        <v>17</v>
      </c>
      <c r="H44" s="277"/>
      <c r="I44" s="895">
        <v>80</v>
      </c>
      <c r="J44" s="279" t="s">
        <v>561</v>
      </c>
      <c r="K44" s="280"/>
      <c r="L44" s="321"/>
      <c r="M44" s="281">
        <v>0.27</v>
      </c>
      <c r="N44" s="1463">
        <v>40</v>
      </c>
      <c r="O44" s="283">
        <v>6883.2503999999999</v>
      </c>
      <c r="P44" s="284">
        <v>33.14</v>
      </c>
      <c r="Q44" s="1056">
        <v>2281.1091799999999</v>
      </c>
      <c r="R44" s="1056">
        <v>443.28133000000003</v>
      </c>
      <c r="S44" s="1056">
        <v>137.66501</v>
      </c>
      <c r="T44" s="285">
        <v>9745.3059200000007</v>
      </c>
      <c r="U44" s="286">
        <v>1568.99425</v>
      </c>
      <c r="V44" s="286">
        <v>11314.30017</v>
      </c>
      <c r="W44" s="287">
        <v>290.10000000000002</v>
      </c>
      <c r="X44" s="287">
        <v>48.82</v>
      </c>
      <c r="Y44" s="287">
        <v>127.02</v>
      </c>
      <c r="Z44" s="286">
        <v>465.94</v>
      </c>
      <c r="AA44" s="285">
        <v>11780.240170000001</v>
      </c>
      <c r="AB44" s="263"/>
      <c r="AC44" s="263"/>
      <c r="AD44" s="263"/>
      <c r="AE44" s="249"/>
      <c r="AF44" s="249"/>
      <c r="AG44" s="249"/>
      <c r="AH44" s="249" t="s">
        <v>364</v>
      </c>
      <c r="AI44" s="225"/>
      <c r="AJ44" s="266"/>
      <c r="AK44" s="1625"/>
      <c r="AL44" s="483"/>
      <c r="AM44"/>
      <c r="AO44" t="s">
        <v>364</v>
      </c>
      <c r="AQ44" s="1453"/>
    </row>
    <row r="45" spans="1:43" outlineLevel="1" x14ac:dyDescent="0.2">
      <c r="A45" s="787"/>
      <c r="B45" s="781" t="s">
        <v>2275</v>
      </c>
      <c r="C45" s="977"/>
      <c r="D45" s="977"/>
      <c r="E45" s="767">
        <v>101</v>
      </c>
      <c r="F45" s="276">
        <v>303</v>
      </c>
      <c r="G45" s="276" t="s">
        <v>17</v>
      </c>
      <c r="H45" s="277"/>
      <c r="I45" s="895">
        <v>64</v>
      </c>
      <c r="J45" s="279" t="s">
        <v>3200</v>
      </c>
      <c r="K45" s="280"/>
      <c r="L45" s="321"/>
      <c r="M45" s="281">
        <v>0.01</v>
      </c>
      <c r="N45" s="1463">
        <v>35</v>
      </c>
      <c r="O45" s="283">
        <v>209.53559999999999</v>
      </c>
      <c r="P45" s="284">
        <v>33.14</v>
      </c>
      <c r="Q45" s="1056">
        <v>69.440100000000001</v>
      </c>
      <c r="R45" s="1056">
        <v>13.49409</v>
      </c>
      <c r="S45" s="1056">
        <v>4.1907100000000002</v>
      </c>
      <c r="T45" s="285">
        <v>296.66050000000001</v>
      </c>
      <c r="U45" s="286">
        <v>47.762340000000002</v>
      </c>
      <c r="V45" s="286">
        <v>344.42284000000001</v>
      </c>
      <c r="W45" s="287">
        <v>10.74</v>
      </c>
      <c r="X45" s="287">
        <v>1.81</v>
      </c>
      <c r="Y45" s="287">
        <v>4.7</v>
      </c>
      <c r="Z45" s="286">
        <v>17.25</v>
      </c>
      <c r="AA45" s="285">
        <v>361.67284000000001</v>
      </c>
      <c r="AB45" s="263"/>
      <c r="AC45" s="263"/>
      <c r="AD45" s="263"/>
      <c r="AE45" s="249"/>
      <c r="AF45" s="249"/>
      <c r="AG45" s="249"/>
      <c r="AH45" s="249" t="s">
        <v>364</v>
      </c>
      <c r="AI45" s="225"/>
      <c r="AJ45" s="266"/>
      <c r="AK45" s="1625"/>
      <c r="AL45" s="483"/>
      <c r="AM45"/>
      <c r="AO45" t="s">
        <v>364</v>
      </c>
      <c r="AQ45" s="1453"/>
    </row>
    <row r="46" spans="1:43" outlineLevel="1" x14ac:dyDescent="0.2">
      <c r="A46" s="787"/>
      <c r="B46" s="781" t="s">
        <v>2275</v>
      </c>
      <c r="C46" s="977"/>
      <c r="D46" s="977"/>
      <c r="E46" s="767">
        <v>101</v>
      </c>
      <c r="F46" s="276">
        <v>303</v>
      </c>
      <c r="G46" s="276" t="s">
        <v>17</v>
      </c>
      <c r="H46" s="277"/>
      <c r="I46" s="895">
        <v>180</v>
      </c>
      <c r="J46" s="279" t="s">
        <v>543</v>
      </c>
      <c r="K46" s="280"/>
      <c r="L46" s="321"/>
      <c r="M46" s="281">
        <v>0.12</v>
      </c>
      <c r="N46" s="1463">
        <v>34</v>
      </c>
      <c r="O46" s="283">
        <v>2417.7312000000002</v>
      </c>
      <c r="P46" s="284">
        <v>33.14</v>
      </c>
      <c r="Q46" s="1056">
        <v>801.23612000000003</v>
      </c>
      <c r="R46" s="1056">
        <v>155.70188999999999</v>
      </c>
      <c r="S46" s="1056">
        <v>48.354619999999997</v>
      </c>
      <c r="T46" s="285">
        <v>3423.0238300000001</v>
      </c>
      <c r="U46" s="286">
        <v>551.10684000000003</v>
      </c>
      <c r="V46" s="286">
        <v>3974.13067</v>
      </c>
      <c r="W46" s="287">
        <v>128.93</v>
      </c>
      <c r="X46" s="287">
        <v>21.7</v>
      </c>
      <c r="Y46" s="287">
        <v>56.46</v>
      </c>
      <c r="Z46" s="286">
        <v>207.09</v>
      </c>
      <c r="AA46" s="285">
        <v>4181.2206699999997</v>
      </c>
      <c r="AB46" s="263"/>
      <c r="AC46" s="263"/>
      <c r="AD46" s="263"/>
      <c r="AE46" s="249"/>
      <c r="AF46" s="249"/>
      <c r="AG46" s="249"/>
      <c r="AH46" s="249" t="s">
        <v>364</v>
      </c>
      <c r="AI46" s="225"/>
      <c r="AJ46" s="266"/>
      <c r="AK46" s="1625"/>
      <c r="AL46" s="483"/>
      <c r="AM46"/>
      <c r="AO46" t="s">
        <v>364</v>
      </c>
      <c r="AQ46" s="1453"/>
    </row>
    <row r="47" spans="1:43" outlineLevel="1" x14ac:dyDescent="0.2">
      <c r="A47" s="787"/>
      <c r="B47" s="781" t="s">
        <v>2275</v>
      </c>
      <c r="C47" s="977"/>
      <c r="D47" s="977"/>
      <c r="E47" s="767">
        <v>101</v>
      </c>
      <c r="F47" s="276">
        <v>303</v>
      </c>
      <c r="G47" s="276" t="s">
        <v>17</v>
      </c>
      <c r="H47" s="388"/>
      <c r="I47" s="909">
        <v>213</v>
      </c>
      <c r="J47" s="279" t="s">
        <v>3263</v>
      </c>
      <c r="K47" s="390"/>
      <c r="L47" s="667"/>
      <c r="M47" s="1654">
        <v>0.02</v>
      </c>
      <c r="N47" s="1463">
        <v>28</v>
      </c>
      <c r="O47" s="283">
        <v>318.46080000000001</v>
      </c>
      <c r="P47" s="284">
        <v>33.14</v>
      </c>
      <c r="Q47" s="1056">
        <v>105.53791</v>
      </c>
      <c r="R47" s="1056">
        <v>20.508880000000001</v>
      </c>
      <c r="S47" s="1056">
        <v>6.3692200000000003</v>
      </c>
      <c r="T47" s="285">
        <v>450.87680999999998</v>
      </c>
      <c r="U47" s="286">
        <v>72.591170000000005</v>
      </c>
      <c r="V47" s="286">
        <v>523.46798000000001</v>
      </c>
      <c r="W47" s="287">
        <v>21.49</v>
      </c>
      <c r="X47" s="287">
        <v>3.62</v>
      </c>
      <c r="Y47" s="287">
        <v>9.41</v>
      </c>
      <c r="Z47" s="286">
        <v>34.519999999999996</v>
      </c>
      <c r="AA47" s="285">
        <v>557.98797999999999</v>
      </c>
      <c r="AB47" s="263"/>
      <c r="AC47" s="263"/>
      <c r="AD47" s="263"/>
      <c r="AE47" s="249"/>
      <c r="AF47" s="249"/>
      <c r="AG47" s="249"/>
      <c r="AH47" s="249"/>
      <c r="AI47" s="225"/>
      <c r="AJ47" s="266"/>
      <c r="AK47" s="1625"/>
      <c r="AL47" s="483"/>
      <c r="AM47"/>
      <c r="AQ47" s="1453"/>
    </row>
    <row r="48" spans="1:43" outlineLevel="1" x14ac:dyDescent="0.2">
      <c r="A48" s="788"/>
      <c r="B48" s="807" t="s">
        <v>2275</v>
      </c>
      <c r="C48" s="978"/>
      <c r="D48" s="978"/>
      <c r="E48" s="768">
        <v>101</v>
      </c>
      <c r="F48" s="289">
        <v>303</v>
      </c>
      <c r="G48" s="289" t="s">
        <v>17</v>
      </c>
      <c r="H48" s="290"/>
      <c r="I48" s="899">
        <v>200</v>
      </c>
      <c r="J48" s="292" t="s">
        <v>1927</v>
      </c>
      <c r="K48" s="293"/>
      <c r="L48" s="655"/>
      <c r="M48" s="294">
        <v>0.1</v>
      </c>
      <c r="N48" s="1465">
        <v>28</v>
      </c>
      <c r="O48" s="283">
        <v>1592.3040000000001</v>
      </c>
      <c r="P48" s="297">
        <v>33.14</v>
      </c>
      <c r="Q48" s="1056">
        <v>527.68955000000005</v>
      </c>
      <c r="R48" s="1056">
        <v>102.54438</v>
      </c>
      <c r="S48" s="1056">
        <v>31.846080000000001</v>
      </c>
      <c r="T48" s="298">
        <v>2254.3840099999998</v>
      </c>
      <c r="U48" s="286">
        <v>362.95582999999999</v>
      </c>
      <c r="V48" s="299">
        <v>2617.3398399999996</v>
      </c>
      <c r="W48" s="300">
        <v>107.44</v>
      </c>
      <c r="X48" s="300">
        <v>18.079999999999998</v>
      </c>
      <c r="Y48" s="300">
        <v>47.05</v>
      </c>
      <c r="Z48" s="299">
        <v>172.57</v>
      </c>
      <c r="AA48" s="298">
        <v>2789.9098399999998</v>
      </c>
      <c r="AB48" s="465"/>
      <c r="AC48" s="465"/>
      <c r="AD48" s="465"/>
      <c r="AE48" s="260"/>
      <c r="AF48" s="260"/>
      <c r="AG48" s="260"/>
      <c r="AH48" s="260" t="s">
        <v>364</v>
      </c>
      <c r="AI48" s="261"/>
      <c r="AJ48" s="267"/>
      <c r="AK48" s="1626"/>
      <c r="AL48" s="483"/>
      <c r="AM48"/>
      <c r="AO48" t="s">
        <v>364</v>
      </c>
      <c r="AQ48" s="1453"/>
    </row>
    <row r="49" spans="1:45" ht="26.25" customHeight="1" x14ac:dyDescent="0.2">
      <c r="A49" s="804" t="s">
        <v>1992</v>
      </c>
      <c r="B49" s="781" t="s">
        <v>2275</v>
      </c>
      <c r="C49" s="977" t="s">
        <v>2535</v>
      </c>
      <c r="D49" s="977" t="s">
        <v>63</v>
      </c>
      <c r="E49" s="769">
        <v>101</v>
      </c>
      <c r="F49" s="268">
        <v>303</v>
      </c>
      <c r="G49" s="268" t="s">
        <v>26</v>
      </c>
      <c r="H49" s="268" t="s">
        <v>498</v>
      </c>
      <c r="I49" s="898"/>
      <c r="J49" s="302" t="s">
        <v>573</v>
      </c>
      <c r="K49" s="271">
        <v>1</v>
      </c>
      <c r="L49" s="327" t="s">
        <v>503</v>
      </c>
      <c r="M49" s="272">
        <v>0.91</v>
      </c>
      <c r="N49" s="1097"/>
      <c r="O49" s="273">
        <v>21981.6888</v>
      </c>
      <c r="P49" s="269"/>
      <c r="Q49" s="1055">
        <v>7284.7316599999995</v>
      </c>
      <c r="R49" s="1055">
        <v>1415.62076</v>
      </c>
      <c r="S49" s="1055">
        <v>439.63376999999997</v>
      </c>
      <c r="T49" s="274">
        <v>31121.674990000003</v>
      </c>
      <c r="U49" s="272">
        <v>5010.5896699999994</v>
      </c>
      <c r="V49" s="272">
        <v>36132.264660000001</v>
      </c>
      <c r="W49" s="275">
        <v>977.73129999999992</v>
      </c>
      <c r="X49" s="275">
        <v>164.5462</v>
      </c>
      <c r="Y49" s="275">
        <v>428.11860000000007</v>
      </c>
      <c r="Z49" s="272">
        <v>1570.3960999999997</v>
      </c>
      <c r="AA49" s="274">
        <v>37702.660759999999</v>
      </c>
      <c r="AB49" s="341">
        <v>90704.89</v>
      </c>
      <c r="AC49" s="341">
        <v>298.91000000000003</v>
      </c>
      <c r="AD49" s="339">
        <v>0</v>
      </c>
      <c r="AE49" s="340">
        <v>99365.39</v>
      </c>
      <c r="AF49" s="340">
        <v>327.45</v>
      </c>
      <c r="AG49" s="340">
        <v>0</v>
      </c>
      <c r="AH49" s="340">
        <v>137395.50076000002</v>
      </c>
      <c r="AI49" s="844">
        <v>137395.5</v>
      </c>
      <c r="AJ49" s="641"/>
      <c r="AK49" s="1623">
        <v>6</v>
      </c>
      <c r="AL49" s="484"/>
      <c r="AM49" s="751" t="s">
        <v>2604</v>
      </c>
      <c r="AN49" t="b">
        <v>0</v>
      </c>
      <c r="AO49" t="e">
        <v>#NAME?</v>
      </c>
      <c r="AQ49" s="1454"/>
    </row>
    <row r="50" spans="1:45" outlineLevel="1" x14ac:dyDescent="0.2">
      <c r="A50" s="787"/>
      <c r="B50" s="781" t="s">
        <v>2275</v>
      </c>
      <c r="C50" s="977"/>
      <c r="D50" s="977"/>
      <c r="E50" s="767">
        <v>101</v>
      </c>
      <c r="F50" s="276">
        <v>303</v>
      </c>
      <c r="G50" s="276" t="s">
        <v>26</v>
      </c>
      <c r="H50" s="277"/>
      <c r="I50" s="895">
        <v>1</v>
      </c>
      <c r="J50" s="279" t="s">
        <v>546</v>
      </c>
      <c r="K50" s="280"/>
      <c r="L50" s="321"/>
      <c r="M50" s="281">
        <v>0.12</v>
      </c>
      <c r="N50" s="1463">
        <v>54</v>
      </c>
      <c r="O50" s="283">
        <v>5297.5583999999999</v>
      </c>
      <c r="P50" s="284">
        <v>33.14</v>
      </c>
      <c r="Q50" s="1056">
        <v>1755.61085</v>
      </c>
      <c r="R50" s="1056">
        <v>341.16275999999999</v>
      </c>
      <c r="S50" s="1056">
        <v>105.95117</v>
      </c>
      <c r="T50" s="285">
        <v>7500.2831800000004</v>
      </c>
      <c r="U50" s="286">
        <v>1207.5455899999999</v>
      </c>
      <c r="V50" s="286">
        <v>8707.8287700000001</v>
      </c>
      <c r="W50" s="287">
        <v>128.9316</v>
      </c>
      <c r="X50" s="287">
        <v>21.698399999999999</v>
      </c>
      <c r="Y50" s="287">
        <v>56.455199999999998</v>
      </c>
      <c r="Z50" s="286">
        <v>207.08519999999999</v>
      </c>
      <c r="AA50" s="285">
        <v>8914.9139699999996</v>
      </c>
      <c r="AB50" s="263"/>
      <c r="AC50" s="263"/>
      <c r="AD50" s="263"/>
      <c r="AE50" s="249"/>
      <c r="AF50" s="249"/>
      <c r="AG50" s="249"/>
      <c r="AH50" s="249" t="s">
        <v>364</v>
      </c>
      <c r="AI50" s="225"/>
      <c r="AJ50" s="266"/>
      <c r="AK50" s="1625"/>
      <c r="AL50" s="483"/>
      <c r="AM50"/>
      <c r="AO50" t="s">
        <v>364</v>
      </c>
      <c r="AQ50" s="1453"/>
    </row>
    <row r="51" spans="1:45" outlineLevel="1" x14ac:dyDescent="0.2">
      <c r="A51" s="787"/>
      <c r="B51" s="781" t="s">
        <v>2275</v>
      </c>
      <c r="C51" s="977"/>
      <c r="D51" s="977"/>
      <c r="E51" s="767">
        <v>101</v>
      </c>
      <c r="F51" s="276">
        <v>303</v>
      </c>
      <c r="G51" s="276" t="s">
        <v>26</v>
      </c>
      <c r="H51" s="277"/>
      <c r="I51" s="895">
        <v>80</v>
      </c>
      <c r="J51" s="279" t="s">
        <v>561</v>
      </c>
      <c r="K51" s="277"/>
      <c r="L51" s="322"/>
      <c r="M51" s="281">
        <v>0.27</v>
      </c>
      <c r="N51" s="1463">
        <v>40</v>
      </c>
      <c r="O51" s="283">
        <v>6883.2503999999999</v>
      </c>
      <c r="P51" s="284">
        <v>33.14</v>
      </c>
      <c r="Q51" s="1056">
        <v>2281.1091799999999</v>
      </c>
      <c r="R51" s="1056">
        <v>443.28133000000003</v>
      </c>
      <c r="S51" s="1056">
        <v>137.66501</v>
      </c>
      <c r="T51" s="285">
        <v>9745.3059200000007</v>
      </c>
      <c r="U51" s="286">
        <v>1568.99425</v>
      </c>
      <c r="V51" s="286">
        <v>11314.30017</v>
      </c>
      <c r="W51" s="287">
        <v>290.09609999999998</v>
      </c>
      <c r="X51" s="287">
        <v>48.821399999999997</v>
      </c>
      <c r="Y51" s="287">
        <v>127.02419999999999</v>
      </c>
      <c r="Z51" s="286">
        <v>465.94169999999997</v>
      </c>
      <c r="AA51" s="285">
        <v>11780.24187</v>
      </c>
      <c r="AB51" s="263"/>
      <c r="AC51" s="263"/>
      <c r="AD51" s="263"/>
      <c r="AE51" s="249"/>
      <c r="AF51" s="249"/>
      <c r="AG51" s="249"/>
      <c r="AH51" s="249" t="s">
        <v>364</v>
      </c>
      <c r="AI51" s="225"/>
      <c r="AJ51" s="266"/>
      <c r="AK51" s="1625"/>
      <c r="AL51" s="483"/>
      <c r="AM51"/>
      <c r="AO51" t="s">
        <v>364</v>
      </c>
      <c r="AQ51" s="1453"/>
    </row>
    <row r="52" spans="1:45" outlineLevel="1" x14ac:dyDescent="0.2">
      <c r="A52" s="787"/>
      <c r="B52" s="781" t="s">
        <v>2275</v>
      </c>
      <c r="C52" s="977"/>
      <c r="D52" s="977"/>
      <c r="E52" s="767">
        <v>101</v>
      </c>
      <c r="F52" s="276">
        <v>303</v>
      </c>
      <c r="G52" s="276" t="s">
        <v>26</v>
      </c>
      <c r="H52" s="277"/>
      <c r="I52" s="895">
        <v>180</v>
      </c>
      <c r="J52" s="279" t="s">
        <v>543</v>
      </c>
      <c r="K52" s="277"/>
      <c r="L52" s="322"/>
      <c r="M52" s="281">
        <v>0.36</v>
      </c>
      <c r="N52" s="1463">
        <v>34</v>
      </c>
      <c r="O52" s="283">
        <v>7253.1935999999996</v>
      </c>
      <c r="P52" s="284">
        <v>33.14</v>
      </c>
      <c r="Q52" s="1056">
        <v>2403.7083600000001</v>
      </c>
      <c r="R52" s="1056">
        <v>467.10566999999998</v>
      </c>
      <c r="S52" s="1056">
        <v>145.06387000000001</v>
      </c>
      <c r="T52" s="285">
        <v>10269.0715</v>
      </c>
      <c r="U52" s="286">
        <v>1653.32051</v>
      </c>
      <c r="V52" s="286">
        <v>11922.39201</v>
      </c>
      <c r="W52" s="287">
        <v>386.79480000000001</v>
      </c>
      <c r="X52" s="287">
        <v>65.095200000000006</v>
      </c>
      <c r="Y52" s="287">
        <v>169.3656</v>
      </c>
      <c r="Z52" s="286">
        <v>621.25559999999996</v>
      </c>
      <c r="AA52" s="285">
        <v>12543.64761</v>
      </c>
      <c r="AB52" s="263"/>
      <c r="AC52" s="263"/>
      <c r="AD52" s="263"/>
      <c r="AE52" s="249"/>
      <c r="AF52" s="249"/>
      <c r="AG52" s="249"/>
      <c r="AH52" s="249" t="s">
        <v>364</v>
      </c>
      <c r="AI52" s="225"/>
      <c r="AJ52" s="266"/>
      <c r="AK52" s="1625"/>
      <c r="AL52" s="483"/>
      <c r="AM52"/>
      <c r="AO52" t="s">
        <v>364</v>
      </c>
      <c r="AQ52" s="1453"/>
    </row>
    <row r="53" spans="1:45" outlineLevel="1" x14ac:dyDescent="0.2">
      <c r="A53" s="787"/>
      <c r="B53" s="781" t="s">
        <v>2275</v>
      </c>
      <c r="C53" s="977"/>
      <c r="D53" s="977"/>
      <c r="E53" s="767">
        <v>101</v>
      </c>
      <c r="F53" s="276">
        <v>303</v>
      </c>
      <c r="G53" s="276" t="s">
        <v>26</v>
      </c>
      <c r="H53" s="388"/>
      <c r="I53" s="909">
        <v>213</v>
      </c>
      <c r="J53" s="279" t="s">
        <v>3263</v>
      </c>
      <c r="K53" s="388"/>
      <c r="L53" s="662"/>
      <c r="M53" s="1654">
        <v>0.03</v>
      </c>
      <c r="N53" s="1463">
        <v>28</v>
      </c>
      <c r="O53" s="283">
        <v>477.69119999999998</v>
      </c>
      <c r="P53" s="284">
        <v>33.14</v>
      </c>
      <c r="Q53" s="1056">
        <v>158.30686</v>
      </c>
      <c r="R53" s="1056">
        <v>30.763310000000001</v>
      </c>
      <c r="S53" s="1056">
        <v>9.55382</v>
      </c>
      <c r="T53" s="285">
        <v>676.31519000000003</v>
      </c>
      <c r="U53" s="286">
        <v>108.88675000000001</v>
      </c>
      <c r="V53" s="286">
        <v>785.20194000000004</v>
      </c>
      <c r="W53" s="287">
        <v>32.232900000000001</v>
      </c>
      <c r="X53" s="287">
        <v>5.4245999999999999</v>
      </c>
      <c r="Y53" s="287">
        <v>14.113799999999999</v>
      </c>
      <c r="Z53" s="286">
        <v>51.771299999999997</v>
      </c>
      <c r="AA53" s="285">
        <v>836.97324000000003</v>
      </c>
      <c r="AB53" s="263"/>
      <c r="AC53" s="263"/>
      <c r="AD53" s="263"/>
      <c r="AE53" s="249"/>
      <c r="AF53" s="249"/>
      <c r="AG53" s="249"/>
      <c r="AH53" s="249"/>
      <c r="AI53" s="225"/>
      <c r="AJ53" s="266"/>
      <c r="AK53" s="1625"/>
      <c r="AL53" s="483"/>
      <c r="AM53"/>
      <c r="AQ53" s="1453"/>
    </row>
    <row r="54" spans="1:45" outlineLevel="1" x14ac:dyDescent="0.2">
      <c r="A54" s="787"/>
      <c r="B54" s="807" t="s">
        <v>2275</v>
      </c>
      <c r="C54" s="978"/>
      <c r="D54" s="978"/>
      <c r="E54" s="768">
        <v>101</v>
      </c>
      <c r="F54" s="289">
        <v>303</v>
      </c>
      <c r="G54" s="289" t="s">
        <v>26</v>
      </c>
      <c r="H54" s="290"/>
      <c r="I54" s="899">
        <v>200</v>
      </c>
      <c r="J54" s="292" t="s">
        <v>1927</v>
      </c>
      <c r="K54" s="290"/>
      <c r="L54" s="656"/>
      <c r="M54" s="294">
        <v>0.13</v>
      </c>
      <c r="N54" s="1465">
        <v>28</v>
      </c>
      <c r="O54" s="283">
        <v>2069.9951999999998</v>
      </c>
      <c r="P54" s="297">
        <v>33.14</v>
      </c>
      <c r="Q54" s="1056">
        <v>685.99640999999997</v>
      </c>
      <c r="R54" s="1056">
        <v>133.30769000000001</v>
      </c>
      <c r="S54" s="1056">
        <v>41.399900000000002</v>
      </c>
      <c r="T54" s="298">
        <v>2930.6992</v>
      </c>
      <c r="U54" s="286">
        <v>471.84257000000002</v>
      </c>
      <c r="V54" s="299">
        <v>3402.5417699999998</v>
      </c>
      <c r="W54" s="300">
        <v>139.67590000000001</v>
      </c>
      <c r="X54" s="300">
        <v>23.506599999999999</v>
      </c>
      <c r="Y54" s="300">
        <v>61.159799999999997</v>
      </c>
      <c r="Z54" s="299">
        <v>224.34229999999999</v>
      </c>
      <c r="AA54" s="298">
        <v>3626.8840699999996</v>
      </c>
      <c r="AB54" s="466"/>
      <c r="AC54" s="466"/>
      <c r="AD54" s="466"/>
      <c r="AE54" s="242"/>
      <c r="AF54" s="242"/>
      <c r="AG54" s="242"/>
      <c r="AH54" s="242" t="s">
        <v>364</v>
      </c>
      <c r="AI54" s="838"/>
      <c r="AJ54" s="396"/>
      <c r="AK54" s="1628"/>
      <c r="AL54" s="483"/>
      <c r="AM54"/>
      <c r="AO54" t="s">
        <v>364</v>
      </c>
      <c r="AQ54" s="1453"/>
    </row>
    <row r="55" spans="1:45" ht="25.5" x14ac:dyDescent="0.2">
      <c r="A55" s="804" t="s">
        <v>1993</v>
      </c>
      <c r="B55" s="781" t="s">
        <v>2275</v>
      </c>
      <c r="C55" s="977" t="s">
        <v>2535</v>
      </c>
      <c r="D55" s="977" t="s">
        <v>320</v>
      </c>
      <c r="E55" s="769">
        <v>104</v>
      </c>
      <c r="F55" s="268">
        <v>305</v>
      </c>
      <c r="G55" s="268" t="s">
        <v>38</v>
      </c>
      <c r="H55" s="268" t="s">
        <v>498</v>
      </c>
      <c r="I55" s="898"/>
      <c r="J55" s="302" t="s">
        <v>790</v>
      </c>
      <c r="K55" s="271">
        <v>5475</v>
      </c>
      <c r="L55" s="327" t="s">
        <v>574</v>
      </c>
      <c r="M55" s="272">
        <v>12</v>
      </c>
      <c r="N55" s="1097"/>
      <c r="O55" s="273">
        <v>193320.59999999998</v>
      </c>
      <c r="P55" s="269"/>
      <c r="Q55" s="1055">
        <v>25846.964219999998</v>
      </c>
      <c r="R55" s="1055">
        <v>12449.84664</v>
      </c>
      <c r="S55" s="1055">
        <v>3866.4120000000003</v>
      </c>
      <c r="T55" s="274">
        <v>235483.82286000004</v>
      </c>
      <c r="U55" s="272">
        <v>37912.895470000003</v>
      </c>
      <c r="V55" s="272">
        <v>273396.71833</v>
      </c>
      <c r="W55" s="275">
        <v>12893.16</v>
      </c>
      <c r="X55" s="275">
        <v>2169.84</v>
      </c>
      <c r="Y55" s="275">
        <v>5645.52</v>
      </c>
      <c r="Z55" s="272">
        <v>20708.52</v>
      </c>
      <c r="AA55" s="274">
        <v>294105.23833000002</v>
      </c>
      <c r="AB55" s="341">
        <v>86115.1</v>
      </c>
      <c r="AC55" s="341">
        <v>13003.96</v>
      </c>
      <c r="AD55" s="339">
        <v>377.1</v>
      </c>
      <c r="AE55" s="340">
        <v>94337.37</v>
      </c>
      <c r="AF55" s="340">
        <v>14245.58</v>
      </c>
      <c r="AG55" s="340">
        <v>413.11</v>
      </c>
      <c r="AH55" s="842">
        <v>403101.29833000002</v>
      </c>
      <c r="AI55" s="842">
        <v>73.63</v>
      </c>
      <c r="AJ55" s="395"/>
      <c r="AK55" s="1623">
        <v>7</v>
      </c>
      <c r="AL55" s="484"/>
      <c r="AM55" s="751" t="s">
        <v>2604</v>
      </c>
      <c r="AN55" t="b">
        <v>0</v>
      </c>
      <c r="AO55" t="e">
        <v>#NAME?</v>
      </c>
      <c r="AQ55" s="1454"/>
    </row>
    <row r="56" spans="1:45" outlineLevel="1" x14ac:dyDescent="0.2">
      <c r="A56" s="787"/>
      <c r="B56" s="781" t="s">
        <v>2275</v>
      </c>
      <c r="C56" s="977"/>
      <c r="D56" s="977"/>
      <c r="E56" s="767">
        <v>104</v>
      </c>
      <c r="F56" s="276">
        <v>305</v>
      </c>
      <c r="G56" s="276" t="s">
        <v>38</v>
      </c>
      <c r="H56" s="277"/>
      <c r="I56" s="895">
        <v>62</v>
      </c>
      <c r="J56" s="279" t="s">
        <v>558</v>
      </c>
      <c r="K56" s="280"/>
      <c r="L56" s="321"/>
      <c r="M56" s="281">
        <v>3</v>
      </c>
      <c r="N56" s="1463">
        <v>35</v>
      </c>
      <c r="O56" s="283">
        <v>62860.68</v>
      </c>
      <c r="P56" s="284">
        <v>13.37</v>
      </c>
      <c r="Q56" s="1056">
        <v>8404.4729200000002</v>
      </c>
      <c r="R56" s="1056">
        <v>4048.2277899999999</v>
      </c>
      <c r="S56" s="1056">
        <v>1257.2136</v>
      </c>
      <c r="T56" s="285">
        <v>76570.59431</v>
      </c>
      <c r="U56" s="286">
        <v>12327.865680000001</v>
      </c>
      <c r="V56" s="286">
        <v>88898.459990000003</v>
      </c>
      <c r="W56" s="287">
        <v>3223.29</v>
      </c>
      <c r="X56" s="287">
        <v>542.46</v>
      </c>
      <c r="Y56" s="287">
        <v>1411.38</v>
      </c>
      <c r="Z56" s="286">
        <v>5177.13</v>
      </c>
      <c r="AA56" s="285">
        <v>94075.589990000008</v>
      </c>
      <c r="AB56" s="263"/>
      <c r="AC56" s="263"/>
      <c r="AD56" s="263"/>
      <c r="AE56" s="249"/>
      <c r="AF56" s="249"/>
      <c r="AG56" s="249"/>
      <c r="AH56" s="225" t="s">
        <v>364</v>
      </c>
      <c r="AI56" s="225"/>
      <c r="AJ56" s="266"/>
      <c r="AK56" s="1625"/>
      <c r="AL56" s="483"/>
      <c r="AM56"/>
      <c r="AO56" t="s">
        <v>364</v>
      </c>
      <c r="AQ56" s="1453"/>
    </row>
    <row r="57" spans="1:45" outlineLevel="1" x14ac:dyDescent="0.2">
      <c r="A57" s="787"/>
      <c r="B57" s="781" t="s">
        <v>2275</v>
      </c>
      <c r="C57" s="977"/>
      <c r="D57" s="977"/>
      <c r="E57" s="767">
        <v>104</v>
      </c>
      <c r="F57" s="276">
        <v>305</v>
      </c>
      <c r="G57" s="276" t="s">
        <v>38</v>
      </c>
      <c r="H57" s="277"/>
      <c r="I57" s="895">
        <v>211</v>
      </c>
      <c r="J57" s="279" t="s">
        <v>542</v>
      </c>
      <c r="K57" s="277"/>
      <c r="L57" s="322"/>
      <c r="M57" s="281">
        <v>4</v>
      </c>
      <c r="N57" s="1463">
        <v>19</v>
      </c>
      <c r="O57" s="283">
        <v>44749.440000000002</v>
      </c>
      <c r="P57" s="284">
        <v>13.37</v>
      </c>
      <c r="Q57" s="1056">
        <v>5983.0001300000004</v>
      </c>
      <c r="R57" s="1056">
        <v>2881.8639400000002</v>
      </c>
      <c r="S57" s="1056">
        <v>894.98879999999997</v>
      </c>
      <c r="T57" s="285">
        <v>54509.292870000005</v>
      </c>
      <c r="U57" s="286">
        <v>8775.9961500000009</v>
      </c>
      <c r="V57" s="286">
        <v>63285.289020000004</v>
      </c>
      <c r="W57" s="287">
        <v>4297.72</v>
      </c>
      <c r="X57" s="287">
        <v>723.28</v>
      </c>
      <c r="Y57" s="287">
        <v>1881.84</v>
      </c>
      <c r="Z57" s="286">
        <v>6902.84</v>
      </c>
      <c r="AA57" s="285">
        <v>70188.129020000008</v>
      </c>
      <c r="AB57" s="263"/>
      <c r="AC57" s="263"/>
      <c r="AD57" s="263"/>
      <c r="AE57" s="249"/>
      <c r="AF57" s="249"/>
      <c r="AG57" s="249"/>
      <c r="AH57" s="225" t="s">
        <v>364</v>
      </c>
      <c r="AI57" s="225"/>
      <c r="AJ57" s="266"/>
      <c r="AK57" s="1625"/>
      <c r="AL57" s="483"/>
      <c r="AM57"/>
      <c r="AO57" t="s">
        <v>364</v>
      </c>
      <c r="AQ57" s="1453"/>
    </row>
    <row r="58" spans="1:45" outlineLevel="1" x14ac:dyDescent="0.2">
      <c r="A58" s="787"/>
      <c r="B58" s="781" t="s">
        <v>2275</v>
      </c>
      <c r="C58" s="977"/>
      <c r="D58" s="977"/>
      <c r="E58" s="767">
        <v>104</v>
      </c>
      <c r="F58" s="276">
        <v>305</v>
      </c>
      <c r="G58" s="276" t="s">
        <v>38</v>
      </c>
      <c r="H58" s="277"/>
      <c r="I58" s="895">
        <v>66</v>
      </c>
      <c r="J58" s="279" t="s">
        <v>3199</v>
      </c>
      <c r="K58" s="277"/>
      <c r="L58" s="322"/>
      <c r="M58" s="281">
        <v>1</v>
      </c>
      <c r="N58" s="1463">
        <v>35</v>
      </c>
      <c r="O58" s="283">
        <v>20953.560000000001</v>
      </c>
      <c r="P58" s="284">
        <v>13.37</v>
      </c>
      <c r="Q58" s="1056">
        <v>2801.4909699999998</v>
      </c>
      <c r="R58" s="1056">
        <v>1349.4092599999999</v>
      </c>
      <c r="S58" s="1056">
        <v>419.07119999999998</v>
      </c>
      <c r="T58" s="285">
        <v>25523.531429999999</v>
      </c>
      <c r="U58" s="286">
        <v>4109.28856</v>
      </c>
      <c r="V58" s="286">
        <v>29632.81999</v>
      </c>
      <c r="W58" s="287">
        <v>1074.43</v>
      </c>
      <c r="X58" s="287">
        <v>180.82</v>
      </c>
      <c r="Y58" s="287">
        <v>470.46</v>
      </c>
      <c r="Z58" s="286">
        <v>1725.71</v>
      </c>
      <c r="AA58" s="285">
        <v>31358.529989999999</v>
      </c>
      <c r="AB58" s="263"/>
      <c r="AC58" s="263"/>
      <c r="AD58" s="263"/>
      <c r="AE58" s="249"/>
      <c r="AF58" s="249"/>
      <c r="AG58" s="249"/>
      <c r="AH58" s="225" t="s">
        <v>364</v>
      </c>
      <c r="AI58" s="225"/>
      <c r="AJ58" s="266"/>
      <c r="AK58" s="1625"/>
      <c r="AL58" s="483"/>
      <c r="AM58"/>
      <c r="AO58" t="s">
        <v>364</v>
      </c>
      <c r="AQ58" s="1453"/>
    </row>
    <row r="59" spans="1:45" outlineLevel="1" x14ac:dyDescent="0.2">
      <c r="A59" s="787"/>
      <c r="B59" s="781" t="s">
        <v>2275</v>
      </c>
      <c r="C59" s="977"/>
      <c r="D59" s="977"/>
      <c r="E59" s="767">
        <v>104</v>
      </c>
      <c r="F59" s="276">
        <v>305</v>
      </c>
      <c r="G59" s="276" t="s">
        <v>38</v>
      </c>
      <c r="H59" s="277"/>
      <c r="I59" s="895">
        <v>82</v>
      </c>
      <c r="J59" s="279" t="s">
        <v>560</v>
      </c>
      <c r="K59" s="277"/>
      <c r="L59" s="322"/>
      <c r="M59" s="281">
        <v>1</v>
      </c>
      <c r="N59" s="1463">
        <v>40</v>
      </c>
      <c r="O59" s="283">
        <v>25493.52</v>
      </c>
      <c r="P59" s="284">
        <v>13.37</v>
      </c>
      <c r="Q59" s="1056">
        <v>3408.48362</v>
      </c>
      <c r="R59" s="1056">
        <v>1641.78269</v>
      </c>
      <c r="S59" s="1056">
        <v>509.87040000000002</v>
      </c>
      <c r="T59" s="285">
        <v>31053.656709999999</v>
      </c>
      <c r="U59" s="286">
        <v>4999.6387299999997</v>
      </c>
      <c r="V59" s="286">
        <v>36053.295440000002</v>
      </c>
      <c r="W59" s="287">
        <v>1074.43</v>
      </c>
      <c r="X59" s="287">
        <v>180.82</v>
      </c>
      <c r="Y59" s="287">
        <v>470.46</v>
      </c>
      <c r="Z59" s="286">
        <v>1725.71</v>
      </c>
      <c r="AA59" s="285">
        <v>37779.005440000001</v>
      </c>
      <c r="AB59" s="263"/>
      <c r="AC59" s="263"/>
      <c r="AD59" s="263"/>
      <c r="AE59" s="249"/>
      <c r="AF59" s="249"/>
      <c r="AG59" s="249"/>
      <c r="AH59" s="225" t="s">
        <v>364</v>
      </c>
      <c r="AI59" s="225"/>
      <c r="AJ59" s="266"/>
      <c r="AK59" s="1625"/>
      <c r="AL59" s="483"/>
      <c r="AM59"/>
      <c r="AO59" t="s">
        <v>364</v>
      </c>
      <c r="AQ59" s="1453"/>
    </row>
    <row r="60" spans="1:45" outlineLevel="1" x14ac:dyDescent="0.2">
      <c r="A60" s="787"/>
      <c r="B60" s="807" t="s">
        <v>2275</v>
      </c>
      <c r="C60" s="978"/>
      <c r="D60" s="978"/>
      <c r="E60" s="768">
        <v>104</v>
      </c>
      <c r="F60" s="289">
        <v>305</v>
      </c>
      <c r="G60" s="289" t="s">
        <v>38</v>
      </c>
      <c r="H60" s="290"/>
      <c r="I60" s="899">
        <v>182</v>
      </c>
      <c r="J60" s="292" t="s">
        <v>506</v>
      </c>
      <c r="K60" s="290"/>
      <c r="L60" s="656"/>
      <c r="M60" s="294">
        <v>3</v>
      </c>
      <c r="N60" s="1465">
        <v>23</v>
      </c>
      <c r="O60" s="283">
        <v>39263.4</v>
      </c>
      <c r="P60" s="297">
        <v>13.37</v>
      </c>
      <c r="Q60" s="1056">
        <v>5249.5165800000004</v>
      </c>
      <c r="R60" s="1056">
        <v>2528.5629600000002</v>
      </c>
      <c r="S60" s="1056">
        <v>785.26800000000003</v>
      </c>
      <c r="T60" s="298">
        <v>47826.747540000011</v>
      </c>
      <c r="U60" s="286">
        <v>7700.10635</v>
      </c>
      <c r="V60" s="299">
        <v>55526.853890000013</v>
      </c>
      <c r="W60" s="287">
        <v>3223.29</v>
      </c>
      <c r="X60" s="287">
        <v>542.46</v>
      </c>
      <c r="Y60" s="287">
        <v>1411.38</v>
      </c>
      <c r="Z60" s="299">
        <v>5177.13</v>
      </c>
      <c r="AA60" s="298">
        <v>60703.98389000001</v>
      </c>
      <c r="AB60" s="466"/>
      <c r="AC60" s="466"/>
      <c r="AD60" s="466"/>
      <c r="AE60" s="242"/>
      <c r="AF60" s="242"/>
      <c r="AG60" s="242"/>
      <c r="AH60" s="838" t="s">
        <v>364</v>
      </c>
      <c r="AI60" s="838"/>
      <c r="AJ60" s="396"/>
      <c r="AK60" s="1628"/>
      <c r="AL60" s="483"/>
      <c r="AM60"/>
      <c r="AO60" t="s">
        <v>364</v>
      </c>
      <c r="AQ60" s="1453"/>
    </row>
    <row r="61" spans="1:45" ht="25.5" x14ac:dyDescent="0.2">
      <c r="A61" s="804" t="s">
        <v>1994</v>
      </c>
      <c r="B61" s="781" t="s">
        <v>2275</v>
      </c>
      <c r="C61" s="977" t="s">
        <v>2535</v>
      </c>
      <c r="D61" s="977" t="s">
        <v>320</v>
      </c>
      <c r="E61" s="769">
        <v>104</v>
      </c>
      <c r="F61" s="268">
        <v>305</v>
      </c>
      <c r="G61" s="268" t="s">
        <v>39</v>
      </c>
      <c r="H61" s="268" t="s">
        <v>498</v>
      </c>
      <c r="I61" s="898"/>
      <c r="J61" s="302" t="s">
        <v>822</v>
      </c>
      <c r="K61" s="271">
        <v>1655</v>
      </c>
      <c r="L61" s="327" t="s">
        <v>579</v>
      </c>
      <c r="M61" s="643">
        <v>249.02</v>
      </c>
      <c r="N61" s="1097"/>
      <c r="O61" s="879">
        <v>5335555.2407999998</v>
      </c>
      <c r="P61" s="269"/>
      <c r="Q61" s="1060">
        <v>1768203.0067899998</v>
      </c>
      <c r="R61" s="1060">
        <v>343609.75751000002</v>
      </c>
      <c r="S61" s="1055">
        <v>106711.10481</v>
      </c>
      <c r="T61" s="881">
        <v>7554079.109910001</v>
      </c>
      <c r="U61" s="272">
        <v>1216206.7366899997</v>
      </c>
      <c r="V61" s="643">
        <v>8770285.8466000017</v>
      </c>
      <c r="W61" s="275">
        <v>267554.55859999999</v>
      </c>
      <c r="X61" s="472">
        <v>45027.796399999999</v>
      </c>
      <c r="Y61" s="275">
        <v>117153.94920000003</v>
      </c>
      <c r="Z61" s="643">
        <v>429736.30420000007</v>
      </c>
      <c r="AA61" s="274">
        <v>9200022.1508000009</v>
      </c>
      <c r="AB61" s="640">
        <v>2859662.5</v>
      </c>
      <c r="AC61" s="341">
        <v>392371.18</v>
      </c>
      <c r="AD61" s="339">
        <v>144168.75</v>
      </c>
      <c r="AE61" s="640">
        <v>3132703.08</v>
      </c>
      <c r="AF61" s="640">
        <v>429834.78</v>
      </c>
      <c r="AG61" s="640">
        <v>157933.98000000001</v>
      </c>
      <c r="AH61" s="340">
        <v>12920493.990800001</v>
      </c>
      <c r="AI61" s="842">
        <v>7806.95</v>
      </c>
      <c r="AJ61" s="395"/>
      <c r="AK61" s="1623">
        <v>8</v>
      </c>
      <c r="AL61" s="484"/>
      <c r="AM61" s="751" t="s">
        <v>2604</v>
      </c>
      <c r="AN61" t="b">
        <v>0</v>
      </c>
      <c r="AO61" t="e">
        <v>#NAME?</v>
      </c>
      <c r="AQ61" s="1452"/>
      <c r="AS61" s="21"/>
    </row>
    <row r="62" spans="1:45" outlineLevel="1" x14ac:dyDescent="0.2">
      <c r="A62" s="787"/>
      <c r="B62" s="781" t="s">
        <v>2275</v>
      </c>
      <c r="C62" s="977"/>
      <c r="D62" s="977"/>
      <c r="E62" s="767">
        <v>104</v>
      </c>
      <c r="F62" s="276">
        <v>305</v>
      </c>
      <c r="G62" s="276" t="s">
        <v>39</v>
      </c>
      <c r="H62" s="277"/>
      <c r="I62" s="895">
        <v>222</v>
      </c>
      <c r="J62" s="279" t="s">
        <v>534</v>
      </c>
      <c r="K62" s="280"/>
      <c r="L62" s="321"/>
      <c r="M62" s="685">
        <v>180.65</v>
      </c>
      <c r="N62" s="1463">
        <v>37</v>
      </c>
      <c r="O62" s="880">
        <v>4094150.4360000002</v>
      </c>
      <c r="P62" s="284">
        <v>33.14</v>
      </c>
      <c r="Q62" s="1061">
        <v>1356801.4544899999</v>
      </c>
      <c r="R62" s="1061">
        <v>263663.28808000003</v>
      </c>
      <c r="S62" s="1056">
        <v>81883.008719999998</v>
      </c>
      <c r="T62" s="882">
        <v>5796498.1872900007</v>
      </c>
      <c r="U62" s="286">
        <v>933236.20814999996</v>
      </c>
      <c r="V62" s="644">
        <v>6729734.395440001</v>
      </c>
      <c r="W62" s="287">
        <v>194095.7795</v>
      </c>
      <c r="X62" s="287">
        <v>32665.133000000002</v>
      </c>
      <c r="Y62" s="287">
        <v>84988.599000000002</v>
      </c>
      <c r="Z62" s="644">
        <v>311749.51150000002</v>
      </c>
      <c r="AA62" s="285">
        <v>7041483.9069400011</v>
      </c>
      <c r="AB62" s="263"/>
      <c r="AC62" s="263"/>
      <c r="AD62" s="263"/>
      <c r="AE62" s="249"/>
      <c r="AF62" s="249"/>
      <c r="AG62" s="249"/>
      <c r="AH62" s="1435" t="s">
        <v>364</v>
      </c>
      <c r="AI62" s="225"/>
      <c r="AJ62" s="266"/>
      <c r="AK62" s="1625"/>
      <c r="AL62" s="483"/>
      <c r="AM62"/>
      <c r="AO62" t="s">
        <v>364</v>
      </c>
      <c r="AQ62" s="1453"/>
    </row>
    <row r="63" spans="1:45" outlineLevel="1" x14ac:dyDescent="0.2">
      <c r="A63" s="787"/>
      <c r="B63" s="781" t="s">
        <v>2275</v>
      </c>
      <c r="C63" s="977"/>
      <c r="D63" s="977"/>
      <c r="E63" s="767">
        <v>104</v>
      </c>
      <c r="F63" s="276">
        <v>305</v>
      </c>
      <c r="G63" s="276" t="s">
        <v>39</v>
      </c>
      <c r="H63" s="277"/>
      <c r="I63" s="895">
        <v>1</v>
      </c>
      <c r="J63" s="279" t="s">
        <v>546</v>
      </c>
      <c r="K63" s="277"/>
      <c r="L63" s="322"/>
      <c r="M63" s="281">
        <v>3</v>
      </c>
      <c r="N63" s="1463">
        <v>54</v>
      </c>
      <c r="O63" s="283">
        <v>132438.96</v>
      </c>
      <c r="P63" s="284">
        <v>33.14</v>
      </c>
      <c r="Q63" s="1056">
        <v>43890.271339999999</v>
      </c>
      <c r="R63" s="1056">
        <v>8529.0690200000008</v>
      </c>
      <c r="S63" s="1056">
        <v>2648.7791999999999</v>
      </c>
      <c r="T63" s="285">
        <v>187507.07955999998</v>
      </c>
      <c r="U63" s="286">
        <v>30188.639810000001</v>
      </c>
      <c r="V63" s="286">
        <v>217695.71936999998</v>
      </c>
      <c r="W63" s="287">
        <v>3223.29</v>
      </c>
      <c r="X63" s="287">
        <v>542.46</v>
      </c>
      <c r="Y63" s="287">
        <v>1411.38</v>
      </c>
      <c r="Z63" s="286">
        <v>5177.13</v>
      </c>
      <c r="AA63" s="285">
        <v>222872.84936999998</v>
      </c>
      <c r="AB63" s="263"/>
      <c r="AC63" s="263"/>
      <c r="AD63" s="263"/>
      <c r="AE63" s="249"/>
      <c r="AF63" s="249"/>
      <c r="AG63" s="249"/>
      <c r="AH63" s="1435" t="s">
        <v>364</v>
      </c>
      <c r="AI63" s="225"/>
      <c r="AJ63" s="266"/>
      <c r="AK63" s="1625"/>
      <c r="AL63" s="483"/>
      <c r="AM63"/>
      <c r="AO63" t="s">
        <v>364</v>
      </c>
      <c r="AQ63" s="1453"/>
    </row>
    <row r="64" spans="1:45" outlineLevel="1" x14ac:dyDescent="0.2">
      <c r="A64" s="787"/>
      <c r="B64" s="781" t="s">
        <v>2275</v>
      </c>
      <c r="C64" s="977"/>
      <c r="D64" s="977"/>
      <c r="E64" s="767">
        <v>104</v>
      </c>
      <c r="F64" s="276">
        <v>305</v>
      </c>
      <c r="G64" s="276" t="s">
        <v>39</v>
      </c>
      <c r="H64" s="277"/>
      <c r="I64" s="895">
        <v>61</v>
      </c>
      <c r="J64" s="279" t="s">
        <v>509</v>
      </c>
      <c r="K64" s="277"/>
      <c r="L64" s="322"/>
      <c r="M64" s="281">
        <v>6</v>
      </c>
      <c r="N64" s="1463">
        <v>34</v>
      </c>
      <c r="O64" s="283">
        <v>120886.56</v>
      </c>
      <c r="P64" s="284">
        <v>33.14</v>
      </c>
      <c r="Q64" s="1056">
        <v>40061.805979999997</v>
      </c>
      <c r="R64" s="1056">
        <v>7785.0944600000003</v>
      </c>
      <c r="S64" s="1056">
        <v>2417.7312000000002</v>
      </c>
      <c r="T64" s="285">
        <v>171151.19164</v>
      </c>
      <c r="U64" s="286">
        <v>27555.341850000001</v>
      </c>
      <c r="V64" s="286">
        <v>198706.53349</v>
      </c>
      <c r="W64" s="287">
        <v>6446.58</v>
      </c>
      <c r="X64" s="287">
        <v>1084.92</v>
      </c>
      <c r="Y64" s="287">
        <v>2822.76</v>
      </c>
      <c r="Z64" s="286">
        <v>10354.26</v>
      </c>
      <c r="AA64" s="285">
        <v>209060.79349000001</v>
      </c>
      <c r="AB64" s="263"/>
      <c r="AC64" s="263"/>
      <c r="AD64" s="263"/>
      <c r="AE64" s="249"/>
      <c r="AF64" s="249"/>
      <c r="AG64" s="249"/>
      <c r="AH64" s="1435" t="s">
        <v>364</v>
      </c>
      <c r="AI64" s="225"/>
      <c r="AJ64" s="266"/>
      <c r="AK64" s="1625"/>
      <c r="AL64" s="483"/>
      <c r="AM64"/>
      <c r="AO64" t="s">
        <v>364</v>
      </c>
      <c r="AQ64" s="1453"/>
    </row>
    <row r="65" spans="1:43" outlineLevel="1" x14ac:dyDescent="0.2">
      <c r="A65" s="787"/>
      <c r="B65" s="781" t="s">
        <v>2275</v>
      </c>
      <c r="C65" s="977"/>
      <c r="D65" s="977"/>
      <c r="E65" s="767">
        <v>104</v>
      </c>
      <c r="F65" s="276">
        <v>305</v>
      </c>
      <c r="G65" s="276" t="s">
        <v>39</v>
      </c>
      <c r="H65" s="277"/>
      <c r="I65" s="895">
        <v>66</v>
      </c>
      <c r="J65" s="279" t="s">
        <v>3199</v>
      </c>
      <c r="K65" s="277"/>
      <c r="L65" s="322"/>
      <c r="M65" s="281">
        <v>3</v>
      </c>
      <c r="N65" s="1463">
        <v>34</v>
      </c>
      <c r="O65" s="283">
        <v>60443.28</v>
      </c>
      <c r="P65" s="284">
        <v>33.14</v>
      </c>
      <c r="Q65" s="1056">
        <v>20030.902989999999</v>
      </c>
      <c r="R65" s="1056">
        <v>3892.5472300000001</v>
      </c>
      <c r="S65" s="1056">
        <v>1208.8656000000001</v>
      </c>
      <c r="T65" s="285">
        <v>85575.595820000002</v>
      </c>
      <c r="U65" s="286">
        <v>13777.67093</v>
      </c>
      <c r="V65" s="286">
        <v>99353.26675000001</v>
      </c>
      <c r="W65" s="287">
        <v>3223.29</v>
      </c>
      <c r="X65" s="287">
        <v>542.46</v>
      </c>
      <c r="Y65" s="287">
        <v>1411.38</v>
      </c>
      <c r="Z65" s="286">
        <v>5177.13</v>
      </c>
      <c r="AA65" s="285">
        <v>104530.39675000001</v>
      </c>
      <c r="AB65" s="263"/>
      <c r="AC65" s="263"/>
      <c r="AD65" s="263"/>
      <c r="AE65" s="249"/>
      <c r="AF65" s="249"/>
      <c r="AG65" s="249"/>
      <c r="AH65" s="1435" t="s">
        <v>364</v>
      </c>
      <c r="AI65" s="225"/>
      <c r="AJ65" s="266"/>
      <c r="AK65" s="1625"/>
      <c r="AL65" s="483"/>
      <c r="AM65"/>
      <c r="AO65" t="s">
        <v>364</v>
      </c>
      <c r="AQ65" s="1453"/>
    </row>
    <row r="66" spans="1:43" outlineLevel="1" x14ac:dyDescent="0.2">
      <c r="A66" s="787"/>
      <c r="B66" s="781" t="s">
        <v>2275</v>
      </c>
      <c r="C66" s="977"/>
      <c r="D66" s="977"/>
      <c r="E66" s="767">
        <v>104</v>
      </c>
      <c r="F66" s="276">
        <v>305</v>
      </c>
      <c r="G66" s="276" t="s">
        <v>39</v>
      </c>
      <c r="H66" s="277"/>
      <c r="I66" s="895">
        <v>180</v>
      </c>
      <c r="J66" s="279" t="s">
        <v>543</v>
      </c>
      <c r="K66" s="277"/>
      <c r="L66" s="322"/>
      <c r="M66" s="281">
        <v>10</v>
      </c>
      <c r="N66" s="1463">
        <v>29</v>
      </c>
      <c r="O66" s="283">
        <v>165601.20000000001</v>
      </c>
      <c r="P66" s="284">
        <v>33.14</v>
      </c>
      <c r="Q66" s="1056">
        <v>54880.237679999998</v>
      </c>
      <c r="R66" s="1056">
        <v>10664.717280000001</v>
      </c>
      <c r="S66" s="1056">
        <v>3312.0239999999999</v>
      </c>
      <c r="T66" s="285">
        <v>234458.17896000002</v>
      </c>
      <c r="U66" s="286">
        <v>37747.766810000001</v>
      </c>
      <c r="V66" s="286">
        <v>272205.94576999999</v>
      </c>
      <c r="W66" s="287">
        <v>10744.3</v>
      </c>
      <c r="X66" s="287">
        <v>1808.2</v>
      </c>
      <c r="Y66" s="287">
        <v>4704.6000000000004</v>
      </c>
      <c r="Z66" s="286">
        <v>17257.099999999999</v>
      </c>
      <c r="AA66" s="285">
        <v>289463.04576999997</v>
      </c>
      <c r="AB66" s="263"/>
      <c r="AC66" s="263"/>
      <c r="AD66" s="263"/>
      <c r="AE66" s="249"/>
      <c r="AF66" s="249"/>
      <c r="AG66" s="249"/>
      <c r="AH66" s="1435" t="s">
        <v>364</v>
      </c>
      <c r="AI66" s="225"/>
      <c r="AJ66" s="266"/>
      <c r="AK66" s="1625"/>
      <c r="AL66" s="483"/>
      <c r="AM66"/>
      <c r="AO66" t="s">
        <v>364</v>
      </c>
      <c r="AQ66" s="1453"/>
    </row>
    <row r="67" spans="1:43" outlineLevel="1" x14ac:dyDescent="0.2">
      <c r="A67" s="787"/>
      <c r="B67" s="781" t="s">
        <v>2275</v>
      </c>
      <c r="C67" s="977"/>
      <c r="D67" s="977"/>
      <c r="E67" s="767">
        <v>104</v>
      </c>
      <c r="F67" s="276">
        <v>305</v>
      </c>
      <c r="G67" s="276" t="s">
        <v>39</v>
      </c>
      <c r="H67" s="277"/>
      <c r="I67" s="895">
        <v>111</v>
      </c>
      <c r="J67" s="279" t="s">
        <v>540</v>
      </c>
      <c r="K67" s="277"/>
      <c r="L67" s="322"/>
      <c r="M67" s="281">
        <v>1</v>
      </c>
      <c r="N67" s="1463">
        <v>45</v>
      </c>
      <c r="O67" s="283">
        <v>31016.52</v>
      </c>
      <c r="P67" s="284">
        <v>33.14</v>
      </c>
      <c r="Q67" s="1056">
        <v>10278.87473</v>
      </c>
      <c r="R67" s="1056">
        <v>1997.46389</v>
      </c>
      <c r="S67" s="1056">
        <v>620.33040000000005</v>
      </c>
      <c r="T67" s="285">
        <v>43913.189019999998</v>
      </c>
      <c r="U67" s="286">
        <v>7070.0234300000002</v>
      </c>
      <c r="V67" s="286">
        <v>50983.212449999999</v>
      </c>
      <c r="W67" s="287">
        <v>1074.43</v>
      </c>
      <c r="X67" s="287">
        <v>180.82</v>
      </c>
      <c r="Y67" s="287">
        <v>470.46</v>
      </c>
      <c r="Z67" s="286">
        <v>1725.71</v>
      </c>
      <c r="AA67" s="285">
        <v>52708.922449999998</v>
      </c>
      <c r="AB67" s="263"/>
      <c r="AC67" s="263"/>
      <c r="AD67" s="263"/>
      <c r="AE67" s="249"/>
      <c r="AF67" s="249"/>
      <c r="AG67" s="249"/>
      <c r="AH67" s="1435" t="s">
        <v>364</v>
      </c>
      <c r="AI67" s="225"/>
      <c r="AJ67" s="266"/>
      <c r="AK67" s="1625"/>
      <c r="AL67" s="483"/>
      <c r="AM67"/>
      <c r="AO67" t="s">
        <v>364</v>
      </c>
      <c r="AQ67" s="1453"/>
    </row>
    <row r="68" spans="1:43" outlineLevel="1" x14ac:dyDescent="0.2">
      <c r="A68" s="787"/>
      <c r="B68" s="781" t="s">
        <v>2275</v>
      </c>
      <c r="C68" s="977"/>
      <c r="D68" s="977"/>
      <c r="E68" s="1424">
        <v>104</v>
      </c>
      <c r="F68" s="1425">
        <v>305</v>
      </c>
      <c r="G68" s="1425" t="s">
        <v>39</v>
      </c>
      <c r="H68" s="1426"/>
      <c r="I68" s="895">
        <v>210</v>
      </c>
      <c r="J68" s="1427" t="s">
        <v>514</v>
      </c>
      <c r="K68" s="1426"/>
      <c r="L68" s="1428"/>
      <c r="M68" s="1429">
        <v>1</v>
      </c>
      <c r="N68" s="1463">
        <v>39</v>
      </c>
      <c r="O68" s="283">
        <v>24513</v>
      </c>
      <c r="P68" s="284">
        <v>33.14</v>
      </c>
      <c r="Q68" s="1056">
        <v>8123.6081999999997</v>
      </c>
      <c r="R68" s="1056">
        <v>1578.6371999999999</v>
      </c>
      <c r="S68" s="1056">
        <v>490.26</v>
      </c>
      <c r="T68" s="285">
        <v>34705.505400000002</v>
      </c>
      <c r="U68" s="286">
        <v>5587.58637</v>
      </c>
      <c r="V68" s="286">
        <v>40293.091769999999</v>
      </c>
      <c r="W68" s="287">
        <v>1074.43</v>
      </c>
      <c r="X68" s="287">
        <v>180.82</v>
      </c>
      <c r="Y68" s="287">
        <v>470.46</v>
      </c>
      <c r="Z68" s="286">
        <v>1725.71</v>
      </c>
      <c r="AA68" s="285">
        <v>42018.801769999998</v>
      </c>
      <c r="AB68" s="263"/>
      <c r="AC68" s="263"/>
      <c r="AD68" s="263"/>
      <c r="AE68" s="249"/>
      <c r="AF68" s="249"/>
      <c r="AG68" s="249"/>
      <c r="AH68" s="1435" t="s">
        <v>364</v>
      </c>
      <c r="AI68" s="225"/>
      <c r="AJ68" s="266"/>
      <c r="AK68" s="1625"/>
      <c r="AL68" s="483"/>
      <c r="AM68"/>
      <c r="AO68" t="s">
        <v>364</v>
      </c>
      <c r="AQ68" s="1453"/>
    </row>
    <row r="69" spans="1:43" outlineLevel="1" x14ac:dyDescent="0.2">
      <c r="A69" s="787"/>
      <c r="B69" s="781" t="s">
        <v>2275</v>
      </c>
      <c r="C69" s="977"/>
      <c r="D69" s="977"/>
      <c r="E69" s="1424">
        <v>104</v>
      </c>
      <c r="F69" s="1425">
        <v>305</v>
      </c>
      <c r="G69" s="1425" t="s">
        <v>39</v>
      </c>
      <c r="H69" s="1426"/>
      <c r="I69" s="895">
        <v>213</v>
      </c>
      <c r="J69" s="1427" t="s">
        <v>3263</v>
      </c>
      <c r="K69" s="1426"/>
      <c r="L69" s="1428"/>
      <c r="M69" s="1723">
        <v>8.19</v>
      </c>
      <c r="N69" s="1463">
        <v>28</v>
      </c>
      <c r="O69" s="283">
        <v>130409.6976</v>
      </c>
      <c r="P69" s="284">
        <v>33.14</v>
      </c>
      <c r="Q69" s="1056">
        <v>43217.773780000003</v>
      </c>
      <c r="R69" s="1056">
        <v>8398.3845299999994</v>
      </c>
      <c r="S69" s="1056">
        <v>2608.1939499999999</v>
      </c>
      <c r="T69" s="285">
        <v>184634.04986</v>
      </c>
      <c r="U69" s="286">
        <v>29726.082030000001</v>
      </c>
      <c r="V69" s="286">
        <v>214360.13188999999</v>
      </c>
      <c r="W69" s="287">
        <v>8799.5817000000006</v>
      </c>
      <c r="X69" s="287">
        <v>1480.9158</v>
      </c>
      <c r="Y69" s="287">
        <v>3853.0673999999999</v>
      </c>
      <c r="Z69" s="286">
        <v>14133.564900000001</v>
      </c>
      <c r="AA69" s="285">
        <v>228493.69678999999</v>
      </c>
      <c r="AB69" s="263"/>
      <c r="AC69" s="263"/>
      <c r="AD69" s="263"/>
      <c r="AE69" s="249"/>
      <c r="AF69" s="249"/>
      <c r="AG69" s="249"/>
      <c r="AH69" s="1435"/>
      <c r="AI69" s="225"/>
      <c r="AJ69" s="266"/>
      <c r="AK69" s="1625"/>
      <c r="AL69" s="483"/>
      <c r="AM69"/>
      <c r="AQ69" s="1453"/>
    </row>
    <row r="70" spans="1:43" outlineLevel="1" x14ac:dyDescent="0.2">
      <c r="A70" s="787"/>
      <c r="B70" s="781" t="s">
        <v>2275</v>
      </c>
      <c r="C70" s="977"/>
      <c r="D70" s="977"/>
      <c r="E70" s="767">
        <v>104</v>
      </c>
      <c r="F70" s="276">
        <v>305</v>
      </c>
      <c r="G70" s="276" t="s">
        <v>39</v>
      </c>
      <c r="H70" s="277"/>
      <c r="I70" s="895">
        <v>200</v>
      </c>
      <c r="J70" s="279" t="s">
        <v>1927</v>
      </c>
      <c r="K70" s="277"/>
      <c r="L70" s="322"/>
      <c r="M70" s="762">
        <v>36.18</v>
      </c>
      <c r="N70" s="1463">
        <v>28</v>
      </c>
      <c r="O70" s="283">
        <v>576095.58719999995</v>
      </c>
      <c r="P70" s="284">
        <v>33.14</v>
      </c>
      <c r="Q70" s="1056">
        <v>190918.07759999999</v>
      </c>
      <c r="R70" s="1056">
        <v>37100.555820000001</v>
      </c>
      <c r="S70" s="1056">
        <v>11521.91174</v>
      </c>
      <c r="T70" s="285">
        <v>815636.13235999993</v>
      </c>
      <c r="U70" s="286">
        <v>131317.41730999999</v>
      </c>
      <c r="V70" s="286">
        <v>946953.54966999986</v>
      </c>
      <c r="W70" s="287">
        <v>38872.877399999998</v>
      </c>
      <c r="X70" s="287">
        <v>6542.0676000000003</v>
      </c>
      <c r="Y70" s="287">
        <v>17021.2428</v>
      </c>
      <c r="Z70" s="286">
        <v>62436.1878</v>
      </c>
      <c r="AA70" s="285">
        <v>1009389.7374699998</v>
      </c>
      <c r="AB70" s="263"/>
      <c r="AC70" s="263"/>
      <c r="AD70" s="263"/>
      <c r="AE70" s="249"/>
      <c r="AF70" s="249"/>
      <c r="AG70" s="249"/>
      <c r="AH70" s="1435" t="s">
        <v>364</v>
      </c>
      <c r="AI70" s="225"/>
      <c r="AJ70" s="266"/>
      <c r="AK70" s="1625"/>
      <c r="AL70" s="483"/>
      <c r="AM70"/>
      <c r="AO70" t="s">
        <v>364</v>
      </c>
      <c r="AQ70" s="1453"/>
    </row>
    <row r="71" spans="1:43" outlineLevel="1" x14ac:dyDescent="0.2">
      <c r="A71" s="787"/>
      <c r="B71" s="781" t="s">
        <v>2275</v>
      </c>
      <c r="C71" s="977"/>
      <c r="D71" s="977"/>
      <c r="E71" s="767">
        <v>104</v>
      </c>
      <c r="F71" s="276">
        <v>305</v>
      </c>
      <c r="G71" s="276" t="s">
        <v>39</v>
      </c>
      <c r="H71" s="277"/>
      <c r="I71" s="902" t="s">
        <v>587</v>
      </c>
      <c r="J71" s="442" t="s">
        <v>3080</v>
      </c>
      <c r="K71" s="224"/>
      <c r="L71" s="649"/>
      <c r="M71" s="249"/>
      <c r="N71" s="1464"/>
      <c r="O71" s="249"/>
      <c r="P71" s="250"/>
      <c r="Q71" s="1048"/>
      <c r="R71" s="1048"/>
      <c r="S71" s="1048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1435" t="s">
        <v>364</v>
      </c>
      <c r="AI71" s="225"/>
      <c r="AJ71" s="266"/>
      <c r="AK71" s="1625"/>
      <c r="AL71" s="483"/>
      <c r="AM71"/>
      <c r="AQ71" s="1453"/>
    </row>
    <row r="72" spans="1:43" outlineLevel="1" x14ac:dyDescent="0.2">
      <c r="A72" s="787"/>
      <c r="B72" s="807" t="s">
        <v>2275</v>
      </c>
      <c r="C72" s="978"/>
      <c r="D72" s="978"/>
      <c r="E72" s="768">
        <v>104</v>
      </c>
      <c r="F72" s="289">
        <v>305</v>
      </c>
      <c r="G72" s="289" t="s">
        <v>39</v>
      </c>
      <c r="H72" s="290"/>
      <c r="I72" s="897" t="s">
        <v>587</v>
      </c>
      <c r="J72" s="437" t="s">
        <v>3081</v>
      </c>
      <c r="K72" s="259"/>
      <c r="L72" s="658"/>
      <c r="M72" s="260"/>
      <c r="N72" s="1466"/>
      <c r="O72" s="260"/>
      <c r="P72" s="262"/>
      <c r="Q72" s="1059"/>
      <c r="R72" s="1059"/>
      <c r="S72" s="1059"/>
      <c r="T72" s="260"/>
      <c r="U72" s="260"/>
      <c r="V72" s="260"/>
      <c r="W72" s="260"/>
      <c r="X72" s="260"/>
      <c r="Y72" s="260"/>
      <c r="Z72" s="260"/>
      <c r="AA72" s="260"/>
      <c r="AB72" s="249"/>
      <c r="AC72" s="249"/>
      <c r="AD72" s="249"/>
      <c r="AE72" s="249"/>
      <c r="AF72" s="249"/>
      <c r="AG72" s="249"/>
      <c r="AH72" s="1435" t="s">
        <v>364</v>
      </c>
      <c r="AI72" s="225"/>
      <c r="AJ72" s="266"/>
      <c r="AK72" s="1626"/>
      <c r="AL72" s="483"/>
      <c r="AM72" t="s">
        <v>698</v>
      </c>
      <c r="AO72" t="s">
        <v>364</v>
      </c>
      <c r="AQ72" s="1453"/>
    </row>
    <row r="73" spans="1:43" ht="26.25" customHeight="1" x14ac:dyDescent="0.2">
      <c r="A73" s="804" t="s">
        <v>1995</v>
      </c>
      <c r="B73" s="781" t="s">
        <v>2275</v>
      </c>
      <c r="C73" s="977" t="s">
        <v>2535</v>
      </c>
      <c r="D73" s="977" t="s">
        <v>366</v>
      </c>
      <c r="E73" s="769">
        <v>104</v>
      </c>
      <c r="F73" s="268">
        <v>501</v>
      </c>
      <c r="G73" s="268" t="s">
        <v>492</v>
      </c>
      <c r="H73" s="268" t="s">
        <v>498</v>
      </c>
      <c r="I73" s="900"/>
      <c r="J73" s="1518" t="s">
        <v>3090</v>
      </c>
      <c r="K73" s="271">
        <v>1000</v>
      </c>
      <c r="L73" s="271" t="s">
        <v>3</v>
      </c>
      <c r="M73" s="272">
        <v>1.57</v>
      </c>
      <c r="N73" s="1097"/>
      <c r="O73" s="273">
        <v>21369.646799999999</v>
      </c>
      <c r="P73" s="269"/>
      <c r="Q73" s="1055">
        <v>1239.4395099999999</v>
      </c>
      <c r="R73" s="1055">
        <v>1376.20525</v>
      </c>
      <c r="S73" s="1055">
        <v>427.39294000000001</v>
      </c>
      <c r="T73" s="274">
        <v>24412.684499999999</v>
      </c>
      <c r="U73" s="272">
        <v>3930.4422</v>
      </c>
      <c r="V73" s="272">
        <v>28343.126700000001</v>
      </c>
      <c r="W73" s="275">
        <v>1686.8551</v>
      </c>
      <c r="X73" s="275">
        <v>283.88740000000001</v>
      </c>
      <c r="Y73" s="275">
        <v>738.62220000000002</v>
      </c>
      <c r="Z73" s="272">
        <v>2709.3647000000001</v>
      </c>
      <c r="AA73" s="274">
        <v>31052.491399999999</v>
      </c>
      <c r="AB73" s="339">
        <v>19144.46</v>
      </c>
      <c r="AC73" s="339">
        <v>1495.52</v>
      </c>
      <c r="AD73" s="339">
        <v>0</v>
      </c>
      <c r="AE73" s="340">
        <v>20972.37</v>
      </c>
      <c r="AF73" s="340">
        <v>1638.31</v>
      </c>
      <c r="AG73" s="340">
        <v>0</v>
      </c>
      <c r="AH73" s="340">
        <v>53663.171399999992</v>
      </c>
      <c r="AI73" s="842">
        <v>53.66</v>
      </c>
      <c r="AJ73" s="395"/>
      <c r="AK73" s="1627">
        <v>9</v>
      </c>
      <c r="AL73" s="484"/>
      <c r="AM73" s="751" t="s">
        <v>2604</v>
      </c>
      <c r="AN73" t="b">
        <v>0</v>
      </c>
      <c r="AO73" t="e">
        <v>#NAME?</v>
      </c>
      <c r="AQ73" s="1454"/>
    </row>
    <row r="74" spans="1:43" ht="15" customHeight="1" x14ac:dyDescent="0.2">
      <c r="A74" s="1519" t="s">
        <v>2751</v>
      </c>
      <c r="B74" s="1520" t="s">
        <v>2276</v>
      </c>
      <c r="C74" s="1521" t="s">
        <v>2537</v>
      </c>
      <c r="D74" s="1522"/>
      <c r="E74" s="1523">
        <v>205</v>
      </c>
      <c r="F74" s="378">
        <v>208</v>
      </c>
      <c r="G74" s="378" t="s">
        <v>245</v>
      </c>
      <c r="H74" s="378" t="s">
        <v>2306</v>
      </c>
      <c r="I74" s="1524"/>
      <c r="J74" s="1533" t="s">
        <v>3151</v>
      </c>
      <c r="K74" s="1526">
        <v>1000</v>
      </c>
      <c r="L74" s="1169" t="s">
        <v>3</v>
      </c>
      <c r="M74" s="1040">
        <v>1.57</v>
      </c>
      <c r="N74" s="1486"/>
      <c r="O74" s="1527">
        <v>21369.646799999999</v>
      </c>
      <c r="P74" s="382"/>
      <c r="Q74" s="1528">
        <v>1239.4395099999999</v>
      </c>
      <c r="R74" s="1528">
        <v>1376.20525</v>
      </c>
      <c r="S74" s="1528">
        <v>427.39294000000001</v>
      </c>
      <c r="T74" s="1529">
        <v>24412.684499999999</v>
      </c>
      <c r="U74" s="1528">
        <v>3930.4422</v>
      </c>
      <c r="V74" s="1528">
        <v>28343.126700000001</v>
      </c>
      <c r="W74" s="1530">
        <v>1686.8551</v>
      </c>
      <c r="X74" s="1530">
        <v>283.88740000000001</v>
      </c>
      <c r="Y74" s="1530">
        <v>738.62220000000002</v>
      </c>
      <c r="Z74" s="1528">
        <v>2709.3647000000001</v>
      </c>
      <c r="AA74" s="1529">
        <v>31052.491399999999</v>
      </c>
      <c r="AB74" s="1531">
        <v>19144.46</v>
      </c>
      <c r="AC74" s="1531">
        <v>1495.52</v>
      </c>
      <c r="AD74" s="1531">
        <v>0</v>
      </c>
      <c r="AE74" s="1528">
        <v>20972.37</v>
      </c>
      <c r="AF74" s="1528">
        <v>1638.31</v>
      </c>
      <c r="AG74" s="1528">
        <v>0</v>
      </c>
      <c r="AH74" s="1528">
        <v>53663.171399999992</v>
      </c>
      <c r="AI74" s="1532">
        <v>53.66</v>
      </c>
      <c r="AJ74" s="363"/>
      <c r="AK74" s="1629"/>
      <c r="AL74" s="484"/>
      <c r="AM74" s="751"/>
      <c r="AQ74" s="1454"/>
    </row>
    <row r="75" spans="1:43" ht="14.25" customHeight="1" x14ac:dyDescent="0.2">
      <c r="A75" s="1519" t="s">
        <v>3178</v>
      </c>
      <c r="B75" s="1520" t="s">
        <v>2276</v>
      </c>
      <c r="C75" s="1521" t="s">
        <v>2537</v>
      </c>
      <c r="D75" s="1522"/>
      <c r="E75" s="1523">
        <v>209</v>
      </c>
      <c r="F75" s="378">
        <v>215</v>
      </c>
      <c r="G75" s="378" t="s">
        <v>245</v>
      </c>
      <c r="H75" s="378" t="s">
        <v>498</v>
      </c>
      <c r="I75" s="1524"/>
      <c r="J75" s="1533" t="s">
        <v>3152</v>
      </c>
      <c r="K75" s="1526">
        <v>1000</v>
      </c>
      <c r="L75" s="1169" t="s">
        <v>3</v>
      </c>
      <c r="M75" s="1040">
        <v>1.57</v>
      </c>
      <c r="N75" s="1486"/>
      <c r="O75" s="1527">
        <v>21369.646799999999</v>
      </c>
      <c r="P75" s="382"/>
      <c r="Q75" s="1528">
        <v>1239.4395099999999</v>
      </c>
      <c r="R75" s="1528">
        <v>1376.20525</v>
      </c>
      <c r="S75" s="1528">
        <v>427.39294000000001</v>
      </c>
      <c r="T75" s="1529">
        <v>24412.684499999999</v>
      </c>
      <c r="U75" s="1528">
        <v>3930.4422</v>
      </c>
      <c r="V75" s="1528">
        <v>28343.126700000001</v>
      </c>
      <c r="W75" s="1530">
        <v>1686.8551</v>
      </c>
      <c r="X75" s="1530">
        <v>283.88740000000001</v>
      </c>
      <c r="Y75" s="1530">
        <v>738.62220000000002</v>
      </c>
      <c r="Z75" s="1528">
        <v>2709.3647000000001</v>
      </c>
      <c r="AA75" s="1529">
        <v>31052.491399999999</v>
      </c>
      <c r="AB75" s="1531">
        <v>19144.46</v>
      </c>
      <c r="AC75" s="1531">
        <v>1495.52</v>
      </c>
      <c r="AD75" s="1531">
        <v>0</v>
      </c>
      <c r="AE75" s="1528">
        <v>20972.37</v>
      </c>
      <c r="AF75" s="1528">
        <v>1638.31</v>
      </c>
      <c r="AG75" s="1528">
        <v>0</v>
      </c>
      <c r="AH75" s="1528">
        <v>53663.171399999992</v>
      </c>
      <c r="AI75" s="1532">
        <v>53.66</v>
      </c>
      <c r="AJ75" s="363"/>
      <c r="AK75" s="1629"/>
      <c r="AL75" s="484"/>
      <c r="AM75" s="751"/>
      <c r="AQ75" s="1454"/>
    </row>
    <row r="76" spans="1:43" ht="27.75" customHeight="1" x14ac:dyDescent="0.2">
      <c r="A76" s="1519" t="s">
        <v>3064</v>
      </c>
      <c r="B76" s="965" t="s">
        <v>2275</v>
      </c>
      <c r="C76" s="990" t="s">
        <v>2535</v>
      </c>
      <c r="D76" s="1522"/>
      <c r="E76" s="1523">
        <v>701</v>
      </c>
      <c r="F76" s="378">
        <v>310</v>
      </c>
      <c r="G76" s="378" t="s">
        <v>3065</v>
      </c>
      <c r="H76" s="378" t="s">
        <v>498</v>
      </c>
      <c r="I76" s="1525"/>
      <c r="J76" s="1517" t="s">
        <v>3153</v>
      </c>
      <c r="K76" s="1169">
        <v>1000</v>
      </c>
      <c r="L76" s="1169" t="s">
        <v>3</v>
      </c>
      <c r="M76" s="1040">
        <v>1.57</v>
      </c>
      <c r="N76" s="1486"/>
      <c r="O76" s="1527">
        <v>21369.646799999999</v>
      </c>
      <c r="P76" s="382"/>
      <c r="Q76" s="1528">
        <v>1239.4395099999999</v>
      </c>
      <c r="R76" s="1528">
        <v>1376.20525</v>
      </c>
      <c r="S76" s="1528">
        <v>427.39294000000001</v>
      </c>
      <c r="T76" s="1529">
        <v>24412.684499999999</v>
      </c>
      <c r="U76" s="1528">
        <v>3930.4422</v>
      </c>
      <c r="V76" s="1528">
        <v>28343.126700000001</v>
      </c>
      <c r="W76" s="1530">
        <v>1686.8551</v>
      </c>
      <c r="X76" s="1530">
        <v>283.88740000000001</v>
      </c>
      <c r="Y76" s="1530">
        <v>738.62220000000002</v>
      </c>
      <c r="Z76" s="1528">
        <v>2709.3647000000001</v>
      </c>
      <c r="AA76" s="1529">
        <v>31052.491399999999</v>
      </c>
      <c r="AB76" s="1531">
        <v>19144.46</v>
      </c>
      <c r="AC76" s="1531">
        <v>1495.52</v>
      </c>
      <c r="AD76" s="1531">
        <v>0</v>
      </c>
      <c r="AE76" s="1528">
        <v>20972.37</v>
      </c>
      <c r="AF76" s="1528">
        <v>1638.31</v>
      </c>
      <c r="AG76" s="1528">
        <v>0</v>
      </c>
      <c r="AH76" s="1528">
        <v>53663.171399999992</v>
      </c>
      <c r="AI76" s="1532">
        <v>53.66</v>
      </c>
      <c r="AJ76" s="363"/>
      <c r="AK76" s="1629"/>
      <c r="AL76" s="484"/>
      <c r="AM76" s="751"/>
      <c r="AQ76" s="1454"/>
    </row>
    <row r="77" spans="1:43" outlineLevel="1" x14ac:dyDescent="0.2">
      <c r="A77" s="787"/>
      <c r="B77" s="781" t="s">
        <v>2275</v>
      </c>
      <c r="C77" s="977"/>
      <c r="D77" s="977"/>
      <c r="E77" s="767">
        <v>104</v>
      </c>
      <c r="F77" s="276">
        <v>501</v>
      </c>
      <c r="G77" s="276" t="s">
        <v>492</v>
      </c>
      <c r="H77" s="277"/>
      <c r="I77" s="895">
        <v>220</v>
      </c>
      <c r="J77" s="279" t="s">
        <v>1928</v>
      </c>
      <c r="K77" s="280"/>
      <c r="L77" s="321"/>
      <c r="M77" s="281">
        <v>1.57</v>
      </c>
      <c r="N77" s="1463">
        <v>24</v>
      </c>
      <c r="O77" s="283">
        <v>21369.646799999999</v>
      </c>
      <c r="P77" s="284">
        <v>5.8</v>
      </c>
      <c r="Q77" s="1056">
        <v>1239.4395099999999</v>
      </c>
      <c r="R77" s="1056">
        <v>1376.20525</v>
      </c>
      <c r="S77" s="1056">
        <v>427.39294000000001</v>
      </c>
      <c r="T77" s="285">
        <v>24412.684499999999</v>
      </c>
      <c r="U77" s="286">
        <v>3930.4422</v>
      </c>
      <c r="V77" s="286">
        <v>28343.126700000001</v>
      </c>
      <c r="W77" s="287">
        <v>1686.8551</v>
      </c>
      <c r="X77" s="287">
        <v>283.88740000000001</v>
      </c>
      <c r="Y77" s="287">
        <v>738.62220000000002</v>
      </c>
      <c r="Z77" s="286">
        <v>2709.3647000000001</v>
      </c>
      <c r="AA77" s="285">
        <v>31052.491399999999</v>
      </c>
      <c r="AB77" s="263"/>
      <c r="AC77" s="263"/>
      <c r="AD77" s="263"/>
      <c r="AE77" s="249"/>
      <c r="AF77" s="249"/>
      <c r="AG77" s="249"/>
      <c r="AH77" s="1435" t="s">
        <v>364</v>
      </c>
      <c r="AI77" s="225"/>
      <c r="AJ77" s="266"/>
      <c r="AK77" s="1625"/>
      <c r="AL77" s="483"/>
      <c r="AM77"/>
      <c r="AO77" t="s">
        <v>364</v>
      </c>
      <c r="AQ77" s="1453"/>
    </row>
    <row r="78" spans="1:43" ht="15" customHeight="1" outlineLevel="1" x14ac:dyDescent="0.2">
      <c r="A78" s="787"/>
      <c r="B78" s="781" t="s">
        <v>2275</v>
      </c>
      <c r="C78" s="977"/>
      <c r="D78" s="977"/>
      <c r="E78" s="767">
        <v>104</v>
      </c>
      <c r="F78" s="276">
        <v>501</v>
      </c>
      <c r="G78" s="276" t="s">
        <v>492</v>
      </c>
      <c r="H78" s="277"/>
      <c r="I78" s="896" t="s">
        <v>586</v>
      </c>
      <c r="J78" s="432" t="s">
        <v>1800</v>
      </c>
      <c r="K78" s="433"/>
      <c r="L78" s="657"/>
      <c r="M78" s="434"/>
      <c r="N78" s="1467"/>
      <c r="O78" s="434"/>
      <c r="P78" s="435"/>
      <c r="Q78" s="1063"/>
      <c r="R78" s="1063"/>
      <c r="S78" s="1064"/>
      <c r="T78" s="436"/>
      <c r="U78" s="436"/>
      <c r="V78" s="436"/>
      <c r="W78" s="436"/>
      <c r="X78" s="436"/>
      <c r="Y78" s="436"/>
      <c r="Z78" s="436"/>
      <c r="AA78" s="436"/>
      <c r="AB78" s="249"/>
      <c r="AC78" s="249"/>
      <c r="AD78" s="249"/>
      <c r="AE78" s="249"/>
      <c r="AF78" s="249"/>
      <c r="AG78" s="249"/>
      <c r="AH78" s="1435" t="s">
        <v>364</v>
      </c>
      <c r="AI78" s="225"/>
      <c r="AJ78" s="266"/>
      <c r="AK78" s="1625"/>
      <c r="AL78" s="483"/>
      <c r="AM78" t="s">
        <v>698</v>
      </c>
      <c r="AO78" t="s">
        <v>364</v>
      </c>
      <c r="AQ78" s="1453"/>
    </row>
    <row r="79" spans="1:43" ht="15" customHeight="1" outlineLevel="1" x14ac:dyDescent="0.2">
      <c r="A79" s="787"/>
      <c r="B79" s="781" t="s">
        <v>2275</v>
      </c>
      <c r="C79" s="977"/>
      <c r="D79" s="977"/>
      <c r="E79" s="767">
        <v>104</v>
      </c>
      <c r="F79" s="276">
        <v>501</v>
      </c>
      <c r="G79" s="276" t="s">
        <v>492</v>
      </c>
      <c r="H79" s="388"/>
      <c r="I79" s="896" t="s">
        <v>586</v>
      </c>
      <c r="J79" s="454" t="s">
        <v>1866</v>
      </c>
      <c r="K79" s="245"/>
      <c r="L79" s="649"/>
      <c r="M79" s="246"/>
      <c r="N79" s="1437"/>
      <c r="O79" s="246"/>
      <c r="P79" s="248"/>
      <c r="Q79" s="1057"/>
      <c r="R79" s="1057"/>
      <c r="S79" s="1048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1435" t="s">
        <v>364</v>
      </c>
      <c r="AI79" s="225"/>
      <c r="AJ79" s="266"/>
      <c r="AK79" s="1625"/>
      <c r="AL79" s="483"/>
      <c r="AM79"/>
      <c r="AO79" t="s">
        <v>364</v>
      </c>
      <c r="AQ79" s="1453"/>
    </row>
    <row r="80" spans="1:43" outlineLevel="1" x14ac:dyDescent="0.2">
      <c r="A80" s="787"/>
      <c r="B80" s="1019" t="s">
        <v>2275</v>
      </c>
      <c r="C80" s="1020"/>
      <c r="D80" s="1020"/>
      <c r="E80" s="771">
        <v>104</v>
      </c>
      <c r="F80" s="387">
        <v>501</v>
      </c>
      <c r="G80" s="387" t="s">
        <v>492</v>
      </c>
      <c r="H80" s="388"/>
      <c r="I80" s="904" t="s">
        <v>587</v>
      </c>
      <c r="J80" s="442" t="s">
        <v>3023</v>
      </c>
      <c r="K80" s="224"/>
      <c r="L80" s="649"/>
      <c r="M80" s="249"/>
      <c r="N80" s="1464"/>
      <c r="O80" s="249"/>
      <c r="P80" s="250"/>
      <c r="Q80" s="1048"/>
      <c r="R80" s="1048"/>
      <c r="S80" s="1048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  <c r="AD80" s="249"/>
      <c r="AE80" s="249"/>
      <c r="AF80" s="249"/>
      <c r="AG80" s="249"/>
      <c r="AH80" s="1435" t="s">
        <v>364</v>
      </c>
      <c r="AI80" s="225"/>
      <c r="AJ80" s="396"/>
      <c r="AK80" s="1626"/>
      <c r="AL80" s="483"/>
      <c r="AM80" t="s">
        <v>698</v>
      </c>
      <c r="AO80" t="s">
        <v>364</v>
      </c>
      <c r="AQ80" s="1453"/>
    </row>
    <row r="81" spans="1:43" outlineLevel="1" x14ac:dyDescent="0.2">
      <c r="A81" s="787"/>
      <c r="B81" s="814"/>
      <c r="C81" s="979"/>
      <c r="D81" s="979"/>
      <c r="E81" s="774"/>
      <c r="F81" s="550"/>
      <c r="G81" s="550"/>
      <c r="H81" s="551"/>
      <c r="I81" s="908"/>
      <c r="J81" s="437" t="s">
        <v>3024</v>
      </c>
      <c r="K81" s="259"/>
      <c r="L81" s="658"/>
      <c r="M81" s="260"/>
      <c r="N81" s="1466"/>
      <c r="O81" s="260"/>
      <c r="P81" s="262"/>
      <c r="Q81" s="1059"/>
      <c r="R81" s="1059"/>
      <c r="S81" s="1059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1435" t="s">
        <v>364</v>
      </c>
      <c r="AI81" s="261"/>
      <c r="AJ81" s="266"/>
      <c r="AK81" s="1626"/>
      <c r="AL81" s="483"/>
      <c r="AM81"/>
      <c r="AQ81" s="1453"/>
    </row>
    <row r="82" spans="1:43" x14ac:dyDescent="0.2">
      <c r="A82" s="1145" t="s">
        <v>1996</v>
      </c>
      <c r="B82" s="1146" t="s">
        <v>2275</v>
      </c>
      <c r="C82" s="1147" t="s">
        <v>2535</v>
      </c>
      <c r="D82" s="1147" t="s">
        <v>366</v>
      </c>
      <c r="E82" s="1148">
        <v>104</v>
      </c>
      <c r="F82" s="1149">
        <v>501</v>
      </c>
      <c r="G82" s="1149" t="s">
        <v>28</v>
      </c>
      <c r="H82" s="1149" t="s">
        <v>498</v>
      </c>
      <c r="I82" s="1150"/>
      <c r="J82" s="1151" t="s">
        <v>493</v>
      </c>
      <c r="K82" s="1152">
        <v>12640</v>
      </c>
      <c r="L82" s="1153" t="s">
        <v>583</v>
      </c>
      <c r="M82" s="1154">
        <v>1</v>
      </c>
      <c r="N82" s="1468"/>
      <c r="O82" s="1156">
        <v>19372.8</v>
      </c>
      <c r="P82" s="1155"/>
      <c r="Q82" s="1157">
        <v>982.20096000000001</v>
      </c>
      <c r="R82" s="1157">
        <v>1247.60832</v>
      </c>
      <c r="S82" s="1157">
        <v>387.45600000000002</v>
      </c>
      <c r="T82" s="1158">
        <v>21990.065279999995</v>
      </c>
      <c r="U82" s="1154">
        <v>3540.4005099999999</v>
      </c>
      <c r="V82" s="1154">
        <v>25530.465789999995</v>
      </c>
      <c r="W82" s="1159">
        <v>1074.43</v>
      </c>
      <c r="X82" s="1159">
        <v>180.82</v>
      </c>
      <c r="Y82" s="1159">
        <v>470.46</v>
      </c>
      <c r="Z82" s="1154">
        <v>1725.71</v>
      </c>
      <c r="AA82" s="1158">
        <v>27256.175789999994</v>
      </c>
      <c r="AB82" s="1160">
        <v>10549.7</v>
      </c>
      <c r="AC82" s="1160">
        <v>1709.35</v>
      </c>
      <c r="AD82" s="1161">
        <v>950</v>
      </c>
      <c r="AE82" s="1154">
        <v>11556.99</v>
      </c>
      <c r="AF82" s="1154">
        <v>1872.56</v>
      </c>
      <c r="AG82" s="347">
        <v>1561.12</v>
      </c>
      <c r="AH82" s="340">
        <v>42246.845789999992</v>
      </c>
      <c r="AI82" s="842">
        <v>3.34</v>
      </c>
      <c r="AJ82" s="395"/>
      <c r="AK82" s="1630">
        <v>10</v>
      </c>
      <c r="AL82" s="484"/>
      <c r="AM82" s="751" t="s">
        <v>2604</v>
      </c>
      <c r="AN82" t="b">
        <v>0</v>
      </c>
      <c r="AO82" t="e">
        <v>#NAME?</v>
      </c>
      <c r="AQ82" s="1454"/>
    </row>
    <row r="83" spans="1:43" x14ac:dyDescent="0.2">
      <c r="A83" s="1162" t="s">
        <v>1997</v>
      </c>
      <c r="B83" s="1163" t="s">
        <v>2276</v>
      </c>
      <c r="C83" s="1164" t="s">
        <v>2537</v>
      </c>
      <c r="D83" s="1164" t="s">
        <v>366</v>
      </c>
      <c r="E83" s="1165">
        <v>204</v>
      </c>
      <c r="F83" s="1166">
        <v>503</v>
      </c>
      <c r="G83" s="1166" t="s">
        <v>28</v>
      </c>
      <c r="H83" s="1166" t="s">
        <v>498</v>
      </c>
      <c r="I83" s="1167"/>
      <c r="J83" s="1168" t="s">
        <v>493</v>
      </c>
      <c r="K83" s="1169">
        <v>12640</v>
      </c>
      <c r="L83" s="1170" t="s">
        <v>583</v>
      </c>
      <c r="M83" s="1171">
        <v>1</v>
      </c>
      <c r="N83" s="1469"/>
      <c r="O83" s="1173">
        <v>19372.8</v>
      </c>
      <c r="P83" s="1172"/>
      <c r="Q83" s="1174">
        <v>982.20096000000001</v>
      </c>
      <c r="R83" s="1174">
        <v>1247.60832</v>
      </c>
      <c r="S83" s="1174">
        <v>387.45600000000002</v>
      </c>
      <c r="T83" s="1175">
        <v>21990.065279999995</v>
      </c>
      <c r="U83" s="1171">
        <v>3540.4005099999999</v>
      </c>
      <c r="V83" s="1171">
        <v>25530.465789999995</v>
      </c>
      <c r="W83" s="1176">
        <v>1074.43</v>
      </c>
      <c r="X83" s="1176">
        <v>180.82</v>
      </c>
      <c r="Y83" s="1176">
        <v>470.46</v>
      </c>
      <c r="Z83" s="1177">
        <v>1725.71</v>
      </c>
      <c r="AA83" s="1175">
        <v>27256.175789999994</v>
      </c>
      <c r="AB83" s="1178">
        <v>10549.7</v>
      </c>
      <c r="AC83" s="1178">
        <v>1709.35</v>
      </c>
      <c r="AD83" s="1179">
        <v>950</v>
      </c>
      <c r="AE83" s="1180">
        <v>11556.99</v>
      </c>
      <c r="AF83" s="1180">
        <v>1872.56</v>
      </c>
      <c r="AG83" s="347">
        <v>1561.12</v>
      </c>
      <c r="AH83" s="340">
        <v>42246.845789999992</v>
      </c>
      <c r="AI83" s="1181">
        <v>3.34</v>
      </c>
      <c r="AJ83" s="1182"/>
      <c r="AK83" s="1627"/>
      <c r="AL83" s="484"/>
      <c r="AM83" s="474" t="s">
        <v>2603</v>
      </c>
      <c r="AN83" t="b">
        <v>0</v>
      </c>
      <c r="AO83" t="e">
        <v>#NAME?</v>
      </c>
      <c r="AQ83" s="1454"/>
    </row>
    <row r="84" spans="1:43" outlineLevel="1" x14ac:dyDescent="0.2">
      <c r="A84" s="787"/>
      <c r="B84" s="781" t="s">
        <v>2275</v>
      </c>
      <c r="C84" s="977"/>
      <c r="D84" s="977"/>
      <c r="E84" s="767">
        <v>104</v>
      </c>
      <c r="F84" s="276">
        <v>501</v>
      </c>
      <c r="G84" s="276" t="s">
        <v>28</v>
      </c>
      <c r="H84" s="277"/>
      <c r="I84" s="895">
        <v>220</v>
      </c>
      <c r="J84" s="279" t="s">
        <v>1928</v>
      </c>
      <c r="K84" s="277"/>
      <c r="L84" s="322"/>
      <c r="M84" s="281">
        <v>1</v>
      </c>
      <c r="N84" s="1463">
        <v>33</v>
      </c>
      <c r="O84" s="283">
        <v>19372.8</v>
      </c>
      <c r="P84" s="284">
        <v>5.07</v>
      </c>
      <c r="Q84" s="1056">
        <v>982.20096000000001</v>
      </c>
      <c r="R84" s="1056">
        <v>1247.60832</v>
      </c>
      <c r="S84" s="1056">
        <v>387.45600000000002</v>
      </c>
      <c r="T84" s="285">
        <v>21990.065279999995</v>
      </c>
      <c r="U84" s="286">
        <v>3540.4005099999999</v>
      </c>
      <c r="V84" s="286">
        <v>25530.465789999995</v>
      </c>
      <c r="W84" s="287">
        <v>1074.43</v>
      </c>
      <c r="X84" s="287">
        <v>180.82</v>
      </c>
      <c r="Y84" s="287">
        <v>470.46</v>
      </c>
      <c r="Z84" s="317">
        <v>1725.71</v>
      </c>
      <c r="AA84" s="285">
        <v>27256.175789999994</v>
      </c>
      <c r="AB84" s="263"/>
      <c r="AC84" s="263"/>
      <c r="AD84" s="263"/>
      <c r="AE84" s="249"/>
      <c r="AF84" s="249"/>
      <c r="AG84" s="249"/>
      <c r="AH84" s="249" t="s">
        <v>364</v>
      </c>
      <c r="AI84" s="225"/>
      <c r="AJ84" s="266"/>
      <c r="AK84" s="1625"/>
      <c r="AL84" s="483"/>
      <c r="AM84"/>
      <c r="AO84" t="s">
        <v>364</v>
      </c>
      <c r="AQ84" s="1453"/>
    </row>
    <row r="85" spans="1:43" ht="15" customHeight="1" outlineLevel="1" x14ac:dyDescent="0.2">
      <c r="A85" s="787"/>
      <c r="B85" s="807" t="s">
        <v>2275</v>
      </c>
      <c r="C85" s="978"/>
      <c r="D85" s="978"/>
      <c r="E85" s="768">
        <v>104</v>
      </c>
      <c r="F85" s="289">
        <v>501</v>
      </c>
      <c r="G85" s="289" t="s">
        <v>28</v>
      </c>
      <c r="H85" s="290"/>
      <c r="I85" s="901" t="s">
        <v>586</v>
      </c>
      <c r="J85" s="438" t="s">
        <v>606</v>
      </c>
      <c r="K85" s="439"/>
      <c r="L85" s="450"/>
      <c r="M85" s="440"/>
      <c r="N85" s="1470"/>
      <c r="O85" s="440"/>
      <c r="P85" s="441"/>
      <c r="Q85" s="1065"/>
      <c r="R85" s="1065"/>
      <c r="S85" s="1062"/>
      <c r="T85" s="430"/>
      <c r="U85" s="430"/>
      <c r="V85" s="430"/>
      <c r="W85" s="430"/>
      <c r="X85" s="430"/>
      <c r="Y85" s="430"/>
      <c r="Z85" s="430"/>
      <c r="AA85" s="430"/>
      <c r="AB85" s="242"/>
      <c r="AC85" s="242"/>
      <c r="AD85" s="242"/>
      <c r="AE85" s="242"/>
      <c r="AF85" s="242"/>
      <c r="AG85" s="242"/>
      <c r="AH85" s="242" t="s">
        <v>364</v>
      </c>
      <c r="AI85" s="838"/>
      <c r="AJ85" s="396"/>
      <c r="AK85" s="1626"/>
      <c r="AL85" s="483"/>
      <c r="AM85" t="s">
        <v>698</v>
      </c>
      <c r="AO85" t="s">
        <v>364</v>
      </c>
      <c r="AQ85" s="1453"/>
    </row>
    <row r="86" spans="1:43" ht="31.5" customHeight="1" x14ac:dyDescent="0.2">
      <c r="A86" s="804" t="s">
        <v>1998</v>
      </c>
      <c r="B86" s="781" t="s">
        <v>2275</v>
      </c>
      <c r="C86" s="977" t="s">
        <v>2535</v>
      </c>
      <c r="D86" s="977" t="s">
        <v>63</v>
      </c>
      <c r="E86" s="769">
        <v>107</v>
      </c>
      <c r="F86" s="268">
        <v>303</v>
      </c>
      <c r="G86" s="268" t="s">
        <v>19</v>
      </c>
      <c r="H86" s="268" t="s">
        <v>498</v>
      </c>
      <c r="I86" s="898"/>
      <c r="J86" s="302" t="s">
        <v>494</v>
      </c>
      <c r="K86" s="271">
        <v>1</v>
      </c>
      <c r="L86" s="327" t="s">
        <v>503</v>
      </c>
      <c r="M86" s="272">
        <v>0.74</v>
      </c>
      <c r="N86" s="1097"/>
      <c r="O86" s="273">
        <v>21216.2376</v>
      </c>
      <c r="P86" s="269"/>
      <c r="Q86" s="1055">
        <v>7031.0611399999989</v>
      </c>
      <c r="R86" s="1055">
        <v>1366.3257100000001</v>
      </c>
      <c r="S86" s="1055">
        <v>424.32475999999997</v>
      </c>
      <c r="T86" s="274">
        <v>30037.949209999999</v>
      </c>
      <c r="U86" s="272">
        <v>4836.1098299999994</v>
      </c>
      <c r="V86" s="272">
        <v>34874.05904</v>
      </c>
      <c r="W86" s="275">
        <v>795.07819999999992</v>
      </c>
      <c r="X86" s="275">
        <v>133.80679999999998</v>
      </c>
      <c r="Y86" s="275">
        <v>348.1404</v>
      </c>
      <c r="Z86" s="342">
        <v>1277.0254</v>
      </c>
      <c r="AA86" s="274">
        <v>36151.084440000006</v>
      </c>
      <c r="AB86" s="341">
        <v>78130.59</v>
      </c>
      <c r="AC86" s="341">
        <v>3721.75</v>
      </c>
      <c r="AD86" s="339">
        <v>0</v>
      </c>
      <c r="AE86" s="340">
        <v>85590.5</v>
      </c>
      <c r="AF86" s="340">
        <v>4077.1</v>
      </c>
      <c r="AG86" s="340">
        <v>0</v>
      </c>
      <c r="AH86" s="340">
        <v>125818.68444000001</v>
      </c>
      <c r="AI86" s="844">
        <v>125818.68</v>
      </c>
      <c r="AJ86" s="641"/>
      <c r="AK86" s="1627">
        <v>11</v>
      </c>
      <c r="AL86" s="484"/>
      <c r="AM86" s="751" t="s">
        <v>2604</v>
      </c>
      <c r="AN86" t="b">
        <v>0</v>
      </c>
      <c r="AO86" t="e">
        <v>#NAME?</v>
      </c>
      <c r="AQ86" s="1454"/>
    </row>
    <row r="87" spans="1:43" outlineLevel="1" x14ac:dyDescent="0.2">
      <c r="A87" s="787"/>
      <c r="B87" s="781" t="s">
        <v>2275</v>
      </c>
      <c r="C87" s="977"/>
      <c r="D87" s="977"/>
      <c r="E87" s="767">
        <v>107</v>
      </c>
      <c r="F87" s="276">
        <v>303</v>
      </c>
      <c r="G87" s="276" t="s">
        <v>19</v>
      </c>
      <c r="H87" s="277"/>
      <c r="I87" s="895">
        <v>1</v>
      </c>
      <c r="J87" s="279" t="s">
        <v>546</v>
      </c>
      <c r="K87" s="280"/>
      <c r="L87" s="321"/>
      <c r="M87" s="281">
        <v>0.23</v>
      </c>
      <c r="N87" s="1463">
        <v>54</v>
      </c>
      <c r="O87" s="283">
        <v>10153.6536</v>
      </c>
      <c r="P87" s="284">
        <v>33.14</v>
      </c>
      <c r="Q87" s="1056">
        <v>3364.9207999999999</v>
      </c>
      <c r="R87" s="1056">
        <v>653.89529000000005</v>
      </c>
      <c r="S87" s="1056">
        <v>203.07307</v>
      </c>
      <c r="T87" s="285">
        <v>14375.54276</v>
      </c>
      <c r="U87" s="286">
        <v>2314.4623799999999</v>
      </c>
      <c r="V87" s="286">
        <v>16690.005140000001</v>
      </c>
      <c r="W87" s="287">
        <v>247.1189</v>
      </c>
      <c r="X87" s="287">
        <v>41.5886</v>
      </c>
      <c r="Y87" s="287">
        <v>108.2058</v>
      </c>
      <c r="Z87" s="317">
        <v>396.91329999999999</v>
      </c>
      <c r="AA87" s="285">
        <v>17086.918440000001</v>
      </c>
      <c r="AB87" s="263"/>
      <c r="AC87" s="263"/>
      <c r="AD87" s="263"/>
      <c r="AE87" s="249"/>
      <c r="AF87" s="249"/>
      <c r="AG87" s="249"/>
      <c r="AH87" s="1435" t="s">
        <v>364</v>
      </c>
      <c r="AI87" s="225"/>
      <c r="AJ87" s="266"/>
      <c r="AK87" s="1625"/>
      <c r="AL87" s="483"/>
      <c r="AM87"/>
      <c r="AO87" t="s">
        <v>364</v>
      </c>
      <c r="AQ87" s="1453"/>
    </row>
    <row r="88" spans="1:43" outlineLevel="1" x14ac:dyDescent="0.2">
      <c r="A88" s="787"/>
      <c r="B88" s="781" t="s">
        <v>2275</v>
      </c>
      <c r="C88" s="977"/>
      <c r="D88" s="977"/>
      <c r="E88" s="767">
        <v>107</v>
      </c>
      <c r="F88" s="276">
        <v>303</v>
      </c>
      <c r="G88" s="276" t="s">
        <v>19</v>
      </c>
      <c r="H88" s="277"/>
      <c r="I88" s="895">
        <v>80</v>
      </c>
      <c r="J88" s="279" t="s">
        <v>561</v>
      </c>
      <c r="K88" s="277"/>
      <c r="L88" s="322"/>
      <c r="M88" s="281">
        <v>0.25</v>
      </c>
      <c r="N88" s="1463">
        <v>40</v>
      </c>
      <c r="O88" s="283">
        <v>6373.38</v>
      </c>
      <c r="P88" s="284">
        <v>33.14</v>
      </c>
      <c r="Q88" s="1056">
        <v>2112.1381299999998</v>
      </c>
      <c r="R88" s="1056">
        <v>410.44567000000001</v>
      </c>
      <c r="S88" s="1056">
        <v>127.4676</v>
      </c>
      <c r="T88" s="285">
        <v>9023.4313999999995</v>
      </c>
      <c r="U88" s="286">
        <v>1452.7724599999999</v>
      </c>
      <c r="V88" s="286">
        <v>10476.20386</v>
      </c>
      <c r="W88" s="287">
        <v>268.60750000000002</v>
      </c>
      <c r="X88" s="287">
        <v>45.204999999999998</v>
      </c>
      <c r="Y88" s="287">
        <v>117.61499999999999</v>
      </c>
      <c r="Z88" s="317">
        <v>431.42750000000001</v>
      </c>
      <c r="AA88" s="285">
        <v>10907.631359999999</v>
      </c>
      <c r="AB88" s="263"/>
      <c r="AC88" s="263"/>
      <c r="AD88" s="263"/>
      <c r="AE88" s="249"/>
      <c r="AF88" s="249"/>
      <c r="AG88" s="249"/>
      <c r="AH88" s="1435" t="s">
        <v>364</v>
      </c>
      <c r="AI88" s="225"/>
      <c r="AJ88" s="266"/>
      <c r="AK88" s="1625"/>
      <c r="AL88" s="483"/>
      <c r="AM88"/>
      <c r="AO88" t="s">
        <v>364</v>
      </c>
      <c r="AQ88" s="1453"/>
    </row>
    <row r="89" spans="1:43" outlineLevel="1" x14ac:dyDescent="0.2">
      <c r="A89" s="787"/>
      <c r="B89" s="781" t="s">
        <v>2275</v>
      </c>
      <c r="C89" s="977"/>
      <c r="D89" s="977"/>
      <c r="E89" s="767">
        <v>107</v>
      </c>
      <c r="F89" s="276">
        <v>303</v>
      </c>
      <c r="G89" s="276" t="s">
        <v>19</v>
      </c>
      <c r="H89" s="277"/>
      <c r="I89" s="895">
        <v>180</v>
      </c>
      <c r="J89" s="279" t="s">
        <v>543</v>
      </c>
      <c r="K89" s="277"/>
      <c r="L89" s="322"/>
      <c r="M89" s="281">
        <v>0.13</v>
      </c>
      <c r="N89" s="1463">
        <v>34</v>
      </c>
      <c r="O89" s="283">
        <v>2619.2087999999999</v>
      </c>
      <c r="P89" s="284">
        <v>33.14</v>
      </c>
      <c r="Q89" s="1056">
        <v>868.00580000000002</v>
      </c>
      <c r="R89" s="1056">
        <v>168.67705000000001</v>
      </c>
      <c r="S89" s="1056">
        <v>52.384180000000001</v>
      </c>
      <c r="T89" s="285">
        <v>3708.2758299999996</v>
      </c>
      <c r="U89" s="286">
        <v>597.03241000000003</v>
      </c>
      <c r="V89" s="286">
        <v>4305.3082399999994</v>
      </c>
      <c r="W89" s="287">
        <v>139.67590000000001</v>
      </c>
      <c r="X89" s="287">
        <v>23.506599999999999</v>
      </c>
      <c r="Y89" s="287">
        <v>61.159799999999997</v>
      </c>
      <c r="Z89" s="317">
        <v>224.34229999999999</v>
      </c>
      <c r="AA89" s="285">
        <v>4529.6505399999996</v>
      </c>
      <c r="AB89" s="263"/>
      <c r="AC89" s="263"/>
      <c r="AD89" s="263"/>
      <c r="AE89" s="249"/>
      <c r="AF89" s="249"/>
      <c r="AG89" s="249"/>
      <c r="AH89" s="1435" t="s">
        <v>364</v>
      </c>
      <c r="AI89" s="225"/>
      <c r="AJ89" s="266"/>
      <c r="AK89" s="1625"/>
      <c r="AL89" s="483"/>
      <c r="AM89"/>
      <c r="AO89" t="s">
        <v>364</v>
      </c>
      <c r="AQ89" s="1453"/>
    </row>
    <row r="90" spans="1:43" outlineLevel="1" x14ac:dyDescent="0.2">
      <c r="A90" s="787"/>
      <c r="B90" s="781" t="s">
        <v>2275</v>
      </c>
      <c r="C90" s="977"/>
      <c r="D90" s="977"/>
      <c r="E90" s="767">
        <v>107</v>
      </c>
      <c r="F90" s="276">
        <v>303</v>
      </c>
      <c r="G90" s="276" t="s">
        <v>19</v>
      </c>
      <c r="H90" s="388"/>
      <c r="I90" s="909">
        <v>213</v>
      </c>
      <c r="J90" s="279" t="s">
        <v>3263</v>
      </c>
      <c r="K90" s="388"/>
      <c r="L90" s="662"/>
      <c r="M90" s="1654">
        <v>0.02</v>
      </c>
      <c r="N90" s="1463">
        <v>28</v>
      </c>
      <c r="O90" s="283">
        <v>318.46080000000001</v>
      </c>
      <c r="P90" s="284">
        <v>33.14</v>
      </c>
      <c r="Q90" s="1056">
        <v>105.53791</v>
      </c>
      <c r="R90" s="1056">
        <v>20.508880000000001</v>
      </c>
      <c r="S90" s="1056">
        <v>6.3692200000000003</v>
      </c>
      <c r="T90" s="285">
        <v>450.87680999999998</v>
      </c>
      <c r="U90" s="286">
        <v>72.591170000000005</v>
      </c>
      <c r="V90" s="286">
        <v>523.46798000000001</v>
      </c>
      <c r="W90" s="287">
        <v>21.488600000000002</v>
      </c>
      <c r="X90" s="287">
        <v>3.6164000000000001</v>
      </c>
      <c r="Y90" s="287">
        <v>9.4092000000000002</v>
      </c>
      <c r="Z90" s="317">
        <v>34.514200000000002</v>
      </c>
      <c r="AA90" s="285">
        <v>557.98217999999997</v>
      </c>
      <c r="AB90" s="263"/>
      <c r="AC90" s="263"/>
      <c r="AD90" s="263"/>
      <c r="AE90" s="249"/>
      <c r="AF90" s="249"/>
      <c r="AG90" s="249"/>
      <c r="AH90" s="1435"/>
      <c r="AI90" s="225"/>
      <c r="AJ90" s="266"/>
      <c r="AK90" s="1625"/>
      <c r="AL90" s="483"/>
      <c r="AM90"/>
      <c r="AQ90" s="1453"/>
    </row>
    <row r="91" spans="1:43" outlineLevel="1" x14ac:dyDescent="0.2">
      <c r="A91" s="787"/>
      <c r="B91" s="807" t="s">
        <v>2275</v>
      </c>
      <c r="C91" s="978"/>
      <c r="D91" s="978"/>
      <c r="E91" s="768">
        <v>107</v>
      </c>
      <c r="F91" s="289">
        <v>303</v>
      </c>
      <c r="G91" s="289" t="s">
        <v>19</v>
      </c>
      <c r="H91" s="290"/>
      <c r="I91" s="899">
        <v>200</v>
      </c>
      <c r="J91" s="292" t="s">
        <v>1927</v>
      </c>
      <c r="K91" s="290"/>
      <c r="L91" s="656"/>
      <c r="M91" s="294">
        <v>0.11</v>
      </c>
      <c r="N91" s="1465">
        <v>28</v>
      </c>
      <c r="O91" s="283">
        <v>1751.5344</v>
      </c>
      <c r="P91" s="297">
        <v>33.14</v>
      </c>
      <c r="Q91" s="1056">
        <v>580.45849999999996</v>
      </c>
      <c r="R91" s="1056">
        <v>112.79882000000001</v>
      </c>
      <c r="S91" s="1056">
        <v>35.03069</v>
      </c>
      <c r="T91" s="298">
        <v>2479.8224100000002</v>
      </c>
      <c r="U91" s="286">
        <v>399.25141000000002</v>
      </c>
      <c r="V91" s="299">
        <v>2879.0738200000001</v>
      </c>
      <c r="W91" s="287">
        <v>118.18729999999999</v>
      </c>
      <c r="X91" s="287">
        <v>19.8902</v>
      </c>
      <c r="Y91" s="287">
        <v>51.750599999999999</v>
      </c>
      <c r="Z91" s="318">
        <v>189.82809999999998</v>
      </c>
      <c r="AA91" s="298">
        <v>3068.9019200000002</v>
      </c>
      <c r="AB91" s="466"/>
      <c r="AC91" s="466"/>
      <c r="AD91" s="466"/>
      <c r="AE91" s="242"/>
      <c r="AF91" s="242"/>
      <c r="AG91" s="242"/>
      <c r="AH91" s="1435" t="s">
        <v>364</v>
      </c>
      <c r="AI91" s="838"/>
      <c r="AJ91" s="396"/>
      <c r="AK91" s="1626"/>
      <c r="AL91" s="483"/>
      <c r="AM91"/>
      <c r="AO91" t="s">
        <v>364</v>
      </c>
      <c r="AQ91" s="1453"/>
    </row>
    <row r="92" spans="1:43" ht="51.75" customHeight="1" x14ac:dyDescent="0.2">
      <c r="A92" s="804" t="s">
        <v>1999</v>
      </c>
      <c r="B92" s="781" t="s">
        <v>2275</v>
      </c>
      <c r="C92" s="977" t="s">
        <v>2535</v>
      </c>
      <c r="D92" s="977" t="s">
        <v>63</v>
      </c>
      <c r="E92" s="769">
        <v>107</v>
      </c>
      <c r="F92" s="268">
        <v>303</v>
      </c>
      <c r="G92" s="268" t="s">
        <v>21</v>
      </c>
      <c r="H92" s="268" t="s">
        <v>498</v>
      </c>
      <c r="I92" s="898"/>
      <c r="J92" s="302" t="s">
        <v>823</v>
      </c>
      <c r="K92" s="271">
        <v>1</v>
      </c>
      <c r="L92" s="327" t="s">
        <v>503</v>
      </c>
      <c r="M92" s="272">
        <v>1.22</v>
      </c>
      <c r="N92" s="1097"/>
      <c r="O92" s="273">
        <v>31441.871999999999</v>
      </c>
      <c r="P92" s="269"/>
      <c r="Q92" s="1055">
        <v>10419.836379999999</v>
      </c>
      <c r="R92" s="1055">
        <v>2024.8565500000002</v>
      </c>
      <c r="S92" s="1055">
        <v>628.83744000000002</v>
      </c>
      <c r="T92" s="274">
        <v>44515.402369999996</v>
      </c>
      <c r="U92" s="272">
        <v>7166.9797799999997</v>
      </c>
      <c r="V92" s="272">
        <v>51682.382149999998</v>
      </c>
      <c r="W92" s="275">
        <v>1310.8046000000002</v>
      </c>
      <c r="X92" s="275">
        <v>220.60039999999998</v>
      </c>
      <c r="Y92" s="275">
        <v>573.96120000000008</v>
      </c>
      <c r="Z92" s="342">
        <v>2105.3661999999999</v>
      </c>
      <c r="AA92" s="274">
        <v>53787.748350000009</v>
      </c>
      <c r="AB92" s="341">
        <v>189685.03</v>
      </c>
      <c r="AC92" s="341">
        <v>5300.38</v>
      </c>
      <c r="AD92" s="339"/>
      <c r="AE92" s="885">
        <v>207796.16</v>
      </c>
      <c r="AF92" s="340">
        <v>5806.46</v>
      </c>
      <c r="AG92" s="340"/>
      <c r="AH92" s="844">
        <v>267390.36835</v>
      </c>
      <c r="AI92" s="844">
        <v>267390.37</v>
      </c>
      <c r="AJ92" s="641"/>
      <c r="AK92" s="1627">
        <v>12</v>
      </c>
      <c r="AL92" s="484"/>
      <c r="AM92" s="751" t="s">
        <v>2604</v>
      </c>
      <c r="AN92" t="b">
        <v>0</v>
      </c>
      <c r="AO92" t="e">
        <v>#NAME?</v>
      </c>
      <c r="AQ92" s="1454"/>
    </row>
    <row r="93" spans="1:43" outlineLevel="1" x14ac:dyDescent="0.2">
      <c r="A93" s="787"/>
      <c r="B93" s="781" t="s">
        <v>2275</v>
      </c>
      <c r="C93" s="977"/>
      <c r="D93" s="977"/>
      <c r="E93" s="767">
        <v>107</v>
      </c>
      <c r="F93" s="276">
        <v>303</v>
      </c>
      <c r="G93" s="276" t="s">
        <v>21</v>
      </c>
      <c r="H93" s="277"/>
      <c r="I93" s="895">
        <v>1</v>
      </c>
      <c r="J93" s="279" t="s">
        <v>546</v>
      </c>
      <c r="K93" s="280"/>
      <c r="L93" s="321"/>
      <c r="M93" s="281">
        <v>0.24</v>
      </c>
      <c r="N93" s="1463">
        <v>54</v>
      </c>
      <c r="O93" s="283">
        <v>10595.1168</v>
      </c>
      <c r="P93" s="284">
        <v>33.14</v>
      </c>
      <c r="Q93" s="1056">
        <v>3511.2217099999998</v>
      </c>
      <c r="R93" s="1056">
        <v>682.32551999999998</v>
      </c>
      <c r="S93" s="1056">
        <v>211.90234000000001</v>
      </c>
      <c r="T93" s="285">
        <v>15000.56637</v>
      </c>
      <c r="U93" s="286">
        <v>2415.0911900000001</v>
      </c>
      <c r="V93" s="286">
        <v>17415.65756</v>
      </c>
      <c r="W93" s="287">
        <v>257.86320000000001</v>
      </c>
      <c r="X93" s="287">
        <v>43.396799999999999</v>
      </c>
      <c r="Y93" s="287">
        <v>112.9104</v>
      </c>
      <c r="Z93" s="317">
        <v>414.17039999999997</v>
      </c>
      <c r="AA93" s="285">
        <v>17829.827959999999</v>
      </c>
      <c r="AB93" s="263"/>
      <c r="AC93" s="263"/>
      <c r="AD93" s="263"/>
      <c r="AE93" s="249"/>
      <c r="AF93" s="249"/>
      <c r="AG93" s="249"/>
      <c r="AH93" s="1435" t="s">
        <v>364</v>
      </c>
      <c r="AI93" s="225"/>
      <c r="AJ93" s="266"/>
      <c r="AK93" s="1625"/>
      <c r="AL93" s="483"/>
      <c r="AM93"/>
      <c r="AO93" t="s">
        <v>364</v>
      </c>
      <c r="AQ93" s="1453"/>
    </row>
    <row r="94" spans="1:43" outlineLevel="1" x14ac:dyDescent="0.2">
      <c r="A94" s="787"/>
      <c r="B94" s="781" t="s">
        <v>2275</v>
      </c>
      <c r="C94" s="977"/>
      <c r="D94" s="977"/>
      <c r="E94" s="767">
        <v>107</v>
      </c>
      <c r="F94" s="276">
        <v>303</v>
      </c>
      <c r="G94" s="276" t="s">
        <v>21</v>
      </c>
      <c r="H94" s="277"/>
      <c r="I94" s="895">
        <v>80</v>
      </c>
      <c r="J94" s="279" t="s">
        <v>561</v>
      </c>
      <c r="K94" s="277"/>
      <c r="L94" s="322"/>
      <c r="M94" s="281">
        <v>0.38</v>
      </c>
      <c r="N94" s="1463">
        <v>40</v>
      </c>
      <c r="O94" s="283">
        <v>9687.5375999999997</v>
      </c>
      <c r="P94" s="284">
        <v>33.14</v>
      </c>
      <c r="Q94" s="1056">
        <v>3210.4499599999999</v>
      </c>
      <c r="R94" s="1056">
        <v>623.87742000000003</v>
      </c>
      <c r="S94" s="1056">
        <v>193.75075000000001</v>
      </c>
      <c r="T94" s="285">
        <v>13715.61573</v>
      </c>
      <c r="U94" s="286">
        <v>2208.2141299999998</v>
      </c>
      <c r="V94" s="286">
        <v>15923.82986</v>
      </c>
      <c r="W94" s="287">
        <v>408.28339999999997</v>
      </c>
      <c r="X94" s="287">
        <v>68.711600000000004</v>
      </c>
      <c r="Y94" s="287">
        <v>178.7748</v>
      </c>
      <c r="Z94" s="317">
        <v>655.76980000000003</v>
      </c>
      <c r="AA94" s="285">
        <v>16579.59966</v>
      </c>
      <c r="AB94" s="263"/>
      <c r="AC94" s="263"/>
      <c r="AD94" s="263"/>
      <c r="AE94" s="249"/>
      <c r="AF94" s="249"/>
      <c r="AG94" s="249"/>
      <c r="AH94" s="1435" t="s">
        <v>364</v>
      </c>
      <c r="AI94" s="225"/>
      <c r="AJ94" s="266"/>
      <c r="AK94" s="1625"/>
      <c r="AL94" s="483"/>
      <c r="AM94"/>
      <c r="AO94" t="s">
        <v>364</v>
      </c>
      <c r="AQ94" s="1453"/>
    </row>
    <row r="95" spans="1:43" outlineLevel="1" x14ac:dyDescent="0.2">
      <c r="A95" s="787"/>
      <c r="B95" s="781" t="s">
        <v>2275</v>
      </c>
      <c r="C95" s="977"/>
      <c r="D95" s="977"/>
      <c r="E95" s="767">
        <v>107</v>
      </c>
      <c r="F95" s="276">
        <v>303</v>
      </c>
      <c r="G95" s="276" t="s">
        <v>21</v>
      </c>
      <c r="H95" s="277"/>
      <c r="I95" s="895">
        <v>180</v>
      </c>
      <c r="J95" s="279" t="s">
        <v>543</v>
      </c>
      <c r="K95" s="277"/>
      <c r="L95" s="322"/>
      <c r="M95" s="281">
        <v>0.38</v>
      </c>
      <c r="N95" s="1463">
        <v>34</v>
      </c>
      <c r="O95" s="283">
        <v>7656.1487999999999</v>
      </c>
      <c r="P95" s="284">
        <v>33.14</v>
      </c>
      <c r="Q95" s="1056">
        <v>2537.2477100000001</v>
      </c>
      <c r="R95" s="1056">
        <v>493.05597999999998</v>
      </c>
      <c r="S95" s="1056">
        <v>153.12298000000001</v>
      </c>
      <c r="T95" s="285">
        <v>10839.57547</v>
      </c>
      <c r="U95" s="286">
        <v>1745.17165</v>
      </c>
      <c r="V95" s="286">
        <v>12584.74712</v>
      </c>
      <c r="W95" s="287">
        <v>408.28339999999997</v>
      </c>
      <c r="X95" s="287">
        <v>68.711600000000004</v>
      </c>
      <c r="Y95" s="287">
        <v>178.7748</v>
      </c>
      <c r="Z95" s="317">
        <v>655.76980000000003</v>
      </c>
      <c r="AA95" s="285">
        <v>13240.51692</v>
      </c>
      <c r="AB95" s="263"/>
      <c r="AC95" s="263"/>
      <c r="AD95" s="263"/>
      <c r="AE95" s="249"/>
      <c r="AF95" s="249"/>
      <c r="AG95" s="249"/>
      <c r="AH95" s="1435" t="s">
        <v>364</v>
      </c>
      <c r="AI95" s="225"/>
      <c r="AJ95" s="266"/>
      <c r="AK95" s="1625"/>
      <c r="AL95" s="483"/>
      <c r="AM95"/>
      <c r="AO95" t="s">
        <v>364</v>
      </c>
      <c r="AQ95" s="1453"/>
    </row>
    <row r="96" spans="1:43" outlineLevel="1" x14ac:dyDescent="0.2">
      <c r="A96" s="787"/>
      <c r="B96" s="781" t="s">
        <v>2275</v>
      </c>
      <c r="C96" s="977"/>
      <c r="D96" s="977"/>
      <c r="E96" s="767">
        <v>107</v>
      </c>
      <c r="F96" s="276">
        <v>303</v>
      </c>
      <c r="G96" s="276" t="s">
        <v>21</v>
      </c>
      <c r="H96" s="388"/>
      <c r="I96" s="909">
        <v>213</v>
      </c>
      <c r="J96" s="279" t="s">
        <v>3263</v>
      </c>
      <c r="K96" s="388"/>
      <c r="L96" s="662"/>
      <c r="M96" s="1654">
        <v>0.04</v>
      </c>
      <c r="N96" s="1463">
        <v>28</v>
      </c>
      <c r="O96" s="283">
        <v>636.92160000000001</v>
      </c>
      <c r="P96" s="284">
        <v>33.14</v>
      </c>
      <c r="Q96" s="1056">
        <v>211.07581999999999</v>
      </c>
      <c r="R96" s="1056">
        <v>41.017749999999999</v>
      </c>
      <c r="S96" s="1056">
        <v>12.738429999999999</v>
      </c>
      <c r="T96" s="285">
        <v>901.75360000000001</v>
      </c>
      <c r="U96" s="286">
        <v>145.18233000000001</v>
      </c>
      <c r="V96" s="286">
        <v>1046.9359300000001</v>
      </c>
      <c r="W96" s="287">
        <v>42.977200000000003</v>
      </c>
      <c r="X96" s="287">
        <v>7.2328000000000001</v>
      </c>
      <c r="Y96" s="287">
        <v>18.8184</v>
      </c>
      <c r="Z96" s="317">
        <v>69.028400000000005</v>
      </c>
      <c r="AA96" s="285">
        <v>1115.96433</v>
      </c>
      <c r="AB96" s="263"/>
      <c r="AC96" s="263"/>
      <c r="AD96" s="263"/>
      <c r="AE96" s="249"/>
      <c r="AF96" s="249"/>
      <c r="AG96" s="249"/>
      <c r="AH96" s="1435"/>
      <c r="AI96" s="225"/>
      <c r="AJ96" s="266"/>
      <c r="AK96" s="1625"/>
      <c r="AL96" s="483"/>
      <c r="AM96"/>
      <c r="AQ96" s="1453"/>
    </row>
    <row r="97" spans="1:43" outlineLevel="1" x14ac:dyDescent="0.2">
      <c r="A97" s="787"/>
      <c r="B97" s="807" t="s">
        <v>2275</v>
      </c>
      <c r="C97" s="978"/>
      <c r="D97" s="978"/>
      <c r="E97" s="768">
        <v>107</v>
      </c>
      <c r="F97" s="289">
        <v>303</v>
      </c>
      <c r="G97" s="289" t="s">
        <v>21</v>
      </c>
      <c r="H97" s="290"/>
      <c r="I97" s="899">
        <v>200</v>
      </c>
      <c r="J97" s="292" t="s">
        <v>1927</v>
      </c>
      <c r="K97" s="290"/>
      <c r="L97" s="656"/>
      <c r="M97" s="294">
        <v>0.18</v>
      </c>
      <c r="N97" s="1465">
        <v>28</v>
      </c>
      <c r="O97" s="283">
        <v>2866.1471999999999</v>
      </c>
      <c r="P97" s="297">
        <v>33.14</v>
      </c>
      <c r="Q97" s="1056">
        <v>949.84118000000001</v>
      </c>
      <c r="R97" s="1056">
        <v>184.57988</v>
      </c>
      <c r="S97" s="1056">
        <v>57.322940000000003</v>
      </c>
      <c r="T97" s="298">
        <v>4057.8912</v>
      </c>
      <c r="U97" s="286">
        <v>653.32047999999998</v>
      </c>
      <c r="V97" s="299">
        <v>4711.2116800000003</v>
      </c>
      <c r="W97" s="287">
        <v>193.3974</v>
      </c>
      <c r="X97" s="287">
        <v>32.547600000000003</v>
      </c>
      <c r="Y97" s="287">
        <v>84.6828</v>
      </c>
      <c r="Z97" s="318">
        <v>310.62779999999998</v>
      </c>
      <c r="AA97" s="298">
        <v>5021.8394800000005</v>
      </c>
      <c r="AB97" s="466"/>
      <c r="AC97" s="466"/>
      <c r="AD97" s="466"/>
      <c r="AE97" s="242"/>
      <c r="AF97" s="242"/>
      <c r="AG97" s="242"/>
      <c r="AH97" s="1435" t="s">
        <v>364</v>
      </c>
      <c r="AI97" s="838"/>
      <c r="AJ97" s="396"/>
      <c r="AK97" s="1626"/>
      <c r="AL97" s="483"/>
      <c r="AM97"/>
      <c r="AO97" t="s">
        <v>364</v>
      </c>
      <c r="AQ97" s="1453"/>
    </row>
    <row r="98" spans="1:43" ht="19.5" customHeight="1" x14ac:dyDescent="0.2">
      <c r="A98" s="1145" t="s">
        <v>2000</v>
      </c>
      <c r="B98" s="1146" t="s">
        <v>2275</v>
      </c>
      <c r="C98" s="1147" t="s">
        <v>2535</v>
      </c>
      <c r="D98" s="1147" t="s">
        <v>63</v>
      </c>
      <c r="E98" s="1148">
        <v>112</v>
      </c>
      <c r="F98" s="1149">
        <v>303</v>
      </c>
      <c r="G98" s="1149" t="s">
        <v>23</v>
      </c>
      <c r="H98" s="1149" t="s">
        <v>498</v>
      </c>
      <c r="I98" s="1150"/>
      <c r="J98" s="1151" t="s">
        <v>576</v>
      </c>
      <c r="K98" s="1152">
        <v>1</v>
      </c>
      <c r="L98" s="1153" t="s">
        <v>503</v>
      </c>
      <c r="M98" s="1154">
        <v>0.82000000000000006</v>
      </c>
      <c r="N98" s="1468"/>
      <c r="O98" s="1156">
        <v>21282.424800000004</v>
      </c>
      <c r="P98" s="1155"/>
      <c r="Q98" s="1157">
        <v>7052.9955800000007</v>
      </c>
      <c r="R98" s="1157">
        <v>1370.58815</v>
      </c>
      <c r="S98" s="1157">
        <v>425.64849999999996</v>
      </c>
      <c r="T98" s="1158">
        <v>30131.657030000002</v>
      </c>
      <c r="U98" s="1154">
        <v>4851.1967799999993</v>
      </c>
      <c r="V98" s="1154">
        <v>34982.853810000001</v>
      </c>
      <c r="W98" s="1159">
        <v>881.03259999999989</v>
      </c>
      <c r="X98" s="1159">
        <v>148.2724</v>
      </c>
      <c r="Y98" s="1159">
        <v>385.77719999999999</v>
      </c>
      <c r="Z98" s="1154">
        <v>1415.0821999999998</v>
      </c>
      <c r="AA98" s="1158">
        <v>36397.936009999998</v>
      </c>
      <c r="AB98" s="1160">
        <v>104880.63</v>
      </c>
      <c r="AC98" s="1160">
        <v>10676.63</v>
      </c>
      <c r="AD98" s="1161"/>
      <c r="AE98" s="1183">
        <v>114894.63</v>
      </c>
      <c r="AF98" s="340">
        <v>11696.03</v>
      </c>
      <c r="AG98" s="340"/>
      <c r="AH98" s="844">
        <v>162988.59601000001</v>
      </c>
      <c r="AI98" s="844">
        <v>162988.6</v>
      </c>
      <c r="AJ98" s="641"/>
      <c r="AK98" s="1630">
        <v>13</v>
      </c>
      <c r="AL98" s="484"/>
      <c r="AM98" s="751" t="s">
        <v>2604</v>
      </c>
      <c r="AN98" t="b">
        <v>0</v>
      </c>
      <c r="AO98" t="e">
        <v>#NAME?</v>
      </c>
      <c r="AQ98" s="1454"/>
    </row>
    <row r="99" spans="1:43" x14ac:dyDescent="0.2">
      <c r="A99" s="1162" t="s">
        <v>2001</v>
      </c>
      <c r="B99" s="1163" t="s">
        <v>2275</v>
      </c>
      <c r="C99" s="1164" t="s">
        <v>2535</v>
      </c>
      <c r="D99" s="1164" t="s">
        <v>63</v>
      </c>
      <c r="E99" s="1165">
        <v>112</v>
      </c>
      <c r="F99" s="1166">
        <v>303</v>
      </c>
      <c r="G99" s="1166" t="s">
        <v>22</v>
      </c>
      <c r="H99" s="1166" t="s">
        <v>498</v>
      </c>
      <c r="I99" s="1167"/>
      <c r="J99" s="1168" t="s">
        <v>575</v>
      </c>
      <c r="K99" s="1169">
        <v>1</v>
      </c>
      <c r="L99" s="1170" t="s">
        <v>585</v>
      </c>
      <c r="M99" s="1171">
        <v>0.82000000000000006</v>
      </c>
      <c r="N99" s="1469"/>
      <c r="O99" s="1173">
        <v>21282.424800000004</v>
      </c>
      <c r="P99" s="1172"/>
      <c r="Q99" s="1174">
        <v>7052.9955800000007</v>
      </c>
      <c r="R99" s="1174">
        <v>1370.58815</v>
      </c>
      <c r="S99" s="1174">
        <v>425.64849999999996</v>
      </c>
      <c r="T99" s="1175">
        <v>30131.657030000002</v>
      </c>
      <c r="U99" s="1171">
        <v>4851.1967799999993</v>
      </c>
      <c r="V99" s="1171">
        <v>34982.853810000001</v>
      </c>
      <c r="W99" s="1176">
        <v>881.03259999999989</v>
      </c>
      <c r="X99" s="1176">
        <v>148.2724</v>
      </c>
      <c r="Y99" s="1176">
        <v>385.77719999999999</v>
      </c>
      <c r="Z99" s="1171">
        <v>1415.0821999999998</v>
      </c>
      <c r="AA99" s="1175">
        <v>36397.936009999998</v>
      </c>
      <c r="AB99" s="1178">
        <v>104880.63</v>
      </c>
      <c r="AC99" s="1178">
        <v>10676.63</v>
      </c>
      <c r="AD99" s="1179">
        <v>0</v>
      </c>
      <c r="AE99" s="1184">
        <v>114894.63</v>
      </c>
      <c r="AF99" s="1180">
        <v>11696.03</v>
      </c>
      <c r="AG99" s="1180">
        <v>0</v>
      </c>
      <c r="AH99" s="844">
        <v>162988.59601000001</v>
      </c>
      <c r="AI99" s="1185">
        <v>162988.6</v>
      </c>
      <c r="AJ99" s="1186"/>
      <c r="AK99" s="1627"/>
      <c r="AL99" s="484"/>
      <c r="AM99" s="474" t="s">
        <v>2603</v>
      </c>
      <c r="AN99" t="b">
        <v>0</v>
      </c>
      <c r="AO99" t="e">
        <v>#NAME?</v>
      </c>
      <c r="AQ99" s="1454"/>
    </row>
    <row r="100" spans="1:43" outlineLevel="1" x14ac:dyDescent="0.2">
      <c r="A100" s="787"/>
      <c r="B100" s="781" t="s">
        <v>2275</v>
      </c>
      <c r="C100" s="977"/>
      <c r="D100" s="977"/>
      <c r="E100" s="767">
        <v>112</v>
      </c>
      <c r="F100" s="276">
        <v>303</v>
      </c>
      <c r="G100" s="276" t="s">
        <v>23</v>
      </c>
      <c r="H100" s="277"/>
      <c r="I100" s="895">
        <v>1</v>
      </c>
      <c r="J100" s="279" t="s">
        <v>546</v>
      </c>
      <c r="K100" s="280"/>
      <c r="L100" s="321"/>
      <c r="M100" s="281">
        <v>0.17</v>
      </c>
      <c r="N100" s="1463">
        <v>54</v>
      </c>
      <c r="O100" s="283">
        <v>7504.8743999999997</v>
      </c>
      <c r="P100" s="284">
        <v>33.14</v>
      </c>
      <c r="Q100" s="1056">
        <v>2487.1153800000002</v>
      </c>
      <c r="R100" s="1056">
        <v>483.31391000000002</v>
      </c>
      <c r="S100" s="1056">
        <v>150.09748999999999</v>
      </c>
      <c r="T100" s="285">
        <v>10625.401180000001</v>
      </c>
      <c r="U100" s="286">
        <v>1710.68959</v>
      </c>
      <c r="V100" s="286">
        <v>12336.090770000001</v>
      </c>
      <c r="W100" s="287">
        <v>182.65309999999999</v>
      </c>
      <c r="X100" s="287">
        <v>30.7394</v>
      </c>
      <c r="Y100" s="287">
        <v>79.978200000000001</v>
      </c>
      <c r="Z100" s="286">
        <v>293.3707</v>
      </c>
      <c r="AA100" s="285">
        <v>12629.46147</v>
      </c>
      <c r="AB100" s="263"/>
      <c r="AC100" s="263"/>
      <c r="AD100" s="263"/>
      <c r="AE100" s="249"/>
      <c r="AF100" s="249"/>
      <c r="AG100" s="249"/>
      <c r="AH100" s="1435" t="s">
        <v>364</v>
      </c>
      <c r="AI100" s="225"/>
      <c r="AJ100" s="266"/>
      <c r="AK100" s="1625"/>
      <c r="AL100" s="483"/>
      <c r="AM100"/>
      <c r="AO100" t="s">
        <v>364</v>
      </c>
      <c r="AQ100" s="1453"/>
    </row>
    <row r="101" spans="1:43" outlineLevel="1" x14ac:dyDescent="0.2">
      <c r="A101" s="787"/>
      <c r="B101" s="781" t="s">
        <v>2275</v>
      </c>
      <c r="C101" s="977"/>
      <c r="D101" s="977"/>
      <c r="E101" s="767">
        <v>112</v>
      </c>
      <c r="F101" s="276">
        <v>303</v>
      </c>
      <c r="G101" s="276" t="s">
        <v>23</v>
      </c>
      <c r="H101" s="277"/>
      <c r="I101" s="895">
        <v>80</v>
      </c>
      <c r="J101" s="279" t="s">
        <v>561</v>
      </c>
      <c r="K101" s="277"/>
      <c r="L101" s="322"/>
      <c r="M101" s="281">
        <v>0.24</v>
      </c>
      <c r="N101" s="1463">
        <v>40</v>
      </c>
      <c r="O101" s="283">
        <v>6118.4448000000002</v>
      </c>
      <c r="P101" s="284">
        <v>33.14</v>
      </c>
      <c r="Q101" s="1056">
        <v>2027.6526100000001</v>
      </c>
      <c r="R101" s="1056">
        <v>394.02785</v>
      </c>
      <c r="S101" s="1056">
        <v>122.3689</v>
      </c>
      <c r="T101" s="285">
        <v>8662.4941600000002</v>
      </c>
      <c r="U101" s="286">
        <v>1394.66156</v>
      </c>
      <c r="V101" s="286">
        <v>10057.155720000001</v>
      </c>
      <c r="W101" s="287">
        <v>257.86320000000001</v>
      </c>
      <c r="X101" s="287">
        <v>43.396799999999999</v>
      </c>
      <c r="Y101" s="287">
        <v>112.9104</v>
      </c>
      <c r="Z101" s="286">
        <v>414.17039999999997</v>
      </c>
      <c r="AA101" s="285">
        <v>10471.326120000002</v>
      </c>
      <c r="AB101" s="263"/>
      <c r="AC101" s="263"/>
      <c r="AD101" s="263"/>
      <c r="AE101" s="249"/>
      <c r="AF101" s="249"/>
      <c r="AG101" s="249"/>
      <c r="AH101" s="1435" t="s">
        <v>364</v>
      </c>
      <c r="AI101" s="225"/>
      <c r="AJ101" s="266"/>
      <c r="AK101" s="1625"/>
      <c r="AL101" s="483"/>
      <c r="AM101"/>
      <c r="AO101" t="s">
        <v>364</v>
      </c>
      <c r="AQ101" s="1453"/>
    </row>
    <row r="102" spans="1:43" outlineLevel="1" x14ac:dyDescent="0.2">
      <c r="A102" s="787"/>
      <c r="B102" s="781" t="s">
        <v>2275</v>
      </c>
      <c r="C102" s="977"/>
      <c r="D102" s="977"/>
      <c r="E102" s="767">
        <v>112</v>
      </c>
      <c r="F102" s="276">
        <v>303</v>
      </c>
      <c r="G102" s="276" t="s">
        <v>23</v>
      </c>
      <c r="H102" s="277"/>
      <c r="I102" s="895">
        <v>64</v>
      </c>
      <c r="J102" s="279" t="s">
        <v>3200</v>
      </c>
      <c r="K102" s="277"/>
      <c r="L102" s="322"/>
      <c r="M102" s="281">
        <v>0.04</v>
      </c>
      <c r="N102" s="1463">
        <v>35</v>
      </c>
      <c r="O102" s="283">
        <v>838.14239999999995</v>
      </c>
      <c r="P102" s="284">
        <v>33.14</v>
      </c>
      <c r="Q102" s="1056">
        <v>277.76038999999997</v>
      </c>
      <c r="R102" s="1056">
        <v>53.976370000000003</v>
      </c>
      <c r="S102" s="1056">
        <v>16.76285</v>
      </c>
      <c r="T102" s="285">
        <v>1186.64201</v>
      </c>
      <c r="U102" s="286">
        <v>191.04936000000001</v>
      </c>
      <c r="V102" s="286">
        <v>1377.69137</v>
      </c>
      <c r="W102" s="287">
        <v>42.977200000000003</v>
      </c>
      <c r="X102" s="287">
        <v>7.2328000000000001</v>
      </c>
      <c r="Y102" s="287">
        <v>18.8184</v>
      </c>
      <c r="Z102" s="286">
        <v>69.028400000000005</v>
      </c>
      <c r="AA102" s="285">
        <v>1446.7197699999999</v>
      </c>
      <c r="AB102" s="263"/>
      <c r="AC102" s="263"/>
      <c r="AD102" s="263"/>
      <c r="AE102" s="249"/>
      <c r="AF102" s="249"/>
      <c r="AG102" s="249"/>
      <c r="AH102" s="1435" t="s">
        <v>364</v>
      </c>
      <c r="AI102" s="225"/>
      <c r="AJ102" s="266"/>
      <c r="AK102" s="1625"/>
      <c r="AL102" s="483"/>
      <c r="AM102"/>
      <c r="AO102" t="s">
        <v>364</v>
      </c>
      <c r="AQ102" s="1453"/>
    </row>
    <row r="103" spans="1:43" outlineLevel="1" x14ac:dyDescent="0.2">
      <c r="A103" s="787"/>
      <c r="B103" s="781" t="s">
        <v>2275</v>
      </c>
      <c r="C103" s="977"/>
      <c r="D103" s="977"/>
      <c r="E103" s="767">
        <v>112</v>
      </c>
      <c r="F103" s="276">
        <v>303</v>
      </c>
      <c r="G103" s="276" t="s">
        <v>23</v>
      </c>
      <c r="H103" s="277"/>
      <c r="I103" s="895">
        <v>180</v>
      </c>
      <c r="J103" s="279" t="s">
        <v>543</v>
      </c>
      <c r="K103" s="277"/>
      <c r="L103" s="322"/>
      <c r="M103" s="281">
        <v>0.22</v>
      </c>
      <c r="N103" s="1463">
        <v>34</v>
      </c>
      <c r="O103" s="283">
        <v>4432.5072</v>
      </c>
      <c r="P103" s="284">
        <v>33.14</v>
      </c>
      <c r="Q103" s="1056">
        <v>1468.93289</v>
      </c>
      <c r="R103" s="1056">
        <v>285.45346000000001</v>
      </c>
      <c r="S103" s="1056">
        <v>88.650139999999993</v>
      </c>
      <c r="T103" s="285">
        <v>6275.5436899999995</v>
      </c>
      <c r="U103" s="286">
        <v>1010.36253</v>
      </c>
      <c r="V103" s="286">
        <v>7285.9062199999998</v>
      </c>
      <c r="W103" s="287">
        <v>236.37459999999999</v>
      </c>
      <c r="X103" s="287">
        <v>39.7804</v>
      </c>
      <c r="Y103" s="287">
        <v>103.5012</v>
      </c>
      <c r="Z103" s="286">
        <v>379.65619999999996</v>
      </c>
      <c r="AA103" s="285">
        <v>7665.5624200000002</v>
      </c>
      <c r="AB103" s="263"/>
      <c r="AC103" s="263"/>
      <c r="AD103" s="263"/>
      <c r="AE103" s="249"/>
      <c r="AF103" s="249"/>
      <c r="AG103" s="249"/>
      <c r="AH103" s="1435" t="s">
        <v>364</v>
      </c>
      <c r="AI103" s="225"/>
      <c r="AJ103" s="266"/>
      <c r="AK103" s="1625"/>
      <c r="AL103" s="483"/>
      <c r="AM103"/>
      <c r="AO103" t="s">
        <v>364</v>
      </c>
      <c r="AQ103" s="1453"/>
    </row>
    <row r="104" spans="1:43" outlineLevel="1" x14ac:dyDescent="0.2">
      <c r="A104" s="787"/>
      <c r="B104" s="781" t="s">
        <v>2275</v>
      </c>
      <c r="C104" s="977"/>
      <c r="D104" s="977"/>
      <c r="E104" s="767">
        <v>112</v>
      </c>
      <c r="F104" s="276">
        <v>303</v>
      </c>
      <c r="G104" s="276" t="s">
        <v>23</v>
      </c>
      <c r="H104" s="388"/>
      <c r="I104" s="909">
        <v>213</v>
      </c>
      <c r="J104" s="279" t="s">
        <v>3263</v>
      </c>
      <c r="K104" s="388"/>
      <c r="L104" s="662"/>
      <c r="M104" s="1654">
        <v>0.03</v>
      </c>
      <c r="N104" s="1463">
        <v>28</v>
      </c>
      <c r="O104" s="283">
        <v>477.69119999999998</v>
      </c>
      <c r="P104" s="284">
        <v>33.14</v>
      </c>
      <c r="Q104" s="1056">
        <v>158.30686</v>
      </c>
      <c r="R104" s="1056">
        <v>30.763310000000001</v>
      </c>
      <c r="S104" s="1056">
        <v>9.55382</v>
      </c>
      <c r="T104" s="285">
        <v>676.31519000000003</v>
      </c>
      <c r="U104" s="286">
        <v>108.88675000000001</v>
      </c>
      <c r="V104" s="286">
        <v>785.20194000000004</v>
      </c>
      <c r="W104" s="287">
        <v>32.232900000000001</v>
      </c>
      <c r="X104" s="287">
        <v>5.4245999999999999</v>
      </c>
      <c r="Y104" s="287">
        <v>14.113799999999999</v>
      </c>
      <c r="Z104" s="286">
        <v>51.771299999999997</v>
      </c>
      <c r="AA104" s="285">
        <v>836.97324000000003</v>
      </c>
      <c r="AB104" s="263"/>
      <c r="AC104" s="263"/>
      <c r="AD104" s="263"/>
      <c r="AE104" s="249"/>
      <c r="AF104" s="249"/>
      <c r="AG104" s="249"/>
      <c r="AH104" s="1435"/>
      <c r="AI104" s="225"/>
      <c r="AJ104" s="266"/>
      <c r="AK104" s="1625"/>
      <c r="AL104" s="483"/>
      <c r="AM104"/>
      <c r="AQ104" s="1453"/>
    </row>
    <row r="105" spans="1:43" outlineLevel="1" x14ac:dyDescent="0.2">
      <c r="A105" s="787"/>
      <c r="B105" s="807" t="s">
        <v>2275</v>
      </c>
      <c r="C105" s="978"/>
      <c r="D105" s="978"/>
      <c r="E105" s="768">
        <v>112</v>
      </c>
      <c r="F105" s="289">
        <v>303</v>
      </c>
      <c r="G105" s="289" t="s">
        <v>23</v>
      </c>
      <c r="H105" s="290"/>
      <c r="I105" s="899">
        <v>200</v>
      </c>
      <c r="J105" s="292" t="s">
        <v>1927</v>
      </c>
      <c r="K105" s="290"/>
      <c r="L105" s="656"/>
      <c r="M105" s="294">
        <v>0.12</v>
      </c>
      <c r="N105" s="1465">
        <v>28</v>
      </c>
      <c r="O105" s="283">
        <v>1910.7647999999999</v>
      </c>
      <c r="P105" s="297">
        <v>33.14</v>
      </c>
      <c r="Q105" s="1056">
        <v>633.22744999999998</v>
      </c>
      <c r="R105" s="1056">
        <v>123.05325000000001</v>
      </c>
      <c r="S105" s="1056">
        <v>38.215299999999999</v>
      </c>
      <c r="T105" s="298">
        <v>2705.2607999999996</v>
      </c>
      <c r="U105" s="286">
        <v>435.54698999999999</v>
      </c>
      <c r="V105" s="299">
        <v>3140.8077899999994</v>
      </c>
      <c r="W105" s="287">
        <v>128.9316</v>
      </c>
      <c r="X105" s="287">
        <v>21.698399999999999</v>
      </c>
      <c r="Y105" s="287">
        <v>56.455199999999998</v>
      </c>
      <c r="Z105" s="299">
        <v>207.08519999999999</v>
      </c>
      <c r="AA105" s="298">
        <v>3347.8929899999994</v>
      </c>
      <c r="AB105" s="466"/>
      <c r="AC105" s="466"/>
      <c r="AD105" s="466"/>
      <c r="AE105" s="242"/>
      <c r="AF105" s="242"/>
      <c r="AG105" s="242"/>
      <c r="AH105" s="1435" t="s">
        <v>364</v>
      </c>
      <c r="AI105" s="838"/>
      <c r="AJ105" s="396"/>
      <c r="AK105" s="1626"/>
      <c r="AL105" s="483"/>
      <c r="AM105"/>
      <c r="AO105" t="s">
        <v>364</v>
      </c>
      <c r="AQ105" s="1453"/>
    </row>
    <row r="106" spans="1:43" x14ac:dyDescent="0.2">
      <c r="A106" s="804" t="s">
        <v>2002</v>
      </c>
      <c r="B106" s="781" t="s">
        <v>2275</v>
      </c>
      <c r="C106" s="977" t="s">
        <v>2535</v>
      </c>
      <c r="D106" s="977" t="s">
        <v>63</v>
      </c>
      <c r="E106" s="769">
        <v>120</v>
      </c>
      <c r="F106" s="268">
        <v>303</v>
      </c>
      <c r="G106" s="268" t="s">
        <v>24</v>
      </c>
      <c r="H106" s="268" t="s">
        <v>498</v>
      </c>
      <c r="I106" s="898"/>
      <c r="J106" s="302" t="s">
        <v>577</v>
      </c>
      <c r="K106" s="271">
        <v>1</v>
      </c>
      <c r="L106" s="327" t="s">
        <v>503</v>
      </c>
      <c r="M106" s="272">
        <v>0.16520000000000001</v>
      </c>
      <c r="N106" s="1097"/>
      <c r="O106" s="273">
        <v>4155.7342100000005</v>
      </c>
      <c r="P106" s="269"/>
      <c r="Q106" s="1055">
        <v>1377.2103200000001</v>
      </c>
      <c r="R106" s="1055">
        <v>267.62928999999997</v>
      </c>
      <c r="S106" s="1055">
        <v>83.11469000000001</v>
      </c>
      <c r="T106" s="274">
        <v>5883.688509999999</v>
      </c>
      <c r="U106" s="272">
        <v>947.27385000000004</v>
      </c>
      <c r="V106" s="272">
        <v>6830.9623600000004</v>
      </c>
      <c r="W106" s="275">
        <v>177.49584000000002</v>
      </c>
      <c r="X106" s="275">
        <v>29.871459999999995</v>
      </c>
      <c r="Y106" s="275">
        <v>77.719989999999996</v>
      </c>
      <c r="Z106" s="272">
        <v>285.08729</v>
      </c>
      <c r="AA106" s="274">
        <v>7116.049649999999</v>
      </c>
      <c r="AB106" s="341">
        <v>8368.92</v>
      </c>
      <c r="AC106" s="341">
        <v>88.33</v>
      </c>
      <c r="AD106" s="339">
        <v>0</v>
      </c>
      <c r="AE106" s="340">
        <v>9167.98</v>
      </c>
      <c r="AF106" s="340">
        <v>96.76</v>
      </c>
      <c r="AG106" s="340">
        <v>0</v>
      </c>
      <c r="AH106" s="844">
        <v>16380.789649999999</v>
      </c>
      <c r="AI106" s="842">
        <v>16380.79</v>
      </c>
      <c r="AJ106" s="395"/>
      <c r="AK106" s="1627">
        <v>14</v>
      </c>
      <c r="AL106" s="484"/>
      <c r="AM106" s="751" t="s">
        <v>2604</v>
      </c>
      <c r="AN106" t="b">
        <v>0</v>
      </c>
      <c r="AO106" t="e">
        <v>#NAME?</v>
      </c>
      <c r="AQ106" s="1454"/>
    </row>
    <row r="107" spans="1:43" outlineLevel="1" x14ac:dyDescent="0.2">
      <c r="A107" s="787"/>
      <c r="B107" s="781" t="s">
        <v>2275</v>
      </c>
      <c r="C107" s="977"/>
      <c r="D107" s="977"/>
      <c r="E107" s="767">
        <v>120</v>
      </c>
      <c r="F107" s="276">
        <v>303</v>
      </c>
      <c r="G107" s="276" t="s">
        <v>24</v>
      </c>
      <c r="H107" s="277"/>
      <c r="I107" s="895">
        <v>1</v>
      </c>
      <c r="J107" s="279" t="s">
        <v>546</v>
      </c>
      <c r="K107" s="280"/>
      <c r="L107" s="321"/>
      <c r="M107" s="281">
        <v>0.03</v>
      </c>
      <c r="N107" s="1463">
        <v>54</v>
      </c>
      <c r="O107" s="283">
        <v>1324.3896</v>
      </c>
      <c r="P107" s="284">
        <v>33.14</v>
      </c>
      <c r="Q107" s="1056">
        <v>438.90271000000001</v>
      </c>
      <c r="R107" s="1056">
        <v>85.290689999999998</v>
      </c>
      <c r="S107" s="1056">
        <v>26.48779</v>
      </c>
      <c r="T107" s="285">
        <v>1875.07079</v>
      </c>
      <c r="U107" s="286">
        <v>301.88639999999998</v>
      </c>
      <c r="V107" s="286">
        <v>2176.9571900000001</v>
      </c>
      <c r="W107" s="287">
        <v>32.232900000000001</v>
      </c>
      <c r="X107" s="287">
        <v>5.4245999999999999</v>
      </c>
      <c r="Y107" s="287">
        <v>14.113799999999999</v>
      </c>
      <c r="Z107" s="286">
        <v>51.771299999999997</v>
      </c>
      <c r="AA107" s="285">
        <v>2228.72849</v>
      </c>
      <c r="AB107" s="263"/>
      <c r="AC107" s="263"/>
      <c r="AD107" s="263"/>
      <c r="AE107" s="249"/>
      <c r="AF107" s="249"/>
      <c r="AG107" s="249"/>
      <c r="AH107" s="1435" t="s">
        <v>364</v>
      </c>
      <c r="AI107" s="225"/>
      <c r="AJ107" s="266"/>
      <c r="AK107" s="1625"/>
      <c r="AL107" s="483"/>
      <c r="AM107"/>
      <c r="AO107" t="s">
        <v>364</v>
      </c>
      <c r="AQ107" s="1453"/>
    </row>
    <row r="108" spans="1:43" outlineLevel="1" x14ac:dyDescent="0.2">
      <c r="A108" s="787"/>
      <c r="B108" s="781" t="s">
        <v>2275</v>
      </c>
      <c r="C108" s="977"/>
      <c r="D108" s="977"/>
      <c r="E108" s="767">
        <v>120</v>
      </c>
      <c r="F108" s="276">
        <v>303</v>
      </c>
      <c r="G108" s="276" t="s">
        <v>24</v>
      </c>
      <c r="H108" s="277"/>
      <c r="I108" s="895">
        <v>80</v>
      </c>
      <c r="J108" s="279" t="s">
        <v>561</v>
      </c>
      <c r="K108" s="277"/>
      <c r="L108" s="322"/>
      <c r="M108" s="281">
        <v>0.04</v>
      </c>
      <c r="N108" s="1463">
        <v>40</v>
      </c>
      <c r="O108" s="283">
        <v>1019.7408</v>
      </c>
      <c r="P108" s="284">
        <v>33.14</v>
      </c>
      <c r="Q108" s="1056">
        <v>337.94209999999998</v>
      </c>
      <c r="R108" s="1056">
        <v>65.671310000000005</v>
      </c>
      <c r="S108" s="1056">
        <v>20.394819999999999</v>
      </c>
      <c r="T108" s="285">
        <v>1443.7490299999999</v>
      </c>
      <c r="U108" s="286">
        <v>232.44359</v>
      </c>
      <c r="V108" s="286">
        <v>1676.19262</v>
      </c>
      <c r="W108" s="287">
        <v>42.977200000000003</v>
      </c>
      <c r="X108" s="287">
        <v>7.2328000000000001</v>
      </c>
      <c r="Y108" s="287">
        <v>18.8184</v>
      </c>
      <c r="Z108" s="286">
        <v>69.028400000000005</v>
      </c>
      <c r="AA108" s="285">
        <v>1745.22102</v>
      </c>
      <c r="AB108" s="263"/>
      <c r="AC108" s="263"/>
      <c r="AD108" s="263"/>
      <c r="AE108" s="249"/>
      <c r="AF108" s="249"/>
      <c r="AG108" s="249"/>
      <c r="AH108" s="1435" t="s">
        <v>364</v>
      </c>
      <c r="AI108" s="225"/>
      <c r="AJ108" s="266"/>
      <c r="AK108" s="1625"/>
      <c r="AL108" s="483"/>
      <c r="AM108"/>
      <c r="AO108" t="s">
        <v>364</v>
      </c>
      <c r="AQ108" s="1453"/>
    </row>
    <row r="109" spans="1:43" outlineLevel="1" x14ac:dyDescent="0.2">
      <c r="A109" s="787"/>
      <c r="B109" s="781" t="s">
        <v>2275</v>
      </c>
      <c r="C109" s="977"/>
      <c r="D109" s="977"/>
      <c r="E109" s="767">
        <v>120</v>
      </c>
      <c r="F109" s="276">
        <v>303</v>
      </c>
      <c r="G109" s="276" t="s">
        <v>24</v>
      </c>
      <c r="H109" s="277"/>
      <c r="I109" s="895">
        <v>180</v>
      </c>
      <c r="J109" s="279" t="s">
        <v>543</v>
      </c>
      <c r="K109" s="277"/>
      <c r="L109" s="322"/>
      <c r="M109" s="281">
        <v>7.0000000000000007E-2</v>
      </c>
      <c r="N109" s="1463">
        <v>34</v>
      </c>
      <c r="O109" s="283">
        <v>1410.3432</v>
      </c>
      <c r="P109" s="284">
        <v>33.14</v>
      </c>
      <c r="Q109" s="1056">
        <v>467.38774000000001</v>
      </c>
      <c r="R109" s="1056">
        <v>90.826099999999997</v>
      </c>
      <c r="S109" s="1056">
        <v>28.206859999999999</v>
      </c>
      <c r="T109" s="285">
        <v>1996.7638999999999</v>
      </c>
      <c r="U109" s="286">
        <v>321.47899000000001</v>
      </c>
      <c r="V109" s="286">
        <v>2318.24289</v>
      </c>
      <c r="W109" s="287">
        <v>75.210099999999997</v>
      </c>
      <c r="X109" s="287">
        <v>12.657400000000001</v>
      </c>
      <c r="Y109" s="287">
        <v>32.932200000000002</v>
      </c>
      <c r="Z109" s="286">
        <v>120.7997</v>
      </c>
      <c r="AA109" s="285">
        <v>2439.04259</v>
      </c>
      <c r="AB109" s="263"/>
      <c r="AC109" s="263"/>
      <c r="AD109" s="263"/>
      <c r="AE109" s="249"/>
      <c r="AF109" s="249"/>
      <c r="AG109" s="249"/>
      <c r="AH109" s="1435" t="s">
        <v>364</v>
      </c>
      <c r="AI109" s="225"/>
      <c r="AJ109" s="266"/>
      <c r="AK109" s="1625"/>
      <c r="AL109" s="483"/>
      <c r="AM109"/>
      <c r="AO109" t="s">
        <v>364</v>
      </c>
      <c r="AQ109" s="1453"/>
    </row>
    <row r="110" spans="1:43" outlineLevel="1" x14ac:dyDescent="0.2">
      <c r="A110" s="787"/>
      <c r="B110" s="781" t="s">
        <v>2275</v>
      </c>
      <c r="C110" s="977"/>
      <c r="D110" s="977"/>
      <c r="E110" s="767">
        <v>120</v>
      </c>
      <c r="F110" s="276">
        <v>303</v>
      </c>
      <c r="G110" s="276" t="s">
        <v>24</v>
      </c>
      <c r="H110" s="388"/>
      <c r="I110" s="909">
        <v>213</v>
      </c>
      <c r="J110" s="279" t="s">
        <v>3263</v>
      </c>
      <c r="K110" s="388"/>
      <c r="L110" s="662"/>
      <c r="M110" s="1724">
        <v>5.1999999999999998E-3</v>
      </c>
      <c r="N110" s="1463">
        <v>28</v>
      </c>
      <c r="O110" s="283">
        <v>82.799809999999994</v>
      </c>
      <c r="P110" s="284">
        <v>33.14</v>
      </c>
      <c r="Q110" s="1056">
        <v>27.439859999999999</v>
      </c>
      <c r="R110" s="1056">
        <v>5.3323099999999997</v>
      </c>
      <c r="S110" s="1056">
        <v>1.6559999999999999</v>
      </c>
      <c r="T110" s="285">
        <v>117.22798</v>
      </c>
      <c r="U110" s="286">
        <v>18.873699999999999</v>
      </c>
      <c r="V110" s="286">
        <v>136.10167999999999</v>
      </c>
      <c r="W110" s="287">
        <v>5.58704</v>
      </c>
      <c r="X110" s="287">
        <v>0.94025999999999998</v>
      </c>
      <c r="Y110" s="287">
        <v>2.4463900000000001</v>
      </c>
      <c r="Z110" s="286">
        <v>8.9736900000000013</v>
      </c>
      <c r="AA110" s="285">
        <v>145.07536999999999</v>
      </c>
      <c r="AB110" s="263"/>
      <c r="AC110" s="263"/>
      <c r="AD110" s="263"/>
      <c r="AE110" s="249"/>
      <c r="AF110" s="249"/>
      <c r="AG110" s="249"/>
      <c r="AH110" s="1435"/>
      <c r="AI110" s="225"/>
      <c r="AJ110" s="266"/>
      <c r="AK110" s="1625"/>
      <c r="AL110" s="483"/>
      <c r="AM110"/>
      <c r="AQ110" s="1453"/>
    </row>
    <row r="111" spans="1:43" outlineLevel="1" x14ac:dyDescent="0.2">
      <c r="A111" s="787"/>
      <c r="B111" s="807" t="s">
        <v>2275</v>
      </c>
      <c r="C111" s="978"/>
      <c r="D111" s="978"/>
      <c r="E111" s="768">
        <v>120</v>
      </c>
      <c r="F111" s="289">
        <v>303</v>
      </c>
      <c r="G111" s="289" t="s">
        <v>24</v>
      </c>
      <c r="H111" s="290"/>
      <c r="I111" s="899">
        <v>200</v>
      </c>
      <c r="J111" s="292" t="s">
        <v>1927</v>
      </c>
      <c r="K111" s="290"/>
      <c r="L111" s="656"/>
      <c r="M111" s="294">
        <v>0.02</v>
      </c>
      <c r="N111" s="1465">
        <v>28</v>
      </c>
      <c r="O111" s="283">
        <v>318.46080000000001</v>
      </c>
      <c r="P111" s="297">
        <v>33.14</v>
      </c>
      <c r="Q111" s="1056">
        <v>105.53791</v>
      </c>
      <c r="R111" s="1056">
        <v>20.508880000000001</v>
      </c>
      <c r="S111" s="1056">
        <v>6.3692200000000003</v>
      </c>
      <c r="T111" s="298">
        <v>450.87680999999998</v>
      </c>
      <c r="U111" s="286">
        <v>72.591170000000005</v>
      </c>
      <c r="V111" s="299">
        <v>523.46798000000001</v>
      </c>
      <c r="W111" s="287">
        <v>21.488600000000002</v>
      </c>
      <c r="X111" s="287">
        <v>3.6164000000000001</v>
      </c>
      <c r="Y111" s="287">
        <v>9.4092000000000002</v>
      </c>
      <c r="Z111" s="299">
        <v>34.514200000000002</v>
      </c>
      <c r="AA111" s="298">
        <v>557.98217999999997</v>
      </c>
      <c r="AB111" s="466"/>
      <c r="AC111" s="466"/>
      <c r="AD111" s="466"/>
      <c r="AE111" s="242"/>
      <c r="AF111" s="242"/>
      <c r="AG111" s="242"/>
      <c r="AH111" s="1435" t="s">
        <v>364</v>
      </c>
      <c r="AI111" s="838"/>
      <c r="AJ111" s="396"/>
      <c r="AK111" s="1626"/>
      <c r="AL111" s="483"/>
      <c r="AM111"/>
      <c r="AO111" t="s">
        <v>364</v>
      </c>
      <c r="AQ111" s="1453"/>
    </row>
    <row r="112" spans="1:43" x14ac:dyDescent="0.2">
      <c r="A112" s="804" t="s">
        <v>2003</v>
      </c>
      <c r="B112" s="781" t="s">
        <v>2275</v>
      </c>
      <c r="C112" s="977" t="s">
        <v>2535</v>
      </c>
      <c r="D112" s="977" t="s">
        <v>63</v>
      </c>
      <c r="E112" s="769">
        <v>122</v>
      </c>
      <c r="F112" s="268">
        <v>303</v>
      </c>
      <c r="G112" s="268" t="s">
        <v>25</v>
      </c>
      <c r="H112" s="268" t="s">
        <v>498</v>
      </c>
      <c r="I112" s="898"/>
      <c r="J112" s="302" t="s">
        <v>578</v>
      </c>
      <c r="K112" s="271">
        <v>1</v>
      </c>
      <c r="L112" s="327" t="s">
        <v>503</v>
      </c>
      <c r="M112" s="272">
        <v>0.11260000000000001</v>
      </c>
      <c r="N112" s="1097"/>
      <c r="O112" s="273">
        <v>2760.0454999999997</v>
      </c>
      <c r="P112" s="269"/>
      <c r="Q112" s="1055">
        <v>914.67908</v>
      </c>
      <c r="R112" s="1055">
        <v>177.74692999999999</v>
      </c>
      <c r="S112" s="1055">
        <v>55.200919999999996</v>
      </c>
      <c r="T112" s="274">
        <v>3907.6724300000005</v>
      </c>
      <c r="U112" s="272">
        <v>629.13527000000011</v>
      </c>
      <c r="V112" s="272">
        <v>4536.8077000000003</v>
      </c>
      <c r="W112" s="275">
        <v>120.98082000000001</v>
      </c>
      <c r="X112" s="275">
        <v>20.360330000000001</v>
      </c>
      <c r="Y112" s="275">
        <v>52.973799999999997</v>
      </c>
      <c r="Z112" s="272">
        <v>194.31495000000001</v>
      </c>
      <c r="AA112" s="274">
        <v>4731.1226500000002</v>
      </c>
      <c r="AB112" s="341">
        <v>17905.32</v>
      </c>
      <c r="AC112" s="341">
        <v>609.36</v>
      </c>
      <c r="AD112" s="339">
        <v>0</v>
      </c>
      <c r="AE112" s="340">
        <v>19614.919999999998</v>
      </c>
      <c r="AF112" s="340">
        <v>667.54</v>
      </c>
      <c r="AG112" s="340">
        <v>0</v>
      </c>
      <c r="AH112" s="844">
        <v>25013.58265</v>
      </c>
      <c r="AI112" s="842">
        <v>25013.58</v>
      </c>
      <c r="AJ112" s="395"/>
      <c r="AK112" s="1627">
        <v>15</v>
      </c>
      <c r="AL112" s="484"/>
      <c r="AM112" s="751" t="s">
        <v>2604</v>
      </c>
      <c r="AN112" t="b">
        <v>0</v>
      </c>
      <c r="AO112" t="e">
        <v>#NAME?</v>
      </c>
      <c r="AQ112" s="1454"/>
    </row>
    <row r="113" spans="1:43" outlineLevel="1" x14ac:dyDescent="0.2">
      <c r="A113" s="787"/>
      <c r="B113" s="781" t="s">
        <v>2275</v>
      </c>
      <c r="C113" s="977"/>
      <c r="D113" s="977"/>
      <c r="E113" s="767">
        <v>122</v>
      </c>
      <c r="F113" s="276">
        <v>303</v>
      </c>
      <c r="G113" s="276" t="s">
        <v>25</v>
      </c>
      <c r="H113" s="277"/>
      <c r="I113" s="895">
        <v>1</v>
      </c>
      <c r="J113" s="279" t="s">
        <v>546</v>
      </c>
      <c r="K113" s="280"/>
      <c r="L113" s="321"/>
      <c r="M113" s="281">
        <v>0.02</v>
      </c>
      <c r="N113" s="1463">
        <v>54</v>
      </c>
      <c r="O113" s="283">
        <v>882.92639999999994</v>
      </c>
      <c r="P113" s="284">
        <v>33.14</v>
      </c>
      <c r="Q113" s="1056">
        <v>292.60181</v>
      </c>
      <c r="R113" s="1056">
        <v>56.860460000000003</v>
      </c>
      <c r="S113" s="1056">
        <v>17.658529999999999</v>
      </c>
      <c r="T113" s="285">
        <v>1250.0472</v>
      </c>
      <c r="U113" s="286">
        <v>201.2576</v>
      </c>
      <c r="V113" s="286">
        <v>1451.3047999999999</v>
      </c>
      <c r="W113" s="287">
        <v>21.488600000000002</v>
      </c>
      <c r="X113" s="287">
        <v>3.6164000000000001</v>
      </c>
      <c r="Y113" s="287">
        <v>9.4092000000000002</v>
      </c>
      <c r="Z113" s="286">
        <v>34.514200000000002</v>
      </c>
      <c r="AA113" s="285">
        <v>1485.819</v>
      </c>
      <c r="AB113" s="263"/>
      <c r="AC113" s="263"/>
      <c r="AD113" s="263"/>
      <c r="AE113" s="249"/>
      <c r="AF113" s="249"/>
      <c r="AG113" s="249"/>
      <c r="AH113" s="1435" t="s">
        <v>364</v>
      </c>
      <c r="AI113" s="225"/>
      <c r="AJ113" s="266"/>
      <c r="AK113" s="1625"/>
      <c r="AL113" s="483"/>
      <c r="AM113"/>
      <c r="AO113" t="s">
        <v>364</v>
      </c>
      <c r="AQ113" s="1453"/>
    </row>
    <row r="114" spans="1:43" outlineLevel="1" x14ac:dyDescent="0.2">
      <c r="A114" s="787"/>
      <c r="B114" s="781" t="s">
        <v>2275</v>
      </c>
      <c r="C114" s="977"/>
      <c r="D114" s="977"/>
      <c r="E114" s="767">
        <v>122</v>
      </c>
      <c r="F114" s="276">
        <v>303</v>
      </c>
      <c r="G114" s="276" t="s">
        <v>25</v>
      </c>
      <c r="H114" s="277"/>
      <c r="I114" s="895">
        <v>80</v>
      </c>
      <c r="J114" s="279" t="s">
        <v>561</v>
      </c>
      <c r="K114" s="277"/>
      <c r="L114" s="322"/>
      <c r="M114" s="281">
        <v>0.02</v>
      </c>
      <c r="N114" s="1463">
        <v>40</v>
      </c>
      <c r="O114" s="283">
        <v>509.87040000000002</v>
      </c>
      <c r="P114" s="284">
        <v>33.14</v>
      </c>
      <c r="Q114" s="1056">
        <v>168.97104999999999</v>
      </c>
      <c r="R114" s="1056">
        <v>32.835650000000001</v>
      </c>
      <c r="S114" s="1056">
        <v>10.19741</v>
      </c>
      <c r="T114" s="285">
        <v>721.87450999999999</v>
      </c>
      <c r="U114" s="286">
        <v>116.2218</v>
      </c>
      <c r="V114" s="286">
        <v>838.09631000000002</v>
      </c>
      <c r="W114" s="287">
        <v>21.488600000000002</v>
      </c>
      <c r="X114" s="287">
        <v>3.6164000000000001</v>
      </c>
      <c r="Y114" s="287">
        <v>9.4092000000000002</v>
      </c>
      <c r="Z114" s="286">
        <v>34.514200000000002</v>
      </c>
      <c r="AA114" s="285">
        <v>872.61050999999998</v>
      </c>
      <c r="AB114" s="263"/>
      <c r="AC114" s="263"/>
      <c r="AD114" s="263"/>
      <c r="AE114" s="249"/>
      <c r="AF114" s="249"/>
      <c r="AG114" s="249"/>
      <c r="AH114" s="1435" t="s">
        <v>364</v>
      </c>
      <c r="AI114" s="225"/>
      <c r="AJ114" s="266"/>
      <c r="AK114" s="1625"/>
      <c r="AL114" s="483"/>
      <c r="AM114"/>
      <c r="AO114" t="s">
        <v>364</v>
      </c>
      <c r="AQ114" s="1453"/>
    </row>
    <row r="115" spans="1:43" outlineLevel="1" x14ac:dyDescent="0.2">
      <c r="A115" s="787"/>
      <c r="B115" s="781" t="s">
        <v>2275</v>
      </c>
      <c r="C115" s="977"/>
      <c r="D115" s="977"/>
      <c r="E115" s="767">
        <v>122</v>
      </c>
      <c r="F115" s="276">
        <v>303</v>
      </c>
      <c r="G115" s="276" t="s">
        <v>25</v>
      </c>
      <c r="H115" s="277"/>
      <c r="I115" s="895">
        <v>180</v>
      </c>
      <c r="J115" s="279" t="s">
        <v>543</v>
      </c>
      <c r="K115" s="277"/>
      <c r="L115" s="322"/>
      <c r="M115" s="281">
        <v>0.05</v>
      </c>
      <c r="N115" s="1463">
        <v>34</v>
      </c>
      <c r="O115" s="283">
        <v>1007.388</v>
      </c>
      <c r="P115" s="284">
        <v>33.14</v>
      </c>
      <c r="Q115" s="1056">
        <v>333.84838000000002</v>
      </c>
      <c r="R115" s="1056">
        <v>64.875789999999995</v>
      </c>
      <c r="S115" s="1056">
        <v>20.147760000000002</v>
      </c>
      <c r="T115" s="285">
        <v>1426.2599300000002</v>
      </c>
      <c r="U115" s="286">
        <v>229.62785</v>
      </c>
      <c r="V115" s="286">
        <v>1655.8877800000002</v>
      </c>
      <c r="W115" s="287">
        <v>53.721499999999999</v>
      </c>
      <c r="X115" s="287">
        <v>9.0410000000000004</v>
      </c>
      <c r="Y115" s="287">
        <v>23.523</v>
      </c>
      <c r="Z115" s="286">
        <v>86.285499999999999</v>
      </c>
      <c r="AA115" s="285">
        <v>1742.1732800000002</v>
      </c>
      <c r="AB115" s="263"/>
      <c r="AC115" s="263"/>
      <c r="AD115" s="263"/>
      <c r="AE115" s="249"/>
      <c r="AF115" s="249"/>
      <c r="AG115" s="249"/>
      <c r="AH115" s="1435" t="s">
        <v>364</v>
      </c>
      <c r="AI115" s="225"/>
      <c r="AJ115" s="266"/>
      <c r="AK115" s="1625"/>
      <c r="AL115" s="483"/>
      <c r="AM115"/>
      <c r="AO115" t="s">
        <v>364</v>
      </c>
      <c r="AQ115" s="1453"/>
    </row>
    <row r="116" spans="1:43" outlineLevel="1" x14ac:dyDescent="0.2">
      <c r="A116" s="787"/>
      <c r="B116" s="781" t="s">
        <v>2275</v>
      </c>
      <c r="C116" s="977"/>
      <c r="D116" s="977"/>
      <c r="E116" s="767">
        <v>122</v>
      </c>
      <c r="F116" s="276">
        <v>303</v>
      </c>
      <c r="G116" s="276" t="s">
        <v>25</v>
      </c>
      <c r="H116" s="388"/>
      <c r="I116" s="909">
        <v>213</v>
      </c>
      <c r="J116" s="279" t="s">
        <v>3263</v>
      </c>
      <c r="K116" s="388"/>
      <c r="L116" s="662"/>
      <c r="M116" s="1724">
        <v>2.5999999999999999E-3</v>
      </c>
      <c r="N116" s="1463">
        <v>28</v>
      </c>
      <c r="O116" s="283">
        <v>41.399900000000002</v>
      </c>
      <c r="P116" s="284">
        <v>33.14</v>
      </c>
      <c r="Q116" s="1056">
        <v>13.71993</v>
      </c>
      <c r="R116" s="1056">
        <v>2.66615</v>
      </c>
      <c r="S116" s="1056">
        <v>0.82799999999999996</v>
      </c>
      <c r="T116" s="285">
        <v>58.613980000000005</v>
      </c>
      <c r="U116" s="286">
        <v>9.4368499999999997</v>
      </c>
      <c r="V116" s="286">
        <v>68.050830000000005</v>
      </c>
      <c r="W116" s="287">
        <v>2.79352</v>
      </c>
      <c r="X116" s="287">
        <v>0.47012999999999999</v>
      </c>
      <c r="Y116" s="287">
        <v>1.2232000000000001</v>
      </c>
      <c r="Z116" s="286">
        <v>4.4868500000000004</v>
      </c>
      <c r="AA116" s="285">
        <v>72.537680000000009</v>
      </c>
      <c r="AB116" s="263"/>
      <c r="AC116" s="263"/>
      <c r="AD116" s="263"/>
      <c r="AE116" s="249"/>
      <c r="AF116" s="249"/>
      <c r="AG116" s="249"/>
      <c r="AH116" s="1435"/>
      <c r="AI116" s="225"/>
      <c r="AJ116" s="266"/>
      <c r="AK116" s="1625"/>
      <c r="AL116" s="483"/>
      <c r="AM116"/>
      <c r="AQ116" s="1453"/>
    </row>
    <row r="117" spans="1:43" outlineLevel="1" x14ac:dyDescent="0.2">
      <c r="A117" s="787"/>
      <c r="B117" s="807" t="s">
        <v>2275</v>
      </c>
      <c r="C117" s="978"/>
      <c r="D117" s="978"/>
      <c r="E117" s="768">
        <v>122</v>
      </c>
      <c r="F117" s="289">
        <v>303</v>
      </c>
      <c r="G117" s="289" t="s">
        <v>25</v>
      </c>
      <c r="H117" s="290"/>
      <c r="I117" s="899">
        <v>200</v>
      </c>
      <c r="J117" s="292" t="s">
        <v>1927</v>
      </c>
      <c r="K117" s="290"/>
      <c r="L117" s="656"/>
      <c r="M117" s="294">
        <v>0.02</v>
      </c>
      <c r="N117" s="1465">
        <v>28</v>
      </c>
      <c r="O117" s="283">
        <v>318.46080000000001</v>
      </c>
      <c r="P117" s="297">
        <v>33.14</v>
      </c>
      <c r="Q117" s="1056">
        <v>105.53791</v>
      </c>
      <c r="R117" s="1056">
        <v>20.508880000000001</v>
      </c>
      <c r="S117" s="1056">
        <v>6.3692200000000003</v>
      </c>
      <c r="T117" s="298">
        <v>450.87680999999998</v>
      </c>
      <c r="U117" s="286">
        <v>72.591170000000005</v>
      </c>
      <c r="V117" s="299">
        <v>523.46798000000001</v>
      </c>
      <c r="W117" s="287">
        <v>21.488600000000002</v>
      </c>
      <c r="X117" s="287">
        <v>3.6164000000000001</v>
      </c>
      <c r="Y117" s="287">
        <v>9.4092000000000002</v>
      </c>
      <c r="Z117" s="299">
        <v>34.514200000000002</v>
      </c>
      <c r="AA117" s="298">
        <v>557.98217999999997</v>
      </c>
      <c r="AB117" s="263"/>
      <c r="AC117" s="263"/>
      <c r="AD117" s="263"/>
      <c r="AE117" s="249"/>
      <c r="AF117" s="249"/>
      <c r="AG117" s="249"/>
      <c r="AH117" s="1435" t="s">
        <v>364</v>
      </c>
      <c r="AI117" s="225"/>
      <c r="AJ117" s="266"/>
      <c r="AK117" s="1626"/>
      <c r="AL117" s="483"/>
      <c r="AM117"/>
      <c r="AO117" t="s">
        <v>364</v>
      </c>
      <c r="AQ117" s="1453"/>
    </row>
    <row r="118" spans="1:43" ht="25.5" x14ac:dyDescent="0.2">
      <c r="A118" s="804" t="s">
        <v>2004</v>
      </c>
      <c r="B118" s="781" t="s">
        <v>2275</v>
      </c>
      <c r="C118" s="977" t="s">
        <v>2535</v>
      </c>
      <c r="D118" s="977" t="s">
        <v>62</v>
      </c>
      <c r="E118" s="769">
        <v>124</v>
      </c>
      <c r="F118" s="268">
        <v>341</v>
      </c>
      <c r="G118" s="268" t="s">
        <v>407</v>
      </c>
      <c r="H118" s="268" t="s">
        <v>498</v>
      </c>
      <c r="I118" s="898"/>
      <c r="J118" s="302" t="s">
        <v>1772</v>
      </c>
      <c r="K118" s="271">
        <v>1</v>
      </c>
      <c r="L118" s="327" t="s">
        <v>579</v>
      </c>
      <c r="M118" s="272">
        <v>0.25</v>
      </c>
      <c r="N118" s="1097"/>
      <c r="O118" s="273">
        <v>5154.5280000000002</v>
      </c>
      <c r="P118" s="269"/>
      <c r="Q118" s="1055">
        <v>1450.99963</v>
      </c>
      <c r="R118" s="1055">
        <v>331.95159999999998</v>
      </c>
      <c r="S118" s="1055">
        <v>103.09056</v>
      </c>
      <c r="T118" s="274">
        <v>7040.5697899999996</v>
      </c>
      <c r="U118" s="272">
        <v>1133.5317299999999</v>
      </c>
      <c r="V118" s="272">
        <v>8174.1015200000002</v>
      </c>
      <c r="W118" s="275">
        <v>268.60750000000002</v>
      </c>
      <c r="X118" s="275">
        <v>45.204999999999998</v>
      </c>
      <c r="Y118" s="275">
        <v>117.61499999999999</v>
      </c>
      <c r="Z118" s="272">
        <v>431.42750000000001</v>
      </c>
      <c r="AA118" s="274">
        <v>8605.5290199999999</v>
      </c>
      <c r="AB118" s="339">
        <v>638.59</v>
      </c>
      <c r="AC118" s="339">
        <v>441.66</v>
      </c>
      <c r="AD118" s="339">
        <v>0</v>
      </c>
      <c r="AE118" s="340">
        <v>699.56</v>
      </c>
      <c r="AF118" s="340">
        <v>483.83</v>
      </c>
      <c r="AG118" s="340">
        <v>0</v>
      </c>
      <c r="AH118" s="844">
        <v>9788.9190199999994</v>
      </c>
      <c r="AI118" s="842">
        <v>9788.92</v>
      </c>
      <c r="AJ118" s="395"/>
      <c r="AK118" s="1627">
        <v>16</v>
      </c>
      <c r="AL118" s="484"/>
      <c r="AM118" s="751" t="s">
        <v>2604</v>
      </c>
      <c r="AN118" t="b">
        <v>0</v>
      </c>
      <c r="AO118" t="e">
        <v>#NAME?</v>
      </c>
      <c r="AQ118" s="1454"/>
    </row>
    <row r="119" spans="1:43" outlineLevel="1" x14ac:dyDescent="0.2">
      <c r="A119" s="787"/>
      <c r="B119" s="781" t="s">
        <v>2275</v>
      </c>
      <c r="C119" s="977"/>
      <c r="D119" s="977"/>
      <c r="E119" s="767">
        <v>124</v>
      </c>
      <c r="F119" s="276">
        <v>341</v>
      </c>
      <c r="G119" s="276" t="s">
        <v>407</v>
      </c>
      <c r="H119" s="277"/>
      <c r="I119" s="895">
        <v>222</v>
      </c>
      <c r="J119" s="279" t="s">
        <v>534</v>
      </c>
      <c r="K119" s="280"/>
      <c r="L119" s="321"/>
      <c r="M119" s="281">
        <v>0.2</v>
      </c>
      <c r="N119" s="1463">
        <v>36</v>
      </c>
      <c r="O119" s="283">
        <v>4358.3760000000002</v>
      </c>
      <c r="P119" s="284">
        <v>28.15</v>
      </c>
      <c r="Q119" s="1056">
        <v>1226.88284</v>
      </c>
      <c r="R119" s="1056">
        <v>280.67941000000002</v>
      </c>
      <c r="S119" s="1056">
        <v>87.167519999999996</v>
      </c>
      <c r="T119" s="285">
        <v>5953.1057700000001</v>
      </c>
      <c r="U119" s="286">
        <v>958.45002999999997</v>
      </c>
      <c r="V119" s="286">
        <v>6911.5558000000001</v>
      </c>
      <c r="W119" s="287">
        <v>214.886</v>
      </c>
      <c r="X119" s="287">
        <v>36.164000000000001</v>
      </c>
      <c r="Y119" s="287">
        <v>94.091999999999999</v>
      </c>
      <c r="Z119" s="286">
        <v>345.142</v>
      </c>
      <c r="AA119" s="285">
        <v>7256.6977999999999</v>
      </c>
      <c r="AB119" s="263"/>
      <c r="AC119" s="263"/>
      <c r="AD119" s="263"/>
      <c r="AE119" s="249"/>
      <c r="AF119" s="249"/>
      <c r="AG119" s="249"/>
      <c r="AH119" s="1435" t="s">
        <v>364</v>
      </c>
      <c r="AI119" s="225"/>
      <c r="AJ119" s="266"/>
      <c r="AK119" s="1625"/>
      <c r="AL119" s="483"/>
      <c r="AM119"/>
      <c r="AO119" t="s">
        <v>364</v>
      </c>
      <c r="AQ119" s="1453"/>
    </row>
    <row r="120" spans="1:43" outlineLevel="1" x14ac:dyDescent="0.2">
      <c r="A120" s="787"/>
      <c r="B120" s="781" t="s">
        <v>2275</v>
      </c>
      <c r="C120" s="977"/>
      <c r="D120" s="977"/>
      <c r="E120" s="767">
        <v>124</v>
      </c>
      <c r="F120" s="276">
        <v>341</v>
      </c>
      <c r="G120" s="276" t="s">
        <v>407</v>
      </c>
      <c r="H120" s="388"/>
      <c r="I120" s="909">
        <v>213</v>
      </c>
      <c r="J120" s="279" t="s">
        <v>3263</v>
      </c>
      <c r="K120" s="390"/>
      <c r="L120" s="667"/>
      <c r="M120" s="1654">
        <v>0.01</v>
      </c>
      <c r="N120" s="1463">
        <v>28</v>
      </c>
      <c r="O120" s="283">
        <v>159.2304</v>
      </c>
      <c r="P120" s="284">
        <v>28.15</v>
      </c>
      <c r="Q120" s="1056">
        <v>44.823360000000001</v>
      </c>
      <c r="R120" s="1056">
        <v>10.254440000000001</v>
      </c>
      <c r="S120" s="1056">
        <v>3.1846100000000002</v>
      </c>
      <c r="T120" s="285">
        <v>217.49280999999999</v>
      </c>
      <c r="U120" s="286">
        <v>35.01634</v>
      </c>
      <c r="V120" s="286">
        <v>252.50914999999998</v>
      </c>
      <c r="W120" s="287">
        <v>10.744300000000001</v>
      </c>
      <c r="X120" s="287">
        <v>1.8082</v>
      </c>
      <c r="Y120" s="287">
        <v>4.7046000000000001</v>
      </c>
      <c r="Z120" s="286">
        <v>17.257100000000001</v>
      </c>
      <c r="AA120" s="285">
        <v>269.76624999999996</v>
      </c>
      <c r="AB120" s="263"/>
      <c r="AC120" s="263"/>
      <c r="AD120" s="263"/>
      <c r="AE120" s="249"/>
      <c r="AF120" s="249"/>
      <c r="AG120" s="249"/>
      <c r="AH120" s="1435"/>
      <c r="AI120" s="225"/>
      <c r="AJ120" s="266"/>
      <c r="AK120" s="1625"/>
      <c r="AL120" s="483"/>
      <c r="AM120"/>
      <c r="AQ120" s="1453"/>
    </row>
    <row r="121" spans="1:43" outlineLevel="1" x14ac:dyDescent="0.2">
      <c r="A121" s="787"/>
      <c r="B121" s="807" t="s">
        <v>2275</v>
      </c>
      <c r="C121" s="978"/>
      <c r="D121" s="978"/>
      <c r="E121" s="768">
        <v>124</v>
      </c>
      <c r="F121" s="289">
        <v>341</v>
      </c>
      <c r="G121" s="289" t="s">
        <v>407</v>
      </c>
      <c r="H121" s="290"/>
      <c r="I121" s="899">
        <v>200</v>
      </c>
      <c r="J121" s="292" t="s">
        <v>1927</v>
      </c>
      <c r="K121" s="290"/>
      <c r="L121" s="656"/>
      <c r="M121" s="294">
        <v>0.04</v>
      </c>
      <c r="N121" s="1465">
        <v>28</v>
      </c>
      <c r="O121" s="296">
        <v>636.92160000000001</v>
      </c>
      <c r="P121" s="297">
        <v>28.15</v>
      </c>
      <c r="Q121" s="1058">
        <v>179.29343</v>
      </c>
      <c r="R121" s="1058">
        <v>41.017749999999999</v>
      </c>
      <c r="S121" s="1058">
        <v>12.738429999999999</v>
      </c>
      <c r="T121" s="298">
        <v>869.97121000000004</v>
      </c>
      <c r="U121" s="299">
        <v>140.06536</v>
      </c>
      <c r="V121" s="299">
        <v>1010.03657</v>
      </c>
      <c r="W121" s="300">
        <v>42.977200000000003</v>
      </c>
      <c r="X121" s="300">
        <v>7.2328000000000001</v>
      </c>
      <c r="Y121" s="300">
        <v>18.8184</v>
      </c>
      <c r="Z121" s="299">
        <v>69.028400000000005</v>
      </c>
      <c r="AA121" s="298">
        <v>1079.0649699999999</v>
      </c>
      <c r="AB121" s="465"/>
      <c r="AC121" s="465"/>
      <c r="AD121" s="465"/>
      <c r="AE121" s="260"/>
      <c r="AF121" s="260"/>
      <c r="AG121" s="260"/>
      <c r="AH121" s="1592" t="s">
        <v>364</v>
      </c>
      <c r="AI121" s="261"/>
      <c r="AJ121" s="267"/>
      <c r="AK121" s="1626"/>
      <c r="AL121" s="483"/>
      <c r="AM121"/>
      <c r="AO121" t="s">
        <v>364</v>
      </c>
      <c r="AQ121" s="1453"/>
    </row>
    <row r="122" spans="1:43" ht="51" outlineLevel="1" x14ac:dyDescent="0.2">
      <c r="A122" s="787"/>
      <c r="B122" s="781" t="s">
        <v>2275</v>
      </c>
      <c r="C122" s="977" t="s">
        <v>2535</v>
      </c>
      <c r="D122" s="977" t="s">
        <v>62</v>
      </c>
      <c r="E122" s="769">
        <v>124</v>
      </c>
      <c r="F122" s="268">
        <v>341</v>
      </c>
      <c r="G122" s="1094" t="s">
        <v>3437</v>
      </c>
      <c r="H122" s="268" t="s">
        <v>498</v>
      </c>
      <c r="I122" s="1655"/>
      <c r="J122" s="302" t="s">
        <v>3568</v>
      </c>
      <c r="K122" s="271">
        <v>60</v>
      </c>
      <c r="L122" s="327" t="s">
        <v>579</v>
      </c>
      <c r="M122" s="272">
        <v>12.89</v>
      </c>
      <c r="N122" s="1659"/>
      <c r="O122" s="273">
        <v>278829.74159999995</v>
      </c>
      <c r="P122" s="1534"/>
      <c r="Q122" s="1055">
        <v>78490.572259999986</v>
      </c>
      <c r="R122" s="1055">
        <v>17956.635350000004</v>
      </c>
      <c r="S122" s="1055">
        <v>5576.5948400000007</v>
      </c>
      <c r="T122" s="274">
        <v>380853.54404999997</v>
      </c>
      <c r="U122" s="272">
        <v>61317.420599999998</v>
      </c>
      <c r="V122" s="272">
        <v>442170.9646500001</v>
      </c>
      <c r="W122" s="275">
        <v>13849.402699999999</v>
      </c>
      <c r="X122" s="275">
        <v>2330.7698</v>
      </c>
      <c r="Y122" s="275">
        <v>6064.2294000000002</v>
      </c>
      <c r="Z122" s="272">
        <v>22244.401900000001</v>
      </c>
      <c r="AA122" s="274">
        <v>464415.36655000004</v>
      </c>
      <c r="AB122" s="263"/>
      <c r="AC122" s="263"/>
      <c r="AD122" s="263"/>
      <c r="AE122" s="340">
        <v>80000</v>
      </c>
      <c r="AF122" s="340">
        <v>25000</v>
      </c>
      <c r="AG122" s="340">
        <v>5000</v>
      </c>
      <c r="AH122" s="844">
        <v>574415.36655000004</v>
      </c>
      <c r="AI122" s="842">
        <v>9573.59</v>
      </c>
      <c r="AJ122" s="266"/>
      <c r="AK122" s="1625">
        <v>17</v>
      </c>
      <c r="AL122" s="483"/>
      <c r="AM122"/>
      <c r="AQ122" s="1453"/>
    </row>
    <row r="123" spans="1:43" outlineLevel="1" x14ac:dyDescent="0.2">
      <c r="A123" s="787"/>
      <c r="B123" s="781" t="s">
        <v>2275</v>
      </c>
      <c r="C123" s="1020"/>
      <c r="D123" s="1020"/>
      <c r="E123" s="767">
        <v>124</v>
      </c>
      <c r="F123" s="276">
        <v>341</v>
      </c>
      <c r="G123" s="1425" t="s">
        <v>3437</v>
      </c>
      <c r="H123" s="388"/>
      <c r="I123" s="895">
        <v>1</v>
      </c>
      <c r="J123" s="279" t="s">
        <v>546</v>
      </c>
      <c r="K123" s="667"/>
      <c r="L123" s="667"/>
      <c r="M123" s="281">
        <v>0.5</v>
      </c>
      <c r="N123" s="1463">
        <v>54</v>
      </c>
      <c r="O123" s="283">
        <v>22073.16</v>
      </c>
      <c r="P123" s="284">
        <v>28.15</v>
      </c>
      <c r="Q123" s="1056">
        <v>6213.5945400000001</v>
      </c>
      <c r="R123" s="1056">
        <v>1421.5115000000001</v>
      </c>
      <c r="S123" s="1056">
        <v>441.46319999999997</v>
      </c>
      <c r="T123" s="285">
        <v>30149.729240000001</v>
      </c>
      <c r="U123" s="286">
        <v>4854.1064100000003</v>
      </c>
      <c r="V123" s="286">
        <v>35003.835650000001</v>
      </c>
      <c r="W123" s="287">
        <v>537.21500000000003</v>
      </c>
      <c r="X123" s="287">
        <v>90.41</v>
      </c>
      <c r="Y123" s="287">
        <v>235.23</v>
      </c>
      <c r="Z123" s="286">
        <v>862.85500000000002</v>
      </c>
      <c r="AA123" s="285">
        <v>35866.690650000004</v>
      </c>
      <c r="AB123" s="249"/>
      <c r="AC123" s="249"/>
      <c r="AD123" s="249"/>
      <c r="AE123" s="249"/>
      <c r="AF123" s="249"/>
      <c r="AG123" s="249"/>
      <c r="AH123" s="1435"/>
      <c r="AI123" s="225"/>
      <c r="AJ123" s="266"/>
      <c r="AK123" s="1625"/>
      <c r="AL123" s="483"/>
      <c r="AM123"/>
      <c r="AQ123" s="1453"/>
    </row>
    <row r="124" spans="1:43" outlineLevel="1" x14ac:dyDescent="0.2">
      <c r="A124" s="787"/>
      <c r="B124" s="781" t="s">
        <v>2275</v>
      </c>
      <c r="C124" s="1020"/>
      <c r="D124" s="1020"/>
      <c r="E124" s="767">
        <v>124</v>
      </c>
      <c r="F124" s="276">
        <v>341</v>
      </c>
      <c r="G124" s="1425" t="s">
        <v>3437</v>
      </c>
      <c r="H124" s="388"/>
      <c r="I124" s="895">
        <v>150</v>
      </c>
      <c r="J124" s="279" t="s">
        <v>3427</v>
      </c>
      <c r="K124" s="667"/>
      <c r="L124" s="667"/>
      <c r="M124" s="281">
        <v>0.5</v>
      </c>
      <c r="N124" s="1463">
        <v>50</v>
      </c>
      <c r="O124" s="283">
        <v>18868.2</v>
      </c>
      <c r="P124" s="284">
        <v>28.15</v>
      </c>
      <c r="Q124" s="1056">
        <v>5311.3982999999998</v>
      </c>
      <c r="R124" s="1056">
        <v>1215.1120800000001</v>
      </c>
      <c r="S124" s="1056">
        <v>377.36399999999998</v>
      </c>
      <c r="T124" s="285">
        <v>25772.074380000002</v>
      </c>
      <c r="U124" s="286">
        <v>4149.3039799999997</v>
      </c>
      <c r="V124" s="286">
        <v>29921.378360000002</v>
      </c>
      <c r="W124" s="287">
        <v>537.21500000000003</v>
      </c>
      <c r="X124" s="287">
        <v>90.41</v>
      </c>
      <c r="Y124" s="287">
        <v>235.23</v>
      </c>
      <c r="Z124" s="286">
        <v>862.85500000000002</v>
      </c>
      <c r="AA124" s="285">
        <v>30784.233360000002</v>
      </c>
      <c r="AB124" s="249"/>
      <c r="AC124" s="249"/>
      <c r="AD124" s="249"/>
      <c r="AE124" s="249"/>
      <c r="AF124" s="249"/>
      <c r="AG124" s="249"/>
      <c r="AH124" s="1435"/>
      <c r="AI124" s="225"/>
      <c r="AJ124" s="266"/>
      <c r="AK124" s="1625"/>
      <c r="AL124" s="483"/>
      <c r="AM124"/>
      <c r="AQ124" s="1453"/>
    </row>
    <row r="125" spans="1:43" outlineLevel="1" x14ac:dyDescent="0.2">
      <c r="A125" s="787"/>
      <c r="B125" s="781" t="s">
        <v>2275</v>
      </c>
      <c r="C125" s="1020"/>
      <c r="D125" s="1020"/>
      <c r="E125" s="767">
        <v>124</v>
      </c>
      <c r="F125" s="276">
        <v>341</v>
      </c>
      <c r="G125" s="1425" t="s">
        <v>3437</v>
      </c>
      <c r="H125" s="388"/>
      <c r="I125" s="895">
        <v>140</v>
      </c>
      <c r="J125" s="279" t="s">
        <v>536</v>
      </c>
      <c r="K125" s="667"/>
      <c r="L125" s="667"/>
      <c r="M125" s="281">
        <v>1.5</v>
      </c>
      <c r="N125" s="1463">
        <v>39</v>
      </c>
      <c r="O125" s="283">
        <v>36769.5</v>
      </c>
      <c r="P125" s="284">
        <v>28.15</v>
      </c>
      <c r="Q125" s="1056">
        <v>10350.614250000001</v>
      </c>
      <c r="R125" s="1056">
        <v>2367.9558000000002</v>
      </c>
      <c r="S125" s="1056">
        <v>735.39</v>
      </c>
      <c r="T125" s="285">
        <v>50223.460050000002</v>
      </c>
      <c r="U125" s="286">
        <v>8085.9770699999999</v>
      </c>
      <c r="V125" s="286">
        <v>58309.437120000002</v>
      </c>
      <c r="W125" s="287">
        <v>1611.645</v>
      </c>
      <c r="X125" s="287">
        <v>271.23</v>
      </c>
      <c r="Y125" s="287">
        <v>705.69</v>
      </c>
      <c r="Z125" s="286">
        <v>2588.5650000000001</v>
      </c>
      <c r="AA125" s="285">
        <v>60898.002120000005</v>
      </c>
      <c r="AB125" s="249"/>
      <c r="AC125" s="249"/>
      <c r="AD125" s="249"/>
      <c r="AE125" s="249"/>
      <c r="AF125" s="249"/>
      <c r="AG125" s="249"/>
      <c r="AH125" s="1435"/>
      <c r="AI125" s="225"/>
      <c r="AJ125" s="266"/>
      <c r="AK125" s="1625"/>
      <c r="AL125" s="483"/>
      <c r="AM125"/>
      <c r="AQ125" s="1453"/>
    </row>
    <row r="126" spans="1:43" outlineLevel="1" x14ac:dyDescent="0.2">
      <c r="A126" s="787"/>
      <c r="B126" s="781" t="s">
        <v>2275</v>
      </c>
      <c r="C126" s="1020"/>
      <c r="D126" s="1020"/>
      <c r="E126" s="767">
        <v>124</v>
      </c>
      <c r="F126" s="276">
        <v>341</v>
      </c>
      <c r="G126" s="1425" t="s">
        <v>3437</v>
      </c>
      <c r="H126" s="388"/>
      <c r="I126" s="895">
        <v>70</v>
      </c>
      <c r="J126" s="279" t="s">
        <v>3438</v>
      </c>
      <c r="K126" s="667"/>
      <c r="L126" s="667"/>
      <c r="M126" s="281">
        <v>1.5</v>
      </c>
      <c r="N126" s="1463">
        <v>39</v>
      </c>
      <c r="O126" s="283">
        <v>36769.5</v>
      </c>
      <c r="P126" s="284">
        <v>28.15</v>
      </c>
      <c r="Q126" s="1056">
        <v>10350.614250000001</v>
      </c>
      <c r="R126" s="1056">
        <v>2367.9558000000002</v>
      </c>
      <c r="S126" s="1056">
        <v>735.39</v>
      </c>
      <c r="T126" s="285">
        <v>50223.460050000002</v>
      </c>
      <c r="U126" s="286">
        <v>8085.9770699999999</v>
      </c>
      <c r="V126" s="286">
        <v>58309.437120000002</v>
      </c>
      <c r="W126" s="287">
        <v>1611.645</v>
      </c>
      <c r="X126" s="287">
        <v>271.23</v>
      </c>
      <c r="Y126" s="287">
        <v>705.69</v>
      </c>
      <c r="Z126" s="286">
        <v>2588.5650000000001</v>
      </c>
      <c r="AA126" s="285">
        <v>60898.002120000005</v>
      </c>
      <c r="AB126" s="249"/>
      <c r="AC126" s="249"/>
      <c r="AD126" s="249"/>
      <c r="AE126" s="249"/>
      <c r="AF126" s="249"/>
      <c r="AG126" s="249"/>
      <c r="AH126" s="1435"/>
      <c r="AI126" s="225"/>
      <c r="AJ126" s="266"/>
      <c r="AK126" s="1625"/>
      <c r="AL126" s="483"/>
      <c r="AM126"/>
      <c r="AQ126" s="1453"/>
    </row>
    <row r="127" spans="1:43" outlineLevel="1" x14ac:dyDescent="0.2">
      <c r="A127" s="787"/>
      <c r="B127" s="781" t="s">
        <v>2275</v>
      </c>
      <c r="C127" s="1020"/>
      <c r="D127" s="1020"/>
      <c r="E127" s="767">
        <v>124</v>
      </c>
      <c r="F127" s="276">
        <v>341</v>
      </c>
      <c r="G127" s="1425" t="s">
        <v>3437</v>
      </c>
      <c r="H127" s="388"/>
      <c r="I127" s="895">
        <v>209</v>
      </c>
      <c r="J127" s="279" t="s">
        <v>539</v>
      </c>
      <c r="K127" s="667"/>
      <c r="L127" s="667"/>
      <c r="M127" s="281">
        <v>0.1</v>
      </c>
      <c r="N127" s="1463">
        <v>39</v>
      </c>
      <c r="O127" s="283">
        <v>2451.3000000000002</v>
      </c>
      <c r="P127" s="284">
        <v>28.15</v>
      </c>
      <c r="Q127" s="1056">
        <v>690.04094999999995</v>
      </c>
      <c r="R127" s="1056">
        <v>157.86372</v>
      </c>
      <c r="S127" s="1056">
        <v>49.026000000000003</v>
      </c>
      <c r="T127" s="285">
        <v>3348.2306699999999</v>
      </c>
      <c r="U127" s="286">
        <v>539.06514000000004</v>
      </c>
      <c r="V127" s="286">
        <v>3887.2958100000001</v>
      </c>
      <c r="W127" s="287">
        <v>107.443</v>
      </c>
      <c r="X127" s="287">
        <v>18.082000000000001</v>
      </c>
      <c r="Y127" s="287">
        <v>47.045999999999999</v>
      </c>
      <c r="Z127" s="286">
        <v>172.571</v>
      </c>
      <c r="AA127" s="285">
        <v>4059.86681</v>
      </c>
      <c r="AB127" s="249"/>
      <c r="AC127" s="249"/>
      <c r="AD127" s="249"/>
      <c r="AE127" s="249"/>
      <c r="AF127" s="249"/>
      <c r="AG127" s="249"/>
      <c r="AH127" s="1435"/>
      <c r="AI127" s="225"/>
      <c r="AJ127" s="266"/>
      <c r="AK127" s="1625"/>
      <c r="AL127" s="483"/>
      <c r="AM127"/>
      <c r="AQ127" s="1453"/>
    </row>
    <row r="128" spans="1:43" outlineLevel="1" x14ac:dyDescent="0.2">
      <c r="A128" s="787"/>
      <c r="B128" s="781" t="s">
        <v>2275</v>
      </c>
      <c r="C128" s="1020"/>
      <c r="D128" s="1020"/>
      <c r="E128" s="767">
        <v>124</v>
      </c>
      <c r="F128" s="276">
        <v>341</v>
      </c>
      <c r="G128" s="1425" t="s">
        <v>3437</v>
      </c>
      <c r="H128" s="388"/>
      <c r="I128" s="895">
        <v>82</v>
      </c>
      <c r="J128" s="279" t="s">
        <v>560</v>
      </c>
      <c r="K128" s="667"/>
      <c r="L128" s="667"/>
      <c r="M128" s="281">
        <v>1.5</v>
      </c>
      <c r="N128" s="1463">
        <v>40</v>
      </c>
      <c r="O128" s="283">
        <v>38240.28</v>
      </c>
      <c r="P128" s="284">
        <v>28.15</v>
      </c>
      <c r="Q128" s="1056">
        <v>10764.63882</v>
      </c>
      <c r="R128" s="1056">
        <v>2462.6740300000001</v>
      </c>
      <c r="S128" s="1056">
        <v>764.80560000000003</v>
      </c>
      <c r="T128" s="285">
        <v>52232.398450000001</v>
      </c>
      <c r="U128" s="286">
        <v>8409.4161499999991</v>
      </c>
      <c r="V128" s="286">
        <v>60641.814599999998</v>
      </c>
      <c r="W128" s="287">
        <v>1611.645</v>
      </c>
      <c r="X128" s="287">
        <v>271.23</v>
      </c>
      <c r="Y128" s="287">
        <v>705.69</v>
      </c>
      <c r="Z128" s="286">
        <v>2588.5650000000001</v>
      </c>
      <c r="AA128" s="285">
        <v>63230.3796</v>
      </c>
      <c r="AB128" s="249"/>
      <c r="AC128" s="249"/>
      <c r="AD128" s="249"/>
      <c r="AE128" s="249"/>
      <c r="AF128" s="249"/>
      <c r="AG128" s="249"/>
      <c r="AH128" s="1435"/>
      <c r="AI128" s="225"/>
      <c r="AJ128" s="266"/>
      <c r="AK128" s="1625"/>
      <c r="AL128" s="483"/>
      <c r="AM128"/>
      <c r="AQ128" s="1453"/>
    </row>
    <row r="129" spans="1:43" outlineLevel="1" x14ac:dyDescent="0.2">
      <c r="A129" s="787"/>
      <c r="B129" s="781" t="s">
        <v>2275</v>
      </c>
      <c r="C129" s="1020"/>
      <c r="D129" s="1020"/>
      <c r="E129" s="767">
        <v>124</v>
      </c>
      <c r="F129" s="276">
        <v>341</v>
      </c>
      <c r="G129" s="1425" t="s">
        <v>3437</v>
      </c>
      <c r="H129" s="388"/>
      <c r="I129" s="895">
        <v>180</v>
      </c>
      <c r="J129" s="279" t="s">
        <v>543</v>
      </c>
      <c r="K129" s="667"/>
      <c r="L129" s="667"/>
      <c r="M129" s="281">
        <v>4</v>
      </c>
      <c r="N129" s="1463">
        <v>29</v>
      </c>
      <c r="O129" s="283">
        <v>66240.479999999996</v>
      </c>
      <c r="P129" s="284">
        <v>28.15</v>
      </c>
      <c r="Q129" s="1056">
        <v>18646.69512</v>
      </c>
      <c r="R129" s="1056">
        <v>4265.8869100000002</v>
      </c>
      <c r="S129" s="1056">
        <v>1324.8096</v>
      </c>
      <c r="T129" s="285">
        <v>90477.871629999994</v>
      </c>
      <c r="U129" s="286">
        <v>14566.937330000001</v>
      </c>
      <c r="V129" s="286">
        <v>105044.80895999999</v>
      </c>
      <c r="W129" s="287">
        <v>4297.72</v>
      </c>
      <c r="X129" s="287">
        <v>723.28</v>
      </c>
      <c r="Y129" s="287">
        <v>1881.84</v>
      </c>
      <c r="Z129" s="286">
        <v>6902.84</v>
      </c>
      <c r="AA129" s="285">
        <v>111947.64895999999</v>
      </c>
      <c r="AB129" s="249"/>
      <c r="AC129" s="249"/>
      <c r="AD129" s="249"/>
      <c r="AE129" s="249"/>
      <c r="AF129" s="249"/>
      <c r="AG129" s="249"/>
      <c r="AH129" s="1435"/>
      <c r="AI129" s="225"/>
      <c r="AJ129" s="266"/>
      <c r="AK129" s="1625"/>
      <c r="AL129" s="483"/>
      <c r="AM129"/>
      <c r="AQ129" s="1453"/>
    </row>
    <row r="130" spans="1:43" outlineLevel="1" x14ac:dyDescent="0.2">
      <c r="A130" s="787"/>
      <c r="B130" s="781" t="s">
        <v>2275</v>
      </c>
      <c r="C130" s="1020"/>
      <c r="D130" s="1020"/>
      <c r="E130" s="767">
        <v>124</v>
      </c>
      <c r="F130" s="276">
        <v>341</v>
      </c>
      <c r="G130" s="1425" t="s">
        <v>3437</v>
      </c>
      <c r="H130" s="388"/>
      <c r="I130" s="895">
        <v>67</v>
      </c>
      <c r="J130" s="279" t="s">
        <v>508</v>
      </c>
      <c r="K130" s="667"/>
      <c r="L130" s="667"/>
      <c r="M130" s="281">
        <v>1</v>
      </c>
      <c r="N130" s="1463">
        <v>35</v>
      </c>
      <c r="O130" s="283">
        <v>20953.560000000001</v>
      </c>
      <c r="P130" s="284">
        <v>28.15</v>
      </c>
      <c r="Q130" s="1056">
        <v>5898.4271399999998</v>
      </c>
      <c r="R130" s="1056">
        <v>1349.4092599999999</v>
      </c>
      <c r="S130" s="1056">
        <v>419.07119999999998</v>
      </c>
      <c r="T130" s="285">
        <v>28620.4676</v>
      </c>
      <c r="U130" s="286">
        <v>4607.8952799999997</v>
      </c>
      <c r="V130" s="286">
        <v>33228.362880000001</v>
      </c>
      <c r="W130" s="287">
        <v>1074.43</v>
      </c>
      <c r="X130" s="287">
        <v>180.82</v>
      </c>
      <c r="Y130" s="287">
        <v>470.46</v>
      </c>
      <c r="Z130" s="286">
        <v>1725.71</v>
      </c>
      <c r="AA130" s="285">
        <v>34954.07288</v>
      </c>
      <c r="AB130" s="249"/>
      <c r="AC130" s="249"/>
      <c r="AD130" s="249"/>
      <c r="AE130" s="249"/>
      <c r="AF130" s="249"/>
      <c r="AG130" s="249"/>
      <c r="AH130" s="1435"/>
      <c r="AI130" s="225"/>
      <c r="AJ130" s="266"/>
      <c r="AK130" s="1625"/>
      <c r="AL130" s="483"/>
      <c r="AM130"/>
      <c r="AQ130" s="1453"/>
    </row>
    <row r="131" spans="1:43" outlineLevel="1" x14ac:dyDescent="0.2">
      <c r="A131" s="787"/>
      <c r="B131" s="781" t="s">
        <v>2275</v>
      </c>
      <c r="C131" s="1020"/>
      <c r="D131" s="1020"/>
      <c r="E131" s="767">
        <v>124</v>
      </c>
      <c r="F131" s="276">
        <v>341</v>
      </c>
      <c r="G131" s="1425" t="s">
        <v>3437</v>
      </c>
      <c r="H131" s="388"/>
      <c r="I131" s="895">
        <v>213</v>
      </c>
      <c r="J131" s="279" t="s">
        <v>3263</v>
      </c>
      <c r="K131" s="667"/>
      <c r="L131" s="667"/>
      <c r="M131" s="281">
        <v>0.42</v>
      </c>
      <c r="N131" s="1463">
        <v>28</v>
      </c>
      <c r="O131" s="283">
        <v>6687.6768000000002</v>
      </c>
      <c r="P131" s="284">
        <v>28.15</v>
      </c>
      <c r="Q131" s="1056">
        <v>1882.5810200000001</v>
      </c>
      <c r="R131" s="1056">
        <v>430.68639000000002</v>
      </c>
      <c r="S131" s="1056">
        <v>133.75353999999999</v>
      </c>
      <c r="T131" s="285">
        <v>9134.6977500000012</v>
      </c>
      <c r="U131" s="286">
        <v>1470.68634</v>
      </c>
      <c r="V131" s="286">
        <v>10605.384090000001</v>
      </c>
      <c r="W131" s="287">
        <v>451.26060000000001</v>
      </c>
      <c r="X131" s="287">
        <v>75.944400000000002</v>
      </c>
      <c r="Y131" s="287">
        <v>197.5932</v>
      </c>
      <c r="Z131" s="286">
        <v>724.79820000000007</v>
      </c>
      <c r="AA131" s="285">
        <v>11330.182290000001</v>
      </c>
      <c r="AB131" s="249"/>
      <c r="AC131" s="249"/>
      <c r="AD131" s="249"/>
      <c r="AE131" s="249"/>
      <c r="AF131" s="249"/>
      <c r="AG131" s="249"/>
      <c r="AH131" s="1435"/>
      <c r="AI131" s="225"/>
      <c r="AJ131" s="266"/>
      <c r="AK131" s="1625"/>
      <c r="AL131" s="483"/>
      <c r="AM131"/>
      <c r="AQ131" s="1453"/>
    </row>
    <row r="132" spans="1:43" outlineLevel="1" x14ac:dyDescent="0.2">
      <c r="A132" s="787"/>
      <c r="B132" s="781" t="s">
        <v>2275</v>
      </c>
      <c r="C132" s="1020"/>
      <c r="D132" s="1020"/>
      <c r="E132" s="767">
        <v>124</v>
      </c>
      <c r="F132" s="276">
        <v>341</v>
      </c>
      <c r="G132" s="1425" t="s">
        <v>3437</v>
      </c>
      <c r="H132" s="388"/>
      <c r="I132" s="895">
        <v>200</v>
      </c>
      <c r="J132" s="279" t="s">
        <v>1927</v>
      </c>
      <c r="K132" s="667"/>
      <c r="L132" s="667"/>
      <c r="M132" s="281">
        <v>1.87</v>
      </c>
      <c r="N132" s="1463">
        <v>28</v>
      </c>
      <c r="O132" s="283">
        <v>29776.084800000001</v>
      </c>
      <c r="P132" s="284">
        <v>28.15</v>
      </c>
      <c r="Q132" s="1056">
        <v>8381.9678700000004</v>
      </c>
      <c r="R132" s="1056">
        <v>1917.5798600000001</v>
      </c>
      <c r="S132" s="1056">
        <v>595.52170000000001</v>
      </c>
      <c r="T132" s="285">
        <v>40671.15423</v>
      </c>
      <c r="U132" s="286">
        <v>6548.0558300000002</v>
      </c>
      <c r="V132" s="286">
        <v>47219.210059999998</v>
      </c>
      <c r="W132" s="287">
        <v>2009.1840999999999</v>
      </c>
      <c r="X132" s="287">
        <v>338.13339999999999</v>
      </c>
      <c r="Y132" s="287">
        <v>879.76020000000005</v>
      </c>
      <c r="Z132" s="286">
        <v>3227.0777000000003</v>
      </c>
      <c r="AA132" s="285">
        <v>50446.287759999999</v>
      </c>
      <c r="AB132" s="249"/>
      <c r="AC132" s="249"/>
      <c r="AD132" s="249"/>
      <c r="AE132" s="249"/>
      <c r="AF132" s="249"/>
      <c r="AG132" s="249"/>
      <c r="AH132" s="1435"/>
      <c r="AI132" s="225"/>
      <c r="AJ132" s="266"/>
      <c r="AK132" s="1625"/>
      <c r="AL132" s="483"/>
      <c r="AM132"/>
      <c r="AQ132" s="1453"/>
    </row>
    <row r="133" spans="1:43" outlineLevel="1" x14ac:dyDescent="0.2">
      <c r="A133" s="787"/>
      <c r="B133" s="781" t="s">
        <v>2275</v>
      </c>
      <c r="C133" s="1020"/>
      <c r="D133" s="1020"/>
      <c r="E133" s="767">
        <v>124</v>
      </c>
      <c r="F133" s="276">
        <v>341</v>
      </c>
      <c r="G133" s="1425" t="s">
        <v>3437</v>
      </c>
      <c r="H133" s="388"/>
      <c r="I133" s="902" t="s">
        <v>587</v>
      </c>
      <c r="J133" s="442" t="s">
        <v>3439</v>
      </c>
      <c r="K133" s="245"/>
      <c r="L133" s="245"/>
      <c r="M133" s="246"/>
      <c r="N133" s="1437"/>
      <c r="O133" s="246"/>
      <c r="P133" s="248"/>
      <c r="Q133" s="1057"/>
      <c r="R133" s="1057"/>
      <c r="S133" s="1048"/>
      <c r="T133" s="249"/>
      <c r="U133" s="249"/>
      <c r="V133" s="249"/>
      <c r="W133" s="249"/>
      <c r="X133" s="249"/>
      <c r="Y133" s="249"/>
      <c r="Z133" s="249"/>
      <c r="AA133" s="249"/>
      <c r="AB133" s="249"/>
      <c r="AC133" s="249"/>
      <c r="AD133" s="249"/>
      <c r="AE133" s="249"/>
      <c r="AF133" s="249"/>
      <c r="AG133" s="249"/>
      <c r="AH133" s="1435"/>
      <c r="AI133" s="225"/>
      <c r="AJ133" s="266"/>
      <c r="AK133" s="1625"/>
      <c r="AL133" s="483"/>
      <c r="AM133"/>
      <c r="AQ133" s="1453"/>
    </row>
    <row r="134" spans="1:43" outlineLevel="1" x14ac:dyDescent="0.2">
      <c r="A134" s="787"/>
      <c r="B134" s="781" t="s">
        <v>2275</v>
      </c>
      <c r="C134" s="1020"/>
      <c r="D134" s="1020"/>
      <c r="E134" s="767">
        <v>124</v>
      </c>
      <c r="F134" s="276">
        <v>341</v>
      </c>
      <c r="G134" s="1425" t="s">
        <v>3437</v>
      </c>
      <c r="H134" s="388"/>
      <c r="I134" s="902" t="s">
        <v>587</v>
      </c>
      <c r="J134" s="442" t="s">
        <v>3442</v>
      </c>
      <c r="K134" s="245"/>
      <c r="L134" s="245"/>
      <c r="M134" s="246"/>
      <c r="N134" s="1437"/>
      <c r="O134" s="246"/>
      <c r="P134" s="248"/>
      <c r="Q134" s="1057"/>
      <c r="R134" s="1057"/>
      <c r="S134" s="1048"/>
      <c r="T134" s="249"/>
      <c r="U134" s="249"/>
      <c r="V134" s="249"/>
      <c r="W134" s="249"/>
      <c r="X134" s="249"/>
      <c r="Y134" s="249"/>
      <c r="Z134" s="249"/>
      <c r="AA134" s="249"/>
      <c r="AB134" s="249"/>
      <c r="AC134" s="249"/>
      <c r="AD134" s="249"/>
      <c r="AE134" s="249"/>
      <c r="AF134" s="249"/>
      <c r="AG134" s="249"/>
      <c r="AH134" s="1435"/>
      <c r="AI134" s="225"/>
      <c r="AJ134" s="266"/>
      <c r="AK134" s="1625"/>
      <c r="AL134" s="483"/>
      <c r="AM134"/>
      <c r="AQ134" s="1453"/>
    </row>
    <row r="135" spans="1:43" outlineLevel="1" x14ac:dyDescent="0.2">
      <c r="A135" s="787"/>
      <c r="B135" s="781" t="s">
        <v>2275</v>
      </c>
      <c r="C135" s="1020"/>
      <c r="D135" s="1020"/>
      <c r="E135" s="767">
        <v>124</v>
      </c>
      <c r="F135" s="276">
        <v>341</v>
      </c>
      <c r="G135" s="1425" t="s">
        <v>3437</v>
      </c>
      <c r="H135" s="388"/>
      <c r="I135" s="902" t="s">
        <v>587</v>
      </c>
      <c r="J135" s="442" t="s">
        <v>3570</v>
      </c>
      <c r="K135" s="245"/>
      <c r="L135" s="245"/>
      <c r="M135" s="246"/>
      <c r="N135" s="1437"/>
      <c r="O135" s="246"/>
      <c r="P135" s="248"/>
      <c r="Q135" s="1057"/>
      <c r="R135" s="1057"/>
      <c r="S135" s="1048"/>
      <c r="T135" s="249"/>
      <c r="U135" s="249"/>
      <c r="V135" s="249"/>
      <c r="W135" s="249"/>
      <c r="X135" s="249"/>
      <c r="Y135" s="249"/>
      <c r="Z135" s="249"/>
      <c r="AA135" s="249"/>
      <c r="AB135" s="249"/>
      <c r="AC135" s="249"/>
      <c r="AD135" s="249"/>
      <c r="AE135" s="249"/>
      <c r="AF135" s="249"/>
      <c r="AG135" s="249"/>
      <c r="AH135" s="1435"/>
      <c r="AI135" s="225"/>
      <c r="AJ135" s="266"/>
      <c r="AK135" s="1625"/>
      <c r="AL135" s="483"/>
      <c r="AM135"/>
      <c r="AQ135" s="1453"/>
    </row>
    <row r="136" spans="1:43" outlineLevel="1" x14ac:dyDescent="0.2">
      <c r="A136" s="787"/>
      <c r="B136" s="781" t="s">
        <v>2275</v>
      </c>
      <c r="C136" s="1020"/>
      <c r="D136" s="1020"/>
      <c r="E136" s="767">
        <v>124</v>
      </c>
      <c r="F136" s="276">
        <v>341</v>
      </c>
      <c r="G136" s="1425" t="s">
        <v>3437</v>
      </c>
      <c r="H136" s="388"/>
      <c r="I136" s="902" t="s">
        <v>587</v>
      </c>
      <c r="J136" s="442" t="s">
        <v>3575</v>
      </c>
      <c r="K136" s="245"/>
      <c r="L136" s="245"/>
      <c r="M136" s="246"/>
      <c r="N136" s="1437"/>
      <c r="O136" s="246"/>
      <c r="P136" s="248"/>
      <c r="Q136" s="1057"/>
      <c r="R136" s="1057"/>
      <c r="S136" s="1048"/>
      <c r="T136" s="249"/>
      <c r="U136" s="249"/>
      <c r="V136" s="249"/>
      <c r="W136" s="249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1435"/>
      <c r="AI136" s="225"/>
      <c r="AJ136" s="266"/>
      <c r="AK136" s="1625"/>
      <c r="AL136" s="483"/>
      <c r="AM136"/>
      <c r="AQ136" s="1453"/>
    </row>
    <row r="137" spans="1:43" outlineLevel="1" x14ac:dyDescent="0.2">
      <c r="A137" s="787"/>
      <c r="B137" s="781" t="s">
        <v>2275</v>
      </c>
      <c r="C137" s="1020"/>
      <c r="D137" s="1020"/>
      <c r="E137" s="767">
        <v>124</v>
      </c>
      <c r="F137" s="276">
        <v>341</v>
      </c>
      <c r="G137" s="1425" t="s">
        <v>3437</v>
      </c>
      <c r="H137" s="388"/>
      <c r="I137" s="902" t="s">
        <v>587</v>
      </c>
      <c r="J137" s="442" t="s">
        <v>3440</v>
      </c>
      <c r="K137" s="245"/>
      <c r="L137" s="245"/>
      <c r="M137" s="246"/>
      <c r="N137" s="1437"/>
      <c r="O137" s="246"/>
      <c r="P137" s="248"/>
      <c r="Q137" s="1057"/>
      <c r="R137" s="1057"/>
      <c r="S137" s="1048"/>
      <c r="T137" s="249"/>
      <c r="U137" s="249"/>
      <c r="V137" s="249"/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/>
      <c r="AG137" s="249"/>
      <c r="AH137" s="1435"/>
      <c r="AI137" s="225"/>
      <c r="AJ137" s="266"/>
      <c r="AK137" s="1625"/>
      <c r="AL137" s="483"/>
      <c r="AM137"/>
      <c r="AQ137" s="1453"/>
    </row>
    <row r="138" spans="1:43" outlineLevel="1" x14ac:dyDescent="0.2">
      <c r="A138" s="787"/>
      <c r="B138" s="781" t="s">
        <v>2275</v>
      </c>
      <c r="C138" s="1020"/>
      <c r="D138" s="1020"/>
      <c r="E138" s="767">
        <v>124</v>
      </c>
      <c r="F138" s="276">
        <v>341</v>
      </c>
      <c r="G138" s="1425" t="s">
        <v>3437</v>
      </c>
      <c r="H138" s="388"/>
      <c r="I138" s="902" t="s">
        <v>587</v>
      </c>
      <c r="J138" s="442" t="s">
        <v>3571</v>
      </c>
      <c r="K138" s="245"/>
      <c r="L138" s="245"/>
      <c r="M138" s="246"/>
      <c r="N138" s="1437"/>
      <c r="O138" s="246"/>
      <c r="P138" s="248"/>
      <c r="Q138" s="1057"/>
      <c r="R138" s="1057"/>
      <c r="S138" s="1048"/>
      <c r="T138" s="249"/>
      <c r="U138" s="249"/>
      <c r="V138" s="249"/>
      <c r="W138" s="249"/>
      <c r="X138" s="249"/>
      <c r="Y138" s="249"/>
      <c r="Z138" s="249"/>
      <c r="AA138" s="249"/>
      <c r="AB138" s="249"/>
      <c r="AC138" s="249"/>
      <c r="AD138" s="249"/>
      <c r="AE138" s="249"/>
      <c r="AF138" s="249"/>
      <c r="AG138" s="249"/>
      <c r="AH138" s="1435"/>
      <c r="AI138" s="225"/>
      <c r="AJ138" s="266"/>
      <c r="AK138" s="1625"/>
      <c r="AL138" s="483"/>
      <c r="AM138"/>
      <c r="AQ138" s="1453"/>
    </row>
    <row r="139" spans="1:43" outlineLevel="1" x14ac:dyDescent="0.2">
      <c r="A139" s="787"/>
      <c r="B139" s="807" t="s">
        <v>2275</v>
      </c>
      <c r="C139" s="978"/>
      <c r="D139" s="978"/>
      <c r="E139" s="768">
        <v>124</v>
      </c>
      <c r="F139" s="289">
        <v>341</v>
      </c>
      <c r="G139" s="1791" t="s">
        <v>3437</v>
      </c>
      <c r="H139" s="554"/>
      <c r="I139" s="897" t="s">
        <v>587</v>
      </c>
      <c r="J139" s="442" t="s">
        <v>3441</v>
      </c>
      <c r="K139" s="245"/>
      <c r="L139" s="245"/>
      <c r="M139" s="246"/>
      <c r="N139" s="1437"/>
      <c r="O139" s="246"/>
      <c r="P139" s="248"/>
      <c r="Q139" s="1057"/>
      <c r="R139" s="1057"/>
      <c r="S139" s="1048"/>
      <c r="T139" s="249"/>
      <c r="U139" s="249"/>
      <c r="V139" s="249"/>
      <c r="W139" s="249"/>
      <c r="X139" s="249"/>
      <c r="Y139" s="249"/>
      <c r="Z139" s="249"/>
      <c r="AA139" s="249"/>
      <c r="AB139" s="249"/>
      <c r="AC139" s="249"/>
      <c r="AD139" s="249"/>
      <c r="AE139" s="249"/>
      <c r="AF139" s="249"/>
      <c r="AG139" s="249"/>
      <c r="AH139" s="1435"/>
      <c r="AI139" s="225"/>
      <c r="AJ139" s="266"/>
      <c r="AK139" s="1625"/>
      <c r="AL139" s="483"/>
      <c r="AM139"/>
      <c r="AQ139" s="1453"/>
    </row>
    <row r="140" spans="1:43" ht="33.75" customHeight="1" x14ac:dyDescent="0.2">
      <c r="A140" s="804" t="s">
        <v>2005</v>
      </c>
      <c r="B140" s="805" t="s">
        <v>2275</v>
      </c>
      <c r="C140" s="975" t="s">
        <v>2535</v>
      </c>
      <c r="D140" s="975" t="s">
        <v>107</v>
      </c>
      <c r="E140" s="766">
        <v>127</v>
      </c>
      <c r="F140" s="378">
        <v>359</v>
      </c>
      <c r="G140" s="378" t="s">
        <v>39</v>
      </c>
      <c r="H140" s="268" t="s">
        <v>498</v>
      </c>
      <c r="I140" s="898"/>
      <c r="J140" s="302" t="s">
        <v>3119</v>
      </c>
      <c r="K140" s="271">
        <v>100</v>
      </c>
      <c r="L140" s="327" t="s">
        <v>579</v>
      </c>
      <c r="M140" s="272">
        <v>8.48</v>
      </c>
      <c r="N140" s="1097"/>
      <c r="O140" s="273">
        <v>153878.9988</v>
      </c>
      <c r="P140" s="269"/>
      <c r="Q140" s="1055">
        <v>50995.500199999995</v>
      </c>
      <c r="R140" s="1055">
        <v>9909.8075200000003</v>
      </c>
      <c r="S140" s="1055">
        <v>3077.5799699999998</v>
      </c>
      <c r="T140" s="274">
        <v>217861.88649</v>
      </c>
      <c r="U140" s="272">
        <v>35075.763729999999</v>
      </c>
      <c r="V140" s="272">
        <v>252937.65022000004</v>
      </c>
      <c r="W140" s="275">
        <v>9111.1664000000001</v>
      </c>
      <c r="X140" s="275">
        <v>1533.3535999999999</v>
      </c>
      <c r="Y140" s="275">
        <v>3989.5007999999998</v>
      </c>
      <c r="Z140" s="272">
        <v>14634.020800000002</v>
      </c>
      <c r="AA140" s="274">
        <v>267571.67102000001</v>
      </c>
      <c r="AB140" s="339">
        <v>91284.57</v>
      </c>
      <c r="AC140" s="339">
        <v>14759.53</v>
      </c>
      <c r="AD140" s="339">
        <v>4299.1500000000005</v>
      </c>
      <c r="AE140" s="340">
        <v>100000.42</v>
      </c>
      <c r="AF140" s="340">
        <v>16168.77</v>
      </c>
      <c r="AG140" s="340">
        <v>4709.63</v>
      </c>
      <c r="AH140" s="844">
        <v>388450.49102000002</v>
      </c>
      <c r="AI140" s="842">
        <v>3884.5</v>
      </c>
      <c r="AJ140" s="395"/>
      <c r="AK140" s="1627">
        <v>18</v>
      </c>
      <c r="AL140" s="484"/>
      <c r="AM140" s="751" t="s">
        <v>2604</v>
      </c>
      <c r="AN140" t="b">
        <v>0</v>
      </c>
      <c r="AO140" t="e">
        <v>#NAME?</v>
      </c>
      <c r="AQ140" s="1454"/>
    </row>
    <row r="141" spans="1:43" outlineLevel="1" x14ac:dyDescent="0.2">
      <c r="A141" s="787"/>
      <c r="B141" s="781" t="s">
        <v>2275</v>
      </c>
      <c r="C141" s="977"/>
      <c r="D141" s="977"/>
      <c r="E141" s="767">
        <v>127</v>
      </c>
      <c r="F141" s="276">
        <v>359</v>
      </c>
      <c r="G141" s="276" t="s">
        <v>39</v>
      </c>
      <c r="H141" s="277"/>
      <c r="I141" s="895">
        <v>222</v>
      </c>
      <c r="J141" s="279" t="s">
        <v>534</v>
      </c>
      <c r="K141" s="280"/>
      <c r="L141" s="321"/>
      <c r="M141" s="281">
        <v>6.97</v>
      </c>
      <c r="N141" s="1463">
        <v>32</v>
      </c>
      <c r="O141" s="283">
        <v>129835.2084</v>
      </c>
      <c r="P141" s="284">
        <v>33.14</v>
      </c>
      <c r="Q141" s="1056">
        <v>43027.388059999997</v>
      </c>
      <c r="R141" s="1056">
        <v>8361.3874199999991</v>
      </c>
      <c r="S141" s="1056">
        <v>2596.70417</v>
      </c>
      <c r="T141" s="285">
        <v>183820.68805000003</v>
      </c>
      <c r="U141" s="286">
        <v>29595.13078</v>
      </c>
      <c r="V141" s="286">
        <v>213415.81883000003</v>
      </c>
      <c r="W141" s="287">
        <v>7488.7771000000002</v>
      </c>
      <c r="X141" s="287">
        <v>1260.3154</v>
      </c>
      <c r="Y141" s="287">
        <v>3279.1062000000002</v>
      </c>
      <c r="Z141" s="286">
        <v>12028.198700000001</v>
      </c>
      <c r="AA141" s="285">
        <v>225444.01753000004</v>
      </c>
      <c r="AB141" s="263"/>
      <c r="AC141" s="263"/>
      <c r="AD141" s="263"/>
      <c r="AE141" s="249"/>
      <c r="AF141" s="249"/>
      <c r="AG141" s="249"/>
      <c r="AH141" s="1435" t="s">
        <v>364</v>
      </c>
      <c r="AI141" s="225"/>
      <c r="AJ141" s="266"/>
      <c r="AK141" s="1625"/>
      <c r="AL141" s="483"/>
      <c r="AM141"/>
      <c r="AO141" t="s">
        <v>364</v>
      </c>
      <c r="AQ141" s="1453"/>
    </row>
    <row r="142" spans="1:43" outlineLevel="1" x14ac:dyDescent="0.2">
      <c r="A142" s="787"/>
      <c r="B142" s="781" t="s">
        <v>2275</v>
      </c>
      <c r="C142" s="977"/>
      <c r="D142" s="977"/>
      <c r="E142" s="767">
        <v>127</v>
      </c>
      <c r="F142" s="276">
        <v>359</v>
      </c>
      <c r="G142" s="276" t="s">
        <v>39</v>
      </c>
      <c r="H142" s="388"/>
      <c r="I142" s="909">
        <v>213</v>
      </c>
      <c r="J142" s="279" t="s">
        <v>3263</v>
      </c>
      <c r="K142" s="390"/>
      <c r="L142" s="667"/>
      <c r="M142" s="1654">
        <v>0.28000000000000003</v>
      </c>
      <c r="N142" s="1463">
        <v>28</v>
      </c>
      <c r="O142" s="283">
        <v>4458.4512000000004</v>
      </c>
      <c r="P142" s="284">
        <v>33.14</v>
      </c>
      <c r="Q142" s="1056">
        <v>1477.5307299999999</v>
      </c>
      <c r="R142" s="1056">
        <v>287.12425999999999</v>
      </c>
      <c r="S142" s="1056">
        <v>89.169020000000003</v>
      </c>
      <c r="T142" s="285">
        <v>6312.2752099999998</v>
      </c>
      <c r="U142" s="286">
        <v>1016.27631</v>
      </c>
      <c r="V142" s="286">
        <v>7328.55152</v>
      </c>
      <c r="W142" s="287">
        <v>300.84039999999999</v>
      </c>
      <c r="X142" s="287">
        <v>50.629600000000003</v>
      </c>
      <c r="Y142" s="287">
        <v>131.72880000000001</v>
      </c>
      <c r="Z142" s="286">
        <v>483.19880000000001</v>
      </c>
      <c r="AA142" s="285">
        <v>7811.7503200000001</v>
      </c>
      <c r="AB142" s="263"/>
      <c r="AC142" s="263"/>
      <c r="AD142" s="263"/>
      <c r="AE142" s="249"/>
      <c r="AF142" s="249"/>
      <c r="AG142" s="249"/>
      <c r="AH142" s="1435"/>
      <c r="AI142" s="225"/>
      <c r="AJ142" s="266"/>
      <c r="AK142" s="1625"/>
      <c r="AL142" s="483"/>
      <c r="AM142"/>
      <c r="AQ142" s="1453"/>
    </row>
    <row r="143" spans="1:43" outlineLevel="1" x14ac:dyDescent="0.2">
      <c r="A143" s="787"/>
      <c r="B143" s="807" t="s">
        <v>2275</v>
      </c>
      <c r="C143" s="978"/>
      <c r="D143" s="978"/>
      <c r="E143" s="768">
        <v>127</v>
      </c>
      <c r="F143" s="289">
        <v>359</v>
      </c>
      <c r="G143" s="289" t="s">
        <v>39</v>
      </c>
      <c r="H143" s="290"/>
      <c r="I143" s="899">
        <v>200</v>
      </c>
      <c r="J143" s="292" t="s">
        <v>1927</v>
      </c>
      <c r="K143" s="290"/>
      <c r="L143" s="656"/>
      <c r="M143" s="294">
        <v>1.23</v>
      </c>
      <c r="N143" s="1465">
        <v>28</v>
      </c>
      <c r="O143" s="283">
        <v>19585.339199999999</v>
      </c>
      <c r="P143" s="297">
        <v>33.14</v>
      </c>
      <c r="Q143" s="1056">
        <v>6490.5814099999998</v>
      </c>
      <c r="R143" s="1056">
        <v>1261.29584</v>
      </c>
      <c r="S143" s="1056">
        <v>391.70677999999998</v>
      </c>
      <c r="T143" s="298">
        <v>27728.923229999997</v>
      </c>
      <c r="U143" s="286">
        <v>4464.35664</v>
      </c>
      <c r="V143" s="299">
        <v>32193.279869999998</v>
      </c>
      <c r="W143" s="287">
        <v>1321.5489</v>
      </c>
      <c r="X143" s="287">
        <v>222.40860000000001</v>
      </c>
      <c r="Y143" s="287">
        <v>578.66579999999999</v>
      </c>
      <c r="Z143" s="299">
        <v>2122.6233000000002</v>
      </c>
      <c r="AA143" s="298">
        <v>34315.903169999998</v>
      </c>
      <c r="AB143" s="263"/>
      <c r="AC143" s="263"/>
      <c r="AD143" s="263"/>
      <c r="AE143" s="249"/>
      <c r="AF143" s="249"/>
      <c r="AG143" s="249"/>
      <c r="AH143" s="1435" t="s">
        <v>364</v>
      </c>
      <c r="AI143" s="225"/>
      <c r="AJ143" s="266"/>
      <c r="AK143" s="1626"/>
      <c r="AL143" s="483"/>
      <c r="AM143"/>
      <c r="AO143" t="s">
        <v>364</v>
      </c>
      <c r="AQ143" s="1453"/>
    </row>
    <row r="144" spans="1:43" ht="31.5" customHeight="1" x14ac:dyDescent="0.2">
      <c r="A144" s="804" t="s">
        <v>2006</v>
      </c>
      <c r="B144" s="781" t="s">
        <v>2275</v>
      </c>
      <c r="C144" s="977" t="s">
        <v>2535</v>
      </c>
      <c r="D144" s="977" t="s">
        <v>107</v>
      </c>
      <c r="E144" s="769">
        <v>127</v>
      </c>
      <c r="F144" s="268">
        <v>359</v>
      </c>
      <c r="G144" s="268" t="s">
        <v>38</v>
      </c>
      <c r="H144" s="268" t="s">
        <v>498</v>
      </c>
      <c r="I144" s="898"/>
      <c r="J144" s="302" t="s">
        <v>792</v>
      </c>
      <c r="K144" s="271">
        <v>1000</v>
      </c>
      <c r="L144" s="327" t="s">
        <v>574</v>
      </c>
      <c r="M144" s="272">
        <v>4.43</v>
      </c>
      <c r="N144" s="1097"/>
      <c r="O144" s="273">
        <v>88850.16</v>
      </c>
      <c r="P144" s="269"/>
      <c r="Q144" s="1055">
        <v>29444.943019999999</v>
      </c>
      <c r="R144" s="1055">
        <v>5721.9503100000002</v>
      </c>
      <c r="S144" s="1055">
        <v>1777.0031999999999</v>
      </c>
      <c r="T144" s="274">
        <v>125794.05652999999</v>
      </c>
      <c r="U144" s="272">
        <v>20252.843110000002</v>
      </c>
      <c r="V144" s="272">
        <v>146046.89963999999</v>
      </c>
      <c r="W144" s="275">
        <v>4759.7249000000002</v>
      </c>
      <c r="X144" s="275">
        <v>801.0326</v>
      </c>
      <c r="Y144" s="275">
        <v>2084.1378</v>
      </c>
      <c r="Z144" s="272">
        <v>7644.8953000000001</v>
      </c>
      <c r="AA144" s="274">
        <v>153691.79493999996</v>
      </c>
      <c r="AB144" s="339">
        <v>57491.64</v>
      </c>
      <c r="AC144" s="339">
        <v>7223.88</v>
      </c>
      <c r="AD144" s="339">
        <v>0</v>
      </c>
      <c r="AE144" s="340">
        <v>62980.94</v>
      </c>
      <c r="AF144" s="340">
        <v>7913.62</v>
      </c>
      <c r="AG144" s="340">
        <v>0</v>
      </c>
      <c r="AH144" s="844">
        <v>224586.35493999996</v>
      </c>
      <c r="AI144" s="842">
        <v>224.59</v>
      </c>
      <c r="AJ144" s="395"/>
      <c r="AK144" s="1627">
        <v>19</v>
      </c>
      <c r="AL144" s="484"/>
      <c r="AM144" s="751" t="s">
        <v>2604</v>
      </c>
      <c r="AN144" t="b">
        <v>0</v>
      </c>
      <c r="AO144" t="e">
        <v>#NAME?</v>
      </c>
      <c r="AQ144" s="1454"/>
    </row>
    <row r="145" spans="1:43" outlineLevel="1" x14ac:dyDescent="0.2">
      <c r="A145" s="787"/>
      <c r="B145" s="781" t="s">
        <v>2275</v>
      </c>
      <c r="C145" s="977"/>
      <c r="D145" s="977"/>
      <c r="E145" s="767">
        <v>127</v>
      </c>
      <c r="F145" s="276">
        <v>359</v>
      </c>
      <c r="G145" s="276" t="s">
        <v>38</v>
      </c>
      <c r="H145" s="277"/>
      <c r="I145" s="895">
        <v>222</v>
      </c>
      <c r="J145" s="279" t="s">
        <v>534</v>
      </c>
      <c r="K145" s="280"/>
      <c r="L145" s="321"/>
      <c r="M145" s="281">
        <v>3.64</v>
      </c>
      <c r="N145" s="1463">
        <v>35</v>
      </c>
      <c r="O145" s="283">
        <v>76270.958400000003</v>
      </c>
      <c r="P145" s="284">
        <v>33.14</v>
      </c>
      <c r="Q145" s="1056">
        <v>25276.195609999999</v>
      </c>
      <c r="R145" s="1056">
        <v>4911.8497200000002</v>
      </c>
      <c r="S145" s="1056">
        <v>1525.4191699999999</v>
      </c>
      <c r="T145" s="285">
        <v>107984.42289999999</v>
      </c>
      <c r="U145" s="286">
        <v>17385.49209</v>
      </c>
      <c r="V145" s="286">
        <v>125369.91498999999</v>
      </c>
      <c r="W145" s="287">
        <v>3910.9252000000001</v>
      </c>
      <c r="X145" s="287">
        <v>658.1848</v>
      </c>
      <c r="Y145" s="287">
        <v>1712.4744000000001</v>
      </c>
      <c r="Z145" s="286">
        <v>6281.5844000000006</v>
      </c>
      <c r="AA145" s="285">
        <v>131651.49938999998</v>
      </c>
      <c r="AB145" s="263"/>
      <c r="AC145" s="263"/>
      <c r="AD145" s="263"/>
      <c r="AE145" s="249"/>
      <c r="AF145" s="249"/>
      <c r="AG145" s="249"/>
      <c r="AH145" s="1435" t="s">
        <v>364</v>
      </c>
      <c r="AI145" s="225"/>
      <c r="AJ145" s="266"/>
      <c r="AK145" s="1625"/>
      <c r="AL145" s="483"/>
      <c r="AM145"/>
      <c r="AO145" t="s">
        <v>364</v>
      </c>
      <c r="AQ145" s="1453"/>
    </row>
    <row r="146" spans="1:43" outlineLevel="1" x14ac:dyDescent="0.2">
      <c r="A146" s="787"/>
      <c r="B146" s="781" t="s">
        <v>2275</v>
      </c>
      <c r="C146" s="977"/>
      <c r="D146" s="977"/>
      <c r="E146" s="767">
        <v>127</v>
      </c>
      <c r="F146" s="276">
        <v>359</v>
      </c>
      <c r="G146" s="276" t="s">
        <v>38</v>
      </c>
      <c r="H146" s="388"/>
      <c r="I146" s="909">
        <v>213</v>
      </c>
      <c r="J146" s="279" t="s">
        <v>3263</v>
      </c>
      <c r="K146" s="390"/>
      <c r="L146" s="667"/>
      <c r="M146" s="1654">
        <v>0.15</v>
      </c>
      <c r="N146" s="1463">
        <v>28</v>
      </c>
      <c r="O146" s="283">
        <v>2388.4560000000001</v>
      </c>
      <c r="P146" s="284">
        <v>33.14</v>
      </c>
      <c r="Q146" s="1056">
        <v>791.53431999999998</v>
      </c>
      <c r="R146" s="1056">
        <v>153.81657000000001</v>
      </c>
      <c r="S146" s="1056">
        <v>47.769120000000001</v>
      </c>
      <c r="T146" s="285">
        <v>3381.5760099999998</v>
      </c>
      <c r="U146" s="286">
        <v>544.43373999999994</v>
      </c>
      <c r="V146" s="286">
        <v>3926.0097499999997</v>
      </c>
      <c r="W146" s="287">
        <v>161.1645</v>
      </c>
      <c r="X146" s="287">
        <v>27.123000000000001</v>
      </c>
      <c r="Y146" s="287">
        <v>70.569000000000003</v>
      </c>
      <c r="Z146" s="286">
        <v>258.85649999999998</v>
      </c>
      <c r="AA146" s="285">
        <v>4184.86625</v>
      </c>
      <c r="AB146" s="263"/>
      <c r="AC146" s="263"/>
      <c r="AD146" s="263"/>
      <c r="AE146" s="249"/>
      <c r="AF146" s="249"/>
      <c r="AG146" s="249"/>
      <c r="AH146" s="1435"/>
      <c r="AI146" s="225"/>
      <c r="AJ146" s="266"/>
      <c r="AK146" s="1625"/>
      <c r="AL146" s="483"/>
      <c r="AM146"/>
      <c r="AQ146" s="1453"/>
    </row>
    <row r="147" spans="1:43" outlineLevel="1" x14ac:dyDescent="0.2">
      <c r="A147" s="787"/>
      <c r="B147" s="807" t="s">
        <v>2275</v>
      </c>
      <c r="C147" s="978"/>
      <c r="D147" s="978"/>
      <c r="E147" s="768">
        <v>127</v>
      </c>
      <c r="F147" s="289">
        <v>359</v>
      </c>
      <c r="G147" s="289" t="s">
        <v>38</v>
      </c>
      <c r="H147" s="290"/>
      <c r="I147" s="899">
        <v>200</v>
      </c>
      <c r="J147" s="292" t="s">
        <v>1927</v>
      </c>
      <c r="K147" s="290"/>
      <c r="L147" s="656"/>
      <c r="M147" s="294">
        <v>0.64</v>
      </c>
      <c r="N147" s="1465">
        <v>28</v>
      </c>
      <c r="O147" s="283">
        <v>10190.7456</v>
      </c>
      <c r="P147" s="297">
        <v>33.14</v>
      </c>
      <c r="Q147" s="1056">
        <v>3377.2130900000002</v>
      </c>
      <c r="R147" s="1056">
        <v>656.28402000000006</v>
      </c>
      <c r="S147" s="1056">
        <v>203.81491</v>
      </c>
      <c r="T147" s="298">
        <v>14428.057619999998</v>
      </c>
      <c r="U147" s="286">
        <v>2322.9172800000001</v>
      </c>
      <c r="V147" s="299">
        <v>16750.974899999997</v>
      </c>
      <c r="W147" s="287">
        <v>687.63520000000005</v>
      </c>
      <c r="X147" s="287">
        <v>115.7248</v>
      </c>
      <c r="Y147" s="287">
        <v>301.09440000000001</v>
      </c>
      <c r="Z147" s="299">
        <v>1104.4544000000001</v>
      </c>
      <c r="AA147" s="298">
        <v>17855.429299999996</v>
      </c>
      <c r="AB147" s="263"/>
      <c r="AC147" s="263"/>
      <c r="AD147" s="263"/>
      <c r="AE147" s="249"/>
      <c r="AF147" s="249"/>
      <c r="AG147" s="249"/>
      <c r="AH147" s="1435" t="s">
        <v>364</v>
      </c>
      <c r="AI147" s="225"/>
      <c r="AJ147" s="266"/>
      <c r="AK147" s="1626"/>
      <c r="AL147" s="483"/>
      <c r="AM147"/>
      <c r="AO147" t="s">
        <v>364</v>
      </c>
      <c r="AQ147" s="1453"/>
    </row>
    <row r="148" spans="1:43" ht="31.5" customHeight="1" x14ac:dyDescent="0.2">
      <c r="A148" s="804" t="s">
        <v>2007</v>
      </c>
      <c r="B148" s="781" t="s">
        <v>2275</v>
      </c>
      <c r="C148" s="977" t="s">
        <v>2535</v>
      </c>
      <c r="D148" s="977" t="s">
        <v>107</v>
      </c>
      <c r="E148" s="769">
        <v>127</v>
      </c>
      <c r="F148" s="268">
        <v>359</v>
      </c>
      <c r="G148" s="268" t="s">
        <v>39</v>
      </c>
      <c r="H148" s="268" t="s">
        <v>1870</v>
      </c>
      <c r="I148" s="898"/>
      <c r="J148" s="302" t="s">
        <v>3122</v>
      </c>
      <c r="K148" s="271">
        <v>100</v>
      </c>
      <c r="L148" s="327" t="s">
        <v>579</v>
      </c>
      <c r="M148" s="272">
        <v>8.8000000000000007</v>
      </c>
      <c r="N148" s="1097"/>
      <c r="O148" s="273">
        <v>182554.46520000001</v>
      </c>
      <c r="P148" s="269"/>
      <c r="Q148" s="1055">
        <v>60498.549760000002</v>
      </c>
      <c r="R148" s="1055">
        <v>11756.50756</v>
      </c>
      <c r="S148" s="1055">
        <v>3651.0893000000001</v>
      </c>
      <c r="T148" s="274">
        <v>258460.61181999999</v>
      </c>
      <c r="U148" s="272">
        <v>41612.158499999998</v>
      </c>
      <c r="V148" s="272">
        <v>300072.77032000001</v>
      </c>
      <c r="W148" s="275">
        <v>9454.9840000000004</v>
      </c>
      <c r="X148" s="275">
        <v>1591.2159999999999</v>
      </c>
      <c r="Y148" s="275">
        <v>4140.0479999999998</v>
      </c>
      <c r="Z148" s="272">
        <v>15186.248000000003</v>
      </c>
      <c r="AA148" s="274">
        <v>315259.01831999997</v>
      </c>
      <c r="AB148" s="339">
        <v>87249.01</v>
      </c>
      <c r="AC148" s="339">
        <v>20473.150000000001</v>
      </c>
      <c r="AD148" s="339">
        <v>4202.7</v>
      </c>
      <c r="AE148" s="340">
        <v>95579.55</v>
      </c>
      <c r="AF148" s="340">
        <v>22427.93</v>
      </c>
      <c r="AG148" s="340">
        <v>4603.97</v>
      </c>
      <c r="AH148" s="844">
        <v>437870.46831999993</v>
      </c>
      <c r="AI148" s="842">
        <v>4378.7</v>
      </c>
      <c r="AJ148" s="395"/>
      <c r="AK148" s="1627">
        <v>20</v>
      </c>
      <c r="AL148" s="484"/>
      <c r="AM148" s="751" t="s">
        <v>2604</v>
      </c>
      <c r="AN148" t="b">
        <v>0</v>
      </c>
      <c r="AO148" t="e">
        <v>#NAME?</v>
      </c>
      <c r="AQ148" s="1454"/>
    </row>
    <row r="149" spans="1:43" outlineLevel="1" x14ac:dyDescent="0.2">
      <c r="A149" s="787"/>
      <c r="B149" s="781" t="s">
        <v>2275</v>
      </c>
      <c r="C149" s="977"/>
      <c r="D149" s="977"/>
      <c r="E149" s="767">
        <v>127</v>
      </c>
      <c r="F149" s="276">
        <v>359</v>
      </c>
      <c r="G149" s="276" t="s">
        <v>39</v>
      </c>
      <c r="H149" s="277"/>
      <c r="I149" s="895">
        <v>222</v>
      </c>
      <c r="J149" s="279" t="s">
        <v>534</v>
      </c>
      <c r="K149" s="280"/>
      <c r="L149" s="321"/>
      <c r="M149" s="281">
        <v>7.23</v>
      </c>
      <c r="N149" s="1463">
        <v>36</v>
      </c>
      <c r="O149" s="283">
        <v>157555.29240000001</v>
      </c>
      <c r="P149" s="284">
        <v>33.14</v>
      </c>
      <c r="Q149" s="1056">
        <v>52213.823900000003</v>
      </c>
      <c r="R149" s="1056">
        <v>10146.56083</v>
      </c>
      <c r="S149" s="1056">
        <v>3151.1058499999999</v>
      </c>
      <c r="T149" s="285">
        <v>223066.78297999999</v>
      </c>
      <c r="U149" s="286">
        <v>35913.752059999999</v>
      </c>
      <c r="V149" s="286">
        <v>258980.53503999999</v>
      </c>
      <c r="W149" s="287">
        <v>7768.1288999999997</v>
      </c>
      <c r="X149" s="287">
        <v>1307.3286000000001</v>
      </c>
      <c r="Y149" s="287">
        <v>3401.4258</v>
      </c>
      <c r="Z149" s="286">
        <v>12476.883300000001</v>
      </c>
      <c r="AA149" s="285">
        <v>271457.41833999997</v>
      </c>
      <c r="AB149" s="263"/>
      <c r="AC149" s="263"/>
      <c r="AD149" s="263"/>
      <c r="AE149" s="249"/>
      <c r="AF149" s="249"/>
      <c r="AG149" s="249"/>
      <c r="AH149" s="1435" t="s">
        <v>364</v>
      </c>
      <c r="AI149" s="225"/>
      <c r="AJ149" s="266"/>
      <c r="AK149" s="1625"/>
      <c r="AL149" s="483"/>
      <c r="AM149"/>
      <c r="AO149" t="s">
        <v>364</v>
      </c>
      <c r="AQ149" s="1453"/>
    </row>
    <row r="150" spans="1:43" outlineLevel="1" x14ac:dyDescent="0.2">
      <c r="A150" s="787"/>
      <c r="B150" s="781" t="s">
        <v>2275</v>
      </c>
      <c r="C150" s="977"/>
      <c r="D150" s="977"/>
      <c r="E150" s="767">
        <v>127</v>
      </c>
      <c r="F150" s="276">
        <v>359</v>
      </c>
      <c r="G150" s="276" t="s">
        <v>38</v>
      </c>
      <c r="H150" s="388"/>
      <c r="I150" s="909">
        <v>213</v>
      </c>
      <c r="J150" s="279" t="s">
        <v>3263</v>
      </c>
      <c r="K150" s="390"/>
      <c r="L150" s="667"/>
      <c r="M150" s="1654">
        <v>0.28999999999999998</v>
      </c>
      <c r="N150" s="1463">
        <v>28</v>
      </c>
      <c r="O150" s="283">
        <v>4617.6815999999999</v>
      </c>
      <c r="P150" s="284">
        <v>33.14</v>
      </c>
      <c r="Q150" s="1056">
        <v>1530.2996800000001</v>
      </c>
      <c r="R150" s="1056">
        <v>297.37869999999998</v>
      </c>
      <c r="S150" s="1056">
        <v>92.353629999999995</v>
      </c>
      <c r="T150" s="285">
        <v>6537.7136099999998</v>
      </c>
      <c r="U150" s="286">
        <v>1052.5718899999999</v>
      </c>
      <c r="V150" s="286">
        <v>7590.2855</v>
      </c>
      <c r="W150" s="287">
        <v>311.5847</v>
      </c>
      <c r="X150" s="287">
        <v>52.437800000000003</v>
      </c>
      <c r="Y150" s="287">
        <v>136.43340000000001</v>
      </c>
      <c r="Z150" s="286">
        <v>500.45589999999999</v>
      </c>
      <c r="AA150" s="285">
        <v>8090.7413999999999</v>
      </c>
      <c r="AB150" s="263"/>
      <c r="AC150" s="263"/>
      <c r="AD150" s="263"/>
      <c r="AE150" s="249"/>
      <c r="AF150" s="249"/>
      <c r="AG150" s="249"/>
      <c r="AH150" s="1435"/>
      <c r="AI150" s="225"/>
      <c r="AJ150" s="266"/>
      <c r="AK150" s="1625"/>
      <c r="AL150" s="483"/>
      <c r="AM150"/>
      <c r="AQ150" s="1453"/>
    </row>
    <row r="151" spans="1:43" outlineLevel="1" x14ac:dyDescent="0.2">
      <c r="A151" s="787"/>
      <c r="B151" s="807" t="s">
        <v>2275</v>
      </c>
      <c r="C151" s="978"/>
      <c r="D151" s="978"/>
      <c r="E151" s="768">
        <v>127</v>
      </c>
      <c r="F151" s="289">
        <v>359</v>
      </c>
      <c r="G151" s="289" t="s">
        <v>39</v>
      </c>
      <c r="H151" s="290"/>
      <c r="I151" s="899">
        <v>200</v>
      </c>
      <c r="J151" s="292" t="s">
        <v>1927</v>
      </c>
      <c r="K151" s="290"/>
      <c r="L151" s="656"/>
      <c r="M151" s="294">
        <v>1.28</v>
      </c>
      <c r="N151" s="1465">
        <v>28</v>
      </c>
      <c r="O151" s="283">
        <v>20381.4912</v>
      </c>
      <c r="P151" s="297">
        <v>33.14</v>
      </c>
      <c r="Q151" s="1056">
        <v>6754.4261800000004</v>
      </c>
      <c r="R151" s="1056">
        <v>1312.5680299999999</v>
      </c>
      <c r="S151" s="1056">
        <v>407.62982</v>
      </c>
      <c r="T151" s="298">
        <v>28856.115229999996</v>
      </c>
      <c r="U151" s="286">
        <v>4645.8345499999996</v>
      </c>
      <c r="V151" s="299">
        <v>33501.949779999995</v>
      </c>
      <c r="W151" s="287">
        <v>1375.2704000000001</v>
      </c>
      <c r="X151" s="287">
        <v>231.4496</v>
      </c>
      <c r="Y151" s="287">
        <v>602.18880000000001</v>
      </c>
      <c r="Z151" s="299">
        <v>2208.9088000000002</v>
      </c>
      <c r="AA151" s="298">
        <v>35710.858579999993</v>
      </c>
      <c r="AB151" s="466"/>
      <c r="AC151" s="466"/>
      <c r="AD151" s="466"/>
      <c r="AE151" s="242"/>
      <c r="AF151" s="242"/>
      <c r="AG151" s="242"/>
      <c r="AH151" s="1435" t="s">
        <v>364</v>
      </c>
      <c r="AI151" s="838"/>
      <c r="AJ151" s="396"/>
      <c r="AK151" s="1626"/>
      <c r="AL151" s="483"/>
      <c r="AM151"/>
      <c r="AO151" t="s">
        <v>364</v>
      </c>
      <c r="AQ151" s="1453"/>
    </row>
    <row r="152" spans="1:43" x14ac:dyDescent="0.2">
      <c r="A152" s="804" t="s">
        <v>2008</v>
      </c>
      <c r="B152" s="781" t="s">
        <v>2275</v>
      </c>
      <c r="C152" s="977" t="s">
        <v>2535</v>
      </c>
      <c r="D152" s="977" t="s">
        <v>63</v>
      </c>
      <c r="E152" s="769">
        <v>128</v>
      </c>
      <c r="F152" s="268">
        <v>303</v>
      </c>
      <c r="G152" s="268" t="s">
        <v>36</v>
      </c>
      <c r="H152" s="268" t="s">
        <v>498</v>
      </c>
      <c r="I152" s="898"/>
      <c r="J152" s="302" t="s">
        <v>580</v>
      </c>
      <c r="K152" s="271">
        <v>1</v>
      </c>
      <c r="L152" s="327" t="s">
        <v>503</v>
      </c>
      <c r="M152" s="272">
        <v>1.8</v>
      </c>
      <c r="N152" s="1097"/>
      <c r="O152" s="273">
        <v>40676.018400000008</v>
      </c>
      <c r="P152" s="269"/>
      <c r="Q152" s="1055">
        <v>13480.032509999999</v>
      </c>
      <c r="R152" s="1055">
        <v>2619.53559</v>
      </c>
      <c r="S152" s="1055">
        <v>813.52037000000007</v>
      </c>
      <c r="T152" s="274">
        <v>57589.106869999996</v>
      </c>
      <c r="U152" s="272">
        <v>9271.8462099999997</v>
      </c>
      <c r="V152" s="272">
        <v>66860.953080000007</v>
      </c>
      <c r="W152" s="275">
        <v>1933.9739999999997</v>
      </c>
      <c r="X152" s="275">
        <v>325.476</v>
      </c>
      <c r="Y152" s="275">
        <v>846.82800000000009</v>
      </c>
      <c r="Z152" s="272">
        <v>3106.2779999999998</v>
      </c>
      <c r="AA152" s="274">
        <v>69967.231079999998</v>
      </c>
      <c r="AB152" s="341">
        <v>38911.370000000003</v>
      </c>
      <c r="AC152" s="341">
        <v>2830.69</v>
      </c>
      <c r="AD152" s="339">
        <v>0</v>
      </c>
      <c r="AE152" s="340">
        <v>42626.63</v>
      </c>
      <c r="AF152" s="340">
        <v>3100.96</v>
      </c>
      <c r="AG152" s="340">
        <v>0</v>
      </c>
      <c r="AH152" s="844">
        <v>115694.82108000001</v>
      </c>
      <c r="AI152" s="844">
        <v>115694.82</v>
      </c>
      <c r="AJ152" s="641"/>
      <c r="AK152" s="1627">
        <v>21</v>
      </c>
      <c r="AL152" s="484"/>
      <c r="AM152" s="751" t="s">
        <v>2604</v>
      </c>
      <c r="AN152" t="b">
        <v>0</v>
      </c>
      <c r="AO152" t="e">
        <v>#NAME?</v>
      </c>
      <c r="AQ152" s="1454"/>
    </row>
    <row r="153" spans="1:43" outlineLevel="1" x14ac:dyDescent="0.2">
      <c r="A153" s="787"/>
      <c r="B153" s="781" t="s">
        <v>2275</v>
      </c>
      <c r="C153" s="977"/>
      <c r="D153" s="977"/>
      <c r="E153" s="767">
        <v>128</v>
      </c>
      <c r="F153" s="276">
        <v>303</v>
      </c>
      <c r="G153" s="276" t="s">
        <v>36</v>
      </c>
      <c r="H153" s="277"/>
      <c r="I153" s="895">
        <v>1</v>
      </c>
      <c r="J153" s="279" t="s">
        <v>546</v>
      </c>
      <c r="K153" s="280"/>
      <c r="L153" s="321"/>
      <c r="M153" s="281">
        <v>0.22</v>
      </c>
      <c r="N153" s="1463">
        <v>54</v>
      </c>
      <c r="O153" s="283">
        <v>9712.1903999999995</v>
      </c>
      <c r="P153" s="284">
        <v>33.14</v>
      </c>
      <c r="Q153" s="1056">
        <v>3218.6199000000001</v>
      </c>
      <c r="R153" s="1056">
        <v>625.46505999999999</v>
      </c>
      <c r="S153" s="1056">
        <v>194.24381</v>
      </c>
      <c r="T153" s="285">
        <v>13750.51917</v>
      </c>
      <c r="U153" s="286">
        <v>2213.8335900000002</v>
      </c>
      <c r="V153" s="286">
        <v>15964.35276</v>
      </c>
      <c r="W153" s="287">
        <v>236.37459999999999</v>
      </c>
      <c r="X153" s="287">
        <v>39.7804</v>
      </c>
      <c r="Y153" s="287">
        <v>103.5012</v>
      </c>
      <c r="Z153" s="286">
        <v>379.65619999999996</v>
      </c>
      <c r="AA153" s="285">
        <v>16344.008959999999</v>
      </c>
      <c r="AB153" s="263"/>
      <c r="AC153" s="263"/>
      <c r="AD153" s="263"/>
      <c r="AE153" s="249"/>
      <c r="AF153" s="249"/>
      <c r="AG153" s="249"/>
      <c r="AH153" s="1435" t="s">
        <v>364</v>
      </c>
      <c r="AI153" s="225"/>
      <c r="AJ153" s="266"/>
      <c r="AK153" s="1625"/>
      <c r="AL153" s="483"/>
      <c r="AM153"/>
      <c r="AO153" t="s">
        <v>364</v>
      </c>
      <c r="AQ153" s="1453"/>
    </row>
    <row r="154" spans="1:43" outlineLevel="1" x14ac:dyDescent="0.2">
      <c r="A154" s="787"/>
      <c r="B154" s="781" t="s">
        <v>2275</v>
      </c>
      <c r="C154" s="977"/>
      <c r="D154" s="977"/>
      <c r="E154" s="767">
        <v>128</v>
      </c>
      <c r="F154" s="276">
        <v>303</v>
      </c>
      <c r="G154" s="276" t="s">
        <v>36</v>
      </c>
      <c r="H154" s="277"/>
      <c r="I154" s="895">
        <v>80</v>
      </c>
      <c r="J154" s="279" t="s">
        <v>561</v>
      </c>
      <c r="K154" s="277"/>
      <c r="L154" s="322"/>
      <c r="M154" s="281">
        <v>0.56000000000000005</v>
      </c>
      <c r="N154" s="1463">
        <v>40</v>
      </c>
      <c r="O154" s="283">
        <v>14276.3712</v>
      </c>
      <c r="P154" s="284">
        <v>33.14</v>
      </c>
      <c r="Q154" s="1056">
        <v>4731.1894199999997</v>
      </c>
      <c r="R154" s="1056">
        <v>919.39831000000004</v>
      </c>
      <c r="S154" s="1056">
        <v>285.52742000000001</v>
      </c>
      <c r="T154" s="285">
        <v>20212.486349999999</v>
      </c>
      <c r="U154" s="286">
        <v>3254.2103000000002</v>
      </c>
      <c r="V154" s="286">
        <v>23466.696649999998</v>
      </c>
      <c r="W154" s="287">
        <v>601.68079999999998</v>
      </c>
      <c r="X154" s="287">
        <v>101.25920000000001</v>
      </c>
      <c r="Y154" s="287">
        <v>263.45760000000001</v>
      </c>
      <c r="Z154" s="286">
        <v>966.39760000000001</v>
      </c>
      <c r="AA154" s="285">
        <v>24433.094249999998</v>
      </c>
      <c r="AB154" s="263"/>
      <c r="AC154" s="263"/>
      <c r="AD154" s="263"/>
      <c r="AE154" s="249"/>
      <c r="AF154" s="249"/>
      <c r="AG154" s="249"/>
      <c r="AH154" s="1435" t="s">
        <v>364</v>
      </c>
      <c r="AI154" s="225"/>
      <c r="AJ154" s="266"/>
      <c r="AK154" s="1625"/>
      <c r="AL154" s="483"/>
      <c r="AM154"/>
      <c r="AO154" t="s">
        <v>364</v>
      </c>
      <c r="AQ154" s="1453"/>
    </row>
    <row r="155" spans="1:43" outlineLevel="1" x14ac:dyDescent="0.2">
      <c r="A155" s="787"/>
      <c r="B155" s="781" t="s">
        <v>2275</v>
      </c>
      <c r="C155" s="977"/>
      <c r="D155" s="977"/>
      <c r="E155" s="767">
        <v>128</v>
      </c>
      <c r="F155" s="276">
        <v>303</v>
      </c>
      <c r="G155" s="276" t="s">
        <v>36</v>
      </c>
      <c r="H155" s="277"/>
      <c r="I155" s="895">
        <v>180</v>
      </c>
      <c r="J155" s="279" t="s">
        <v>543</v>
      </c>
      <c r="K155" s="277"/>
      <c r="L155" s="322"/>
      <c r="M155" s="281">
        <v>0.7</v>
      </c>
      <c r="N155" s="1463">
        <v>29</v>
      </c>
      <c r="O155" s="283">
        <v>11592.084000000001</v>
      </c>
      <c r="P155" s="284">
        <v>33.14</v>
      </c>
      <c r="Q155" s="1056">
        <v>3841.6166400000002</v>
      </c>
      <c r="R155" s="1056">
        <v>746.53021000000001</v>
      </c>
      <c r="S155" s="1056">
        <v>231.84168</v>
      </c>
      <c r="T155" s="285">
        <v>16412.072530000001</v>
      </c>
      <c r="U155" s="286">
        <v>2642.3436799999999</v>
      </c>
      <c r="V155" s="286">
        <v>19054.416210000003</v>
      </c>
      <c r="W155" s="287">
        <v>752.101</v>
      </c>
      <c r="X155" s="287">
        <v>126.574</v>
      </c>
      <c r="Y155" s="287">
        <v>329.322</v>
      </c>
      <c r="Z155" s="286">
        <v>1207.9969999999998</v>
      </c>
      <c r="AA155" s="285">
        <v>20262.413210000002</v>
      </c>
      <c r="AB155" s="263"/>
      <c r="AC155" s="263"/>
      <c r="AD155" s="263"/>
      <c r="AE155" s="249"/>
      <c r="AF155" s="249"/>
      <c r="AG155" s="249"/>
      <c r="AH155" s="1435" t="s">
        <v>364</v>
      </c>
      <c r="AI155" s="225"/>
      <c r="AJ155" s="266"/>
      <c r="AK155" s="1625"/>
      <c r="AL155" s="483"/>
      <c r="AM155"/>
      <c r="AO155" t="s">
        <v>364</v>
      </c>
      <c r="AQ155" s="1453"/>
    </row>
    <row r="156" spans="1:43" outlineLevel="1" x14ac:dyDescent="0.2">
      <c r="A156" s="787"/>
      <c r="B156" s="781" t="s">
        <v>2275</v>
      </c>
      <c r="C156" s="977"/>
      <c r="D156" s="977"/>
      <c r="E156" s="767">
        <v>128</v>
      </c>
      <c r="F156" s="276">
        <v>303</v>
      </c>
      <c r="G156" s="276" t="s">
        <v>36</v>
      </c>
      <c r="H156" s="388"/>
      <c r="I156" s="909">
        <v>213</v>
      </c>
      <c r="J156" s="279" t="s">
        <v>3263</v>
      </c>
      <c r="K156" s="388"/>
      <c r="L156" s="662"/>
      <c r="M156" s="1654">
        <v>0.06</v>
      </c>
      <c r="N156" s="1463">
        <v>28</v>
      </c>
      <c r="O156" s="283">
        <v>955.38239999999996</v>
      </c>
      <c r="P156" s="284">
        <v>33.14</v>
      </c>
      <c r="Q156" s="1056">
        <v>316.61372999999998</v>
      </c>
      <c r="R156" s="1056">
        <v>61.526629999999997</v>
      </c>
      <c r="S156" s="1056">
        <v>19.10765</v>
      </c>
      <c r="T156" s="285">
        <v>1352.63041</v>
      </c>
      <c r="U156" s="286">
        <v>217.77350000000001</v>
      </c>
      <c r="V156" s="286">
        <v>1570.40391</v>
      </c>
      <c r="W156" s="287">
        <v>64.465800000000002</v>
      </c>
      <c r="X156" s="287">
        <v>10.8492</v>
      </c>
      <c r="Y156" s="287">
        <v>28.227599999999999</v>
      </c>
      <c r="Z156" s="286">
        <v>103.54259999999999</v>
      </c>
      <c r="AA156" s="285">
        <v>1673.94651</v>
      </c>
      <c r="AB156" s="263"/>
      <c r="AC156" s="263"/>
      <c r="AD156" s="263"/>
      <c r="AE156" s="249"/>
      <c r="AF156" s="249"/>
      <c r="AG156" s="249"/>
      <c r="AH156" s="1435"/>
      <c r="AI156" s="225"/>
      <c r="AJ156" s="266"/>
      <c r="AK156" s="1625"/>
      <c r="AL156" s="483"/>
      <c r="AM156"/>
      <c r="AQ156" s="1453"/>
    </row>
    <row r="157" spans="1:43" outlineLevel="1" x14ac:dyDescent="0.2">
      <c r="A157" s="787"/>
      <c r="B157" s="807" t="s">
        <v>2275</v>
      </c>
      <c r="C157" s="978"/>
      <c r="D157" s="978"/>
      <c r="E157" s="768">
        <v>128</v>
      </c>
      <c r="F157" s="289">
        <v>303</v>
      </c>
      <c r="G157" s="289" t="s">
        <v>36</v>
      </c>
      <c r="H157" s="290"/>
      <c r="I157" s="899">
        <v>200</v>
      </c>
      <c r="J157" s="292" t="s">
        <v>1927</v>
      </c>
      <c r="K157" s="290"/>
      <c r="L157" s="656"/>
      <c r="M157" s="294">
        <v>0.26</v>
      </c>
      <c r="N157" s="1465">
        <v>28</v>
      </c>
      <c r="O157" s="283">
        <v>4139.9903999999997</v>
      </c>
      <c r="P157" s="297">
        <v>33.14</v>
      </c>
      <c r="Q157" s="1056">
        <v>1371.9928199999999</v>
      </c>
      <c r="R157" s="1056">
        <v>266.61538000000002</v>
      </c>
      <c r="S157" s="1056">
        <v>82.799809999999994</v>
      </c>
      <c r="T157" s="298">
        <v>5861.3984100000007</v>
      </c>
      <c r="U157" s="286">
        <v>943.68514000000005</v>
      </c>
      <c r="V157" s="299">
        <v>6805.0835500000012</v>
      </c>
      <c r="W157" s="287">
        <v>279.35180000000003</v>
      </c>
      <c r="X157" s="287">
        <v>47.013199999999998</v>
      </c>
      <c r="Y157" s="287">
        <v>122.31959999999999</v>
      </c>
      <c r="Z157" s="299">
        <v>448.68459999999999</v>
      </c>
      <c r="AA157" s="298">
        <v>7253.7681500000008</v>
      </c>
      <c r="AB157" s="263"/>
      <c r="AC157" s="263"/>
      <c r="AD157" s="263"/>
      <c r="AE157" s="249"/>
      <c r="AF157" s="249"/>
      <c r="AG157" s="249"/>
      <c r="AH157" s="1435" t="s">
        <v>364</v>
      </c>
      <c r="AI157" s="225"/>
      <c r="AJ157" s="266"/>
      <c r="AK157" s="1626"/>
      <c r="AL157" s="483"/>
      <c r="AM157"/>
      <c r="AO157" t="s">
        <v>364</v>
      </c>
      <c r="AQ157" s="1453"/>
    </row>
    <row r="158" spans="1:43" x14ac:dyDescent="0.2">
      <c r="A158" s="804" t="s">
        <v>2009</v>
      </c>
      <c r="B158" s="781" t="s">
        <v>2275</v>
      </c>
      <c r="C158" s="977" t="s">
        <v>2535</v>
      </c>
      <c r="D158" s="977" t="s">
        <v>62</v>
      </c>
      <c r="E158" s="769">
        <v>130</v>
      </c>
      <c r="F158" s="268">
        <v>312</v>
      </c>
      <c r="G158" s="268" t="s">
        <v>38</v>
      </c>
      <c r="H158" s="268" t="s">
        <v>498</v>
      </c>
      <c r="I158" s="898"/>
      <c r="J158" s="302" t="s">
        <v>793</v>
      </c>
      <c r="K158" s="271">
        <v>21681</v>
      </c>
      <c r="L158" s="327" t="s">
        <v>574</v>
      </c>
      <c r="M158" s="643">
        <v>136.88999999999999</v>
      </c>
      <c r="N158" s="1097"/>
      <c r="O158" s="883">
        <v>3055293.0455999998</v>
      </c>
      <c r="P158" s="269"/>
      <c r="Q158" s="1055">
        <v>860064.99234</v>
      </c>
      <c r="R158" s="1066">
        <v>196760.87213</v>
      </c>
      <c r="S158" s="1055">
        <v>61105.860910000003</v>
      </c>
      <c r="T158" s="470">
        <v>4173224.77098</v>
      </c>
      <c r="U158" s="272">
        <v>671889.18812999991</v>
      </c>
      <c r="V158" s="643">
        <v>4845113.9591100002</v>
      </c>
      <c r="W158" s="275">
        <v>147078.72269999998</v>
      </c>
      <c r="X158" s="275">
        <v>24752.449799999999</v>
      </c>
      <c r="Y158" s="275">
        <v>64401.269399999997</v>
      </c>
      <c r="Z158" s="645">
        <v>236232.44190000001</v>
      </c>
      <c r="AA158" s="274">
        <v>5081346.4010100001</v>
      </c>
      <c r="AB158" s="339">
        <v>538632.82999999996</v>
      </c>
      <c r="AC158" s="339">
        <v>112442.74</v>
      </c>
      <c r="AD158" s="339">
        <v>0</v>
      </c>
      <c r="AE158" s="340">
        <v>590061.49</v>
      </c>
      <c r="AF158" s="640">
        <v>123178.77</v>
      </c>
      <c r="AG158" s="340">
        <v>0</v>
      </c>
      <c r="AH158" s="844">
        <v>5794586.6610099999</v>
      </c>
      <c r="AI158" s="842">
        <v>267.27</v>
      </c>
      <c r="AJ158" s="395"/>
      <c r="AK158" s="1627">
        <v>22</v>
      </c>
      <c r="AL158" s="484"/>
      <c r="AM158" s="751" t="s">
        <v>2604</v>
      </c>
      <c r="AN158" t="b">
        <v>0</v>
      </c>
      <c r="AO158" t="e">
        <v>#NAME?</v>
      </c>
      <c r="AQ158" s="1452"/>
    </row>
    <row r="159" spans="1:43" outlineLevel="1" x14ac:dyDescent="0.2">
      <c r="A159" s="787"/>
      <c r="B159" s="781" t="s">
        <v>2275</v>
      </c>
      <c r="C159" s="977"/>
      <c r="D159" s="977"/>
      <c r="E159" s="767">
        <v>130</v>
      </c>
      <c r="F159" s="276">
        <v>312</v>
      </c>
      <c r="G159" s="276" t="s">
        <v>38</v>
      </c>
      <c r="H159" s="277"/>
      <c r="I159" s="895">
        <v>1</v>
      </c>
      <c r="J159" s="279" t="s">
        <v>546</v>
      </c>
      <c r="K159" s="280"/>
      <c r="L159" s="321"/>
      <c r="M159" s="281">
        <v>7</v>
      </c>
      <c r="N159" s="1463">
        <v>54</v>
      </c>
      <c r="O159" s="283">
        <v>309024.24</v>
      </c>
      <c r="P159" s="284">
        <v>28.15</v>
      </c>
      <c r="Q159" s="1056">
        <v>86990.323560000004</v>
      </c>
      <c r="R159" s="1056">
        <v>19901.161059999999</v>
      </c>
      <c r="S159" s="1056">
        <v>6180.4848000000002</v>
      </c>
      <c r="T159" s="285">
        <v>422096.20941999997</v>
      </c>
      <c r="U159" s="286">
        <v>67957.489719999998</v>
      </c>
      <c r="V159" s="286">
        <v>490053.69913999998</v>
      </c>
      <c r="W159" s="287">
        <v>7521.01</v>
      </c>
      <c r="X159" s="287">
        <v>1265.74</v>
      </c>
      <c r="Y159" s="287">
        <v>3293.22</v>
      </c>
      <c r="Z159" s="286">
        <v>12079.97</v>
      </c>
      <c r="AA159" s="285">
        <v>502133.66913999995</v>
      </c>
      <c r="AB159" s="263"/>
      <c r="AC159" s="263"/>
      <c r="AD159" s="263"/>
      <c r="AE159" s="249"/>
      <c r="AF159" s="249"/>
      <c r="AG159" s="249"/>
      <c r="AH159" s="1435" t="s">
        <v>364</v>
      </c>
      <c r="AI159" s="225"/>
      <c r="AJ159" s="266"/>
      <c r="AK159" s="1625"/>
      <c r="AL159" s="483"/>
      <c r="AM159"/>
      <c r="AO159" t="s">
        <v>364</v>
      </c>
      <c r="AQ159" s="1453"/>
    </row>
    <row r="160" spans="1:43" outlineLevel="1" x14ac:dyDescent="0.2">
      <c r="A160" s="787"/>
      <c r="B160" s="781" t="s">
        <v>2275</v>
      </c>
      <c r="C160" s="977"/>
      <c r="D160" s="977"/>
      <c r="E160" s="767">
        <v>130</v>
      </c>
      <c r="F160" s="276">
        <v>312</v>
      </c>
      <c r="G160" s="276" t="s">
        <v>38</v>
      </c>
      <c r="H160" s="277"/>
      <c r="I160" s="895">
        <v>150</v>
      </c>
      <c r="J160" s="279" t="s">
        <v>3427</v>
      </c>
      <c r="K160" s="277"/>
      <c r="L160" s="322"/>
      <c r="M160" s="281">
        <v>7</v>
      </c>
      <c r="N160" s="1463">
        <v>50</v>
      </c>
      <c r="O160" s="283">
        <v>264154.8</v>
      </c>
      <c r="P160" s="284">
        <v>28.15</v>
      </c>
      <c r="Q160" s="1056">
        <v>74359.576199999996</v>
      </c>
      <c r="R160" s="1056">
        <v>17011.56912</v>
      </c>
      <c r="S160" s="1056">
        <v>5283.0959999999995</v>
      </c>
      <c r="T160" s="285">
        <v>360809.04132000002</v>
      </c>
      <c r="U160" s="286">
        <v>58090.255649999999</v>
      </c>
      <c r="V160" s="286">
        <v>418899.29697000002</v>
      </c>
      <c r="W160" s="287">
        <v>7521.01</v>
      </c>
      <c r="X160" s="287">
        <v>1265.74</v>
      </c>
      <c r="Y160" s="287">
        <v>3293.22</v>
      </c>
      <c r="Z160" s="286">
        <v>12079.97</v>
      </c>
      <c r="AA160" s="285">
        <v>430979.26697</v>
      </c>
      <c r="AB160" s="263"/>
      <c r="AC160" s="263"/>
      <c r="AD160" s="263"/>
      <c r="AE160" s="249"/>
      <c r="AF160" s="249"/>
      <c r="AG160" s="249"/>
      <c r="AH160" s="1435" t="s">
        <v>364</v>
      </c>
      <c r="AI160" s="225"/>
      <c r="AJ160" s="266"/>
      <c r="AK160" s="1625"/>
      <c r="AL160" s="483"/>
      <c r="AM160"/>
      <c r="AO160" t="s">
        <v>364</v>
      </c>
      <c r="AQ160" s="1453"/>
    </row>
    <row r="161" spans="1:43" outlineLevel="1" x14ac:dyDescent="0.2">
      <c r="A161" s="787"/>
      <c r="B161" s="781" t="s">
        <v>2275</v>
      </c>
      <c r="C161" s="977"/>
      <c r="D161" s="977"/>
      <c r="E161" s="767">
        <v>130</v>
      </c>
      <c r="F161" s="276">
        <v>312</v>
      </c>
      <c r="G161" s="276" t="s">
        <v>38</v>
      </c>
      <c r="H161" s="277"/>
      <c r="I161" s="895">
        <v>80</v>
      </c>
      <c r="J161" s="279" t="s">
        <v>561</v>
      </c>
      <c r="K161" s="277"/>
      <c r="L161" s="322"/>
      <c r="M161" s="281">
        <v>17</v>
      </c>
      <c r="N161" s="1463">
        <v>43</v>
      </c>
      <c r="O161" s="283">
        <v>487502.88</v>
      </c>
      <c r="P161" s="284">
        <v>28.15</v>
      </c>
      <c r="Q161" s="1056">
        <v>137232.06072000001</v>
      </c>
      <c r="R161" s="1056">
        <v>31395.18547</v>
      </c>
      <c r="S161" s="1056">
        <v>9750.0576000000001</v>
      </c>
      <c r="T161" s="285">
        <v>665880.18379000016</v>
      </c>
      <c r="U161" s="286">
        <v>107206.70959</v>
      </c>
      <c r="V161" s="286">
        <v>773086.89338000014</v>
      </c>
      <c r="W161" s="287">
        <v>18265.310000000001</v>
      </c>
      <c r="X161" s="287">
        <v>3073.94</v>
      </c>
      <c r="Y161" s="287">
        <v>7997.82</v>
      </c>
      <c r="Z161" s="286">
        <v>29337.07</v>
      </c>
      <c r="AA161" s="285">
        <v>802423.96338000009</v>
      </c>
      <c r="AB161" s="263"/>
      <c r="AC161" s="263"/>
      <c r="AD161" s="263"/>
      <c r="AE161" s="249"/>
      <c r="AF161" s="249"/>
      <c r="AG161" s="249"/>
      <c r="AH161" s="1435" t="s">
        <v>364</v>
      </c>
      <c r="AI161" s="225"/>
      <c r="AJ161" s="266"/>
      <c r="AK161" s="1625"/>
      <c r="AL161" s="483"/>
      <c r="AM161"/>
      <c r="AO161" t="s">
        <v>364</v>
      </c>
      <c r="AQ161" s="1453"/>
    </row>
    <row r="162" spans="1:43" outlineLevel="1" x14ac:dyDescent="0.2">
      <c r="A162" s="787"/>
      <c r="B162" s="781" t="s">
        <v>2275</v>
      </c>
      <c r="C162" s="977"/>
      <c r="D162" s="977"/>
      <c r="E162" s="1424">
        <v>130</v>
      </c>
      <c r="F162" s="1425">
        <v>312</v>
      </c>
      <c r="G162" s="1425" t="s">
        <v>38</v>
      </c>
      <c r="H162" s="1426"/>
      <c r="I162" s="895">
        <v>209</v>
      </c>
      <c r="J162" s="1427" t="s">
        <v>539</v>
      </c>
      <c r="K162" s="1426"/>
      <c r="L162" s="1428"/>
      <c r="M162" s="1429">
        <v>2.5</v>
      </c>
      <c r="N162" s="1463">
        <v>39</v>
      </c>
      <c r="O162" s="283">
        <v>61282.5</v>
      </c>
      <c r="P162" s="284">
        <v>28.15</v>
      </c>
      <c r="Q162" s="1056">
        <v>17251.02375</v>
      </c>
      <c r="R162" s="1056">
        <v>3946.5929999999998</v>
      </c>
      <c r="S162" s="1056">
        <v>1225.6500000000001</v>
      </c>
      <c r="T162" s="285">
        <v>83705.766749999981</v>
      </c>
      <c r="U162" s="286">
        <v>13476.62845</v>
      </c>
      <c r="V162" s="286">
        <v>97182.395199999984</v>
      </c>
      <c r="W162" s="287">
        <v>2686.0749999999998</v>
      </c>
      <c r="X162" s="287">
        <v>452.05</v>
      </c>
      <c r="Y162" s="287">
        <v>1176.1500000000001</v>
      </c>
      <c r="Z162" s="286">
        <v>4314.2749999999996</v>
      </c>
      <c r="AA162" s="285">
        <v>101496.67019999998</v>
      </c>
      <c r="AB162" s="263"/>
      <c r="AC162" s="263"/>
      <c r="AD162" s="263"/>
      <c r="AE162" s="249"/>
      <c r="AF162" s="249"/>
      <c r="AG162" s="249"/>
      <c r="AH162" s="1435" t="s">
        <v>364</v>
      </c>
      <c r="AI162" s="225"/>
      <c r="AJ162" s="266"/>
      <c r="AK162" s="1625"/>
      <c r="AL162" s="483"/>
      <c r="AM162"/>
      <c r="AO162" t="s">
        <v>364</v>
      </c>
      <c r="AQ162" s="1453"/>
    </row>
    <row r="163" spans="1:43" outlineLevel="1" x14ac:dyDescent="0.2">
      <c r="A163" s="787"/>
      <c r="B163" s="781" t="s">
        <v>2275</v>
      </c>
      <c r="C163" s="977"/>
      <c r="D163" s="977"/>
      <c r="E163" s="767">
        <v>130</v>
      </c>
      <c r="F163" s="276">
        <v>312</v>
      </c>
      <c r="G163" s="276" t="s">
        <v>38</v>
      </c>
      <c r="H163" s="277"/>
      <c r="I163" s="895">
        <v>66</v>
      </c>
      <c r="J163" s="279" t="s">
        <v>3199</v>
      </c>
      <c r="K163" s="277"/>
      <c r="L163" s="322"/>
      <c r="M163" s="281">
        <v>6</v>
      </c>
      <c r="N163" s="1463">
        <v>36</v>
      </c>
      <c r="O163" s="283">
        <v>130751.28</v>
      </c>
      <c r="P163" s="284">
        <v>28.15</v>
      </c>
      <c r="Q163" s="1056">
        <v>36806.48532</v>
      </c>
      <c r="R163" s="1056">
        <v>8420.3824299999997</v>
      </c>
      <c r="S163" s="1056">
        <v>2615.0255999999999</v>
      </c>
      <c r="T163" s="285">
        <v>178593.17335</v>
      </c>
      <c r="U163" s="286">
        <v>28753.500909999999</v>
      </c>
      <c r="V163" s="286">
        <v>207346.67426</v>
      </c>
      <c r="W163" s="287">
        <v>6446.58</v>
      </c>
      <c r="X163" s="287">
        <v>1084.92</v>
      </c>
      <c r="Y163" s="287">
        <v>2822.76</v>
      </c>
      <c r="Z163" s="286">
        <v>10354.26</v>
      </c>
      <c r="AA163" s="285">
        <v>217700.93426000001</v>
      </c>
      <c r="AB163" s="263"/>
      <c r="AC163" s="263"/>
      <c r="AD163" s="263"/>
      <c r="AE163" s="249"/>
      <c r="AF163" s="249"/>
      <c r="AG163" s="249"/>
      <c r="AH163" s="1435" t="s">
        <v>364</v>
      </c>
      <c r="AI163" s="225"/>
      <c r="AJ163" s="266"/>
      <c r="AK163" s="1625"/>
      <c r="AL163" s="483"/>
      <c r="AM163"/>
      <c r="AO163" t="s">
        <v>364</v>
      </c>
      <c r="AQ163" s="1453"/>
    </row>
    <row r="164" spans="1:43" outlineLevel="1" x14ac:dyDescent="0.2">
      <c r="A164" s="787"/>
      <c r="B164" s="781" t="s">
        <v>2275</v>
      </c>
      <c r="C164" s="977"/>
      <c r="D164" s="977"/>
      <c r="E164" s="767">
        <v>130</v>
      </c>
      <c r="F164" s="276">
        <v>312</v>
      </c>
      <c r="G164" s="276" t="s">
        <v>38</v>
      </c>
      <c r="H164" s="277"/>
      <c r="I164" s="895">
        <v>180</v>
      </c>
      <c r="J164" s="279" t="s">
        <v>543</v>
      </c>
      <c r="K164" s="277"/>
      <c r="L164" s="322"/>
      <c r="M164" s="281">
        <v>73</v>
      </c>
      <c r="N164" s="1463">
        <v>33</v>
      </c>
      <c r="O164" s="283">
        <v>1414214.4</v>
      </c>
      <c r="P164" s="284">
        <v>28.15</v>
      </c>
      <c r="Q164" s="1056">
        <v>398101.35359999997</v>
      </c>
      <c r="R164" s="1056">
        <v>91075.407359999997</v>
      </c>
      <c r="S164" s="1056">
        <v>28284.288</v>
      </c>
      <c r="T164" s="884">
        <v>1931675.44896</v>
      </c>
      <c r="U164" s="286">
        <v>310999.74728000001</v>
      </c>
      <c r="V164" s="644">
        <v>2242675.19624</v>
      </c>
      <c r="W164" s="287">
        <v>78433.39</v>
      </c>
      <c r="X164" s="287">
        <v>13199.86</v>
      </c>
      <c r="Y164" s="287">
        <v>34343.58</v>
      </c>
      <c r="Z164" s="644">
        <v>125976.83</v>
      </c>
      <c r="AA164" s="285">
        <v>2368652.02624</v>
      </c>
      <c r="AB164" s="263"/>
      <c r="AC164" s="263"/>
      <c r="AD164" s="263"/>
      <c r="AE164" s="249"/>
      <c r="AF164" s="249"/>
      <c r="AG164" s="249"/>
      <c r="AH164" s="1435" t="s">
        <v>364</v>
      </c>
      <c r="AI164" s="225"/>
      <c r="AJ164" s="266"/>
      <c r="AK164" s="1625"/>
      <c r="AL164" s="483"/>
      <c r="AM164"/>
      <c r="AO164" t="s">
        <v>364</v>
      </c>
      <c r="AQ164" s="1453"/>
    </row>
    <row r="165" spans="1:43" outlineLevel="1" x14ac:dyDescent="0.2">
      <c r="A165" s="787"/>
      <c r="B165" s="781" t="s">
        <v>2275</v>
      </c>
      <c r="C165" s="977"/>
      <c r="D165" s="977"/>
      <c r="E165" s="767">
        <v>130</v>
      </c>
      <c r="F165" s="276">
        <v>312</v>
      </c>
      <c r="G165" s="276" t="s">
        <v>38</v>
      </c>
      <c r="H165" s="388"/>
      <c r="I165" s="909">
        <v>213</v>
      </c>
      <c r="J165" s="279" t="s">
        <v>3263</v>
      </c>
      <c r="K165" s="388"/>
      <c r="L165" s="662"/>
      <c r="M165" s="1654">
        <v>4.5</v>
      </c>
      <c r="N165" s="1463">
        <v>28</v>
      </c>
      <c r="O165" s="283">
        <v>71653.679999999993</v>
      </c>
      <c r="P165" s="284">
        <v>28.15</v>
      </c>
      <c r="Q165" s="1056">
        <v>20170.510920000001</v>
      </c>
      <c r="R165" s="1056">
        <v>4614.4969899999996</v>
      </c>
      <c r="S165" s="1056">
        <v>1433.0735999999999</v>
      </c>
      <c r="T165" s="884">
        <v>97871.761509999997</v>
      </c>
      <c r="U165" s="286">
        <v>15757.3536</v>
      </c>
      <c r="V165" s="644">
        <v>113629.11511</v>
      </c>
      <c r="W165" s="287">
        <v>4834.9350000000004</v>
      </c>
      <c r="X165" s="287">
        <v>813.69</v>
      </c>
      <c r="Y165" s="287">
        <v>2117.0700000000002</v>
      </c>
      <c r="Z165" s="644">
        <v>7765.6949999999997</v>
      </c>
      <c r="AA165" s="285">
        <v>121394.81010999999</v>
      </c>
      <c r="AB165" s="263"/>
      <c r="AC165" s="263"/>
      <c r="AD165" s="263"/>
      <c r="AE165" s="249"/>
      <c r="AF165" s="249"/>
      <c r="AG165" s="249"/>
      <c r="AH165" s="1435"/>
      <c r="AI165" s="225"/>
      <c r="AJ165" s="266"/>
      <c r="AK165" s="1625"/>
      <c r="AL165" s="483"/>
      <c r="AM165"/>
      <c r="AQ165" s="1453"/>
    </row>
    <row r="166" spans="1:43" outlineLevel="1" x14ac:dyDescent="0.2">
      <c r="A166" s="787"/>
      <c r="B166" s="807" t="s">
        <v>2275</v>
      </c>
      <c r="C166" s="978"/>
      <c r="D166" s="978"/>
      <c r="E166" s="768">
        <v>130</v>
      </c>
      <c r="F166" s="289">
        <v>312</v>
      </c>
      <c r="G166" s="289" t="s">
        <v>38</v>
      </c>
      <c r="H166" s="290"/>
      <c r="I166" s="899">
        <v>200</v>
      </c>
      <c r="J166" s="292" t="s">
        <v>1927</v>
      </c>
      <c r="K166" s="290"/>
      <c r="L166" s="656"/>
      <c r="M166" s="294">
        <v>19.89</v>
      </c>
      <c r="N166" s="1465">
        <v>28</v>
      </c>
      <c r="O166" s="283">
        <v>316709.26559999998</v>
      </c>
      <c r="P166" s="297">
        <v>28.15</v>
      </c>
      <c r="Q166" s="1056">
        <v>89153.65827</v>
      </c>
      <c r="R166" s="1056">
        <v>20396.076700000001</v>
      </c>
      <c r="S166" s="1056">
        <v>6334.1853099999998</v>
      </c>
      <c r="T166" s="298">
        <v>432593.18587999995</v>
      </c>
      <c r="U166" s="286">
        <v>69647.502930000002</v>
      </c>
      <c r="V166" s="299">
        <v>502240.68880999996</v>
      </c>
      <c r="W166" s="287">
        <v>21370.412700000001</v>
      </c>
      <c r="X166" s="287">
        <v>3596.5097999999998</v>
      </c>
      <c r="Y166" s="287">
        <v>9357.4493999999995</v>
      </c>
      <c r="Z166" s="299">
        <v>34324.371899999998</v>
      </c>
      <c r="AA166" s="298">
        <v>536565.06070999999</v>
      </c>
      <c r="AB166" s="263"/>
      <c r="AC166" s="263"/>
      <c r="AD166" s="263"/>
      <c r="AE166" s="249"/>
      <c r="AF166" s="249"/>
      <c r="AG166" s="249"/>
      <c r="AH166" s="1435" t="s">
        <v>364</v>
      </c>
      <c r="AI166" s="225"/>
      <c r="AJ166" s="266"/>
      <c r="AK166" s="1626"/>
      <c r="AL166" s="483"/>
      <c r="AM166"/>
      <c r="AO166" t="s">
        <v>364</v>
      </c>
      <c r="AQ166" s="1453"/>
    </row>
    <row r="167" spans="1:43" ht="25.5" x14ac:dyDescent="0.2">
      <c r="A167" s="804" t="s">
        <v>2010</v>
      </c>
      <c r="B167" s="781" t="s">
        <v>2275</v>
      </c>
      <c r="C167" s="977" t="s">
        <v>2535</v>
      </c>
      <c r="D167" s="977" t="s">
        <v>62</v>
      </c>
      <c r="E167" s="769">
        <v>130</v>
      </c>
      <c r="F167" s="268">
        <v>341</v>
      </c>
      <c r="G167" s="268" t="s">
        <v>39</v>
      </c>
      <c r="H167" s="268" t="s">
        <v>1870</v>
      </c>
      <c r="I167" s="898"/>
      <c r="J167" s="302" t="s">
        <v>794</v>
      </c>
      <c r="K167" s="271">
        <v>100</v>
      </c>
      <c r="L167" s="327" t="s">
        <v>579</v>
      </c>
      <c r="M167" s="272">
        <v>11.47</v>
      </c>
      <c r="N167" s="1097"/>
      <c r="O167" s="273">
        <v>237921.74160000001</v>
      </c>
      <c r="P167" s="269"/>
      <c r="Q167" s="1055">
        <v>66974.970260000002</v>
      </c>
      <c r="R167" s="1055">
        <v>15322.160159999999</v>
      </c>
      <c r="S167" s="1055">
        <v>4758.4348299999992</v>
      </c>
      <c r="T167" s="274">
        <v>324977.30685000005</v>
      </c>
      <c r="U167" s="272">
        <v>52321.346410000006</v>
      </c>
      <c r="V167" s="272">
        <v>377298.65326000005</v>
      </c>
      <c r="W167" s="275">
        <v>12323.712100000001</v>
      </c>
      <c r="X167" s="275">
        <v>2074.0054</v>
      </c>
      <c r="Y167" s="275">
        <v>5396.1761999999999</v>
      </c>
      <c r="Z167" s="272">
        <v>19793.893700000001</v>
      </c>
      <c r="AA167" s="274">
        <v>397092.54696000001</v>
      </c>
      <c r="AB167" s="339">
        <v>132070.74</v>
      </c>
      <c r="AC167" s="339">
        <v>24519.49</v>
      </c>
      <c r="AD167" s="339">
        <v>0</v>
      </c>
      <c r="AE167" s="340">
        <v>144680.85</v>
      </c>
      <c r="AF167" s="340">
        <v>26860.61</v>
      </c>
      <c r="AG167" s="340">
        <v>0</v>
      </c>
      <c r="AH167" s="844">
        <v>568634.00696000003</v>
      </c>
      <c r="AI167" s="842">
        <v>5686.34</v>
      </c>
      <c r="AJ167" s="395"/>
      <c r="AK167" s="1627">
        <v>23</v>
      </c>
      <c r="AL167" s="484"/>
      <c r="AM167" s="751" t="s">
        <v>2604</v>
      </c>
      <c r="AN167" t="b">
        <v>0</v>
      </c>
      <c r="AO167" t="e">
        <v>#NAME?</v>
      </c>
      <c r="AQ167" s="1454"/>
    </row>
    <row r="168" spans="1:43" outlineLevel="1" x14ac:dyDescent="0.2">
      <c r="A168" s="787"/>
      <c r="B168" s="781" t="s">
        <v>2275</v>
      </c>
      <c r="C168" s="977"/>
      <c r="D168" s="977"/>
      <c r="E168" s="767">
        <v>130</v>
      </c>
      <c r="F168" s="276">
        <v>341</v>
      </c>
      <c r="G168" s="276" t="s">
        <v>39</v>
      </c>
      <c r="H168" s="277"/>
      <c r="I168" s="895">
        <v>222</v>
      </c>
      <c r="J168" s="279" t="s">
        <v>534</v>
      </c>
      <c r="K168" s="280"/>
      <c r="L168" s="321"/>
      <c r="M168" s="281">
        <v>9.42</v>
      </c>
      <c r="N168" s="1463">
        <v>36</v>
      </c>
      <c r="O168" s="283">
        <v>205279.50959999999</v>
      </c>
      <c r="P168" s="284">
        <v>28.15</v>
      </c>
      <c r="Q168" s="1056">
        <v>57786.181949999998</v>
      </c>
      <c r="R168" s="1056">
        <v>13220.00042</v>
      </c>
      <c r="S168" s="1056">
        <v>4105.5901899999999</v>
      </c>
      <c r="T168" s="285">
        <v>280391.28216</v>
      </c>
      <c r="U168" s="286">
        <v>45142.996429999999</v>
      </c>
      <c r="V168" s="286">
        <v>325534.27859</v>
      </c>
      <c r="W168" s="287">
        <v>10121.1306</v>
      </c>
      <c r="X168" s="287">
        <v>1703.3244</v>
      </c>
      <c r="Y168" s="287">
        <v>4431.7331999999997</v>
      </c>
      <c r="Z168" s="286">
        <v>16256.188200000001</v>
      </c>
      <c r="AA168" s="285">
        <v>341790.46678999998</v>
      </c>
      <c r="AB168" s="263"/>
      <c r="AC168" s="263"/>
      <c r="AD168" s="263"/>
      <c r="AE168" s="249"/>
      <c r="AF168" s="249"/>
      <c r="AG168" s="249"/>
      <c r="AH168" s="1435" t="s">
        <v>364</v>
      </c>
      <c r="AI168" s="225"/>
      <c r="AJ168" s="266"/>
      <c r="AK168" s="1625"/>
      <c r="AL168" s="483"/>
      <c r="AM168"/>
      <c r="AO168" t="s">
        <v>364</v>
      </c>
      <c r="AQ168" s="1453"/>
    </row>
    <row r="169" spans="1:43" outlineLevel="1" x14ac:dyDescent="0.2">
      <c r="A169" s="787"/>
      <c r="B169" s="781" t="s">
        <v>2275</v>
      </c>
      <c r="C169" s="977"/>
      <c r="D169" s="977"/>
      <c r="E169" s="767">
        <v>130</v>
      </c>
      <c r="F169" s="276">
        <v>341</v>
      </c>
      <c r="G169" s="276" t="s">
        <v>39</v>
      </c>
      <c r="H169" s="388"/>
      <c r="I169" s="909">
        <v>213</v>
      </c>
      <c r="J169" s="279" t="s">
        <v>3263</v>
      </c>
      <c r="K169" s="390"/>
      <c r="L169" s="667"/>
      <c r="M169" s="1654">
        <v>0.38</v>
      </c>
      <c r="N169" s="1463">
        <v>28</v>
      </c>
      <c r="O169" s="283">
        <v>6050.7551999999996</v>
      </c>
      <c r="P169" s="284">
        <v>28.15</v>
      </c>
      <c r="Q169" s="1056">
        <v>1703.2875899999999</v>
      </c>
      <c r="R169" s="1056">
        <v>389.66863000000001</v>
      </c>
      <c r="S169" s="1056">
        <v>121.0151</v>
      </c>
      <c r="T169" s="285">
        <v>8264.7265200000002</v>
      </c>
      <c r="U169" s="286">
        <v>1330.6209699999999</v>
      </c>
      <c r="V169" s="286">
        <v>9595.3474900000001</v>
      </c>
      <c r="W169" s="287">
        <v>408.28339999999997</v>
      </c>
      <c r="X169" s="287">
        <v>68.711600000000004</v>
      </c>
      <c r="Y169" s="287">
        <v>178.7748</v>
      </c>
      <c r="Z169" s="286">
        <v>655.76980000000003</v>
      </c>
      <c r="AA169" s="285">
        <v>10251.11729</v>
      </c>
      <c r="AB169" s="263"/>
      <c r="AC169" s="263"/>
      <c r="AD169" s="263"/>
      <c r="AE169" s="249"/>
      <c r="AF169" s="249"/>
      <c r="AG169" s="249"/>
      <c r="AH169" s="1435"/>
      <c r="AI169" s="225"/>
      <c r="AJ169" s="266"/>
      <c r="AK169" s="1625"/>
      <c r="AL169" s="483"/>
      <c r="AM169"/>
      <c r="AQ169" s="1453"/>
    </row>
    <row r="170" spans="1:43" outlineLevel="1" x14ac:dyDescent="0.2">
      <c r="A170" s="787"/>
      <c r="B170" s="807" t="s">
        <v>2275</v>
      </c>
      <c r="C170" s="978"/>
      <c r="D170" s="978"/>
      <c r="E170" s="768">
        <v>130</v>
      </c>
      <c r="F170" s="289">
        <v>341</v>
      </c>
      <c r="G170" s="289" t="s">
        <v>39</v>
      </c>
      <c r="H170" s="290"/>
      <c r="I170" s="899">
        <v>200</v>
      </c>
      <c r="J170" s="292" t="s">
        <v>1927</v>
      </c>
      <c r="K170" s="290"/>
      <c r="L170" s="656"/>
      <c r="M170" s="294">
        <v>1.67</v>
      </c>
      <c r="N170" s="1465">
        <v>28</v>
      </c>
      <c r="O170" s="283">
        <v>26591.4768</v>
      </c>
      <c r="P170" s="297">
        <v>28.15</v>
      </c>
      <c r="Q170" s="1056">
        <v>7485.50072</v>
      </c>
      <c r="R170" s="1056">
        <v>1712.4911099999999</v>
      </c>
      <c r="S170" s="1056">
        <v>531.82953999999995</v>
      </c>
      <c r="T170" s="298">
        <v>36321.298170000002</v>
      </c>
      <c r="U170" s="286">
        <v>5847.72901</v>
      </c>
      <c r="V170" s="299">
        <v>42169.027180000005</v>
      </c>
      <c r="W170" s="287">
        <v>1794.2981</v>
      </c>
      <c r="X170" s="287">
        <v>301.96940000000001</v>
      </c>
      <c r="Y170" s="287">
        <v>785.66819999999996</v>
      </c>
      <c r="Z170" s="299">
        <v>2881.9357</v>
      </c>
      <c r="AA170" s="298">
        <v>45050.962880000006</v>
      </c>
      <c r="AB170" s="466"/>
      <c r="AC170" s="466"/>
      <c r="AD170" s="466"/>
      <c r="AE170" s="242"/>
      <c r="AF170" s="242"/>
      <c r="AG170" s="242"/>
      <c r="AH170" s="1435" t="s">
        <v>364</v>
      </c>
      <c r="AI170" s="838"/>
      <c r="AJ170" s="396"/>
      <c r="AK170" s="1626"/>
      <c r="AL170" s="483"/>
      <c r="AM170"/>
      <c r="AO170" t="s">
        <v>364</v>
      </c>
      <c r="AQ170" s="1453"/>
    </row>
    <row r="171" spans="1:43" ht="25.5" customHeight="1" x14ac:dyDescent="0.2">
      <c r="A171" s="804" t="s">
        <v>2011</v>
      </c>
      <c r="B171" s="781" t="s">
        <v>2275</v>
      </c>
      <c r="C171" s="977" t="s">
        <v>2535</v>
      </c>
      <c r="D171" s="977" t="s">
        <v>62</v>
      </c>
      <c r="E171" s="769">
        <v>130</v>
      </c>
      <c r="F171" s="268">
        <v>341</v>
      </c>
      <c r="G171" s="268" t="s">
        <v>39</v>
      </c>
      <c r="H171" s="268" t="s">
        <v>498</v>
      </c>
      <c r="I171" s="900"/>
      <c r="J171" s="270" t="s">
        <v>1774</v>
      </c>
      <c r="K171" s="271">
        <v>100</v>
      </c>
      <c r="L171" s="327" t="s">
        <v>579</v>
      </c>
      <c r="M171" s="272">
        <v>12.27</v>
      </c>
      <c r="N171" s="1097"/>
      <c r="O171" s="273">
        <v>263534.0724</v>
      </c>
      <c r="P171" s="269"/>
      <c r="Q171" s="1055">
        <v>74184.841369999995</v>
      </c>
      <c r="R171" s="1055">
        <v>16971.594259999998</v>
      </c>
      <c r="S171" s="1055">
        <v>5270.6814400000003</v>
      </c>
      <c r="T171" s="274">
        <v>359961.18946999998</v>
      </c>
      <c r="U171" s="272">
        <v>57953.751510000002</v>
      </c>
      <c r="V171" s="272">
        <v>417914.9409799999</v>
      </c>
      <c r="W171" s="275">
        <v>13183.256100000001</v>
      </c>
      <c r="X171" s="275">
        <v>2218.6614</v>
      </c>
      <c r="Y171" s="275">
        <v>5772.5442000000012</v>
      </c>
      <c r="Z171" s="272">
        <v>21174.4617</v>
      </c>
      <c r="AA171" s="274">
        <v>439089.40267999994</v>
      </c>
      <c r="AB171" s="339">
        <v>85912.14</v>
      </c>
      <c r="AC171" s="339">
        <v>19347.72</v>
      </c>
      <c r="AD171" s="339">
        <v>6286.5499999999993</v>
      </c>
      <c r="AE171" s="340">
        <v>94115.03</v>
      </c>
      <c r="AF171" s="340">
        <v>21195.040000000001</v>
      </c>
      <c r="AG171" s="340">
        <v>6886.79</v>
      </c>
      <c r="AH171" s="844">
        <v>561286.26268000004</v>
      </c>
      <c r="AI171" s="842">
        <v>5612.86</v>
      </c>
      <c r="AJ171" s="395"/>
      <c r="AK171" s="1627">
        <v>24</v>
      </c>
      <c r="AL171" s="484"/>
      <c r="AM171" s="751" t="s">
        <v>2604</v>
      </c>
      <c r="AN171" t="b">
        <v>0</v>
      </c>
      <c r="AO171" t="e">
        <v>#NAME?</v>
      </c>
      <c r="AQ171" s="1454"/>
    </row>
    <row r="172" spans="1:43" outlineLevel="1" x14ac:dyDescent="0.2">
      <c r="A172" s="787"/>
      <c r="B172" s="781" t="s">
        <v>2275</v>
      </c>
      <c r="C172" s="977"/>
      <c r="D172" s="977"/>
      <c r="E172" s="767">
        <v>130</v>
      </c>
      <c r="F172" s="276">
        <v>341</v>
      </c>
      <c r="G172" s="276" t="s">
        <v>39</v>
      </c>
      <c r="H172" s="277"/>
      <c r="I172" s="895">
        <v>222</v>
      </c>
      <c r="J172" s="279" t="s">
        <v>534</v>
      </c>
      <c r="K172" s="280"/>
      <c r="L172" s="321"/>
      <c r="M172" s="281">
        <v>9.69</v>
      </c>
      <c r="N172" s="1463">
        <v>36</v>
      </c>
      <c r="O172" s="283">
        <v>211163.31719999999</v>
      </c>
      <c r="P172" s="284">
        <v>28.15</v>
      </c>
      <c r="Q172" s="1056">
        <v>59442.473789999996</v>
      </c>
      <c r="R172" s="1056">
        <v>13598.91763</v>
      </c>
      <c r="S172" s="1056">
        <v>4223.2663400000001</v>
      </c>
      <c r="T172" s="285">
        <v>288427.97495999996</v>
      </c>
      <c r="U172" s="286">
        <v>46436.903969999999</v>
      </c>
      <c r="V172" s="286">
        <v>334864.87892999995</v>
      </c>
      <c r="W172" s="287">
        <v>10411.226699999999</v>
      </c>
      <c r="X172" s="287">
        <v>1752.1458</v>
      </c>
      <c r="Y172" s="287">
        <v>4558.7574000000004</v>
      </c>
      <c r="Z172" s="286">
        <v>16722.1299</v>
      </c>
      <c r="AA172" s="285">
        <v>351587.00882999995</v>
      </c>
      <c r="AB172" s="263"/>
      <c r="AC172" s="263"/>
      <c r="AD172" s="263"/>
      <c r="AE172" s="249"/>
      <c r="AF172" s="249"/>
      <c r="AG172" s="249"/>
      <c r="AH172" s="1435" t="s">
        <v>364</v>
      </c>
      <c r="AI172" s="225"/>
      <c r="AJ172" s="266"/>
      <c r="AK172" s="1625"/>
      <c r="AL172" s="483"/>
      <c r="AM172"/>
      <c r="AO172" t="s">
        <v>364</v>
      </c>
      <c r="AQ172" s="1453"/>
    </row>
    <row r="173" spans="1:43" outlineLevel="1" x14ac:dyDescent="0.2">
      <c r="A173" s="787"/>
      <c r="B173" s="781" t="s">
        <v>2275</v>
      </c>
      <c r="C173" s="977"/>
      <c r="D173" s="977"/>
      <c r="E173" s="767">
        <v>130</v>
      </c>
      <c r="F173" s="276">
        <v>341</v>
      </c>
      <c r="G173" s="276" t="s">
        <v>39</v>
      </c>
      <c r="H173" s="277"/>
      <c r="I173" s="895">
        <v>4</v>
      </c>
      <c r="J173" s="279" t="s">
        <v>545</v>
      </c>
      <c r="K173" s="277"/>
      <c r="L173" s="322"/>
      <c r="M173" s="281">
        <v>0.4</v>
      </c>
      <c r="N173" s="1463">
        <v>54</v>
      </c>
      <c r="O173" s="283">
        <v>17658.527999999998</v>
      </c>
      <c r="P173" s="284">
        <v>28.15</v>
      </c>
      <c r="Q173" s="1056">
        <v>4970.8756299999995</v>
      </c>
      <c r="R173" s="1056">
        <v>1137.2092</v>
      </c>
      <c r="S173" s="1056">
        <v>353.17056000000002</v>
      </c>
      <c r="T173" s="285">
        <v>24119.783389999997</v>
      </c>
      <c r="U173" s="286">
        <v>3883.2851300000002</v>
      </c>
      <c r="V173" s="286">
        <v>28003.068519999997</v>
      </c>
      <c r="W173" s="287">
        <v>429.77199999999999</v>
      </c>
      <c r="X173" s="287">
        <v>72.328000000000003</v>
      </c>
      <c r="Y173" s="287">
        <v>188.184</v>
      </c>
      <c r="Z173" s="286">
        <v>690.28399999999999</v>
      </c>
      <c r="AA173" s="285">
        <v>28693.352519999997</v>
      </c>
      <c r="AB173" s="263"/>
      <c r="AC173" s="263"/>
      <c r="AD173" s="263"/>
      <c r="AE173" s="249"/>
      <c r="AF173" s="249"/>
      <c r="AG173" s="249"/>
      <c r="AH173" s="1435" t="s">
        <v>364</v>
      </c>
      <c r="AI173" s="225"/>
      <c r="AJ173" s="266"/>
      <c r="AK173" s="1625"/>
      <c r="AL173" s="483"/>
      <c r="AM173"/>
      <c r="AO173" t="s">
        <v>364</v>
      </c>
      <c r="AQ173" s="1453"/>
    </row>
    <row r="174" spans="1:43" outlineLevel="1" x14ac:dyDescent="0.2">
      <c r="A174" s="787"/>
      <c r="B174" s="781" t="s">
        <v>2275</v>
      </c>
      <c r="C174" s="977"/>
      <c r="D174" s="977"/>
      <c r="E174" s="767">
        <v>130</v>
      </c>
      <c r="F174" s="276">
        <v>341</v>
      </c>
      <c r="G174" s="276" t="s">
        <v>39</v>
      </c>
      <c r="H174" s="277"/>
      <c r="I174" s="895">
        <v>213</v>
      </c>
      <c r="J174" s="279" t="s">
        <v>3263</v>
      </c>
      <c r="K174" s="277"/>
      <c r="L174" s="322"/>
      <c r="M174" s="281">
        <v>0.4</v>
      </c>
      <c r="N174" s="1463">
        <v>28</v>
      </c>
      <c r="O174" s="283">
        <v>6369.2160000000003</v>
      </c>
      <c r="P174" s="284">
        <v>28.15</v>
      </c>
      <c r="Q174" s="1056">
        <v>1792.9342999999999</v>
      </c>
      <c r="R174" s="1056">
        <v>410.17750999999998</v>
      </c>
      <c r="S174" s="1056">
        <v>127.38432</v>
      </c>
      <c r="T174" s="285">
        <v>8699.7121299999999</v>
      </c>
      <c r="U174" s="286">
        <v>1400.65365</v>
      </c>
      <c r="V174" s="286">
        <v>10100.36578</v>
      </c>
      <c r="W174" s="287">
        <v>429.77199999999999</v>
      </c>
      <c r="X174" s="287">
        <v>72.328000000000003</v>
      </c>
      <c r="Y174" s="287">
        <v>188.184</v>
      </c>
      <c r="Z174" s="286">
        <v>690.28399999999999</v>
      </c>
      <c r="AA174" s="285">
        <v>10790.64978</v>
      </c>
      <c r="AB174" s="263"/>
      <c r="AC174" s="263"/>
      <c r="AD174" s="263"/>
      <c r="AE174" s="249"/>
      <c r="AF174" s="249"/>
      <c r="AG174" s="249"/>
      <c r="AH174" s="1435"/>
      <c r="AI174" s="225"/>
      <c r="AJ174" s="266"/>
      <c r="AK174" s="1625"/>
      <c r="AL174" s="483"/>
      <c r="AM174"/>
      <c r="AQ174" s="1453"/>
    </row>
    <row r="175" spans="1:43" outlineLevel="1" x14ac:dyDescent="0.2">
      <c r="A175" s="787"/>
      <c r="B175" s="781" t="s">
        <v>2275</v>
      </c>
      <c r="C175" s="977"/>
      <c r="D175" s="977"/>
      <c r="E175" s="767">
        <v>130</v>
      </c>
      <c r="F175" s="276">
        <v>341</v>
      </c>
      <c r="G175" s="276" t="s">
        <v>39</v>
      </c>
      <c r="H175" s="277"/>
      <c r="I175" s="895">
        <v>200</v>
      </c>
      <c r="J175" s="279" t="s">
        <v>1927</v>
      </c>
      <c r="K175" s="277"/>
      <c r="L175" s="322"/>
      <c r="M175" s="281">
        <v>1.78</v>
      </c>
      <c r="N175" s="1463">
        <v>28</v>
      </c>
      <c r="O175" s="283">
        <v>28343.011200000001</v>
      </c>
      <c r="P175" s="284">
        <v>28.15</v>
      </c>
      <c r="Q175" s="1056">
        <v>7978.5576499999997</v>
      </c>
      <c r="R175" s="1056">
        <v>1825.2899199999999</v>
      </c>
      <c r="S175" s="1056">
        <v>566.86022000000003</v>
      </c>
      <c r="T175" s="285">
        <v>38713.718990000008</v>
      </c>
      <c r="U175" s="286">
        <v>6232.9087600000003</v>
      </c>
      <c r="V175" s="286">
        <v>44946.627750000007</v>
      </c>
      <c r="W175" s="287">
        <v>1912.4854</v>
      </c>
      <c r="X175" s="287">
        <v>321.8596</v>
      </c>
      <c r="Y175" s="287">
        <v>837.41880000000003</v>
      </c>
      <c r="Z175" s="286">
        <v>3071.7638000000002</v>
      </c>
      <c r="AA175" s="285">
        <v>48018.391550000008</v>
      </c>
      <c r="AB175" s="263"/>
      <c r="AC175" s="263"/>
      <c r="AD175" s="263"/>
      <c r="AE175" s="249"/>
      <c r="AF175" s="249"/>
      <c r="AG175" s="249"/>
      <c r="AH175" s="1435" t="s">
        <v>364</v>
      </c>
      <c r="AI175" s="225"/>
      <c r="AJ175" s="266"/>
      <c r="AK175" s="1625"/>
      <c r="AL175" s="483"/>
      <c r="AM175"/>
      <c r="AO175" t="s">
        <v>364</v>
      </c>
      <c r="AQ175" s="1453"/>
    </row>
    <row r="176" spans="1:43" ht="15" customHeight="1" outlineLevel="1" x14ac:dyDescent="0.2">
      <c r="A176" s="787"/>
      <c r="B176" s="781" t="s">
        <v>2275</v>
      </c>
      <c r="C176" s="977"/>
      <c r="D176" s="977"/>
      <c r="E176" s="767">
        <v>130</v>
      </c>
      <c r="F176" s="276">
        <v>341</v>
      </c>
      <c r="G176" s="276" t="s">
        <v>39</v>
      </c>
      <c r="H176" s="277"/>
      <c r="I176" s="896" t="s">
        <v>586</v>
      </c>
      <c r="J176" s="432" t="s">
        <v>607</v>
      </c>
      <c r="K176" s="433"/>
      <c r="L176" s="657"/>
      <c r="M176" s="434"/>
      <c r="N176" s="1467"/>
      <c r="O176" s="434"/>
      <c r="P176" s="435"/>
      <c r="Q176" s="1063"/>
      <c r="R176" s="1063"/>
      <c r="S176" s="1064"/>
      <c r="T176" s="436"/>
      <c r="U176" s="436"/>
      <c r="V176" s="436"/>
      <c r="W176" s="436"/>
      <c r="X176" s="436"/>
      <c r="Y176" s="436"/>
      <c r="Z176" s="436"/>
      <c r="AA176" s="436"/>
      <c r="AB176" s="249"/>
      <c r="AC176" s="249"/>
      <c r="AD176" s="249"/>
      <c r="AE176" s="249"/>
      <c r="AF176" s="249"/>
      <c r="AG176" s="249"/>
      <c r="AH176" s="1435" t="s">
        <v>364</v>
      </c>
      <c r="AI176" s="225"/>
      <c r="AJ176" s="266"/>
      <c r="AK176" s="1625"/>
      <c r="AL176" s="483"/>
      <c r="AM176" t="s">
        <v>698</v>
      </c>
      <c r="AO176" t="s">
        <v>364</v>
      </c>
      <c r="AQ176" s="1453"/>
    </row>
    <row r="177" spans="1:43" outlineLevel="1" x14ac:dyDescent="0.2">
      <c r="A177" s="787"/>
      <c r="B177" s="781" t="s">
        <v>2275</v>
      </c>
      <c r="C177" s="977"/>
      <c r="D177" s="977"/>
      <c r="E177" s="767">
        <v>130</v>
      </c>
      <c r="F177" s="276">
        <v>341</v>
      </c>
      <c r="G177" s="276" t="s">
        <v>39</v>
      </c>
      <c r="H177" s="277"/>
      <c r="I177" s="902" t="s">
        <v>587</v>
      </c>
      <c r="J177" s="442" t="s">
        <v>604</v>
      </c>
      <c r="K177" s="224"/>
      <c r="L177" s="649"/>
      <c r="M177" s="249"/>
      <c r="N177" s="1464"/>
      <c r="O177" s="249"/>
      <c r="P177" s="250"/>
      <c r="Q177" s="1048"/>
      <c r="R177" s="1048"/>
      <c r="S177" s="1048"/>
      <c r="T177" s="249"/>
      <c r="U177" s="249"/>
      <c r="V177" s="249"/>
      <c r="W177" s="249"/>
      <c r="X177" s="249"/>
      <c r="Y177" s="249"/>
      <c r="Z177" s="249"/>
      <c r="AA177" s="249"/>
      <c r="AB177" s="249"/>
      <c r="AC177" s="249"/>
      <c r="AD177" s="249"/>
      <c r="AE177" s="249"/>
      <c r="AF177" s="249"/>
      <c r="AG177" s="249"/>
      <c r="AH177" s="1435" t="s">
        <v>364</v>
      </c>
      <c r="AI177" s="225"/>
      <c r="AJ177" s="266"/>
      <c r="AK177" s="1625"/>
      <c r="AL177" s="483"/>
      <c r="AM177" t="s">
        <v>698</v>
      </c>
      <c r="AO177" t="s">
        <v>364</v>
      </c>
      <c r="AQ177" s="1453"/>
    </row>
    <row r="178" spans="1:43" outlineLevel="1" x14ac:dyDescent="0.2">
      <c r="A178" s="787"/>
      <c r="B178" s="807" t="s">
        <v>2275</v>
      </c>
      <c r="C178" s="978"/>
      <c r="D178" s="978"/>
      <c r="E178" s="768">
        <v>130</v>
      </c>
      <c r="F178" s="289">
        <v>341</v>
      </c>
      <c r="G178" s="289" t="s">
        <v>39</v>
      </c>
      <c r="H178" s="290"/>
      <c r="I178" s="897" t="s">
        <v>587</v>
      </c>
      <c r="J178" s="437" t="s">
        <v>603</v>
      </c>
      <c r="K178" s="259"/>
      <c r="L178" s="658"/>
      <c r="M178" s="260"/>
      <c r="N178" s="1466"/>
      <c r="O178" s="260"/>
      <c r="P178" s="262"/>
      <c r="Q178" s="1059"/>
      <c r="R178" s="1059"/>
      <c r="S178" s="1059"/>
      <c r="T178" s="260"/>
      <c r="U178" s="260"/>
      <c r="V178" s="260"/>
      <c r="W178" s="260"/>
      <c r="X178" s="260"/>
      <c r="Y178" s="260"/>
      <c r="Z178" s="260"/>
      <c r="AA178" s="260"/>
      <c r="AB178" s="249"/>
      <c r="AC178" s="249"/>
      <c r="AD178" s="249"/>
      <c r="AE178" s="249"/>
      <c r="AF178" s="249"/>
      <c r="AG178" s="249"/>
      <c r="AH178" s="1435" t="s">
        <v>364</v>
      </c>
      <c r="AI178" s="225"/>
      <c r="AJ178" s="266"/>
      <c r="AK178" s="1626"/>
      <c r="AL178" s="483"/>
      <c r="AM178" t="s">
        <v>698</v>
      </c>
      <c r="AO178" t="s">
        <v>364</v>
      </c>
      <c r="AQ178" s="1453"/>
    </row>
    <row r="179" spans="1:43" ht="25.5" x14ac:dyDescent="0.2">
      <c r="A179" s="1145" t="s">
        <v>2012</v>
      </c>
      <c r="B179" s="1146" t="s">
        <v>2275</v>
      </c>
      <c r="C179" s="1147" t="s">
        <v>2535</v>
      </c>
      <c r="D179" s="1147" t="s">
        <v>62</v>
      </c>
      <c r="E179" s="1148">
        <v>130</v>
      </c>
      <c r="F179" s="1149">
        <v>341</v>
      </c>
      <c r="G179" s="1149" t="s">
        <v>40</v>
      </c>
      <c r="H179" s="1149" t="s">
        <v>498</v>
      </c>
      <c r="I179" s="1150"/>
      <c r="J179" s="1151" t="s">
        <v>836</v>
      </c>
      <c r="K179" s="1152">
        <v>1000</v>
      </c>
      <c r="L179" s="1153" t="s">
        <v>579</v>
      </c>
      <c r="M179" s="1154">
        <v>62.35</v>
      </c>
      <c r="N179" s="1468"/>
      <c r="O179" s="1187">
        <v>1293520.9056000002</v>
      </c>
      <c r="P179" s="1155"/>
      <c r="Q179" s="1157">
        <v>364126.13492999994</v>
      </c>
      <c r="R179" s="1157">
        <v>83302.746320000006</v>
      </c>
      <c r="S179" s="1157">
        <v>25870.418109999999</v>
      </c>
      <c r="T179" s="1188">
        <v>1766820.2049600002</v>
      </c>
      <c r="U179" s="1154">
        <v>284458.05301000003</v>
      </c>
      <c r="V179" s="1189">
        <v>2051278.2579700002</v>
      </c>
      <c r="W179" s="1159">
        <v>66990.710500000001</v>
      </c>
      <c r="X179" s="1159">
        <v>11274.127</v>
      </c>
      <c r="Y179" s="1159">
        <v>29333.180999999997</v>
      </c>
      <c r="Z179" s="1154">
        <v>107598.01849999999</v>
      </c>
      <c r="AA179" s="1158">
        <v>2158876.2764699999</v>
      </c>
      <c r="AB179" s="339">
        <v>571577.52</v>
      </c>
      <c r="AC179" s="339">
        <v>96197.47</v>
      </c>
      <c r="AD179" s="339"/>
      <c r="AE179" s="340">
        <v>626151.74</v>
      </c>
      <c r="AF179" s="340">
        <v>105382.39999999999</v>
      </c>
      <c r="AG179" s="340"/>
      <c r="AH179" s="844">
        <v>2890410.4164700001</v>
      </c>
      <c r="AI179" s="842">
        <v>2890.41</v>
      </c>
      <c r="AJ179" s="395"/>
      <c r="AK179" s="1630">
        <v>25</v>
      </c>
      <c r="AL179" s="484"/>
      <c r="AM179" s="751" t="s">
        <v>2604</v>
      </c>
      <c r="AN179" t="b">
        <v>0</v>
      </c>
      <c r="AO179" t="e">
        <v>#NAME?</v>
      </c>
      <c r="AQ179" s="1452"/>
    </row>
    <row r="180" spans="1:43" x14ac:dyDescent="0.2">
      <c r="A180" s="1190" t="s">
        <v>2013</v>
      </c>
      <c r="B180" s="1191" t="s">
        <v>2275</v>
      </c>
      <c r="C180" s="1192" t="s">
        <v>2535</v>
      </c>
      <c r="D180" s="1192" t="s">
        <v>62</v>
      </c>
      <c r="E180" s="1193">
        <v>130</v>
      </c>
      <c r="F180" s="1194">
        <v>341</v>
      </c>
      <c r="G180" s="1194" t="s">
        <v>41</v>
      </c>
      <c r="H180" s="1194" t="s">
        <v>498</v>
      </c>
      <c r="I180" s="1195"/>
      <c r="J180" s="1196" t="s">
        <v>795</v>
      </c>
      <c r="K180" s="1197">
        <v>1000</v>
      </c>
      <c r="L180" s="1198" t="s">
        <v>579</v>
      </c>
      <c r="M180" s="1199">
        <v>62.35</v>
      </c>
      <c r="N180" s="1471"/>
      <c r="O180" s="1201">
        <v>1293520.9056000002</v>
      </c>
      <c r="P180" s="1200"/>
      <c r="Q180" s="1202">
        <v>364126.13492999994</v>
      </c>
      <c r="R180" s="1202">
        <v>83302.746320000006</v>
      </c>
      <c r="S180" s="1202">
        <v>25870.418109999999</v>
      </c>
      <c r="T180" s="1203">
        <v>1766820.2049600002</v>
      </c>
      <c r="U180" s="1199">
        <v>284458.05301000003</v>
      </c>
      <c r="V180" s="1204">
        <v>2051278.2579700002</v>
      </c>
      <c r="W180" s="1205">
        <v>66990.710500000001</v>
      </c>
      <c r="X180" s="1205">
        <v>11274.127</v>
      </c>
      <c r="Y180" s="1205">
        <v>29333.180999999997</v>
      </c>
      <c r="Z180" s="1199">
        <v>107598.01849999999</v>
      </c>
      <c r="AA180" s="1206">
        <v>2158876.2764699999</v>
      </c>
      <c r="AB180" s="1179">
        <v>571577.52</v>
      </c>
      <c r="AC180" s="1179">
        <v>96197.47</v>
      </c>
      <c r="AD180" s="1179"/>
      <c r="AE180" s="1180">
        <v>626151.74</v>
      </c>
      <c r="AF180" s="1180">
        <v>105382.39999999999</v>
      </c>
      <c r="AG180" s="1180"/>
      <c r="AH180" s="844">
        <v>2890410.4164700001</v>
      </c>
      <c r="AI180" s="1181">
        <v>2890.41</v>
      </c>
      <c r="AJ180" s="1182"/>
      <c r="AK180" s="1630"/>
      <c r="AL180" s="484"/>
      <c r="AM180" s="751" t="s">
        <v>2604</v>
      </c>
      <c r="AN180" t="b">
        <v>0</v>
      </c>
      <c r="AO180" t="e">
        <v>#NAME?</v>
      </c>
      <c r="AQ180" s="1452"/>
    </row>
    <row r="181" spans="1:43" ht="24.75" customHeight="1" x14ac:dyDescent="0.2">
      <c r="A181" s="1162" t="s">
        <v>2014</v>
      </c>
      <c r="B181" s="1163" t="s">
        <v>2275</v>
      </c>
      <c r="C181" s="1164" t="s">
        <v>2535</v>
      </c>
      <c r="D181" s="1164" t="s">
        <v>62</v>
      </c>
      <c r="E181" s="1165">
        <v>130</v>
      </c>
      <c r="F181" s="1166">
        <v>341</v>
      </c>
      <c r="G181" s="1166" t="s">
        <v>42</v>
      </c>
      <c r="H181" s="1166" t="s">
        <v>498</v>
      </c>
      <c r="I181" s="1167"/>
      <c r="J181" s="1168" t="s">
        <v>796</v>
      </c>
      <c r="K181" s="1207">
        <v>1000</v>
      </c>
      <c r="L181" s="1170" t="s">
        <v>579</v>
      </c>
      <c r="M181" s="1171">
        <v>62.35</v>
      </c>
      <c r="N181" s="1469"/>
      <c r="O181" s="1208">
        <v>1293520.9056000002</v>
      </c>
      <c r="P181" s="1172"/>
      <c r="Q181" s="1174">
        <v>364126.13492999994</v>
      </c>
      <c r="R181" s="1174">
        <v>83302.746320000006</v>
      </c>
      <c r="S181" s="1174">
        <v>25870.418109999999</v>
      </c>
      <c r="T181" s="1209">
        <v>1766820.2049600002</v>
      </c>
      <c r="U181" s="1171">
        <v>284458.05301000003</v>
      </c>
      <c r="V181" s="1210">
        <v>2051278.2579700002</v>
      </c>
      <c r="W181" s="1176">
        <v>66990.710500000001</v>
      </c>
      <c r="X181" s="1176">
        <v>11274.127</v>
      </c>
      <c r="Y181" s="1176">
        <v>29333.180999999997</v>
      </c>
      <c r="Z181" s="1171">
        <v>107598.01849999999</v>
      </c>
      <c r="AA181" s="1175">
        <v>2158876.2764699999</v>
      </c>
      <c r="AB181" s="1179">
        <v>571577.52</v>
      </c>
      <c r="AC181" s="1179">
        <v>96197.47</v>
      </c>
      <c r="AD181" s="1179"/>
      <c r="AE181" s="1180">
        <v>626151.74</v>
      </c>
      <c r="AF181" s="1180">
        <v>105382.39999999999</v>
      </c>
      <c r="AG181" s="1180"/>
      <c r="AH181" s="844">
        <v>2890410.4164700001</v>
      </c>
      <c r="AI181" s="1181">
        <v>2890.41</v>
      </c>
      <c r="AJ181" s="1182"/>
      <c r="AK181" s="1627"/>
      <c r="AL181" s="484"/>
      <c r="AM181" s="751" t="s">
        <v>2604</v>
      </c>
      <c r="AN181" t="b">
        <v>0</v>
      </c>
      <c r="AO181" t="e">
        <v>#NAME?</v>
      </c>
      <c r="AQ181" s="1452"/>
    </row>
    <row r="182" spans="1:43" outlineLevel="1" x14ac:dyDescent="0.2">
      <c r="A182" s="787"/>
      <c r="B182" s="781" t="s">
        <v>2275</v>
      </c>
      <c r="C182" s="977"/>
      <c r="D182" s="977"/>
      <c r="E182" s="767">
        <v>130</v>
      </c>
      <c r="F182" s="276">
        <v>341</v>
      </c>
      <c r="G182" s="276" t="s">
        <v>40</v>
      </c>
      <c r="H182" s="277"/>
      <c r="I182" s="895">
        <v>222</v>
      </c>
      <c r="J182" s="279" t="s">
        <v>534</v>
      </c>
      <c r="K182" s="280"/>
      <c r="L182" s="321"/>
      <c r="M182" s="281">
        <v>51.24</v>
      </c>
      <c r="N182" s="1463">
        <v>36</v>
      </c>
      <c r="O182" s="283">
        <v>1116615.9312</v>
      </c>
      <c r="P182" s="284">
        <v>28.15</v>
      </c>
      <c r="Q182" s="1056">
        <v>314327.38462999999</v>
      </c>
      <c r="R182" s="1056">
        <v>71910.065969999996</v>
      </c>
      <c r="S182" s="1056">
        <v>22332.318619999998</v>
      </c>
      <c r="T182" s="285">
        <v>1525185.7004200001</v>
      </c>
      <c r="U182" s="286">
        <v>245554.89777000001</v>
      </c>
      <c r="V182" s="644">
        <v>1770740.59819</v>
      </c>
      <c r="W182" s="287">
        <v>55053.7932</v>
      </c>
      <c r="X182" s="287">
        <v>9265.2168000000001</v>
      </c>
      <c r="Y182" s="287">
        <v>24106.3704</v>
      </c>
      <c r="Z182" s="286">
        <v>88425.380399999995</v>
      </c>
      <c r="AA182" s="285">
        <v>1859165.97859</v>
      </c>
      <c r="AB182" s="263"/>
      <c r="AC182" s="263"/>
      <c r="AD182" s="263"/>
      <c r="AE182" s="249"/>
      <c r="AF182" s="249"/>
      <c r="AG182" s="249"/>
      <c r="AH182" s="1435" t="s">
        <v>364</v>
      </c>
      <c r="AI182" s="225"/>
      <c r="AJ182" s="266"/>
      <c r="AK182" s="1625"/>
      <c r="AL182" s="483"/>
      <c r="AM182"/>
      <c r="AO182" t="s">
        <v>364</v>
      </c>
      <c r="AQ182" s="1453"/>
    </row>
    <row r="183" spans="1:43" outlineLevel="1" x14ac:dyDescent="0.2">
      <c r="A183" s="787"/>
      <c r="B183" s="781" t="s">
        <v>2275</v>
      </c>
      <c r="C183" s="977"/>
      <c r="D183" s="977"/>
      <c r="E183" s="767">
        <v>130</v>
      </c>
      <c r="F183" s="276">
        <v>341</v>
      </c>
      <c r="G183" s="276" t="s">
        <v>40</v>
      </c>
      <c r="H183" s="277"/>
      <c r="I183" s="895">
        <v>213</v>
      </c>
      <c r="J183" s="279" t="s">
        <v>3263</v>
      </c>
      <c r="K183" s="280"/>
      <c r="L183" s="321"/>
      <c r="M183" s="281">
        <v>2.0499999999999998</v>
      </c>
      <c r="N183" s="1463">
        <v>28</v>
      </c>
      <c r="O183" s="283">
        <v>32642.232</v>
      </c>
      <c r="P183" s="284">
        <v>28.15</v>
      </c>
      <c r="Q183" s="1056">
        <v>9188.7883099999999</v>
      </c>
      <c r="R183" s="1056">
        <v>2102.1597400000001</v>
      </c>
      <c r="S183" s="1056">
        <v>652.84464000000003</v>
      </c>
      <c r="T183" s="285">
        <v>44586.024690000006</v>
      </c>
      <c r="U183" s="286">
        <v>7178.34998</v>
      </c>
      <c r="V183" s="644">
        <v>51764.374670000005</v>
      </c>
      <c r="W183" s="287">
        <v>2202.5814999999998</v>
      </c>
      <c r="X183" s="287">
        <v>370.68099999999998</v>
      </c>
      <c r="Y183" s="287">
        <v>964.44299999999998</v>
      </c>
      <c r="Z183" s="286">
        <v>3537.7055</v>
      </c>
      <c r="AA183" s="285">
        <v>55302.080170000001</v>
      </c>
      <c r="AB183" s="263"/>
      <c r="AC183" s="263"/>
      <c r="AD183" s="263"/>
      <c r="AE183" s="249"/>
      <c r="AF183" s="249"/>
      <c r="AG183" s="249"/>
      <c r="AH183" s="1435"/>
      <c r="AI183" s="225"/>
      <c r="AJ183" s="266"/>
      <c r="AK183" s="1625"/>
      <c r="AL183" s="483"/>
      <c r="AM183"/>
      <c r="AQ183" s="1453"/>
    </row>
    <row r="184" spans="1:43" outlineLevel="1" x14ac:dyDescent="0.2">
      <c r="A184" s="787"/>
      <c r="B184" s="781" t="s">
        <v>2275</v>
      </c>
      <c r="C184" s="977"/>
      <c r="D184" s="977"/>
      <c r="E184" s="767">
        <v>130</v>
      </c>
      <c r="F184" s="276">
        <v>341</v>
      </c>
      <c r="G184" s="276" t="s">
        <v>40</v>
      </c>
      <c r="H184" s="277"/>
      <c r="I184" s="895">
        <v>200</v>
      </c>
      <c r="J184" s="279" t="s">
        <v>1927</v>
      </c>
      <c r="K184" s="277"/>
      <c r="L184" s="322"/>
      <c r="M184" s="281">
        <v>9.06</v>
      </c>
      <c r="N184" s="1463">
        <v>28</v>
      </c>
      <c r="O184" s="283">
        <v>144262.74239999999</v>
      </c>
      <c r="P184" s="284">
        <v>28.15</v>
      </c>
      <c r="Q184" s="1056">
        <v>40609.961990000003</v>
      </c>
      <c r="R184" s="1056">
        <v>9290.5206099999996</v>
      </c>
      <c r="S184" s="1056">
        <v>2885.2548499999998</v>
      </c>
      <c r="T184" s="285">
        <v>197048.47985</v>
      </c>
      <c r="U184" s="286">
        <v>31724.805260000001</v>
      </c>
      <c r="V184" s="286">
        <v>228773.28511</v>
      </c>
      <c r="W184" s="287">
        <v>9734.3358000000007</v>
      </c>
      <c r="X184" s="287">
        <v>1638.2292</v>
      </c>
      <c r="Y184" s="287">
        <v>4262.3675999999996</v>
      </c>
      <c r="Z184" s="286">
        <v>15634.9326</v>
      </c>
      <c r="AA184" s="285">
        <v>244408.21771</v>
      </c>
      <c r="AB184" s="263"/>
      <c r="AC184" s="263"/>
      <c r="AD184" s="263"/>
      <c r="AE184" s="249"/>
      <c r="AF184" s="249"/>
      <c r="AG184" s="249"/>
      <c r="AH184" s="1435" t="s">
        <v>364</v>
      </c>
      <c r="AI184" s="225"/>
      <c r="AJ184" s="266"/>
      <c r="AK184" s="1625"/>
      <c r="AL184" s="483"/>
      <c r="AM184"/>
      <c r="AO184" t="s">
        <v>364</v>
      </c>
      <c r="AQ184" s="1453"/>
    </row>
    <row r="185" spans="1:43" ht="15" customHeight="1" outlineLevel="1" x14ac:dyDescent="0.2">
      <c r="A185" s="787"/>
      <c r="B185" s="807" t="s">
        <v>2275</v>
      </c>
      <c r="C185" s="978"/>
      <c r="D185" s="978"/>
      <c r="E185" s="768">
        <v>130</v>
      </c>
      <c r="F185" s="289">
        <v>341</v>
      </c>
      <c r="G185" s="289" t="s">
        <v>40</v>
      </c>
      <c r="H185" s="290"/>
      <c r="I185" s="901" t="s">
        <v>586</v>
      </c>
      <c r="J185" s="438" t="s">
        <v>608</v>
      </c>
      <c r="K185" s="439"/>
      <c r="L185" s="450"/>
      <c r="M185" s="440"/>
      <c r="N185" s="1470"/>
      <c r="O185" s="440"/>
      <c r="P185" s="441"/>
      <c r="Q185" s="1065"/>
      <c r="R185" s="1065"/>
      <c r="S185" s="1062"/>
      <c r="T185" s="430"/>
      <c r="U185" s="430"/>
      <c r="V185" s="430"/>
      <c r="W185" s="430"/>
      <c r="X185" s="430"/>
      <c r="Y185" s="430"/>
      <c r="Z185" s="430"/>
      <c r="AA185" s="430"/>
      <c r="AB185" s="249"/>
      <c r="AC185" s="249"/>
      <c r="AD185" s="249"/>
      <c r="AE185" s="249"/>
      <c r="AF185" s="249"/>
      <c r="AG185" s="249"/>
      <c r="AH185" s="1435" t="s">
        <v>364</v>
      </c>
      <c r="AI185" s="225"/>
      <c r="AJ185" s="266"/>
      <c r="AK185" s="1626"/>
      <c r="AL185" s="483"/>
      <c r="AM185" t="s">
        <v>698</v>
      </c>
      <c r="AO185" t="s">
        <v>364</v>
      </c>
      <c r="AQ185" s="1453"/>
    </row>
    <row r="186" spans="1:43" ht="27" customHeight="1" x14ac:dyDescent="0.2">
      <c r="A186" s="804" t="s">
        <v>2015</v>
      </c>
      <c r="B186" s="781" t="s">
        <v>2275</v>
      </c>
      <c r="C186" s="977" t="s">
        <v>2535</v>
      </c>
      <c r="D186" s="977" t="s">
        <v>62</v>
      </c>
      <c r="E186" s="769">
        <v>130</v>
      </c>
      <c r="F186" s="268">
        <v>341</v>
      </c>
      <c r="G186" s="268" t="s">
        <v>43</v>
      </c>
      <c r="H186" s="268" t="s">
        <v>498</v>
      </c>
      <c r="I186" s="898"/>
      <c r="J186" s="302" t="s">
        <v>797</v>
      </c>
      <c r="K186" s="271">
        <v>1000</v>
      </c>
      <c r="L186" s="327" t="s">
        <v>579</v>
      </c>
      <c r="M186" s="1171">
        <v>384.5</v>
      </c>
      <c r="N186" s="1097"/>
      <c r="O186" s="273">
        <v>9146584.8552000001</v>
      </c>
      <c r="P186" s="269"/>
      <c r="Q186" s="1055">
        <v>2574763.63674</v>
      </c>
      <c r="R186" s="1055">
        <v>589040.06467999995</v>
      </c>
      <c r="S186" s="1055">
        <v>182931.69710999998</v>
      </c>
      <c r="T186" s="470">
        <v>12493320.253729997</v>
      </c>
      <c r="U186" s="471">
        <v>2011424.56085</v>
      </c>
      <c r="V186" s="643">
        <v>14504744.814579997</v>
      </c>
      <c r="W186" s="275">
        <v>413118.33499999996</v>
      </c>
      <c r="X186" s="275">
        <v>69525.290000000008</v>
      </c>
      <c r="Y186" s="472">
        <v>180891.87</v>
      </c>
      <c r="Z186" s="645">
        <v>663535.495</v>
      </c>
      <c r="AA186" s="470">
        <v>15168280.309579998</v>
      </c>
      <c r="AB186" s="339">
        <v>4336613.21</v>
      </c>
      <c r="AC186" s="339">
        <v>530345.9</v>
      </c>
      <c r="AD186" s="339"/>
      <c r="AE186" s="640">
        <v>4750673.04</v>
      </c>
      <c r="AF186" s="640">
        <v>580983.32999999996</v>
      </c>
      <c r="AG186" s="340"/>
      <c r="AH186" s="844">
        <v>20499936.679579996</v>
      </c>
      <c r="AI186" s="842">
        <v>20499.939999999999</v>
      </c>
      <c r="AJ186" s="395"/>
      <c r="AK186" s="1627">
        <v>26</v>
      </c>
      <c r="AL186" s="484"/>
      <c r="AM186" s="751" t="s">
        <v>2604</v>
      </c>
      <c r="AN186" t="b">
        <v>0</v>
      </c>
      <c r="AO186" t="e">
        <v>#NAME?</v>
      </c>
      <c r="AQ186" s="1452"/>
    </row>
    <row r="187" spans="1:43" outlineLevel="1" x14ac:dyDescent="0.2">
      <c r="A187" s="787"/>
      <c r="B187" s="781" t="s">
        <v>2275</v>
      </c>
      <c r="C187" s="977"/>
      <c r="D187" s="977"/>
      <c r="E187" s="767">
        <v>130</v>
      </c>
      <c r="F187" s="276">
        <v>341</v>
      </c>
      <c r="G187" s="276" t="s">
        <v>43</v>
      </c>
      <c r="H187" s="277"/>
      <c r="I187" s="895">
        <v>222</v>
      </c>
      <c r="J187" s="279" t="s">
        <v>534</v>
      </c>
      <c r="K187" s="280"/>
      <c r="L187" s="321"/>
      <c r="M187" s="281">
        <v>315.99</v>
      </c>
      <c r="N187" s="1463">
        <v>40</v>
      </c>
      <c r="O187" s="283">
        <v>8055697.3848000001</v>
      </c>
      <c r="P187" s="284">
        <v>28.15</v>
      </c>
      <c r="Q187" s="1056">
        <v>2267678.8138199998</v>
      </c>
      <c r="R187" s="1056">
        <v>518786.91158000001</v>
      </c>
      <c r="S187" s="1056">
        <v>161113.94769999999</v>
      </c>
      <c r="T187" s="285">
        <v>11003277.057899999</v>
      </c>
      <c r="U187" s="286">
        <v>1771527.60632</v>
      </c>
      <c r="V187" s="644">
        <v>12774804.664219998</v>
      </c>
      <c r="W187" s="287">
        <v>339509.13569999998</v>
      </c>
      <c r="X187" s="287">
        <v>57137.311800000003</v>
      </c>
      <c r="Y187" s="287">
        <v>148660.65539999999</v>
      </c>
      <c r="Z187" s="644">
        <v>545307.10290000006</v>
      </c>
      <c r="AA187" s="285">
        <v>13320111.767119998</v>
      </c>
      <c r="AB187" s="263"/>
      <c r="AC187" s="263"/>
      <c r="AD187" s="263"/>
      <c r="AE187" s="249"/>
      <c r="AF187" s="249"/>
      <c r="AG187" s="249"/>
      <c r="AH187" s="1435" t="s">
        <v>364</v>
      </c>
      <c r="AI187" s="225"/>
      <c r="AJ187" s="266"/>
      <c r="AK187" s="1625"/>
      <c r="AL187" s="483"/>
      <c r="AM187"/>
      <c r="AO187" t="s">
        <v>364</v>
      </c>
      <c r="AQ187" s="1453"/>
    </row>
    <row r="188" spans="1:43" outlineLevel="1" x14ac:dyDescent="0.2">
      <c r="A188" s="787"/>
      <c r="B188" s="781" t="s">
        <v>2275</v>
      </c>
      <c r="C188" s="977"/>
      <c r="D188" s="977"/>
      <c r="E188" s="767">
        <v>130</v>
      </c>
      <c r="F188" s="276">
        <v>341</v>
      </c>
      <c r="G188" s="276" t="s">
        <v>43</v>
      </c>
      <c r="H188" s="388"/>
      <c r="I188" s="909">
        <v>213</v>
      </c>
      <c r="J188" s="279" t="s">
        <v>3263</v>
      </c>
      <c r="K188" s="390"/>
      <c r="L188" s="667"/>
      <c r="M188" s="281">
        <v>12.64</v>
      </c>
      <c r="N188" s="1463">
        <v>28</v>
      </c>
      <c r="O188" s="283">
        <v>201267.22560000001</v>
      </c>
      <c r="P188" s="284">
        <v>28.15</v>
      </c>
      <c r="Q188" s="1056">
        <v>56656.724009999998</v>
      </c>
      <c r="R188" s="1056">
        <v>12961.609329999999</v>
      </c>
      <c r="S188" s="1056">
        <v>4025.3445099999999</v>
      </c>
      <c r="T188" s="285">
        <v>274910.90345000004</v>
      </c>
      <c r="U188" s="286">
        <v>44260.655460000002</v>
      </c>
      <c r="V188" s="644">
        <v>319171.55891000002</v>
      </c>
      <c r="W188" s="287">
        <v>13580.7952</v>
      </c>
      <c r="X188" s="287">
        <v>2285.5648000000001</v>
      </c>
      <c r="Y188" s="287">
        <v>5946.6144000000004</v>
      </c>
      <c r="Z188" s="644">
        <v>21812.974399999999</v>
      </c>
      <c r="AA188" s="285">
        <v>340984.53331000003</v>
      </c>
      <c r="AB188" s="263"/>
      <c r="AC188" s="263"/>
      <c r="AD188" s="263"/>
      <c r="AE188" s="249"/>
      <c r="AF188" s="249"/>
      <c r="AG188" s="249"/>
      <c r="AH188" s="1435"/>
      <c r="AI188" s="225"/>
      <c r="AJ188" s="266"/>
      <c r="AK188" s="1625"/>
      <c r="AL188" s="483"/>
      <c r="AM188"/>
      <c r="AQ188" s="1453"/>
    </row>
    <row r="189" spans="1:43" outlineLevel="1" x14ac:dyDescent="0.2">
      <c r="A189" s="787"/>
      <c r="B189" s="807" t="s">
        <v>2275</v>
      </c>
      <c r="C189" s="978"/>
      <c r="D189" s="978"/>
      <c r="E189" s="768">
        <v>130</v>
      </c>
      <c r="F189" s="289">
        <v>341</v>
      </c>
      <c r="G189" s="289" t="s">
        <v>43</v>
      </c>
      <c r="H189" s="290"/>
      <c r="I189" s="899">
        <v>200</v>
      </c>
      <c r="J189" s="292" t="s">
        <v>1927</v>
      </c>
      <c r="K189" s="290"/>
      <c r="L189" s="656"/>
      <c r="M189" s="294">
        <v>55.87</v>
      </c>
      <c r="N189" s="1465">
        <v>28</v>
      </c>
      <c r="O189" s="283">
        <v>889620.24479999999</v>
      </c>
      <c r="P189" s="297">
        <v>28.15</v>
      </c>
      <c r="Q189" s="1056">
        <v>250428.09891</v>
      </c>
      <c r="R189" s="1056">
        <v>57291.543769999997</v>
      </c>
      <c r="S189" s="1056">
        <v>17792.404900000001</v>
      </c>
      <c r="T189" s="298">
        <v>1215132.29238</v>
      </c>
      <c r="U189" s="286">
        <v>195636.29907000001</v>
      </c>
      <c r="V189" s="646">
        <v>1410768.5914499999</v>
      </c>
      <c r="W189" s="287">
        <v>60028.4041</v>
      </c>
      <c r="X189" s="287">
        <v>10102.413399999999</v>
      </c>
      <c r="Y189" s="287">
        <v>26284.600200000001</v>
      </c>
      <c r="Z189" s="299">
        <v>96415.417700000005</v>
      </c>
      <c r="AA189" s="298">
        <v>1507184.0091500001</v>
      </c>
      <c r="AB189" s="263"/>
      <c r="AC189" s="263"/>
      <c r="AD189" s="263"/>
      <c r="AE189" s="249"/>
      <c r="AF189" s="249"/>
      <c r="AG189" s="249"/>
      <c r="AH189" s="1435" t="s">
        <v>364</v>
      </c>
      <c r="AI189" s="225"/>
      <c r="AJ189" s="266"/>
      <c r="AK189" s="1626"/>
      <c r="AL189" s="483"/>
      <c r="AM189"/>
      <c r="AO189" t="s">
        <v>364</v>
      </c>
      <c r="AQ189" s="1453"/>
    </row>
    <row r="190" spans="1:43" ht="25.5" x14ac:dyDescent="0.2">
      <c r="A190" s="804" t="s">
        <v>3074</v>
      </c>
      <c r="B190" s="781" t="s">
        <v>2275</v>
      </c>
      <c r="C190" s="977" t="s">
        <v>2535</v>
      </c>
      <c r="D190" s="977" t="s">
        <v>62</v>
      </c>
      <c r="E190" s="769">
        <v>130</v>
      </c>
      <c r="F190" s="268">
        <v>341</v>
      </c>
      <c r="G190" s="268" t="s">
        <v>2710</v>
      </c>
      <c r="H190" s="268" t="s">
        <v>498</v>
      </c>
      <c r="I190" s="898"/>
      <c r="J190" s="302" t="s">
        <v>3096</v>
      </c>
      <c r="K190" s="271">
        <v>65</v>
      </c>
      <c r="L190" s="327" t="s">
        <v>579</v>
      </c>
      <c r="M190" s="272">
        <v>15.3</v>
      </c>
      <c r="N190" s="1097"/>
      <c r="O190" s="273">
        <v>346492.92479999998</v>
      </c>
      <c r="P190" s="269"/>
      <c r="Q190" s="1055">
        <v>8662.3231199999991</v>
      </c>
      <c r="R190" s="1055">
        <v>22314.144350000002</v>
      </c>
      <c r="S190" s="1055">
        <v>6929.8584999999994</v>
      </c>
      <c r="T190" s="274">
        <v>384399.25076999993</v>
      </c>
      <c r="U190" s="272">
        <v>61888.279370000004</v>
      </c>
      <c r="V190" s="272">
        <v>446287.53013999999</v>
      </c>
      <c r="W190" s="275">
        <v>16438.778999999999</v>
      </c>
      <c r="X190" s="275">
        <v>2766.5459999999998</v>
      </c>
      <c r="Y190" s="275">
        <v>7198.0379999999996</v>
      </c>
      <c r="Z190" s="272">
        <v>26403.363000000001</v>
      </c>
      <c r="AA190" s="274">
        <v>472690.89314000006</v>
      </c>
      <c r="AB190" s="339">
        <v>117570.55</v>
      </c>
      <c r="AC190" s="339">
        <v>85331.62</v>
      </c>
      <c r="AD190" s="339">
        <v>6286.5499999999993</v>
      </c>
      <c r="AE190" s="340">
        <v>128796.19</v>
      </c>
      <c r="AF190" s="340">
        <v>93479.08</v>
      </c>
      <c r="AG190" s="340">
        <v>6886.79</v>
      </c>
      <c r="AH190" s="842">
        <v>701852.95314</v>
      </c>
      <c r="AI190" s="842">
        <v>10797.74</v>
      </c>
      <c r="AJ190" s="395"/>
      <c r="AK190" s="1627">
        <v>27</v>
      </c>
      <c r="AL190" s="1707" t="s">
        <v>2613</v>
      </c>
      <c r="AM190" s="751" t="s">
        <v>2604</v>
      </c>
      <c r="AN190" t="b">
        <v>0</v>
      </c>
      <c r="AO190" t="e">
        <v>#NAME?</v>
      </c>
      <c r="AQ190" s="1454"/>
    </row>
    <row r="191" spans="1:43" outlineLevel="1" x14ac:dyDescent="0.2">
      <c r="A191" s="787"/>
      <c r="B191" s="781" t="s">
        <v>2275</v>
      </c>
      <c r="C191" s="977"/>
      <c r="D191" s="977"/>
      <c r="E191" s="767">
        <v>130</v>
      </c>
      <c r="F191" s="276">
        <v>341</v>
      </c>
      <c r="G191" s="276" t="s">
        <v>2710</v>
      </c>
      <c r="H191" s="277"/>
      <c r="I191" s="895">
        <v>1</v>
      </c>
      <c r="J191" s="279" t="s">
        <v>546</v>
      </c>
      <c r="K191" s="737"/>
      <c r="L191" s="280"/>
      <c r="M191" s="281">
        <v>1</v>
      </c>
      <c r="N191" s="1463">
        <v>54</v>
      </c>
      <c r="O191" s="283">
        <v>44146.32</v>
      </c>
      <c r="P191" s="284">
        <v>2.5</v>
      </c>
      <c r="Q191" s="1056">
        <v>1103.6579999999999</v>
      </c>
      <c r="R191" s="1056">
        <v>2843.0230099999999</v>
      </c>
      <c r="S191" s="1056">
        <v>882.92639999999994</v>
      </c>
      <c r="T191" s="285">
        <v>48975.927409999997</v>
      </c>
      <c r="U191" s="286">
        <v>7885.1243100000002</v>
      </c>
      <c r="V191" s="286">
        <v>56861.051719999996</v>
      </c>
      <c r="W191" s="287">
        <v>1074.43</v>
      </c>
      <c r="X191" s="287">
        <v>180.82</v>
      </c>
      <c r="Y191" s="287">
        <v>470.46</v>
      </c>
      <c r="Z191" s="286">
        <v>1725.71</v>
      </c>
      <c r="AA191" s="285">
        <v>58586.761719999995</v>
      </c>
      <c r="AB191" s="350"/>
      <c r="AC191" s="350"/>
      <c r="AD191" s="350"/>
      <c r="AE191" s="350"/>
      <c r="AF191" s="350"/>
      <c r="AG191" s="350"/>
      <c r="AH191" s="843" t="s">
        <v>364</v>
      </c>
      <c r="AI191" s="843"/>
      <c r="AJ191" s="351"/>
      <c r="AK191" s="1625"/>
      <c r="AL191" s="483"/>
      <c r="AM191"/>
      <c r="AO191" t="s">
        <v>364</v>
      </c>
      <c r="AQ191" s="1453"/>
    </row>
    <row r="192" spans="1:43" outlineLevel="1" x14ac:dyDescent="0.2">
      <c r="A192" s="787"/>
      <c r="B192" s="781" t="s">
        <v>2275</v>
      </c>
      <c r="C192" s="977"/>
      <c r="D192" s="977"/>
      <c r="E192" s="767">
        <v>130</v>
      </c>
      <c r="F192" s="276">
        <v>341</v>
      </c>
      <c r="G192" s="276" t="s">
        <v>2710</v>
      </c>
      <c r="H192" s="277"/>
      <c r="I192" s="895">
        <v>150</v>
      </c>
      <c r="J192" s="279" t="s">
        <v>3427</v>
      </c>
      <c r="K192" s="737"/>
      <c r="L192" s="277"/>
      <c r="M192" s="281">
        <v>1</v>
      </c>
      <c r="N192" s="1463">
        <v>50</v>
      </c>
      <c r="O192" s="283">
        <v>37736.400000000001</v>
      </c>
      <c r="P192" s="284">
        <v>2.5</v>
      </c>
      <c r="Q192" s="1056">
        <v>943.41</v>
      </c>
      <c r="R192" s="1056">
        <v>2430.2241600000002</v>
      </c>
      <c r="S192" s="1056">
        <v>754.72799999999995</v>
      </c>
      <c r="T192" s="285">
        <v>41864.762160000006</v>
      </c>
      <c r="U192" s="286">
        <v>6740.2267099999999</v>
      </c>
      <c r="V192" s="286">
        <v>48604.988870000008</v>
      </c>
      <c r="W192" s="287">
        <v>1074.43</v>
      </c>
      <c r="X192" s="287">
        <v>180.82</v>
      </c>
      <c r="Y192" s="287">
        <v>470.46</v>
      </c>
      <c r="Z192" s="286">
        <v>1725.71</v>
      </c>
      <c r="AA192" s="285">
        <v>50330.698870000007</v>
      </c>
      <c r="AB192" s="249"/>
      <c r="AC192" s="249"/>
      <c r="AD192" s="249"/>
      <c r="AE192" s="249"/>
      <c r="AF192" s="249"/>
      <c r="AG192" s="249"/>
      <c r="AH192" s="225" t="s">
        <v>364</v>
      </c>
      <c r="AI192" s="225"/>
      <c r="AJ192" s="266"/>
      <c r="AK192" s="1625"/>
      <c r="AL192" s="483"/>
      <c r="AM192"/>
      <c r="AO192" t="s">
        <v>364</v>
      </c>
      <c r="AQ192" s="1453"/>
    </row>
    <row r="193" spans="1:43" outlineLevel="1" x14ac:dyDescent="0.2">
      <c r="A193" s="787"/>
      <c r="B193" s="781" t="s">
        <v>2275</v>
      </c>
      <c r="C193" s="977"/>
      <c r="D193" s="977"/>
      <c r="E193" s="767">
        <v>130</v>
      </c>
      <c r="F193" s="276">
        <v>341</v>
      </c>
      <c r="G193" s="276" t="s">
        <v>2710</v>
      </c>
      <c r="H193" s="277"/>
      <c r="I193" s="895">
        <v>80</v>
      </c>
      <c r="J193" s="279" t="s">
        <v>561</v>
      </c>
      <c r="K193" s="737"/>
      <c r="L193" s="277"/>
      <c r="M193" s="281">
        <v>4</v>
      </c>
      <c r="N193" s="1463">
        <v>40</v>
      </c>
      <c r="O193" s="283">
        <v>101974.08</v>
      </c>
      <c r="P193" s="284">
        <v>2.5</v>
      </c>
      <c r="Q193" s="1056">
        <v>2549.3519999999999</v>
      </c>
      <c r="R193" s="1056">
        <v>6567.1307500000003</v>
      </c>
      <c r="S193" s="1056">
        <v>2039.4816000000001</v>
      </c>
      <c r="T193" s="285">
        <v>113130.04435</v>
      </c>
      <c r="U193" s="286">
        <v>18213.937140000002</v>
      </c>
      <c r="V193" s="286">
        <v>131343.98149000001</v>
      </c>
      <c r="W193" s="287">
        <v>4297.72</v>
      </c>
      <c r="X193" s="287">
        <v>723.28</v>
      </c>
      <c r="Y193" s="287">
        <v>1881.84</v>
      </c>
      <c r="Z193" s="286">
        <v>6902.84</v>
      </c>
      <c r="AA193" s="285">
        <v>138246.82149</v>
      </c>
      <c r="AB193" s="249"/>
      <c r="AC193" s="249"/>
      <c r="AD193" s="249"/>
      <c r="AE193" s="249"/>
      <c r="AF193" s="249"/>
      <c r="AG193" s="249"/>
      <c r="AH193" s="225" t="s">
        <v>364</v>
      </c>
      <c r="AI193" s="225"/>
      <c r="AJ193" s="266"/>
      <c r="AK193" s="1625"/>
      <c r="AL193" s="483"/>
      <c r="AM193"/>
      <c r="AO193" t="s">
        <v>364</v>
      </c>
      <c r="AQ193" s="1453"/>
    </row>
    <row r="194" spans="1:43" outlineLevel="1" x14ac:dyDescent="0.2">
      <c r="A194" s="787"/>
      <c r="B194" s="781" t="s">
        <v>2275</v>
      </c>
      <c r="C194" s="977"/>
      <c r="D194" s="977"/>
      <c r="E194" s="1424">
        <v>130</v>
      </c>
      <c r="F194" s="1425">
        <v>341</v>
      </c>
      <c r="G194" s="1425" t="s">
        <v>2710</v>
      </c>
      <c r="H194" s="1426"/>
      <c r="I194" s="895">
        <v>210</v>
      </c>
      <c r="J194" s="1427" t="s">
        <v>514</v>
      </c>
      <c r="K194" s="1430"/>
      <c r="L194" s="1426"/>
      <c r="M194" s="1429">
        <v>1</v>
      </c>
      <c r="N194" s="1463">
        <v>39</v>
      </c>
      <c r="O194" s="283">
        <v>24513</v>
      </c>
      <c r="P194" s="284">
        <v>2.5</v>
      </c>
      <c r="Q194" s="1056">
        <v>612.82500000000005</v>
      </c>
      <c r="R194" s="1056">
        <v>1578.6371999999999</v>
      </c>
      <c r="S194" s="1056">
        <v>490.26</v>
      </c>
      <c r="T194" s="285">
        <v>27194.7222</v>
      </c>
      <c r="U194" s="286">
        <v>4378.3502699999999</v>
      </c>
      <c r="V194" s="286">
        <v>31573.072469999999</v>
      </c>
      <c r="W194" s="287">
        <v>1074.43</v>
      </c>
      <c r="X194" s="287">
        <v>180.82</v>
      </c>
      <c r="Y194" s="287">
        <v>470.46</v>
      </c>
      <c r="Z194" s="286">
        <v>1725.71</v>
      </c>
      <c r="AA194" s="285">
        <v>33298.782469999998</v>
      </c>
      <c r="AB194" s="249"/>
      <c r="AC194" s="249"/>
      <c r="AD194" s="249"/>
      <c r="AE194" s="249"/>
      <c r="AF194" s="249"/>
      <c r="AG194" s="249"/>
      <c r="AH194" s="225" t="s">
        <v>364</v>
      </c>
      <c r="AI194" s="225"/>
      <c r="AJ194" s="266"/>
      <c r="AK194" s="1625"/>
      <c r="AL194" s="483"/>
      <c r="AM194"/>
      <c r="AO194" t="s">
        <v>364</v>
      </c>
      <c r="AQ194" s="1453"/>
    </row>
    <row r="195" spans="1:43" outlineLevel="1" x14ac:dyDescent="0.2">
      <c r="A195" s="787"/>
      <c r="B195" s="781" t="s">
        <v>2275</v>
      </c>
      <c r="C195" s="977"/>
      <c r="D195" s="977"/>
      <c r="E195" s="767">
        <v>130</v>
      </c>
      <c r="F195" s="276">
        <v>341</v>
      </c>
      <c r="G195" s="276" t="s">
        <v>2710</v>
      </c>
      <c r="H195" s="277"/>
      <c r="I195" s="895">
        <v>67</v>
      </c>
      <c r="J195" s="279" t="s">
        <v>508</v>
      </c>
      <c r="K195" s="737"/>
      <c r="L195" s="277"/>
      <c r="M195" s="281">
        <v>1</v>
      </c>
      <c r="N195" s="1463">
        <v>35</v>
      </c>
      <c r="O195" s="283">
        <v>20953.560000000001</v>
      </c>
      <c r="P195" s="284">
        <v>2.5</v>
      </c>
      <c r="Q195" s="1056">
        <v>523.83900000000006</v>
      </c>
      <c r="R195" s="1056">
        <v>1349.4092599999999</v>
      </c>
      <c r="S195" s="1056">
        <v>419.07119999999998</v>
      </c>
      <c r="T195" s="285">
        <v>23245.87946</v>
      </c>
      <c r="U195" s="286">
        <v>3742.5865899999999</v>
      </c>
      <c r="V195" s="286">
        <v>26988.466049999999</v>
      </c>
      <c r="W195" s="287">
        <v>1074.43</v>
      </c>
      <c r="X195" s="287">
        <v>180.82</v>
      </c>
      <c r="Y195" s="287">
        <v>470.46</v>
      </c>
      <c r="Z195" s="286">
        <v>1725.71</v>
      </c>
      <c r="AA195" s="285">
        <v>28714.176049999998</v>
      </c>
      <c r="AB195" s="249"/>
      <c r="AC195" s="249"/>
      <c r="AD195" s="249"/>
      <c r="AE195" s="249"/>
      <c r="AF195" s="249"/>
      <c r="AG195" s="249"/>
      <c r="AH195" s="225" t="s">
        <v>364</v>
      </c>
      <c r="AI195" s="225"/>
      <c r="AJ195" s="266"/>
      <c r="AK195" s="1625"/>
      <c r="AL195" s="483"/>
      <c r="AM195"/>
      <c r="AO195" t="s">
        <v>364</v>
      </c>
      <c r="AQ195" s="1453"/>
    </row>
    <row r="196" spans="1:43" outlineLevel="1" x14ac:dyDescent="0.2">
      <c r="A196" s="787"/>
      <c r="B196" s="781" t="s">
        <v>2275</v>
      </c>
      <c r="C196" s="977"/>
      <c r="D196" s="977"/>
      <c r="E196" s="767">
        <v>130</v>
      </c>
      <c r="F196" s="276">
        <v>341</v>
      </c>
      <c r="G196" s="276" t="s">
        <v>2710</v>
      </c>
      <c r="H196" s="277"/>
      <c r="I196" s="895">
        <v>180</v>
      </c>
      <c r="J196" s="279" t="s">
        <v>543</v>
      </c>
      <c r="K196" s="737"/>
      <c r="L196" s="277"/>
      <c r="M196" s="281">
        <v>4</v>
      </c>
      <c r="N196" s="1463">
        <v>29</v>
      </c>
      <c r="O196" s="283">
        <v>66240.479999999996</v>
      </c>
      <c r="P196" s="284">
        <v>2.5</v>
      </c>
      <c r="Q196" s="1056">
        <v>1656.0119999999999</v>
      </c>
      <c r="R196" s="1056">
        <v>4265.8869100000002</v>
      </c>
      <c r="S196" s="1056">
        <v>1324.8096</v>
      </c>
      <c r="T196" s="285">
        <v>73487.188509999993</v>
      </c>
      <c r="U196" s="286">
        <v>11831.43735</v>
      </c>
      <c r="V196" s="286">
        <v>85318.62586</v>
      </c>
      <c r="W196" s="287">
        <v>4297.72</v>
      </c>
      <c r="X196" s="287">
        <v>723.28</v>
      </c>
      <c r="Y196" s="287">
        <v>1881.84</v>
      </c>
      <c r="Z196" s="286">
        <v>6902.84</v>
      </c>
      <c r="AA196" s="285">
        <v>92221.465859999997</v>
      </c>
      <c r="AB196" s="249"/>
      <c r="AC196" s="249"/>
      <c r="AD196" s="249"/>
      <c r="AE196" s="249"/>
      <c r="AF196" s="249"/>
      <c r="AG196" s="249"/>
      <c r="AH196" s="225" t="s">
        <v>364</v>
      </c>
      <c r="AI196" s="225"/>
      <c r="AJ196" s="266"/>
      <c r="AK196" s="1625"/>
      <c r="AL196" s="483"/>
      <c r="AM196"/>
      <c r="AO196" t="s">
        <v>364</v>
      </c>
      <c r="AQ196" s="1453"/>
    </row>
    <row r="197" spans="1:43" outlineLevel="1" x14ac:dyDescent="0.2">
      <c r="A197" s="787"/>
      <c r="B197" s="781" t="s">
        <v>2275</v>
      </c>
      <c r="C197" s="977"/>
      <c r="D197" s="977"/>
      <c r="E197" s="767">
        <v>130</v>
      </c>
      <c r="F197" s="276">
        <v>341</v>
      </c>
      <c r="G197" s="276" t="s">
        <v>2710</v>
      </c>
      <c r="H197" s="277"/>
      <c r="I197" s="895">
        <v>213</v>
      </c>
      <c r="J197" s="279" t="s">
        <v>3263</v>
      </c>
      <c r="K197" s="737"/>
      <c r="L197" s="277"/>
      <c r="M197" s="281">
        <v>0.66</v>
      </c>
      <c r="N197" s="1463">
        <v>28</v>
      </c>
      <c r="O197" s="283">
        <v>10509.206399999999</v>
      </c>
      <c r="P197" s="284">
        <v>2.5</v>
      </c>
      <c r="Q197" s="1056">
        <v>262.73016000000001</v>
      </c>
      <c r="R197" s="1056">
        <v>676.79289000000006</v>
      </c>
      <c r="S197" s="1056">
        <v>210.18413000000001</v>
      </c>
      <c r="T197" s="285">
        <v>11658.913579999999</v>
      </c>
      <c r="U197" s="286">
        <v>1877.08509</v>
      </c>
      <c r="V197" s="286">
        <v>13535.998669999999</v>
      </c>
      <c r="W197" s="287">
        <v>709.12379999999996</v>
      </c>
      <c r="X197" s="287">
        <v>119.3412</v>
      </c>
      <c r="Y197" s="287">
        <v>310.50360000000001</v>
      </c>
      <c r="Z197" s="286">
        <v>1138.9685999999999</v>
      </c>
      <c r="AA197" s="285">
        <v>14674.967269999999</v>
      </c>
      <c r="AB197" s="249"/>
      <c r="AC197" s="249"/>
      <c r="AD197" s="249"/>
      <c r="AE197" s="249"/>
      <c r="AF197" s="249"/>
      <c r="AG197" s="249"/>
      <c r="AH197" s="225"/>
      <c r="AI197" s="225"/>
      <c r="AJ197" s="266"/>
      <c r="AK197" s="1625"/>
      <c r="AL197" s="483"/>
      <c r="AM197"/>
      <c r="AQ197" s="1453"/>
    </row>
    <row r="198" spans="1:43" outlineLevel="1" x14ac:dyDescent="0.2">
      <c r="A198" s="787"/>
      <c r="B198" s="807" t="s">
        <v>2275</v>
      </c>
      <c r="C198" s="978"/>
      <c r="D198" s="978"/>
      <c r="E198" s="767">
        <v>130</v>
      </c>
      <c r="F198" s="276">
        <v>341</v>
      </c>
      <c r="G198" s="276" t="s">
        <v>2710</v>
      </c>
      <c r="H198" s="277"/>
      <c r="I198" s="895">
        <v>200</v>
      </c>
      <c r="J198" s="279" t="s">
        <v>1927</v>
      </c>
      <c r="K198" s="277"/>
      <c r="L198" s="277"/>
      <c r="M198" s="281">
        <v>2.64</v>
      </c>
      <c r="N198" s="1463">
        <v>27</v>
      </c>
      <c r="O198" s="283">
        <v>40419.878400000001</v>
      </c>
      <c r="P198" s="284">
        <v>2.5</v>
      </c>
      <c r="Q198" s="1056">
        <v>1010.4969599999999</v>
      </c>
      <c r="R198" s="1056">
        <v>2603.0401700000002</v>
      </c>
      <c r="S198" s="1056">
        <v>808.39756999999997</v>
      </c>
      <c r="T198" s="285">
        <v>44841.813099999999</v>
      </c>
      <c r="U198" s="286">
        <v>7219.5319099999997</v>
      </c>
      <c r="V198" s="286">
        <v>52061.345009999997</v>
      </c>
      <c r="W198" s="287">
        <v>2836.4951999999998</v>
      </c>
      <c r="X198" s="287">
        <v>477.3648</v>
      </c>
      <c r="Y198" s="287">
        <v>1242.0144</v>
      </c>
      <c r="Z198" s="286">
        <v>4555.8743999999997</v>
      </c>
      <c r="AA198" s="285">
        <v>56617.219409999998</v>
      </c>
      <c r="AB198" s="249"/>
      <c r="AC198" s="249"/>
      <c r="AD198" s="249"/>
      <c r="AE198" s="249"/>
      <c r="AF198" s="249"/>
      <c r="AG198" s="249"/>
      <c r="AH198" s="225" t="s">
        <v>364</v>
      </c>
      <c r="AI198" s="225"/>
      <c r="AJ198" s="266"/>
      <c r="AK198" s="1625"/>
      <c r="AL198" s="483"/>
      <c r="AM198"/>
      <c r="AO198" t="s">
        <v>364</v>
      </c>
      <c r="AQ198" s="1453"/>
    </row>
    <row r="199" spans="1:43" ht="32.25" customHeight="1" x14ac:dyDescent="0.2">
      <c r="A199" s="803" t="s">
        <v>3098</v>
      </c>
      <c r="B199" s="781" t="s">
        <v>2275</v>
      </c>
      <c r="C199" s="977" t="s">
        <v>2535</v>
      </c>
      <c r="D199" s="977" t="s">
        <v>62</v>
      </c>
      <c r="E199" s="769">
        <v>130</v>
      </c>
      <c r="F199" s="268">
        <v>341</v>
      </c>
      <c r="G199" s="268" t="s">
        <v>2611</v>
      </c>
      <c r="H199" s="268" t="s">
        <v>498</v>
      </c>
      <c r="I199" s="301"/>
      <c r="J199" s="302" t="s">
        <v>2612</v>
      </c>
      <c r="K199" s="271">
        <v>140</v>
      </c>
      <c r="L199" s="327" t="s">
        <v>579</v>
      </c>
      <c r="M199" s="272">
        <v>27.130000000000003</v>
      </c>
      <c r="N199" s="1097"/>
      <c r="O199" s="273">
        <v>588527.49120000016</v>
      </c>
      <c r="P199" s="269"/>
      <c r="Q199" s="1055">
        <v>14713.18728</v>
      </c>
      <c r="R199" s="1055">
        <v>37901.170440000002</v>
      </c>
      <c r="S199" s="1055">
        <v>11770.549819999998</v>
      </c>
      <c r="T199" s="274">
        <v>652912.39874000009</v>
      </c>
      <c r="U199" s="272">
        <v>105118.89619</v>
      </c>
      <c r="V199" s="272">
        <v>758031.29492999997</v>
      </c>
      <c r="W199" s="275">
        <v>29149.285899999999</v>
      </c>
      <c r="X199" s="275">
        <v>4905.6466</v>
      </c>
      <c r="Y199" s="275">
        <v>12763.579800000001</v>
      </c>
      <c r="Z199" s="272">
        <v>46818.512300000009</v>
      </c>
      <c r="AA199" s="274">
        <v>804849.80723000003</v>
      </c>
      <c r="AB199" s="339">
        <v>80640</v>
      </c>
      <c r="AC199" s="339">
        <v>25200</v>
      </c>
      <c r="AD199" s="339">
        <v>6286.5499999999993</v>
      </c>
      <c r="AE199" s="340">
        <v>88339.51</v>
      </c>
      <c r="AF199" s="340">
        <v>27606.1</v>
      </c>
      <c r="AG199" s="340">
        <v>6886.79</v>
      </c>
      <c r="AH199" s="842">
        <v>927682.20723000006</v>
      </c>
      <c r="AI199" s="842">
        <v>6626.3</v>
      </c>
      <c r="AJ199" s="1021"/>
      <c r="AK199" s="1627">
        <v>28</v>
      </c>
      <c r="AL199"/>
      <c r="AM199" s="751" t="s">
        <v>2604</v>
      </c>
      <c r="AN199" t="b">
        <v>0</v>
      </c>
      <c r="AO199" t="e">
        <v>#NAME?</v>
      </c>
      <c r="AQ199" s="1454"/>
    </row>
    <row r="200" spans="1:43" outlineLevel="1" x14ac:dyDescent="0.2">
      <c r="A200" s="243"/>
      <c r="B200" s="781" t="s">
        <v>2275</v>
      </c>
      <c r="C200" s="230"/>
      <c r="D200" s="230"/>
      <c r="E200" s="767">
        <v>130</v>
      </c>
      <c r="F200" s="276">
        <v>341</v>
      </c>
      <c r="G200" s="276" t="s">
        <v>2611</v>
      </c>
      <c r="H200" s="277"/>
      <c r="I200" s="278">
        <v>1</v>
      </c>
      <c r="J200" s="279" t="s">
        <v>546</v>
      </c>
      <c r="K200" s="737"/>
      <c r="L200" s="321"/>
      <c r="M200" s="281">
        <v>1.9</v>
      </c>
      <c r="N200" s="1463">
        <v>54</v>
      </c>
      <c r="O200" s="283">
        <v>83878.008000000002</v>
      </c>
      <c r="P200" s="284">
        <v>2.5</v>
      </c>
      <c r="Q200" s="1056">
        <v>2096.9502000000002</v>
      </c>
      <c r="R200" s="1056">
        <v>5401.7437200000004</v>
      </c>
      <c r="S200" s="1056">
        <v>1677.56016</v>
      </c>
      <c r="T200" s="285">
        <v>93054.26208</v>
      </c>
      <c r="U200" s="286">
        <v>14981.73619</v>
      </c>
      <c r="V200" s="286">
        <v>108035.99827</v>
      </c>
      <c r="W200" s="287">
        <v>2041.4169999999999</v>
      </c>
      <c r="X200" s="287">
        <v>343.55799999999999</v>
      </c>
      <c r="Y200" s="287">
        <v>893.87400000000002</v>
      </c>
      <c r="Z200" s="286">
        <v>3278.8490000000002</v>
      </c>
      <c r="AA200" s="285">
        <v>111314.84727</v>
      </c>
      <c r="AB200" s="350"/>
      <c r="AC200" s="350"/>
      <c r="AD200" s="350"/>
      <c r="AE200" s="350"/>
      <c r="AF200" s="350"/>
      <c r="AG200" s="350"/>
      <c r="AH200" s="1435" t="s">
        <v>364</v>
      </c>
      <c r="AI200" s="843"/>
      <c r="AJ200" s="225"/>
      <c r="AK200" s="1625"/>
      <c r="AL200"/>
      <c r="AM200"/>
      <c r="AQ200" s="1453"/>
    </row>
    <row r="201" spans="1:43" outlineLevel="1" x14ac:dyDescent="0.2">
      <c r="A201" s="243"/>
      <c r="B201" s="781" t="s">
        <v>2275</v>
      </c>
      <c r="C201" s="230"/>
      <c r="D201" s="230"/>
      <c r="E201" s="767">
        <v>130</v>
      </c>
      <c r="F201" s="276">
        <v>341</v>
      </c>
      <c r="G201" s="276" t="s">
        <v>2611</v>
      </c>
      <c r="H201" s="277"/>
      <c r="I201" s="278">
        <v>149</v>
      </c>
      <c r="J201" s="279" t="s">
        <v>528</v>
      </c>
      <c r="K201" s="737"/>
      <c r="L201" s="277"/>
      <c r="M201" s="281">
        <v>1</v>
      </c>
      <c r="N201" s="1463">
        <v>50</v>
      </c>
      <c r="O201" s="283">
        <v>37736.400000000001</v>
      </c>
      <c r="P201" s="284">
        <v>2.5</v>
      </c>
      <c r="Q201" s="1056">
        <v>943.41</v>
      </c>
      <c r="R201" s="1056">
        <v>2430.2241600000002</v>
      </c>
      <c r="S201" s="1056">
        <v>754.72799999999995</v>
      </c>
      <c r="T201" s="285">
        <v>41864.762160000006</v>
      </c>
      <c r="U201" s="286">
        <v>6740.2267099999999</v>
      </c>
      <c r="V201" s="286">
        <v>48604.988870000008</v>
      </c>
      <c r="W201" s="287">
        <v>1074.43</v>
      </c>
      <c r="X201" s="287">
        <v>180.82</v>
      </c>
      <c r="Y201" s="287">
        <v>470.46</v>
      </c>
      <c r="Z201" s="286">
        <v>1725.71</v>
      </c>
      <c r="AA201" s="285">
        <v>50330.698870000007</v>
      </c>
      <c r="AB201" s="249"/>
      <c r="AC201" s="249"/>
      <c r="AD201" s="249"/>
      <c r="AE201" s="249"/>
      <c r="AF201" s="249"/>
      <c r="AG201" s="249"/>
      <c r="AH201" s="1435" t="s">
        <v>364</v>
      </c>
      <c r="AI201" s="225"/>
      <c r="AJ201" s="225"/>
      <c r="AK201" s="1625"/>
      <c r="AL201"/>
      <c r="AM201"/>
      <c r="AQ201" s="1453"/>
    </row>
    <row r="202" spans="1:43" outlineLevel="1" x14ac:dyDescent="0.2">
      <c r="A202" s="243"/>
      <c r="B202" s="781" t="s">
        <v>2275</v>
      </c>
      <c r="C202" s="230"/>
      <c r="D202" s="230"/>
      <c r="E202" s="767">
        <v>130</v>
      </c>
      <c r="F202" s="276">
        <v>341</v>
      </c>
      <c r="G202" s="276" t="s">
        <v>2611</v>
      </c>
      <c r="H202" s="277"/>
      <c r="I202" s="278">
        <v>93</v>
      </c>
      <c r="J202" s="279" t="s">
        <v>521</v>
      </c>
      <c r="K202" s="737"/>
      <c r="L202" s="277"/>
      <c r="M202" s="281">
        <v>0.4</v>
      </c>
      <c r="N202" s="1463">
        <v>48</v>
      </c>
      <c r="O202" s="283">
        <v>13955.76</v>
      </c>
      <c r="P202" s="284">
        <v>2.5</v>
      </c>
      <c r="Q202" s="1056">
        <v>348.89400000000001</v>
      </c>
      <c r="R202" s="1056">
        <v>898.75094000000001</v>
      </c>
      <c r="S202" s="1056">
        <v>279.11520000000002</v>
      </c>
      <c r="T202" s="285">
        <v>15482.520140000001</v>
      </c>
      <c r="U202" s="286">
        <v>2492.6857399999999</v>
      </c>
      <c r="V202" s="286">
        <v>17975.205880000001</v>
      </c>
      <c r="W202" s="287">
        <v>429.77199999999999</v>
      </c>
      <c r="X202" s="287">
        <v>72.328000000000003</v>
      </c>
      <c r="Y202" s="287">
        <v>188.184</v>
      </c>
      <c r="Z202" s="286">
        <v>690.28399999999999</v>
      </c>
      <c r="AA202" s="285">
        <v>18665.489880000001</v>
      </c>
      <c r="AB202" s="249"/>
      <c r="AC202" s="249"/>
      <c r="AD202" s="249"/>
      <c r="AE202" s="249"/>
      <c r="AF202" s="249"/>
      <c r="AG202" s="249"/>
      <c r="AH202" s="1435" t="s">
        <v>364</v>
      </c>
      <c r="AI202" s="225"/>
      <c r="AJ202" s="225"/>
      <c r="AK202" s="1625"/>
      <c r="AL202"/>
      <c r="AM202"/>
      <c r="AQ202" s="1453"/>
    </row>
    <row r="203" spans="1:43" outlineLevel="1" x14ac:dyDescent="0.2">
      <c r="A203" s="243"/>
      <c r="B203" s="781" t="s">
        <v>2275</v>
      </c>
      <c r="C203" s="230"/>
      <c r="D203" s="230"/>
      <c r="E203" s="767">
        <v>130</v>
      </c>
      <c r="F203" s="276">
        <v>341</v>
      </c>
      <c r="G203" s="276" t="s">
        <v>2611</v>
      </c>
      <c r="H203" s="277"/>
      <c r="I203" s="278">
        <v>80</v>
      </c>
      <c r="J203" s="279" t="s">
        <v>561</v>
      </c>
      <c r="K203" s="737"/>
      <c r="L203" s="277"/>
      <c r="M203" s="281">
        <v>5</v>
      </c>
      <c r="N203" s="1463">
        <v>40</v>
      </c>
      <c r="O203" s="283">
        <v>127467.6</v>
      </c>
      <c r="P203" s="284">
        <v>2.5</v>
      </c>
      <c r="Q203" s="1056">
        <v>3186.69</v>
      </c>
      <c r="R203" s="1056">
        <v>8208.9134400000003</v>
      </c>
      <c r="S203" s="1056">
        <v>2549.3519999999999</v>
      </c>
      <c r="T203" s="285">
        <v>141412.55544000003</v>
      </c>
      <c r="U203" s="286">
        <v>22767.421429999999</v>
      </c>
      <c r="V203" s="286">
        <v>164179.97687000001</v>
      </c>
      <c r="W203" s="287">
        <v>5372.15</v>
      </c>
      <c r="X203" s="287">
        <v>904.1</v>
      </c>
      <c r="Y203" s="287">
        <v>2352.3000000000002</v>
      </c>
      <c r="Z203" s="286">
        <v>8628.5499999999993</v>
      </c>
      <c r="AA203" s="285">
        <v>172808.52687</v>
      </c>
      <c r="AB203" s="249"/>
      <c r="AC203" s="249"/>
      <c r="AD203" s="249"/>
      <c r="AE203" s="249"/>
      <c r="AF203" s="249"/>
      <c r="AG203" s="249"/>
      <c r="AH203" s="1435" t="s">
        <v>364</v>
      </c>
      <c r="AI203" s="225"/>
      <c r="AJ203" s="225"/>
      <c r="AK203" s="1625"/>
      <c r="AL203"/>
      <c r="AM203"/>
      <c r="AQ203" s="1453"/>
    </row>
    <row r="204" spans="1:43" outlineLevel="1" x14ac:dyDescent="0.2">
      <c r="A204" s="243"/>
      <c r="B204" s="781" t="s">
        <v>2275</v>
      </c>
      <c r="C204" s="230"/>
      <c r="D204" s="230"/>
      <c r="E204" s="1424">
        <v>130</v>
      </c>
      <c r="F204" s="1425">
        <v>341</v>
      </c>
      <c r="G204" s="1425" t="s">
        <v>2611</v>
      </c>
      <c r="H204" s="1426"/>
      <c r="I204" s="278">
        <v>210</v>
      </c>
      <c r="J204" s="1427" t="s">
        <v>514</v>
      </c>
      <c r="K204" s="1430"/>
      <c r="L204" s="1426"/>
      <c r="M204" s="1429">
        <v>1</v>
      </c>
      <c r="N204" s="1463">
        <v>39</v>
      </c>
      <c r="O204" s="283">
        <v>24513</v>
      </c>
      <c r="P204" s="284">
        <v>2.5</v>
      </c>
      <c r="Q204" s="1056">
        <v>612.82500000000005</v>
      </c>
      <c r="R204" s="1056">
        <v>1578.6371999999999</v>
      </c>
      <c r="S204" s="1056">
        <v>490.26</v>
      </c>
      <c r="T204" s="285">
        <v>27194.7222</v>
      </c>
      <c r="U204" s="286">
        <v>4378.3502699999999</v>
      </c>
      <c r="V204" s="286">
        <v>31573.072469999999</v>
      </c>
      <c r="W204" s="287">
        <v>1074.43</v>
      </c>
      <c r="X204" s="287">
        <v>180.82</v>
      </c>
      <c r="Y204" s="287">
        <v>470.46</v>
      </c>
      <c r="Z204" s="286">
        <v>1725.71</v>
      </c>
      <c r="AA204" s="285">
        <v>33298.782469999998</v>
      </c>
      <c r="AB204" s="249"/>
      <c r="AC204" s="249"/>
      <c r="AD204" s="249"/>
      <c r="AE204" s="249"/>
      <c r="AF204" s="249"/>
      <c r="AG204" s="249"/>
      <c r="AH204" s="1435" t="s">
        <v>364</v>
      </c>
      <c r="AI204" s="225"/>
      <c r="AJ204" s="225"/>
      <c r="AK204" s="1625"/>
      <c r="AL204"/>
      <c r="AM204"/>
      <c r="AQ204" s="1453"/>
    </row>
    <row r="205" spans="1:43" outlineLevel="1" x14ac:dyDescent="0.2">
      <c r="A205" s="243"/>
      <c r="B205" s="781" t="s">
        <v>2275</v>
      </c>
      <c r="C205" s="230"/>
      <c r="D205" s="230"/>
      <c r="E205" s="767">
        <v>130</v>
      </c>
      <c r="F205" s="276">
        <v>341</v>
      </c>
      <c r="G205" s="276" t="s">
        <v>2611</v>
      </c>
      <c r="H205" s="277"/>
      <c r="I205" s="278">
        <v>67</v>
      </c>
      <c r="J205" s="279" t="s">
        <v>508</v>
      </c>
      <c r="K205" s="737"/>
      <c r="L205" s="277"/>
      <c r="M205" s="281">
        <v>1.5</v>
      </c>
      <c r="N205" s="1472">
        <v>35</v>
      </c>
      <c r="O205" s="283">
        <v>31430.34</v>
      </c>
      <c r="P205" s="284">
        <v>2.5</v>
      </c>
      <c r="Q205" s="1056">
        <v>785.75850000000003</v>
      </c>
      <c r="R205" s="1056">
        <v>2024.1139000000001</v>
      </c>
      <c r="S205" s="1056">
        <v>628.60680000000002</v>
      </c>
      <c r="T205" s="285">
        <v>34868.819199999998</v>
      </c>
      <c r="U205" s="286">
        <v>5613.8798900000002</v>
      </c>
      <c r="V205" s="286">
        <v>40482.699089999995</v>
      </c>
      <c r="W205" s="287">
        <v>1611.645</v>
      </c>
      <c r="X205" s="287">
        <v>271.23</v>
      </c>
      <c r="Y205" s="287">
        <v>705.69</v>
      </c>
      <c r="Z205" s="286">
        <v>2588.5650000000001</v>
      </c>
      <c r="AA205" s="285">
        <v>43071.264089999997</v>
      </c>
      <c r="AB205" s="249"/>
      <c r="AC205" s="249"/>
      <c r="AD205" s="249"/>
      <c r="AE205" s="249"/>
      <c r="AF205" s="249"/>
      <c r="AG205" s="249"/>
      <c r="AH205" s="1435" t="s">
        <v>364</v>
      </c>
      <c r="AI205" s="225"/>
      <c r="AJ205" s="225"/>
      <c r="AK205" s="1625"/>
      <c r="AL205"/>
      <c r="AM205"/>
      <c r="AQ205" s="1453"/>
    </row>
    <row r="206" spans="1:43" outlineLevel="1" x14ac:dyDescent="0.2">
      <c r="A206" s="243"/>
      <c r="B206" s="781" t="s">
        <v>2275</v>
      </c>
      <c r="C206" s="230"/>
      <c r="D206" s="230"/>
      <c r="E206" s="767">
        <v>130</v>
      </c>
      <c r="F206" s="276">
        <v>341</v>
      </c>
      <c r="G206" s="276" t="s">
        <v>2611</v>
      </c>
      <c r="H206" s="277"/>
      <c r="I206" s="278">
        <v>180</v>
      </c>
      <c r="J206" s="279" t="s">
        <v>543</v>
      </c>
      <c r="K206" s="737"/>
      <c r="L206" s="277"/>
      <c r="M206" s="281">
        <v>11</v>
      </c>
      <c r="N206" s="1463">
        <v>29</v>
      </c>
      <c r="O206" s="283">
        <v>182161.32</v>
      </c>
      <c r="P206" s="284">
        <v>2.5</v>
      </c>
      <c r="Q206" s="1056">
        <v>4554.0330000000004</v>
      </c>
      <c r="R206" s="1056">
        <v>11731.18901</v>
      </c>
      <c r="S206" s="1056">
        <v>3643.2264</v>
      </c>
      <c r="T206" s="285">
        <v>202089.76841000002</v>
      </c>
      <c r="U206" s="286">
        <v>32536.452710000001</v>
      </c>
      <c r="V206" s="286">
        <v>234626.22112000003</v>
      </c>
      <c r="W206" s="287">
        <v>11818.73</v>
      </c>
      <c r="X206" s="287">
        <v>1989.02</v>
      </c>
      <c r="Y206" s="287">
        <v>5175.0600000000004</v>
      </c>
      <c r="Z206" s="286">
        <v>18982.810000000001</v>
      </c>
      <c r="AA206" s="285">
        <v>253609.03112000003</v>
      </c>
      <c r="AB206" s="249"/>
      <c r="AC206" s="249"/>
      <c r="AD206" s="249"/>
      <c r="AE206" s="249"/>
      <c r="AF206" s="249"/>
      <c r="AG206" s="249"/>
      <c r="AH206" s="1435" t="s">
        <v>364</v>
      </c>
      <c r="AI206" s="225"/>
      <c r="AJ206" s="225"/>
      <c r="AK206" s="1625"/>
      <c r="AL206"/>
      <c r="AM206"/>
      <c r="AQ206" s="1453"/>
    </row>
    <row r="207" spans="1:43" outlineLevel="1" x14ac:dyDescent="0.2">
      <c r="A207" s="243"/>
      <c r="B207" s="781" t="s">
        <v>2275</v>
      </c>
      <c r="C207" s="230"/>
      <c r="D207" s="230"/>
      <c r="E207" s="767">
        <v>130</v>
      </c>
      <c r="F207" s="276">
        <v>341</v>
      </c>
      <c r="G207" s="276" t="s">
        <v>2611</v>
      </c>
      <c r="H207" s="277"/>
      <c r="I207" s="278">
        <v>61</v>
      </c>
      <c r="J207" s="279" t="s">
        <v>509</v>
      </c>
      <c r="K207" s="737"/>
      <c r="L207" s="277"/>
      <c r="M207" s="281">
        <v>0.5</v>
      </c>
      <c r="N207" s="1472">
        <v>35</v>
      </c>
      <c r="O207" s="283">
        <v>10476.780000000001</v>
      </c>
      <c r="P207" s="284">
        <v>2.5</v>
      </c>
      <c r="Q207" s="1056">
        <v>261.91950000000003</v>
      </c>
      <c r="R207" s="1056">
        <v>674.70462999999995</v>
      </c>
      <c r="S207" s="1056">
        <v>209.53559999999999</v>
      </c>
      <c r="T207" s="285">
        <v>11622.93973</v>
      </c>
      <c r="U207" s="286">
        <v>1871.2933</v>
      </c>
      <c r="V207" s="286">
        <v>13494.233029999999</v>
      </c>
      <c r="W207" s="287">
        <v>537.21500000000003</v>
      </c>
      <c r="X207" s="287">
        <v>90.41</v>
      </c>
      <c r="Y207" s="287">
        <v>235.23</v>
      </c>
      <c r="Z207" s="286">
        <v>862.85500000000002</v>
      </c>
      <c r="AA207" s="285">
        <v>14357.088029999999</v>
      </c>
      <c r="AB207" s="249"/>
      <c r="AC207" s="249"/>
      <c r="AD207" s="249"/>
      <c r="AE207" s="249"/>
      <c r="AF207" s="249"/>
      <c r="AG207" s="249"/>
      <c r="AH207" s="1435" t="s">
        <v>364</v>
      </c>
      <c r="AI207" s="225"/>
      <c r="AJ207" s="225"/>
      <c r="AK207" s="1625"/>
      <c r="AL207"/>
      <c r="AM207"/>
      <c r="AQ207" s="1453"/>
    </row>
    <row r="208" spans="1:43" outlineLevel="1" x14ac:dyDescent="0.2">
      <c r="A208" s="243"/>
      <c r="B208" s="781" t="s">
        <v>2275</v>
      </c>
      <c r="C208" s="230"/>
      <c r="D208" s="230"/>
      <c r="E208" s="767">
        <v>130</v>
      </c>
      <c r="F208" s="276">
        <v>341</v>
      </c>
      <c r="G208" s="276" t="s">
        <v>2611</v>
      </c>
      <c r="H208" s="277"/>
      <c r="I208" s="278">
        <v>213</v>
      </c>
      <c r="J208" s="279" t="s">
        <v>3263</v>
      </c>
      <c r="K208" s="737"/>
      <c r="L208" s="277"/>
      <c r="M208" s="281">
        <v>0.89</v>
      </c>
      <c r="N208" s="1463">
        <v>28</v>
      </c>
      <c r="O208" s="283">
        <v>14171.5056</v>
      </c>
      <c r="P208" s="284">
        <v>2.5</v>
      </c>
      <c r="Q208" s="1056">
        <v>354.28764000000001</v>
      </c>
      <c r="R208" s="1056">
        <v>912.64495999999997</v>
      </c>
      <c r="S208" s="1056">
        <v>283.43011000000001</v>
      </c>
      <c r="T208" s="285">
        <v>15721.86831</v>
      </c>
      <c r="U208" s="286">
        <v>2531.2208000000001</v>
      </c>
      <c r="V208" s="286">
        <v>18253.089110000001</v>
      </c>
      <c r="W208" s="287">
        <v>956.24270000000001</v>
      </c>
      <c r="X208" s="287">
        <v>160.9298</v>
      </c>
      <c r="Y208" s="287">
        <v>418.70940000000002</v>
      </c>
      <c r="Z208" s="286">
        <v>1535.8819000000001</v>
      </c>
      <c r="AA208" s="285">
        <v>19788.971010000001</v>
      </c>
      <c r="AB208" s="249"/>
      <c r="AC208" s="249"/>
      <c r="AD208" s="249"/>
      <c r="AE208" s="249"/>
      <c r="AF208" s="249"/>
      <c r="AG208" s="249"/>
      <c r="AH208" s="1435"/>
      <c r="AI208" s="225"/>
      <c r="AJ208" s="225"/>
      <c r="AK208" s="1625"/>
      <c r="AL208"/>
      <c r="AM208"/>
      <c r="AQ208" s="1453"/>
    </row>
    <row r="209" spans="1:43" outlineLevel="1" x14ac:dyDescent="0.2">
      <c r="A209" s="243"/>
      <c r="B209" s="781" t="s">
        <v>2275</v>
      </c>
      <c r="C209" s="230"/>
      <c r="D209" s="230"/>
      <c r="E209" s="767">
        <v>130</v>
      </c>
      <c r="F209" s="276">
        <v>341</v>
      </c>
      <c r="G209" s="276" t="s">
        <v>2611</v>
      </c>
      <c r="H209" s="277"/>
      <c r="I209" s="278">
        <v>200</v>
      </c>
      <c r="J209" s="389" t="s">
        <v>1927</v>
      </c>
      <c r="K209" s="277"/>
      <c r="L209" s="277"/>
      <c r="M209" s="281">
        <v>3.94</v>
      </c>
      <c r="N209" s="1463">
        <v>28</v>
      </c>
      <c r="O209" s="283">
        <v>62736.777600000001</v>
      </c>
      <c r="P209" s="284">
        <v>2.5</v>
      </c>
      <c r="Q209" s="1056">
        <v>1568.4194399999999</v>
      </c>
      <c r="R209" s="1056">
        <v>4040.2484800000002</v>
      </c>
      <c r="S209" s="1056">
        <v>1254.7355500000001</v>
      </c>
      <c r="T209" s="285">
        <v>69600.181069999991</v>
      </c>
      <c r="U209" s="286">
        <v>11205.629150000001</v>
      </c>
      <c r="V209" s="286">
        <v>80805.810219999985</v>
      </c>
      <c r="W209" s="287">
        <v>4233.2542000000003</v>
      </c>
      <c r="X209" s="287">
        <v>712.43079999999998</v>
      </c>
      <c r="Y209" s="287">
        <v>1853.6124</v>
      </c>
      <c r="Z209" s="286">
        <v>6799.2974000000004</v>
      </c>
      <c r="AA209" s="285">
        <v>87605.107619999981</v>
      </c>
      <c r="AB209" s="249"/>
      <c r="AC209" s="249"/>
      <c r="AD209" s="249"/>
      <c r="AE209" s="249"/>
      <c r="AF209" s="249"/>
      <c r="AG209" s="249"/>
      <c r="AH209" s="1435" t="s">
        <v>364</v>
      </c>
      <c r="AI209" s="225"/>
      <c r="AJ209" s="225"/>
      <c r="AK209" s="1625"/>
      <c r="AL209"/>
      <c r="AM209"/>
      <c r="AQ209" s="1453"/>
    </row>
    <row r="210" spans="1:43" ht="15" customHeight="1" outlineLevel="1" x14ac:dyDescent="0.2">
      <c r="A210" s="243"/>
      <c r="B210" s="781" t="s">
        <v>2275</v>
      </c>
      <c r="C210" s="798"/>
      <c r="D210" s="798"/>
      <c r="E210" s="767">
        <v>130</v>
      </c>
      <c r="F210" s="276">
        <v>341</v>
      </c>
      <c r="G210" s="276" t="s">
        <v>2611</v>
      </c>
      <c r="H210" s="1211"/>
      <c r="I210" s="902" t="s">
        <v>587</v>
      </c>
      <c r="J210" s="1029" t="s">
        <v>2614</v>
      </c>
      <c r="K210" s="245"/>
      <c r="L210" s="245"/>
      <c r="M210" s="246"/>
      <c r="N210" s="1437"/>
      <c r="O210" s="246"/>
      <c r="P210" s="248"/>
      <c r="Q210" s="1057"/>
      <c r="R210" s="1057"/>
      <c r="S210" s="1048"/>
      <c r="T210" s="249"/>
      <c r="U210" s="249"/>
      <c r="V210" s="249"/>
      <c r="W210" s="249"/>
      <c r="X210" s="249"/>
      <c r="Y210" s="249"/>
      <c r="Z210" s="249"/>
      <c r="AA210" s="249"/>
      <c r="AB210" s="249"/>
      <c r="AC210" s="249"/>
      <c r="AD210" s="249"/>
      <c r="AE210" s="249"/>
      <c r="AF210" s="249"/>
      <c r="AG210" s="249"/>
      <c r="AH210" s="1435" t="s">
        <v>364</v>
      </c>
      <c r="AI210" s="225"/>
      <c r="AJ210" s="225"/>
      <c r="AK210" s="1625"/>
      <c r="AL210"/>
      <c r="AM210"/>
      <c r="AQ210" s="1453"/>
    </row>
    <row r="211" spans="1:43" ht="15" customHeight="1" outlineLevel="1" x14ac:dyDescent="0.2">
      <c r="A211" s="243"/>
      <c r="B211" s="781" t="s">
        <v>2275</v>
      </c>
      <c r="C211" s="798"/>
      <c r="D211" s="798"/>
      <c r="E211" s="767">
        <v>130</v>
      </c>
      <c r="F211" s="276">
        <v>341</v>
      </c>
      <c r="G211" s="276" t="s">
        <v>2611</v>
      </c>
      <c r="H211" s="1212"/>
      <c r="I211" s="902" t="s">
        <v>587</v>
      </c>
      <c r="J211" s="1029" t="s">
        <v>2615</v>
      </c>
      <c r="K211" s="245"/>
      <c r="L211" s="245"/>
      <c r="M211" s="246"/>
      <c r="N211" s="1437"/>
      <c r="O211" s="246"/>
      <c r="P211" s="248"/>
      <c r="Q211" s="1057"/>
      <c r="R211" s="1057"/>
      <c r="S211" s="1048"/>
      <c r="T211" s="249"/>
      <c r="U211" s="249"/>
      <c r="V211" s="249"/>
      <c r="W211" s="249"/>
      <c r="X211" s="249"/>
      <c r="Y211" s="249"/>
      <c r="Z211" s="249"/>
      <c r="AA211" s="249"/>
      <c r="AB211" s="249"/>
      <c r="AC211" s="249"/>
      <c r="AD211" s="249"/>
      <c r="AE211" s="249"/>
      <c r="AF211" s="249"/>
      <c r="AG211" s="249"/>
      <c r="AH211" s="1435" t="s">
        <v>364</v>
      </c>
      <c r="AI211" s="225"/>
      <c r="AJ211" s="225"/>
      <c r="AK211" s="1625"/>
      <c r="AL211"/>
      <c r="AM211"/>
      <c r="AQ211" s="1453"/>
    </row>
    <row r="212" spans="1:43" ht="15" customHeight="1" outlineLevel="1" x14ac:dyDescent="0.2">
      <c r="A212" s="243"/>
      <c r="B212" s="781" t="s">
        <v>2275</v>
      </c>
      <c r="C212" s="798"/>
      <c r="D212" s="798"/>
      <c r="E212" s="767">
        <v>130</v>
      </c>
      <c r="F212" s="276">
        <v>341</v>
      </c>
      <c r="G212" s="276" t="s">
        <v>2611</v>
      </c>
      <c r="H212" s="1212"/>
      <c r="I212" s="902" t="s">
        <v>587</v>
      </c>
      <c r="J212" s="1029" t="s">
        <v>2616</v>
      </c>
      <c r="K212" s="245"/>
      <c r="L212" s="245"/>
      <c r="M212" s="246"/>
      <c r="N212" s="1437"/>
      <c r="O212" s="246"/>
      <c r="P212" s="248"/>
      <c r="Q212" s="1057"/>
      <c r="R212" s="1057"/>
      <c r="S212" s="1048"/>
      <c r="T212" s="249"/>
      <c r="U212" s="249"/>
      <c r="V212" s="249"/>
      <c r="W212" s="249"/>
      <c r="X212" s="249"/>
      <c r="Y212" s="249"/>
      <c r="Z212" s="249"/>
      <c r="AA212" s="249"/>
      <c r="AB212" s="249"/>
      <c r="AC212" s="249"/>
      <c r="AD212" s="249"/>
      <c r="AE212" s="249"/>
      <c r="AF212" s="249"/>
      <c r="AG212" s="249"/>
      <c r="AH212" s="1435" t="s">
        <v>364</v>
      </c>
      <c r="AI212" s="225"/>
      <c r="AJ212" s="225"/>
      <c r="AK212" s="1625"/>
      <c r="AL212"/>
      <c r="AM212"/>
      <c r="AQ212" s="1453"/>
    </row>
    <row r="213" spans="1:43" outlineLevel="1" x14ac:dyDescent="0.2">
      <c r="A213" s="243"/>
      <c r="B213" s="781" t="s">
        <v>2275</v>
      </c>
      <c r="C213" s="798"/>
      <c r="D213" s="798"/>
      <c r="E213" s="767">
        <v>130</v>
      </c>
      <c r="F213" s="276">
        <v>341</v>
      </c>
      <c r="G213" s="276" t="s">
        <v>2611</v>
      </c>
      <c r="H213" s="1212"/>
      <c r="I213" s="902" t="s">
        <v>587</v>
      </c>
      <c r="J213" s="1029" t="s">
        <v>3086</v>
      </c>
      <c r="K213" s="224"/>
      <c r="L213" s="224"/>
      <c r="M213" s="249"/>
      <c r="N213" s="1464"/>
      <c r="O213" s="249"/>
      <c r="P213" s="250"/>
      <c r="Q213" s="1048"/>
      <c r="R213" s="1048"/>
      <c r="S213" s="1048"/>
      <c r="T213" s="249"/>
      <c r="U213" s="249"/>
      <c r="V213" s="249"/>
      <c r="W213" s="249"/>
      <c r="X213" s="249"/>
      <c r="Y213" s="249"/>
      <c r="Z213" s="249"/>
      <c r="AA213" s="249"/>
      <c r="AB213" s="249"/>
      <c r="AC213" s="249"/>
      <c r="AD213" s="249"/>
      <c r="AE213" s="249"/>
      <c r="AF213" s="249"/>
      <c r="AG213" s="249"/>
      <c r="AH213" s="1435" t="s">
        <v>364</v>
      </c>
      <c r="AI213" s="225"/>
      <c r="AJ213" s="225"/>
      <c r="AK213" s="1625"/>
      <c r="AL213"/>
      <c r="AM213"/>
      <c r="AQ213" s="1453"/>
    </row>
    <row r="214" spans="1:43" outlineLevel="1" x14ac:dyDescent="0.2">
      <c r="A214" s="243"/>
      <c r="B214" s="781" t="s">
        <v>2275</v>
      </c>
      <c r="C214" s="798"/>
      <c r="D214" s="798"/>
      <c r="E214" s="767">
        <v>130</v>
      </c>
      <c r="F214" s="276">
        <v>341</v>
      </c>
      <c r="G214" s="276" t="s">
        <v>2611</v>
      </c>
      <c r="H214" s="1212"/>
      <c r="I214" s="902" t="s">
        <v>587</v>
      </c>
      <c r="J214" s="1029" t="s">
        <v>3087</v>
      </c>
      <c r="K214" s="224"/>
      <c r="L214" s="224"/>
      <c r="M214" s="249"/>
      <c r="N214" s="1464"/>
      <c r="O214" s="249"/>
      <c r="P214" s="250"/>
      <c r="Q214" s="1048"/>
      <c r="R214" s="1048"/>
      <c r="S214" s="1048"/>
      <c r="T214" s="249"/>
      <c r="U214" s="249"/>
      <c r="V214" s="249"/>
      <c r="W214" s="249"/>
      <c r="X214" s="249"/>
      <c r="Y214" s="249"/>
      <c r="Z214" s="249"/>
      <c r="AA214" s="249"/>
      <c r="AB214" s="249"/>
      <c r="AC214" s="249"/>
      <c r="AD214" s="249"/>
      <c r="AE214" s="249"/>
      <c r="AF214" s="249"/>
      <c r="AG214" s="249"/>
      <c r="AH214" s="1435" t="s">
        <v>364</v>
      </c>
      <c r="AI214" s="225"/>
      <c r="AJ214" s="225"/>
      <c r="AK214" s="1625"/>
      <c r="AL214"/>
      <c r="AM214"/>
      <c r="AQ214" s="1453"/>
    </row>
    <row r="215" spans="1:43" outlineLevel="1" x14ac:dyDescent="0.2">
      <c r="A215" s="243"/>
      <c r="B215" s="781" t="s">
        <v>2275</v>
      </c>
      <c r="C215" s="798"/>
      <c r="D215" s="798"/>
      <c r="E215" s="767">
        <v>130</v>
      </c>
      <c r="F215" s="276">
        <v>341</v>
      </c>
      <c r="G215" s="276" t="s">
        <v>2611</v>
      </c>
      <c r="H215" s="1212"/>
      <c r="I215" s="902" t="s">
        <v>587</v>
      </c>
      <c r="J215" s="1029" t="s">
        <v>2633</v>
      </c>
      <c r="K215" s="224"/>
      <c r="L215" s="224"/>
      <c r="M215" s="249"/>
      <c r="N215" s="1464"/>
      <c r="O215" s="249"/>
      <c r="P215" s="250"/>
      <c r="Q215" s="1048"/>
      <c r="R215" s="1048"/>
      <c r="S215" s="1048"/>
      <c r="T215" s="249"/>
      <c r="U215" s="249"/>
      <c r="V215" s="249"/>
      <c r="W215" s="249"/>
      <c r="X215" s="249"/>
      <c r="Y215" s="249"/>
      <c r="Z215" s="452"/>
      <c r="AA215" s="249"/>
      <c r="AB215" s="249"/>
      <c r="AC215" s="249"/>
      <c r="AD215" s="249"/>
      <c r="AE215" s="249"/>
      <c r="AF215" s="249"/>
      <c r="AG215" s="249"/>
      <c r="AH215" s="1435" t="s">
        <v>364</v>
      </c>
      <c r="AI215" s="225"/>
      <c r="AJ215" s="225"/>
      <c r="AK215" s="1625"/>
      <c r="AL215"/>
      <c r="AM215"/>
      <c r="AQ215" s="1453"/>
    </row>
    <row r="216" spans="1:43" outlineLevel="1" x14ac:dyDescent="0.2">
      <c r="A216" s="243"/>
      <c r="B216" s="781" t="s">
        <v>2275</v>
      </c>
      <c r="C216" s="798"/>
      <c r="D216" s="798"/>
      <c r="E216" s="767">
        <v>130</v>
      </c>
      <c r="F216" s="276">
        <v>341</v>
      </c>
      <c r="G216" s="276" t="s">
        <v>2611</v>
      </c>
      <c r="H216" s="1212"/>
      <c r="I216" s="902" t="s">
        <v>587</v>
      </c>
      <c r="J216" s="1029" t="s">
        <v>2631</v>
      </c>
      <c r="K216" s="224"/>
      <c r="L216" s="224"/>
      <c r="M216" s="249"/>
      <c r="N216" s="1464"/>
      <c r="O216" s="249"/>
      <c r="P216" s="250"/>
      <c r="Q216" s="1048"/>
      <c r="R216" s="1048"/>
      <c r="S216" s="1048"/>
      <c r="T216" s="249"/>
      <c r="U216" s="249"/>
      <c r="V216" s="249"/>
      <c r="W216" s="249"/>
      <c r="X216" s="249"/>
      <c r="Y216" s="249"/>
      <c r="Z216" s="452"/>
      <c r="AA216" s="249"/>
      <c r="AB216" s="249"/>
      <c r="AC216" s="249"/>
      <c r="AD216" s="249"/>
      <c r="AE216" s="249"/>
      <c r="AF216" s="249"/>
      <c r="AG216" s="249"/>
      <c r="AH216" s="1435" t="s">
        <v>364</v>
      </c>
      <c r="AI216" s="225"/>
      <c r="AJ216" s="225"/>
      <c r="AK216" s="1625"/>
      <c r="AL216"/>
      <c r="AM216"/>
      <c r="AQ216" s="1453"/>
    </row>
    <row r="217" spans="1:43" outlineLevel="1" x14ac:dyDescent="0.2">
      <c r="A217" s="243"/>
      <c r="B217" s="807" t="s">
        <v>2275</v>
      </c>
      <c r="C217" s="799"/>
      <c r="D217" s="799"/>
      <c r="E217" s="767">
        <v>130</v>
      </c>
      <c r="F217" s="276">
        <v>341</v>
      </c>
      <c r="G217" s="276" t="s">
        <v>2611</v>
      </c>
      <c r="H217" s="1213"/>
      <c r="I217" s="897" t="s">
        <v>587</v>
      </c>
      <c r="J217" s="443" t="s">
        <v>2632</v>
      </c>
      <c r="K217" s="224"/>
      <c r="L217" s="224"/>
      <c r="M217" s="249"/>
      <c r="N217" s="1464"/>
      <c r="O217" s="249"/>
      <c r="P217" s="250"/>
      <c r="Q217" s="1048"/>
      <c r="R217" s="1048"/>
      <c r="S217" s="1048"/>
      <c r="T217" s="249"/>
      <c r="U217" s="249"/>
      <c r="V217" s="249"/>
      <c r="W217" s="249"/>
      <c r="X217" s="249"/>
      <c r="Y217" s="249"/>
      <c r="Z217" s="249"/>
      <c r="AA217" s="249"/>
      <c r="AB217" s="249"/>
      <c r="AC217" s="249"/>
      <c r="AD217" s="249"/>
      <c r="AE217" s="249"/>
      <c r="AF217" s="249"/>
      <c r="AG217" s="249"/>
      <c r="AH217" s="1435" t="s">
        <v>364</v>
      </c>
      <c r="AI217" s="225"/>
      <c r="AJ217" s="261"/>
      <c r="AK217" s="1626"/>
      <c r="AL217"/>
      <c r="AM217"/>
      <c r="AQ217" s="1453"/>
    </row>
    <row r="218" spans="1:43" ht="49.5" customHeight="1" x14ac:dyDescent="0.2">
      <c r="A218" s="243"/>
      <c r="B218" s="781" t="s">
        <v>2275</v>
      </c>
      <c r="C218" s="977" t="s">
        <v>2535</v>
      </c>
      <c r="D218" s="977" t="s">
        <v>62</v>
      </c>
      <c r="E218" s="769">
        <v>130</v>
      </c>
      <c r="F218" s="268">
        <v>341</v>
      </c>
      <c r="G218" s="1094" t="s">
        <v>3437</v>
      </c>
      <c r="H218" s="268" t="s">
        <v>498</v>
      </c>
      <c r="I218" s="1732"/>
      <c r="J218" s="302" t="s">
        <v>3578</v>
      </c>
      <c r="K218" s="271">
        <v>30</v>
      </c>
      <c r="L218" s="327" t="s">
        <v>579</v>
      </c>
      <c r="M218" s="272">
        <v>2.4300000000000002</v>
      </c>
      <c r="N218" s="1097"/>
      <c r="O218" s="273">
        <v>72791.527199999997</v>
      </c>
      <c r="P218" s="269"/>
      <c r="Q218" s="1055">
        <v>20490.814910000001</v>
      </c>
      <c r="R218" s="1055">
        <v>4687.7743399999999</v>
      </c>
      <c r="S218" s="1055">
        <v>1455.8305399999997</v>
      </c>
      <c r="T218" s="274">
        <v>99425.946990000011</v>
      </c>
      <c r="U218" s="272">
        <v>16007.577480000002</v>
      </c>
      <c r="V218" s="272">
        <v>115433.52447</v>
      </c>
      <c r="W218" s="275">
        <v>2610.8649</v>
      </c>
      <c r="X218" s="275">
        <v>439.39259999999996</v>
      </c>
      <c r="Y218" s="275">
        <v>1143.2177999999999</v>
      </c>
      <c r="Z218" s="272">
        <v>4193.4753000000001</v>
      </c>
      <c r="AA218" s="274">
        <v>119626.99977000001</v>
      </c>
      <c r="AB218" s="339"/>
      <c r="AC218" s="339"/>
      <c r="AD218" s="339"/>
      <c r="AE218" s="340">
        <v>30000</v>
      </c>
      <c r="AF218" s="340">
        <v>10000</v>
      </c>
      <c r="AG218" s="340">
        <v>2500</v>
      </c>
      <c r="AH218" s="842">
        <v>162126.99976999999</v>
      </c>
      <c r="AI218" s="842">
        <v>5404.23</v>
      </c>
      <c r="AJ218" s="1789"/>
      <c r="AK218" s="1625">
        <v>29</v>
      </c>
      <c r="AL218"/>
      <c r="AM218"/>
      <c r="AQ218" s="1453"/>
    </row>
    <row r="219" spans="1:43" x14ac:dyDescent="0.2">
      <c r="A219" s="243"/>
      <c r="B219" s="781" t="s">
        <v>2275</v>
      </c>
      <c r="C219" s="1020"/>
      <c r="D219" s="1020"/>
      <c r="E219" s="767">
        <v>130</v>
      </c>
      <c r="F219" s="276">
        <v>341</v>
      </c>
      <c r="G219" s="1425" t="s">
        <v>3437</v>
      </c>
      <c r="H219" s="277"/>
      <c r="I219" s="278">
        <v>1</v>
      </c>
      <c r="J219" s="279" t="s">
        <v>546</v>
      </c>
      <c r="K219" s="737"/>
      <c r="L219" s="321"/>
      <c r="M219" s="281">
        <v>0.5</v>
      </c>
      <c r="N219" s="1463">
        <v>54</v>
      </c>
      <c r="O219" s="283">
        <v>22073.16</v>
      </c>
      <c r="P219" s="284">
        <v>28.15</v>
      </c>
      <c r="Q219" s="1056">
        <v>6213.5945400000001</v>
      </c>
      <c r="R219" s="1056">
        <v>1421.5115000000001</v>
      </c>
      <c r="S219" s="1056">
        <v>441.46319999999997</v>
      </c>
      <c r="T219" s="285">
        <v>30149.729240000001</v>
      </c>
      <c r="U219" s="286">
        <v>4854.1064100000003</v>
      </c>
      <c r="V219" s="286">
        <v>35003.835650000001</v>
      </c>
      <c r="W219" s="287">
        <v>537.21500000000003</v>
      </c>
      <c r="X219" s="287">
        <v>90.41</v>
      </c>
      <c r="Y219" s="287">
        <v>235.23</v>
      </c>
      <c r="Z219" s="286">
        <v>862.85500000000002</v>
      </c>
      <c r="AA219" s="285">
        <v>35866.690650000004</v>
      </c>
      <c r="AB219" s="263"/>
      <c r="AC219" s="263"/>
      <c r="AD219" s="263"/>
      <c r="AE219" s="249"/>
      <c r="AF219" s="249"/>
      <c r="AG219" s="249"/>
      <c r="AH219" s="1435"/>
      <c r="AI219" s="225"/>
      <c r="AJ219" s="266"/>
      <c r="AK219" s="1625"/>
      <c r="AL219"/>
      <c r="AM219"/>
      <c r="AQ219" s="1453"/>
    </row>
    <row r="220" spans="1:43" x14ac:dyDescent="0.2">
      <c r="A220" s="243"/>
      <c r="B220" s="781" t="s">
        <v>2275</v>
      </c>
      <c r="C220" s="1020"/>
      <c r="D220" s="1020"/>
      <c r="E220" s="767">
        <v>130</v>
      </c>
      <c r="F220" s="276">
        <v>341</v>
      </c>
      <c r="G220" s="1425" t="s">
        <v>3437</v>
      </c>
      <c r="H220" s="277"/>
      <c r="I220" s="278">
        <v>150</v>
      </c>
      <c r="J220" s="279" t="s">
        <v>3427</v>
      </c>
      <c r="K220" s="737"/>
      <c r="L220" s="321"/>
      <c r="M220" s="281">
        <v>0.5</v>
      </c>
      <c r="N220" s="1463">
        <v>50</v>
      </c>
      <c r="O220" s="283">
        <v>18868.2</v>
      </c>
      <c r="P220" s="284">
        <v>28.15</v>
      </c>
      <c r="Q220" s="1056">
        <v>5311.3982999999998</v>
      </c>
      <c r="R220" s="1056">
        <v>1215.1120800000001</v>
      </c>
      <c r="S220" s="1056">
        <v>377.36399999999998</v>
      </c>
      <c r="T220" s="285">
        <v>25772.074380000002</v>
      </c>
      <c r="U220" s="286">
        <v>4149.3039799999997</v>
      </c>
      <c r="V220" s="286">
        <v>29921.378360000002</v>
      </c>
      <c r="W220" s="287">
        <v>537.21500000000003</v>
      </c>
      <c r="X220" s="287">
        <v>90.41</v>
      </c>
      <c r="Y220" s="287">
        <v>235.23</v>
      </c>
      <c r="Z220" s="286">
        <v>862.85500000000002</v>
      </c>
      <c r="AA220" s="285">
        <v>30784.233360000002</v>
      </c>
      <c r="AB220" s="263"/>
      <c r="AC220" s="263"/>
      <c r="AD220" s="263"/>
      <c r="AE220" s="249"/>
      <c r="AF220" s="249"/>
      <c r="AG220" s="249"/>
      <c r="AH220" s="1435"/>
      <c r="AI220" s="225"/>
      <c r="AJ220" s="266"/>
      <c r="AK220" s="1625"/>
      <c r="AL220"/>
      <c r="AM220"/>
      <c r="AQ220" s="1453"/>
    </row>
    <row r="221" spans="1:43" x14ac:dyDescent="0.2">
      <c r="A221" s="243"/>
      <c r="B221" s="781" t="s">
        <v>2275</v>
      </c>
      <c r="C221" s="1020"/>
      <c r="D221" s="1020"/>
      <c r="E221" s="767">
        <v>130</v>
      </c>
      <c r="F221" s="276">
        <v>341</v>
      </c>
      <c r="G221" s="1425" t="s">
        <v>3437</v>
      </c>
      <c r="H221" s="277"/>
      <c r="I221" s="278">
        <v>209</v>
      </c>
      <c r="J221" s="279" t="s">
        <v>539</v>
      </c>
      <c r="K221" s="737"/>
      <c r="L221" s="321"/>
      <c r="M221" s="281">
        <v>0.5</v>
      </c>
      <c r="N221" s="1463">
        <v>39</v>
      </c>
      <c r="O221" s="283">
        <v>12256.5</v>
      </c>
      <c r="P221" s="284">
        <v>28.15</v>
      </c>
      <c r="Q221" s="1056">
        <v>3450.2047499999999</v>
      </c>
      <c r="R221" s="1056">
        <v>789.31859999999995</v>
      </c>
      <c r="S221" s="1056">
        <v>245.13</v>
      </c>
      <c r="T221" s="285">
        <v>16741.153350000001</v>
      </c>
      <c r="U221" s="286">
        <v>2695.3256900000001</v>
      </c>
      <c r="V221" s="286">
        <v>19436.479040000002</v>
      </c>
      <c r="W221" s="287">
        <v>537.21500000000003</v>
      </c>
      <c r="X221" s="287">
        <v>90.41</v>
      </c>
      <c r="Y221" s="287">
        <v>235.23</v>
      </c>
      <c r="Z221" s="286">
        <v>862.85500000000002</v>
      </c>
      <c r="AA221" s="285">
        <v>20299.334040000002</v>
      </c>
      <c r="AB221" s="263"/>
      <c r="AC221" s="263"/>
      <c r="AD221" s="263"/>
      <c r="AE221" s="249"/>
      <c r="AF221" s="249"/>
      <c r="AG221" s="249"/>
      <c r="AH221" s="1435"/>
      <c r="AI221" s="225"/>
      <c r="AJ221" s="266"/>
      <c r="AK221" s="1625"/>
      <c r="AL221"/>
      <c r="AM221"/>
      <c r="AQ221" s="1453"/>
    </row>
    <row r="222" spans="1:43" x14ac:dyDescent="0.2">
      <c r="A222" s="243"/>
      <c r="B222" s="781" t="s">
        <v>2275</v>
      </c>
      <c r="C222" s="1020"/>
      <c r="D222" s="1020"/>
      <c r="E222" s="767">
        <v>130</v>
      </c>
      <c r="F222" s="276">
        <v>341</v>
      </c>
      <c r="G222" s="1425" t="s">
        <v>3437</v>
      </c>
      <c r="H222" s="277"/>
      <c r="I222" s="278">
        <v>82</v>
      </c>
      <c r="J222" s="279" t="s">
        <v>560</v>
      </c>
      <c r="K222" s="737"/>
      <c r="L222" s="321"/>
      <c r="M222" s="281">
        <v>0.5</v>
      </c>
      <c r="N222" s="1463">
        <v>40</v>
      </c>
      <c r="O222" s="283">
        <v>12746.76</v>
      </c>
      <c r="P222" s="284">
        <v>28.15</v>
      </c>
      <c r="Q222" s="1056">
        <v>3588.2129399999999</v>
      </c>
      <c r="R222" s="1056">
        <v>820.89134000000001</v>
      </c>
      <c r="S222" s="1056">
        <v>254.93520000000001</v>
      </c>
      <c r="T222" s="285">
        <v>17410.799479999998</v>
      </c>
      <c r="U222" s="286">
        <v>2803.1387199999999</v>
      </c>
      <c r="V222" s="286">
        <v>20213.938199999997</v>
      </c>
      <c r="W222" s="287">
        <v>537.21500000000003</v>
      </c>
      <c r="X222" s="287">
        <v>90.41</v>
      </c>
      <c r="Y222" s="287">
        <v>235.23</v>
      </c>
      <c r="Z222" s="286">
        <v>862.85500000000002</v>
      </c>
      <c r="AA222" s="285">
        <v>21076.793199999996</v>
      </c>
      <c r="AB222" s="263"/>
      <c r="AC222" s="263"/>
      <c r="AD222" s="263"/>
      <c r="AE222" s="249"/>
      <c r="AF222" s="249"/>
      <c r="AG222" s="249"/>
      <c r="AH222" s="1435"/>
      <c r="AI222" s="225"/>
      <c r="AJ222" s="266"/>
      <c r="AK222" s="1625"/>
      <c r="AL222"/>
      <c r="AM222"/>
      <c r="AQ222" s="1453"/>
    </row>
    <row r="223" spans="1:43" x14ac:dyDescent="0.2">
      <c r="A223" s="243"/>
      <c r="B223" s="781" t="s">
        <v>2275</v>
      </c>
      <c r="C223" s="1020"/>
      <c r="D223" s="1020"/>
      <c r="E223" s="767">
        <v>130</v>
      </c>
      <c r="F223" s="276">
        <v>341</v>
      </c>
      <c r="G223" s="1425" t="s">
        <v>3437</v>
      </c>
      <c r="H223" s="277"/>
      <c r="I223" s="278">
        <v>213</v>
      </c>
      <c r="J223" s="279" t="s">
        <v>3263</v>
      </c>
      <c r="K223" s="1746"/>
      <c r="L223" s="321"/>
      <c r="M223" s="281">
        <v>0.08</v>
      </c>
      <c r="N223" s="1463">
        <v>28</v>
      </c>
      <c r="O223" s="283">
        <v>1273.8432</v>
      </c>
      <c r="P223" s="284">
        <v>28.15</v>
      </c>
      <c r="Q223" s="1056">
        <v>358.58686</v>
      </c>
      <c r="R223" s="1056">
        <v>82.035499999999999</v>
      </c>
      <c r="S223" s="1056">
        <v>25.476859999999999</v>
      </c>
      <c r="T223" s="285">
        <v>1739.9424200000001</v>
      </c>
      <c r="U223" s="286">
        <v>280.13073000000003</v>
      </c>
      <c r="V223" s="286">
        <v>2020.0731500000002</v>
      </c>
      <c r="W223" s="287">
        <v>85.954400000000007</v>
      </c>
      <c r="X223" s="287">
        <v>14.4656</v>
      </c>
      <c r="Y223" s="287">
        <v>37.636800000000001</v>
      </c>
      <c r="Z223" s="286">
        <v>138.05680000000001</v>
      </c>
      <c r="AA223" s="285">
        <v>2158.12995</v>
      </c>
      <c r="AB223" s="263"/>
      <c r="AC223" s="263"/>
      <c r="AD223" s="263"/>
      <c r="AE223" s="249"/>
      <c r="AF223" s="249"/>
      <c r="AG223" s="249"/>
      <c r="AH223" s="1435"/>
      <c r="AI223" s="225"/>
      <c r="AJ223" s="266"/>
      <c r="AK223" s="1625"/>
      <c r="AL223"/>
      <c r="AM223"/>
      <c r="AQ223" s="1453"/>
    </row>
    <row r="224" spans="1:43" x14ac:dyDescent="0.2">
      <c r="A224" s="243"/>
      <c r="B224" s="781" t="s">
        <v>2275</v>
      </c>
      <c r="C224" s="1020"/>
      <c r="D224" s="1020"/>
      <c r="E224" s="767">
        <v>130</v>
      </c>
      <c r="F224" s="276">
        <v>341</v>
      </c>
      <c r="G224" s="1425" t="s">
        <v>3437</v>
      </c>
      <c r="H224" s="277"/>
      <c r="I224" s="278">
        <v>200</v>
      </c>
      <c r="J224" s="279" t="s">
        <v>1927</v>
      </c>
      <c r="K224" s="737"/>
      <c r="L224" s="321"/>
      <c r="M224" s="281">
        <v>0.35</v>
      </c>
      <c r="N224" s="1463">
        <v>28</v>
      </c>
      <c r="O224" s="283">
        <v>5573.0640000000003</v>
      </c>
      <c r="P224" s="284">
        <v>28.15</v>
      </c>
      <c r="Q224" s="1056">
        <v>1568.8175200000001</v>
      </c>
      <c r="R224" s="1056">
        <v>358.90532000000002</v>
      </c>
      <c r="S224" s="1056">
        <v>111.46128</v>
      </c>
      <c r="T224" s="285">
        <v>7612.2481200000011</v>
      </c>
      <c r="U224" s="286">
        <v>1225.57195</v>
      </c>
      <c r="V224" s="286">
        <v>8837.8200700000016</v>
      </c>
      <c r="W224" s="287">
        <v>376.0505</v>
      </c>
      <c r="X224" s="287">
        <v>63.286999999999999</v>
      </c>
      <c r="Y224" s="287">
        <v>164.661</v>
      </c>
      <c r="Z224" s="286">
        <v>603.99849999999992</v>
      </c>
      <c r="AA224" s="285">
        <v>9441.8185700000013</v>
      </c>
      <c r="AB224" s="263"/>
      <c r="AC224" s="263"/>
      <c r="AD224" s="263"/>
      <c r="AE224" s="249"/>
      <c r="AF224" s="249"/>
      <c r="AG224" s="249"/>
      <c r="AH224" s="1435"/>
      <c r="AI224" s="225"/>
      <c r="AJ224" s="266"/>
      <c r="AK224" s="1625"/>
      <c r="AL224"/>
      <c r="AM224"/>
      <c r="AQ224" s="1453"/>
    </row>
    <row r="225" spans="1:43" x14ac:dyDescent="0.2">
      <c r="A225" s="243"/>
      <c r="B225" s="781" t="s">
        <v>2275</v>
      </c>
      <c r="C225" s="1020"/>
      <c r="D225" s="1020"/>
      <c r="E225" s="767">
        <v>130</v>
      </c>
      <c r="F225" s="276">
        <v>341</v>
      </c>
      <c r="G225" s="1425" t="s">
        <v>3437</v>
      </c>
      <c r="H225" s="498"/>
      <c r="I225" s="902"/>
      <c r="J225" s="442" t="s">
        <v>3443</v>
      </c>
      <c r="K225" s="245"/>
      <c r="L225" s="245"/>
      <c r="M225" s="246"/>
      <c r="N225" s="1437"/>
      <c r="O225" s="246"/>
      <c r="P225" s="248"/>
      <c r="Q225" s="1057"/>
      <c r="R225" s="1057"/>
      <c r="S225" s="1048"/>
      <c r="T225" s="249"/>
      <c r="U225" s="249"/>
      <c r="V225" s="249"/>
      <c r="W225" s="249"/>
      <c r="X225" s="249"/>
      <c r="Y225" s="249"/>
      <c r="Z225" s="249"/>
      <c r="AA225" s="249"/>
      <c r="AB225" s="249"/>
      <c r="AC225" s="249"/>
      <c r="AD225" s="249"/>
      <c r="AE225" s="249"/>
      <c r="AF225" s="249"/>
      <c r="AG225" s="249"/>
      <c r="AH225" s="1435"/>
      <c r="AI225" s="225"/>
      <c r="AJ225" s="266"/>
      <c r="AK225" s="1625"/>
      <c r="AL225"/>
      <c r="AM225"/>
      <c r="AQ225" s="1453"/>
    </row>
    <row r="226" spans="1:43" x14ac:dyDescent="0.2">
      <c r="A226" s="243"/>
      <c r="B226" s="781" t="s">
        <v>2275</v>
      </c>
      <c r="C226" s="1020"/>
      <c r="D226" s="1020"/>
      <c r="E226" s="767">
        <v>130</v>
      </c>
      <c r="F226" s="276">
        <v>341</v>
      </c>
      <c r="G226" s="1425" t="s">
        <v>3437</v>
      </c>
      <c r="H226" s="498"/>
      <c r="I226" s="902"/>
      <c r="J226" s="442" t="s">
        <v>3572</v>
      </c>
      <c r="K226" s="245"/>
      <c r="L226" s="245"/>
      <c r="M226" s="246"/>
      <c r="N226" s="1437"/>
      <c r="O226" s="246"/>
      <c r="P226" s="248"/>
      <c r="Q226" s="1057"/>
      <c r="R226" s="1057"/>
      <c r="S226" s="1048"/>
      <c r="T226" s="249"/>
      <c r="U226" s="249"/>
      <c r="V226" s="249"/>
      <c r="W226" s="249"/>
      <c r="X226" s="249"/>
      <c r="Y226" s="249"/>
      <c r="Z226" s="249"/>
      <c r="AA226" s="249"/>
      <c r="AB226" s="249"/>
      <c r="AC226" s="249"/>
      <c r="AD226" s="249"/>
      <c r="AE226" s="249"/>
      <c r="AF226" s="249"/>
      <c r="AG226" s="249"/>
      <c r="AH226" s="1435"/>
      <c r="AI226" s="225"/>
      <c r="AJ226" s="266"/>
      <c r="AK226" s="1625"/>
      <c r="AL226"/>
      <c r="AM226"/>
      <c r="AQ226" s="1453"/>
    </row>
    <row r="227" spans="1:43" x14ac:dyDescent="0.2">
      <c r="A227" s="243"/>
      <c r="B227" s="781" t="s">
        <v>2275</v>
      </c>
      <c r="C227" s="1020"/>
      <c r="D227" s="1020"/>
      <c r="E227" s="767">
        <v>130</v>
      </c>
      <c r="F227" s="276">
        <v>341</v>
      </c>
      <c r="G227" s="1425" t="s">
        <v>3437</v>
      </c>
      <c r="H227" s="498"/>
      <c r="I227" s="902"/>
      <c r="J227" s="442" t="s">
        <v>3444</v>
      </c>
      <c r="K227" s="245"/>
      <c r="L227" s="245"/>
      <c r="M227" s="246"/>
      <c r="N227" s="1437"/>
      <c r="O227" s="246"/>
      <c r="P227" s="248"/>
      <c r="Q227" s="1057"/>
      <c r="R227" s="1057"/>
      <c r="S227" s="1048"/>
      <c r="T227" s="249"/>
      <c r="U227" s="249"/>
      <c r="V227" s="249"/>
      <c r="W227" s="249"/>
      <c r="X227" s="249"/>
      <c r="Y227" s="249"/>
      <c r="Z227" s="249"/>
      <c r="AA227" s="249"/>
      <c r="AB227" s="249"/>
      <c r="AC227" s="249"/>
      <c r="AD227" s="249"/>
      <c r="AE227" s="249"/>
      <c r="AF227" s="249"/>
      <c r="AG227" s="249"/>
      <c r="AH227" s="1435"/>
      <c r="AI227" s="225"/>
      <c r="AJ227" s="266"/>
      <c r="AK227" s="1625"/>
      <c r="AL227"/>
      <c r="AM227"/>
      <c r="AQ227" s="1453"/>
    </row>
    <row r="228" spans="1:43" x14ac:dyDescent="0.2">
      <c r="A228" s="243"/>
      <c r="B228" s="781" t="s">
        <v>2275</v>
      </c>
      <c r="C228" s="1020"/>
      <c r="D228" s="1020"/>
      <c r="E228" s="767">
        <v>130</v>
      </c>
      <c r="F228" s="276">
        <v>341</v>
      </c>
      <c r="G228" s="1425" t="s">
        <v>3437</v>
      </c>
      <c r="H228" s="498"/>
      <c r="I228" s="902"/>
      <c r="J228" s="442" t="s">
        <v>3573</v>
      </c>
      <c r="K228" s="245"/>
      <c r="L228" s="245"/>
      <c r="M228" s="246"/>
      <c r="N228" s="1437"/>
      <c r="O228" s="246"/>
      <c r="P228" s="248"/>
      <c r="Q228" s="1057"/>
      <c r="R228" s="1057"/>
      <c r="S228" s="1048"/>
      <c r="T228" s="249"/>
      <c r="U228" s="249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9"/>
      <c r="AG228" s="249"/>
      <c r="AH228" s="1435"/>
      <c r="AI228" s="225"/>
      <c r="AJ228" s="266"/>
      <c r="AK228" s="1625"/>
      <c r="AL228"/>
      <c r="AM228"/>
      <c r="AQ228" s="1453"/>
    </row>
    <row r="229" spans="1:43" x14ac:dyDescent="0.2">
      <c r="A229" s="243"/>
      <c r="B229" s="781" t="s">
        <v>2275</v>
      </c>
      <c r="C229" s="1020"/>
      <c r="D229" s="1020"/>
      <c r="E229" s="767">
        <v>130</v>
      </c>
      <c r="F229" s="276">
        <v>341</v>
      </c>
      <c r="G229" s="1425" t="s">
        <v>3437</v>
      </c>
      <c r="H229" s="498"/>
      <c r="I229" s="902"/>
      <c r="J229" s="442" t="s">
        <v>3575</v>
      </c>
      <c r="K229" s="224"/>
      <c r="L229" s="224"/>
      <c r="M229" s="249"/>
      <c r="N229" s="1464"/>
      <c r="O229" s="249"/>
      <c r="P229" s="250"/>
      <c r="Q229" s="1048"/>
      <c r="R229" s="1048"/>
      <c r="S229" s="1048"/>
      <c r="T229" s="249"/>
      <c r="U229" s="249"/>
      <c r="V229" s="249"/>
      <c r="W229" s="249"/>
      <c r="X229" s="249"/>
      <c r="Y229" s="249"/>
      <c r="Z229" s="249"/>
      <c r="AA229" s="249"/>
      <c r="AB229" s="249"/>
      <c r="AC229" s="249"/>
      <c r="AD229" s="249"/>
      <c r="AE229" s="249"/>
      <c r="AF229" s="249"/>
      <c r="AG229" s="249"/>
      <c r="AH229" s="1435"/>
      <c r="AI229" s="225"/>
      <c r="AJ229" s="266"/>
      <c r="AK229" s="1625"/>
      <c r="AL229"/>
      <c r="AM229"/>
      <c r="AQ229" s="1453"/>
    </row>
    <row r="230" spans="1:43" x14ac:dyDescent="0.2">
      <c r="A230" s="243"/>
      <c r="B230" s="781" t="s">
        <v>2275</v>
      </c>
      <c r="C230" s="1020"/>
      <c r="D230" s="1020"/>
      <c r="E230" s="767">
        <v>130</v>
      </c>
      <c r="F230" s="276">
        <v>341</v>
      </c>
      <c r="G230" s="1425" t="s">
        <v>3437</v>
      </c>
      <c r="H230" s="498"/>
      <c r="I230" s="902"/>
      <c r="J230" s="442" t="s">
        <v>3445</v>
      </c>
      <c r="K230" s="224"/>
      <c r="L230" s="224"/>
      <c r="M230" s="249"/>
      <c r="N230" s="1464"/>
      <c r="O230" s="249"/>
      <c r="P230" s="250"/>
      <c r="Q230" s="1048"/>
      <c r="R230" s="1048"/>
      <c r="S230" s="1048"/>
      <c r="T230" s="249"/>
      <c r="U230" s="249"/>
      <c r="V230" s="249"/>
      <c r="W230" s="249"/>
      <c r="X230" s="249"/>
      <c r="Y230" s="249"/>
      <c r="Z230" s="249"/>
      <c r="AA230" s="249"/>
      <c r="AB230" s="249"/>
      <c r="AC230" s="249"/>
      <c r="AD230" s="249"/>
      <c r="AE230" s="249"/>
      <c r="AF230" s="249"/>
      <c r="AG230" s="249"/>
      <c r="AH230" s="1435"/>
      <c r="AI230" s="225"/>
      <c r="AJ230" s="266"/>
      <c r="AK230" s="1625"/>
      <c r="AL230"/>
      <c r="AM230"/>
      <c r="AQ230" s="1453"/>
    </row>
    <row r="231" spans="1:43" x14ac:dyDescent="0.2">
      <c r="A231" s="243"/>
      <c r="B231" s="781" t="s">
        <v>2275</v>
      </c>
      <c r="C231" s="1020"/>
      <c r="D231" s="1020"/>
      <c r="E231" s="767">
        <v>130</v>
      </c>
      <c r="F231" s="276">
        <v>341</v>
      </c>
      <c r="G231" s="1425" t="s">
        <v>3437</v>
      </c>
      <c r="H231" s="498"/>
      <c r="I231" s="902"/>
      <c r="J231" s="442" t="s">
        <v>3571</v>
      </c>
      <c r="K231" s="224"/>
      <c r="L231" s="224"/>
      <c r="M231" s="249"/>
      <c r="N231" s="1464"/>
      <c r="O231" s="249"/>
      <c r="P231" s="250"/>
      <c r="Q231" s="1048"/>
      <c r="R231" s="1048"/>
      <c r="S231" s="1048"/>
      <c r="T231" s="249"/>
      <c r="U231" s="249"/>
      <c r="V231" s="249"/>
      <c r="W231" s="249"/>
      <c r="X231" s="249"/>
      <c r="Y231" s="249"/>
      <c r="Z231" s="452"/>
      <c r="AA231" s="249"/>
      <c r="AB231" s="249"/>
      <c r="AC231" s="249"/>
      <c r="AD231" s="249"/>
      <c r="AE231" s="249"/>
      <c r="AF231" s="249"/>
      <c r="AG231" s="249"/>
      <c r="AH231" s="1435"/>
      <c r="AI231" s="225"/>
      <c r="AJ231" s="266"/>
      <c r="AK231" s="1625"/>
      <c r="AL231"/>
      <c r="AM231"/>
      <c r="AQ231" s="1453"/>
    </row>
    <row r="232" spans="1:43" x14ac:dyDescent="0.2">
      <c r="A232" s="243"/>
      <c r="B232" s="807" t="s">
        <v>2275</v>
      </c>
      <c r="C232" s="978"/>
      <c r="D232" s="978"/>
      <c r="E232" s="768">
        <v>130</v>
      </c>
      <c r="F232" s="289">
        <v>341</v>
      </c>
      <c r="G232" s="1791" t="s">
        <v>3437</v>
      </c>
      <c r="H232" s="551"/>
      <c r="I232" s="897"/>
      <c r="J232" s="1733" t="s">
        <v>3441</v>
      </c>
      <c r="K232" s="224"/>
      <c r="L232" s="224"/>
      <c r="M232" s="249"/>
      <c r="N232" s="1464"/>
      <c r="O232" s="249"/>
      <c r="P232" s="250"/>
      <c r="Q232" s="1048"/>
      <c r="R232" s="1048"/>
      <c r="S232" s="1048"/>
      <c r="T232" s="249"/>
      <c r="U232" s="249"/>
      <c r="V232" s="249"/>
      <c r="W232" s="249"/>
      <c r="X232" s="249"/>
      <c r="Y232" s="249"/>
      <c r="Z232" s="1788"/>
      <c r="AA232" s="249"/>
      <c r="AB232" s="260"/>
      <c r="AC232" s="260"/>
      <c r="AD232" s="260"/>
      <c r="AE232" s="260"/>
      <c r="AF232" s="260"/>
      <c r="AG232" s="260"/>
      <c r="AH232" s="1592"/>
      <c r="AI232" s="261"/>
      <c r="AJ232" s="267"/>
      <c r="AK232" s="1625"/>
      <c r="AL232"/>
      <c r="AM232"/>
      <c r="AQ232" s="1453"/>
    </row>
    <row r="233" spans="1:43" ht="19.5" customHeight="1" x14ac:dyDescent="0.2">
      <c r="A233" s="804" t="s">
        <v>2017</v>
      </c>
      <c r="B233" s="805" t="s">
        <v>2275</v>
      </c>
      <c r="C233" s="975" t="s">
        <v>2535</v>
      </c>
      <c r="D233" s="975" t="s">
        <v>63</v>
      </c>
      <c r="E233" s="766">
        <v>135</v>
      </c>
      <c r="F233" s="378">
        <v>303</v>
      </c>
      <c r="G233" s="378" t="s">
        <v>44</v>
      </c>
      <c r="H233" s="378" t="s">
        <v>498</v>
      </c>
      <c r="I233" s="906"/>
      <c r="J233" s="379" t="s">
        <v>581</v>
      </c>
      <c r="K233" s="271">
        <v>1</v>
      </c>
      <c r="L233" s="327" t="s">
        <v>503</v>
      </c>
      <c r="M233" s="272">
        <v>0.63</v>
      </c>
      <c r="N233" s="1097"/>
      <c r="O233" s="273">
        <v>14870.5056</v>
      </c>
      <c r="P233" s="269"/>
      <c r="Q233" s="1055">
        <v>4928.0855600000004</v>
      </c>
      <c r="R233" s="1055">
        <v>957.66055999999992</v>
      </c>
      <c r="S233" s="1055">
        <v>297.41010999999997</v>
      </c>
      <c r="T233" s="274">
        <v>21053.661830000001</v>
      </c>
      <c r="U233" s="272">
        <v>3389.6395600000001</v>
      </c>
      <c r="V233" s="272">
        <v>24443.301390000004</v>
      </c>
      <c r="W233" s="275">
        <v>676.8909000000001</v>
      </c>
      <c r="X233" s="275">
        <v>113.91659999999999</v>
      </c>
      <c r="Y233" s="275">
        <v>296.38980000000004</v>
      </c>
      <c r="Z233" s="272">
        <v>1087.1972999999998</v>
      </c>
      <c r="AA233" s="274">
        <v>25530.498689999997</v>
      </c>
      <c r="AB233" s="339">
        <v>98817.04</v>
      </c>
      <c r="AC233" s="339">
        <v>3249.61</v>
      </c>
      <c r="AD233" s="339"/>
      <c r="AE233" s="340">
        <v>108252.09</v>
      </c>
      <c r="AF233" s="340">
        <v>3559.88</v>
      </c>
      <c r="AG233" s="340"/>
      <c r="AH233" s="844">
        <v>137342.46869000001</v>
      </c>
      <c r="AI233" s="844">
        <v>137342.47</v>
      </c>
      <c r="AJ233" s="641"/>
      <c r="AK233" s="1627">
        <v>30</v>
      </c>
      <c r="AL233" s="484"/>
      <c r="AM233" s="751" t="s">
        <v>2604</v>
      </c>
      <c r="AN233" t="b">
        <v>0</v>
      </c>
      <c r="AO233" t="e">
        <v>#NAME?</v>
      </c>
      <c r="AQ233" s="1454"/>
    </row>
    <row r="234" spans="1:43" outlineLevel="1" x14ac:dyDescent="0.2">
      <c r="A234" s="787"/>
      <c r="B234" s="781" t="s">
        <v>2275</v>
      </c>
      <c r="C234" s="977"/>
      <c r="D234" s="977"/>
      <c r="E234" s="767">
        <v>135</v>
      </c>
      <c r="F234" s="276">
        <v>303</v>
      </c>
      <c r="G234" s="276" t="s">
        <v>44</v>
      </c>
      <c r="H234" s="277"/>
      <c r="I234" s="895">
        <v>1</v>
      </c>
      <c r="J234" s="279" t="s">
        <v>546</v>
      </c>
      <c r="K234" s="280"/>
      <c r="L234" s="321"/>
      <c r="M234" s="281">
        <v>7.0000000000000007E-2</v>
      </c>
      <c r="N234" s="1463">
        <v>54</v>
      </c>
      <c r="O234" s="283">
        <v>3090.2424000000001</v>
      </c>
      <c r="P234" s="284">
        <v>33.14</v>
      </c>
      <c r="Q234" s="1056">
        <v>1024.1063300000001</v>
      </c>
      <c r="R234" s="1056">
        <v>199.01160999999999</v>
      </c>
      <c r="S234" s="1056">
        <v>61.804850000000002</v>
      </c>
      <c r="T234" s="285">
        <v>4375.1651899999997</v>
      </c>
      <c r="U234" s="286">
        <v>704.40160000000003</v>
      </c>
      <c r="V234" s="286">
        <v>5079.5667899999999</v>
      </c>
      <c r="W234" s="287">
        <v>75.210099999999997</v>
      </c>
      <c r="X234" s="287">
        <v>12.657400000000001</v>
      </c>
      <c r="Y234" s="287">
        <v>32.932200000000002</v>
      </c>
      <c r="Z234" s="286">
        <v>120.7997</v>
      </c>
      <c r="AA234" s="285">
        <v>5200.3664899999994</v>
      </c>
      <c r="AB234" s="263"/>
      <c r="AC234" s="263"/>
      <c r="AD234" s="263"/>
      <c r="AE234" s="249"/>
      <c r="AF234" s="249"/>
      <c r="AG234" s="249"/>
      <c r="AH234" s="225" t="s">
        <v>364</v>
      </c>
      <c r="AI234" s="225"/>
      <c r="AJ234" s="266"/>
      <c r="AK234" s="1625"/>
      <c r="AL234" s="483"/>
      <c r="AM234"/>
      <c r="AO234" t="s">
        <v>364</v>
      </c>
      <c r="AQ234" s="1453"/>
    </row>
    <row r="235" spans="1:43" outlineLevel="1" x14ac:dyDescent="0.2">
      <c r="A235" s="787"/>
      <c r="B235" s="781" t="s">
        <v>2275</v>
      </c>
      <c r="C235" s="977"/>
      <c r="D235" s="977"/>
      <c r="E235" s="767">
        <v>135</v>
      </c>
      <c r="F235" s="276">
        <v>303</v>
      </c>
      <c r="G235" s="276" t="s">
        <v>44</v>
      </c>
      <c r="H235" s="277"/>
      <c r="I235" s="895">
        <v>80</v>
      </c>
      <c r="J235" s="279" t="s">
        <v>561</v>
      </c>
      <c r="K235" s="277"/>
      <c r="L235" s="322"/>
      <c r="M235" s="281">
        <v>0.18</v>
      </c>
      <c r="N235" s="1463">
        <v>40</v>
      </c>
      <c r="O235" s="283">
        <v>4588.8335999999999</v>
      </c>
      <c r="P235" s="284">
        <v>33.14</v>
      </c>
      <c r="Q235" s="1056">
        <v>1520.73946</v>
      </c>
      <c r="R235" s="1056">
        <v>295.52087999999998</v>
      </c>
      <c r="S235" s="1056">
        <v>91.776669999999996</v>
      </c>
      <c r="T235" s="285">
        <v>6496.8706099999999</v>
      </c>
      <c r="U235" s="286">
        <v>1045.9961699999999</v>
      </c>
      <c r="V235" s="286">
        <v>7542.8667800000003</v>
      </c>
      <c r="W235" s="287">
        <v>193.3974</v>
      </c>
      <c r="X235" s="287">
        <v>32.547600000000003</v>
      </c>
      <c r="Y235" s="287">
        <v>84.6828</v>
      </c>
      <c r="Z235" s="286">
        <v>310.62779999999998</v>
      </c>
      <c r="AA235" s="285">
        <v>7853.4945800000005</v>
      </c>
      <c r="AB235" s="263"/>
      <c r="AC235" s="263"/>
      <c r="AD235" s="263"/>
      <c r="AE235" s="249"/>
      <c r="AF235" s="249"/>
      <c r="AG235" s="249"/>
      <c r="AH235" s="225" t="s">
        <v>364</v>
      </c>
      <c r="AI235" s="225"/>
      <c r="AJ235" s="266"/>
      <c r="AK235" s="1625"/>
      <c r="AL235" s="483"/>
      <c r="AM235"/>
      <c r="AO235" t="s">
        <v>364</v>
      </c>
      <c r="AQ235" s="1453"/>
    </row>
    <row r="236" spans="1:43" outlineLevel="1" x14ac:dyDescent="0.2">
      <c r="A236" s="787"/>
      <c r="B236" s="781" t="s">
        <v>2275</v>
      </c>
      <c r="C236" s="977"/>
      <c r="D236" s="977"/>
      <c r="E236" s="767">
        <v>135</v>
      </c>
      <c r="F236" s="276">
        <v>303</v>
      </c>
      <c r="G236" s="276" t="s">
        <v>44</v>
      </c>
      <c r="H236" s="277"/>
      <c r="I236" s="895">
        <v>180</v>
      </c>
      <c r="J236" s="279" t="s">
        <v>543</v>
      </c>
      <c r="K236" s="277"/>
      <c r="L236" s="322"/>
      <c r="M236" s="281">
        <v>0.27</v>
      </c>
      <c r="N236" s="1463">
        <v>34</v>
      </c>
      <c r="O236" s="283">
        <v>5439.8951999999999</v>
      </c>
      <c r="P236" s="284">
        <v>33.14</v>
      </c>
      <c r="Q236" s="1056">
        <v>1802.7812699999999</v>
      </c>
      <c r="R236" s="1056">
        <v>350.32925</v>
      </c>
      <c r="S236" s="1056">
        <v>108.7979</v>
      </c>
      <c r="T236" s="285">
        <v>7701.8036199999997</v>
      </c>
      <c r="U236" s="286">
        <v>1239.99038</v>
      </c>
      <c r="V236" s="286">
        <v>8941.7939999999999</v>
      </c>
      <c r="W236" s="287">
        <v>290.09609999999998</v>
      </c>
      <c r="X236" s="287">
        <v>48.821399999999997</v>
      </c>
      <c r="Y236" s="287">
        <v>127.02419999999999</v>
      </c>
      <c r="Z236" s="286">
        <v>465.94169999999997</v>
      </c>
      <c r="AA236" s="285">
        <v>9407.7356999999993</v>
      </c>
      <c r="AB236" s="263"/>
      <c r="AC236" s="263"/>
      <c r="AD236" s="263"/>
      <c r="AE236" s="249"/>
      <c r="AF236" s="249"/>
      <c r="AG236" s="249"/>
      <c r="AH236" s="225" t="s">
        <v>364</v>
      </c>
      <c r="AI236" s="225"/>
      <c r="AJ236" s="266"/>
      <c r="AK236" s="1625"/>
      <c r="AL236" s="483"/>
      <c r="AM236"/>
      <c r="AO236" t="s">
        <v>364</v>
      </c>
      <c r="AQ236" s="1453"/>
    </row>
    <row r="237" spans="1:43" outlineLevel="1" x14ac:dyDescent="0.2">
      <c r="A237" s="787"/>
      <c r="B237" s="781" t="s">
        <v>2275</v>
      </c>
      <c r="C237" s="977"/>
      <c r="D237" s="977"/>
      <c r="E237" s="767">
        <v>135</v>
      </c>
      <c r="F237" s="276">
        <v>303</v>
      </c>
      <c r="G237" s="276" t="s">
        <v>44</v>
      </c>
      <c r="H237" s="388"/>
      <c r="I237" s="909">
        <v>213</v>
      </c>
      <c r="J237" s="279" t="s">
        <v>3263</v>
      </c>
      <c r="K237" s="388"/>
      <c r="L237" s="662"/>
      <c r="M237" s="1654">
        <v>0.02</v>
      </c>
      <c r="N237" s="1463">
        <v>28</v>
      </c>
      <c r="O237" s="283">
        <v>318.46080000000001</v>
      </c>
      <c r="P237" s="284">
        <v>33.14</v>
      </c>
      <c r="Q237" s="1056">
        <v>105.53791</v>
      </c>
      <c r="R237" s="1056">
        <v>20.508880000000001</v>
      </c>
      <c r="S237" s="1056">
        <v>6.3692200000000003</v>
      </c>
      <c r="T237" s="285">
        <v>450.87680999999998</v>
      </c>
      <c r="U237" s="286">
        <v>72.591170000000005</v>
      </c>
      <c r="V237" s="286">
        <v>523.46798000000001</v>
      </c>
      <c r="W237" s="287">
        <v>21.488600000000002</v>
      </c>
      <c r="X237" s="287">
        <v>3.6164000000000001</v>
      </c>
      <c r="Y237" s="287">
        <v>9.4092000000000002</v>
      </c>
      <c r="Z237" s="286">
        <v>34.514200000000002</v>
      </c>
      <c r="AA237" s="285">
        <v>557.98217999999997</v>
      </c>
      <c r="AB237" s="263"/>
      <c r="AC237" s="263"/>
      <c r="AD237" s="263"/>
      <c r="AE237" s="249"/>
      <c r="AF237" s="249"/>
      <c r="AG237" s="249"/>
      <c r="AH237" s="225"/>
      <c r="AI237" s="225"/>
      <c r="AJ237" s="266"/>
      <c r="AK237" s="1625"/>
      <c r="AL237" s="483"/>
      <c r="AM237"/>
      <c r="AQ237" s="1453"/>
    </row>
    <row r="238" spans="1:43" outlineLevel="1" x14ac:dyDescent="0.2">
      <c r="A238" s="787"/>
      <c r="B238" s="807" t="s">
        <v>2275</v>
      </c>
      <c r="C238" s="978"/>
      <c r="D238" s="978"/>
      <c r="E238" s="768">
        <v>135</v>
      </c>
      <c r="F238" s="289">
        <v>303</v>
      </c>
      <c r="G238" s="289" t="s">
        <v>44</v>
      </c>
      <c r="H238" s="290"/>
      <c r="I238" s="899">
        <v>200</v>
      </c>
      <c r="J238" s="292" t="s">
        <v>1927</v>
      </c>
      <c r="K238" s="290"/>
      <c r="L238" s="656"/>
      <c r="M238" s="294">
        <v>0.09</v>
      </c>
      <c r="N238" s="1465">
        <v>28</v>
      </c>
      <c r="O238" s="283">
        <v>1433.0735999999999</v>
      </c>
      <c r="P238" s="297">
        <v>33.14</v>
      </c>
      <c r="Q238" s="1056">
        <v>474.92059</v>
      </c>
      <c r="R238" s="1056">
        <v>92.289940000000001</v>
      </c>
      <c r="S238" s="1056">
        <v>28.661470000000001</v>
      </c>
      <c r="T238" s="298">
        <v>2028.9456</v>
      </c>
      <c r="U238" s="286">
        <v>326.66023999999999</v>
      </c>
      <c r="V238" s="299">
        <v>2355.6058400000002</v>
      </c>
      <c r="W238" s="287">
        <v>96.698700000000002</v>
      </c>
      <c r="X238" s="287">
        <v>16.273800000000001</v>
      </c>
      <c r="Y238" s="287">
        <v>42.3414</v>
      </c>
      <c r="Z238" s="299">
        <v>155.31389999999999</v>
      </c>
      <c r="AA238" s="298">
        <v>2510.9197400000003</v>
      </c>
      <c r="AB238" s="263"/>
      <c r="AC238" s="263"/>
      <c r="AD238" s="263"/>
      <c r="AE238" s="249"/>
      <c r="AF238" s="249"/>
      <c r="AG238" s="249"/>
      <c r="AH238" s="225" t="s">
        <v>364</v>
      </c>
      <c r="AI238" s="225"/>
      <c r="AJ238" s="266"/>
      <c r="AK238" s="1626"/>
      <c r="AL238" s="483"/>
      <c r="AM238"/>
      <c r="AO238" t="s">
        <v>364</v>
      </c>
      <c r="AQ238" s="1453"/>
    </row>
    <row r="239" spans="1:43" ht="29.25" customHeight="1" x14ac:dyDescent="0.2">
      <c r="A239" s="804" t="s">
        <v>2018</v>
      </c>
      <c r="B239" s="781" t="s">
        <v>2275</v>
      </c>
      <c r="C239" s="977" t="s">
        <v>2535</v>
      </c>
      <c r="D239" s="977" t="s">
        <v>63</v>
      </c>
      <c r="E239" s="769">
        <v>135</v>
      </c>
      <c r="F239" s="268">
        <v>303</v>
      </c>
      <c r="G239" s="268" t="s">
        <v>45</v>
      </c>
      <c r="H239" s="268" t="s">
        <v>498</v>
      </c>
      <c r="I239" s="898"/>
      <c r="J239" s="302" t="s">
        <v>2602</v>
      </c>
      <c r="K239" s="271">
        <v>1</v>
      </c>
      <c r="L239" s="327" t="s">
        <v>503</v>
      </c>
      <c r="M239" s="272">
        <v>0.11260000000000001</v>
      </c>
      <c r="N239" s="1097"/>
      <c r="O239" s="273">
        <v>2813.5030999999994</v>
      </c>
      <c r="P239" s="269"/>
      <c r="Q239" s="1055">
        <v>932.39494000000002</v>
      </c>
      <c r="R239" s="1055">
        <v>181.18960000000001</v>
      </c>
      <c r="S239" s="1055">
        <v>56.270070000000004</v>
      </c>
      <c r="T239" s="274">
        <v>3983.3577100000002</v>
      </c>
      <c r="U239" s="272">
        <v>641.32059000000004</v>
      </c>
      <c r="V239" s="272">
        <v>4624.6783000000005</v>
      </c>
      <c r="W239" s="275">
        <v>120.98082000000001</v>
      </c>
      <c r="X239" s="275">
        <v>20.360330000000001</v>
      </c>
      <c r="Y239" s="275">
        <v>52.973799999999997</v>
      </c>
      <c r="Z239" s="272">
        <v>194.31495000000001</v>
      </c>
      <c r="AA239" s="274">
        <v>4818.9932500000004</v>
      </c>
      <c r="AB239" s="339">
        <v>55031.8</v>
      </c>
      <c r="AC239" s="339"/>
      <c r="AD239" s="339"/>
      <c r="AE239" s="340">
        <v>60286.239999999998</v>
      </c>
      <c r="AF239" s="340"/>
      <c r="AG239" s="340"/>
      <c r="AH239" s="844">
        <v>65105.233249999997</v>
      </c>
      <c r="AI239" s="844">
        <v>65105.23</v>
      </c>
      <c r="AJ239" s="641"/>
      <c r="AK239" s="1627">
        <v>31</v>
      </c>
      <c r="AL239" s="484"/>
      <c r="AM239" s="474" t="s">
        <v>2603</v>
      </c>
      <c r="AN239" t="b">
        <v>0</v>
      </c>
      <c r="AO239" t="e">
        <v>#NAME?</v>
      </c>
      <c r="AQ239" s="1454"/>
    </row>
    <row r="240" spans="1:43" outlineLevel="1" x14ac:dyDescent="0.2">
      <c r="A240" s="787"/>
      <c r="B240" s="781" t="s">
        <v>2275</v>
      </c>
      <c r="C240" s="977"/>
      <c r="D240" s="977"/>
      <c r="E240" s="767">
        <v>135</v>
      </c>
      <c r="F240" s="276">
        <v>303</v>
      </c>
      <c r="G240" s="276" t="s">
        <v>45</v>
      </c>
      <c r="H240" s="277"/>
      <c r="I240" s="895">
        <v>1</v>
      </c>
      <c r="J240" s="279" t="s">
        <v>546</v>
      </c>
      <c r="K240" s="280"/>
      <c r="L240" s="321"/>
      <c r="M240" s="281">
        <v>0.02</v>
      </c>
      <c r="N240" s="1463">
        <v>54</v>
      </c>
      <c r="O240" s="283">
        <v>882.92639999999994</v>
      </c>
      <c r="P240" s="284">
        <v>33.14</v>
      </c>
      <c r="Q240" s="1056">
        <v>292.60181</v>
      </c>
      <c r="R240" s="1056">
        <v>56.860460000000003</v>
      </c>
      <c r="S240" s="1056">
        <v>17.658529999999999</v>
      </c>
      <c r="T240" s="285">
        <v>1250.0472</v>
      </c>
      <c r="U240" s="286">
        <v>201.2576</v>
      </c>
      <c r="V240" s="286">
        <v>1451.3047999999999</v>
      </c>
      <c r="W240" s="287">
        <v>21.488600000000002</v>
      </c>
      <c r="X240" s="287">
        <v>3.6164000000000001</v>
      </c>
      <c r="Y240" s="287">
        <v>9.4092000000000002</v>
      </c>
      <c r="Z240" s="286">
        <v>34.514200000000002</v>
      </c>
      <c r="AA240" s="285">
        <v>1485.819</v>
      </c>
      <c r="AB240" s="263"/>
      <c r="AC240" s="263"/>
      <c r="AD240" s="263"/>
      <c r="AE240" s="249"/>
      <c r="AF240" s="249"/>
      <c r="AG240" s="249"/>
      <c r="AH240" s="225" t="s">
        <v>364</v>
      </c>
      <c r="AI240" s="225"/>
      <c r="AJ240" s="266"/>
      <c r="AK240" s="1625"/>
      <c r="AL240" s="483"/>
      <c r="AM240"/>
      <c r="AO240" t="s">
        <v>364</v>
      </c>
      <c r="AQ240" s="1453"/>
    </row>
    <row r="241" spans="1:43" outlineLevel="1" x14ac:dyDescent="0.2">
      <c r="A241" s="787"/>
      <c r="B241" s="781" t="s">
        <v>2275</v>
      </c>
      <c r="C241" s="977"/>
      <c r="D241" s="977"/>
      <c r="E241" s="767">
        <v>135</v>
      </c>
      <c r="F241" s="276">
        <v>303</v>
      </c>
      <c r="G241" s="276" t="s">
        <v>45</v>
      </c>
      <c r="H241" s="277"/>
      <c r="I241" s="895">
        <v>80</v>
      </c>
      <c r="J241" s="279" t="s">
        <v>561</v>
      </c>
      <c r="K241" s="277"/>
      <c r="L241" s="322"/>
      <c r="M241" s="281">
        <v>0.03</v>
      </c>
      <c r="N241" s="1463">
        <v>40</v>
      </c>
      <c r="O241" s="283">
        <v>764.80560000000003</v>
      </c>
      <c r="P241" s="284">
        <v>33.14</v>
      </c>
      <c r="Q241" s="1056">
        <v>253.45658</v>
      </c>
      <c r="R241" s="1056">
        <v>49.253480000000003</v>
      </c>
      <c r="S241" s="1056">
        <v>15.296110000000001</v>
      </c>
      <c r="T241" s="285">
        <v>1082.81177</v>
      </c>
      <c r="U241" s="286">
        <v>174.33269000000001</v>
      </c>
      <c r="V241" s="286">
        <v>1257.14446</v>
      </c>
      <c r="W241" s="287">
        <v>32.232900000000001</v>
      </c>
      <c r="X241" s="287">
        <v>5.4245999999999999</v>
      </c>
      <c r="Y241" s="287">
        <v>14.113799999999999</v>
      </c>
      <c r="Z241" s="286">
        <v>51.771299999999997</v>
      </c>
      <c r="AA241" s="285">
        <v>1308.9157599999999</v>
      </c>
      <c r="AB241" s="263"/>
      <c r="AC241" s="263"/>
      <c r="AD241" s="263"/>
      <c r="AE241" s="249"/>
      <c r="AF241" s="249"/>
      <c r="AG241" s="249"/>
      <c r="AH241" s="225" t="s">
        <v>364</v>
      </c>
      <c r="AI241" s="225"/>
      <c r="AJ241" s="266"/>
      <c r="AK241" s="1625"/>
      <c r="AL241" s="483"/>
      <c r="AM241"/>
      <c r="AO241" t="s">
        <v>364</v>
      </c>
      <c r="AQ241" s="1453"/>
    </row>
    <row r="242" spans="1:43" outlineLevel="1" x14ac:dyDescent="0.2">
      <c r="A242" s="787"/>
      <c r="B242" s="781" t="s">
        <v>2275</v>
      </c>
      <c r="C242" s="977"/>
      <c r="D242" s="977"/>
      <c r="E242" s="767">
        <v>135</v>
      </c>
      <c r="F242" s="276">
        <v>303</v>
      </c>
      <c r="G242" s="276" t="s">
        <v>45</v>
      </c>
      <c r="H242" s="277"/>
      <c r="I242" s="895">
        <v>180</v>
      </c>
      <c r="J242" s="279" t="s">
        <v>543</v>
      </c>
      <c r="K242" s="277"/>
      <c r="L242" s="322"/>
      <c r="M242" s="281">
        <v>0.04</v>
      </c>
      <c r="N242" s="1463">
        <v>34</v>
      </c>
      <c r="O242" s="283">
        <v>805.91039999999998</v>
      </c>
      <c r="P242" s="284">
        <v>33.14</v>
      </c>
      <c r="Q242" s="1056">
        <v>267.07871</v>
      </c>
      <c r="R242" s="1056">
        <v>51.90063</v>
      </c>
      <c r="S242" s="1056">
        <v>16.118210000000001</v>
      </c>
      <c r="T242" s="285">
        <v>1141.0079500000002</v>
      </c>
      <c r="U242" s="286">
        <v>183.70228</v>
      </c>
      <c r="V242" s="286">
        <v>1324.7102300000001</v>
      </c>
      <c r="W242" s="287">
        <v>42.977200000000003</v>
      </c>
      <c r="X242" s="287">
        <v>7.2328000000000001</v>
      </c>
      <c r="Y242" s="287">
        <v>18.8184</v>
      </c>
      <c r="Z242" s="286">
        <v>69.028400000000005</v>
      </c>
      <c r="AA242" s="285">
        <v>1393.7386300000001</v>
      </c>
      <c r="AB242" s="263"/>
      <c r="AC242" s="263"/>
      <c r="AD242" s="263"/>
      <c r="AE242" s="249"/>
      <c r="AF242" s="249"/>
      <c r="AG242" s="249"/>
      <c r="AH242" s="225" t="s">
        <v>364</v>
      </c>
      <c r="AI242" s="225"/>
      <c r="AJ242" s="266"/>
      <c r="AK242" s="1625"/>
      <c r="AL242" s="483"/>
      <c r="AM242"/>
      <c r="AO242" t="s">
        <v>364</v>
      </c>
      <c r="AQ242" s="1453"/>
    </row>
    <row r="243" spans="1:43" outlineLevel="1" x14ac:dyDescent="0.2">
      <c r="A243" s="787"/>
      <c r="B243" s="781" t="s">
        <v>2275</v>
      </c>
      <c r="C243" s="977"/>
      <c r="D243" s="977"/>
      <c r="E243" s="767">
        <v>135</v>
      </c>
      <c r="F243" s="276">
        <v>303</v>
      </c>
      <c r="G243" s="276" t="s">
        <v>45</v>
      </c>
      <c r="H243" s="277"/>
      <c r="I243" s="895">
        <v>213</v>
      </c>
      <c r="J243" s="279" t="s">
        <v>3263</v>
      </c>
      <c r="K243" s="277"/>
      <c r="L243" s="322"/>
      <c r="M243" s="1089">
        <v>2.5999999999999999E-3</v>
      </c>
      <c r="N243" s="1463">
        <v>28</v>
      </c>
      <c r="O243" s="283">
        <v>41.399900000000002</v>
      </c>
      <c r="P243" s="284">
        <v>33.14</v>
      </c>
      <c r="Q243" s="1056">
        <v>13.71993</v>
      </c>
      <c r="R243" s="1056">
        <v>2.66615</v>
      </c>
      <c r="S243" s="1056">
        <v>0.82799999999999996</v>
      </c>
      <c r="T243" s="285">
        <v>58.613980000000005</v>
      </c>
      <c r="U243" s="286">
        <v>9.4368499999999997</v>
      </c>
      <c r="V243" s="286">
        <v>68.050830000000005</v>
      </c>
      <c r="W243" s="287">
        <v>2.79352</v>
      </c>
      <c r="X243" s="287">
        <v>0.47012999999999999</v>
      </c>
      <c r="Y243" s="287">
        <v>1.2232000000000001</v>
      </c>
      <c r="Z243" s="286">
        <v>4.4868500000000004</v>
      </c>
      <c r="AA243" s="285">
        <v>72.537680000000009</v>
      </c>
      <c r="AB243" s="263"/>
      <c r="AC243" s="263"/>
      <c r="AD243" s="263"/>
      <c r="AE243" s="249"/>
      <c r="AF243" s="249"/>
      <c r="AG243" s="249"/>
      <c r="AH243" s="225"/>
      <c r="AI243" s="225"/>
      <c r="AJ243" s="266"/>
      <c r="AK243" s="1625"/>
      <c r="AL243" s="483"/>
      <c r="AM243"/>
      <c r="AQ243" s="1453"/>
    </row>
    <row r="244" spans="1:43" outlineLevel="1" x14ac:dyDescent="0.2">
      <c r="A244" s="787"/>
      <c r="B244" s="781" t="s">
        <v>2275</v>
      </c>
      <c r="C244" s="977"/>
      <c r="D244" s="977"/>
      <c r="E244" s="767">
        <v>135</v>
      </c>
      <c r="F244" s="276">
        <v>303</v>
      </c>
      <c r="G244" s="276" t="s">
        <v>45</v>
      </c>
      <c r="H244" s="277"/>
      <c r="I244" s="895">
        <v>200</v>
      </c>
      <c r="J244" s="279" t="s">
        <v>1927</v>
      </c>
      <c r="K244" s="277"/>
      <c r="L244" s="322"/>
      <c r="M244" s="281">
        <v>0.02</v>
      </c>
      <c r="N244" s="1463">
        <v>28</v>
      </c>
      <c r="O244" s="283">
        <v>318.46080000000001</v>
      </c>
      <c r="P244" s="284">
        <v>33.14</v>
      </c>
      <c r="Q244" s="1056">
        <v>105.53791</v>
      </c>
      <c r="R244" s="1056">
        <v>20.508880000000001</v>
      </c>
      <c r="S244" s="1056">
        <v>6.3692200000000003</v>
      </c>
      <c r="T244" s="285">
        <v>450.87680999999998</v>
      </c>
      <c r="U244" s="286">
        <v>72.591170000000005</v>
      </c>
      <c r="V244" s="286">
        <v>523.46798000000001</v>
      </c>
      <c r="W244" s="287">
        <v>21.488600000000002</v>
      </c>
      <c r="X244" s="287">
        <v>3.6164000000000001</v>
      </c>
      <c r="Y244" s="287">
        <v>9.4092000000000002</v>
      </c>
      <c r="Z244" s="286">
        <v>34.514200000000002</v>
      </c>
      <c r="AA244" s="285">
        <v>557.98217999999997</v>
      </c>
      <c r="AB244" s="263"/>
      <c r="AC244" s="263"/>
      <c r="AD244" s="263"/>
      <c r="AE244" s="249"/>
      <c r="AF244" s="249"/>
      <c r="AG244" s="249"/>
      <c r="AH244" s="225" t="s">
        <v>364</v>
      </c>
      <c r="AI244" s="225"/>
      <c r="AJ244" s="266"/>
      <c r="AK244" s="1625"/>
      <c r="AL244" s="483"/>
      <c r="AM244"/>
      <c r="AO244" t="s">
        <v>364</v>
      </c>
      <c r="AQ244" s="1453"/>
    </row>
    <row r="245" spans="1:43" ht="15" customHeight="1" outlineLevel="1" x14ac:dyDescent="0.2">
      <c r="A245" s="787"/>
      <c r="B245" s="807" t="s">
        <v>2275</v>
      </c>
      <c r="C245" s="978"/>
      <c r="D245" s="978"/>
      <c r="E245" s="768">
        <v>135</v>
      </c>
      <c r="F245" s="289">
        <v>303</v>
      </c>
      <c r="G245" s="289" t="s">
        <v>45</v>
      </c>
      <c r="H245" s="290"/>
      <c r="I245" s="897" t="s">
        <v>587</v>
      </c>
      <c r="J245" s="443" t="s">
        <v>602</v>
      </c>
      <c r="K245" s="444"/>
      <c r="L245" s="450"/>
      <c r="M245" s="430"/>
      <c r="N245" s="1473"/>
      <c r="O245" s="430"/>
      <c r="P245" s="429"/>
      <c r="Q245" s="1062"/>
      <c r="R245" s="1062"/>
      <c r="S245" s="1062"/>
      <c r="T245" s="430"/>
      <c r="U245" s="430"/>
      <c r="V245" s="430"/>
      <c r="W245" s="430"/>
      <c r="X245" s="430"/>
      <c r="Y245" s="430"/>
      <c r="Z245" s="430"/>
      <c r="AA245" s="430"/>
      <c r="AB245" s="249"/>
      <c r="AC245" s="249"/>
      <c r="AD245" s="249"/>
      <c r="AE245" s="249"/>
      <c r="AF245" s="249"/>
      <c r="AG245" s="249"/>
      <c r="AH245" s="225" t="s">
        <v>364</v>
      </c>
      <c r="AI245" s="225"/>
      <c r="AJ245" s="266"/>
      <c r="AK245" s="1626"/>
      <c r="AL245" s="483"/>
      <c r="AM245" t="s">
        <v>698</v>
      </c>
      <c r="AO245" t="s">
        <v>364</v>
      </c>
      <c r="AQ245" s="1453"/>
    </row>
    <row r="246" spans="1:43" ht="19.5" customHeight="1" x14ac:dyDescent="0.2">
      <c r="A246" s="804" t="s">
        <v>2019</v>
      </c>
      <c r="B246" s="781" t="s">
        <v>2275</v>
      </c>
      <c r="C246" s="977" t="s">
        <v>2535</v>
      </c>
      <c r="D246" s="977" t="s">
        <v>63</v>
      </c>
      <c r="E246" s="769">
        <v>139</v>
      </c>
      <c r="F246" s="268">
        <v>303</v>
      </c>
      <c r="G246" s="268" t="s">
        <v>46</v>
      </c>
      <c r="H246" s="268" t="s">
        <v>498</v>
      </c>
      <c r="I246" s="898"/>
      <c r="J246" s="302" t="s">
        <v>588</v>
      </c>
      <c r="K246" s="271">
        <v>1</v>
      </c>
      <c r="L246" s="327" t="s">
        <v>503</v>
      </c>
      <c r="M246" s="272">
        <v>0.6</v>
      </c>
      <c r="N246" s="1097"/>
      <c r="O246" s="273">
        <v>16841.815200000001</v>
      </c>
      <c r="P246" s="269"/>
      <c r="Q246" s="1055">
        <v>5581.3775699999997</v>
      </c>
      <c r="R246" s="1055">
        <v>1084.6129000000001</v>
      </c>
      <c r="S246" s="1055">
        <v>336.83630999999997</v>
      </c>
      <c r="T246" s="274">
        <v>23844.64198</v>
      </c>
      <c r="U246" s="272">
        <v>3838.9873599999996</v>
      </c>
      <c r="V246" s="272">
        <v>27683.629340000003</v>
      </c>
      <c r="W246" s="275">
        <v>644.65800000000013</v>
      </c>
      <c r="X246" s="275">
        <v>108.49199999999999</v>
      </c>
      <c r="Y246" s="275">
        <v>282.27600000000001</v>
      </c>
      <c r="Z246" s="272">
        <v>1035.4259999999999</v>
      </c>
      <c r="AA246" s="274">
        <v>28719.055339999999</v>
      </c>
      <c r="AB246" s="339">
        <v>57510.3</v>
      </c>
      <c r="AC246" s="339">
        <v>3091.32</v>
      </c>
      <c r="AD246" s="339">
        <v>0</v>
      </c>
      <c r="AE246" s="340">
        <v>63001.38</v>
      </c>
      <c r="AF246" s="340">
        <v>3386.48</v>
      </c>
      <c r="AG246" s="340">
        <v>0</v>
      </c>
      <c r="AH246" s="844">
        <v>95106.915339999992</v>
      </c>
      <c r="AI246" s="844">
        <v>95106.92</v>
      </c>
      <c r="AJ246" s="641"/>
      <c r="AK246" s="1627">
        <v>32</v>
      </c>
      <c r="AL246" s="484"/>
      <c r="AM246" s="751" t="s">
        <v>2604</v>
      </c>
      <c r="AN246" t="b">
        <v>0</v>
      </c>
      <c r="AO246" t="e">
        <v>#NAME?</v>
      </c>
      <c r="AQ246" s="1454"/>
    </row>
    <row r="247" spans="1:43" outlineLevel="1" x14ac:dyDescent="0.2">
      <c r="A247" s="787"/>
      <c r="B247" s="781" t="s">
        <v>2275</v>
      </c>
      <c r="C247" s="977"/>
      <c r="D247" s="977"/>
      <c r="E247" s="767">
        <v>139</v>
      </c>
      <c r="F247" s="276">
        <v>303</v>
      </c>
      <c r="G247" s="276" t="s">
        <v>46</v>
      </c>
      <c r="H247" s="277"/>
      <c r="I247" s="895">
        <v>1</v>
      </c>
      <c r="J247" s="279" t="s">
        <v>546</v>
      </c>
      <c r="K247" s="280"/>
      <c r="L247" s="321"/>
      <c r="M247" s="281">
        <v>0.17</v>
      </c>
      <c r="N247" s="1463">
        <v>54</v>
      </c>
      <c r="O247" s="283">
        <v>7504.8743999999997</v>
      </c>
      <c r="P247" s="284">
        <v>33.14</v>
      </c>
      <c r="Q247" s="1056">
        <v>2487.1153800000002</v>
      </c>
      <c r="R247" s="1056">
        <v>483.31391000000002</v>
      </c>
      <c r="S247" s="1056">
        <v>150.09748999999999</v>
      </c>
      <c r="T247" s="285">
        <v>10625.401180000001</v>
      </c>
      <c r="U247" s="286">
        <v>1710.68959</v>
      </c>
      <c r="V247" s="286">
        <v>12336.090770000001</v>
      </c>
      <c r="W247" s="287">
        <v>182.65309999999999</v>
      </c>
      <c r="X247" s="287">
        <v>30.7394</v>
      </c>
      <c r="Y247" s="287">
        <v>79.978200000000001</v>
      </c>
      <c r="Z247" s="286">
        <v>293.3707</v>
      </c>
      <c r="AA247" s="285">
        <v>12629.46147</v>
      </c>
      <c r="AB247" s="263"/>
      <c r="AC247" s="263"/>
      <c r="AD247" s="263"/>
      <c r="AE247" s="249"/>
      <c r="AF247" s="249"/>
      <c r="AG247" s="249"/>
      <c r="AH247" s="1435" t="s">
        <v>364</v>
      </c>
      <c r="AI247" s="225"/>
      <c r="AJ247" s="266"/>
      <c r="AK247" s="1625"/>
      <c r="AL247" s="483"/>
      <c r="AM247"/>
      <c r="AO247" t="s">
        <v>364</v>
      </c>
      <c r="AQ247" s="1453"/>
    </row>
    <row r="248" spans="1:43" outlineLevel="1" x14ac:dyDescent="0.2">
      <c r="A248" s="787"/>
      <c r="B248" s="781" t="s">
        <v>2275</v>
      </c>
      <c r="C248" s="977"/>
      <c r="D248" s="977"/>
      <c r="E248" s="767">
        <v>139</v>
      </c>
      <c r="F248" s="276">
        <v>303</v>
      </c>
      <c r="G248" s="276" t="s">
        <v>46</v>
      </c>
      <c r="H248" s="277"/>
      <c r="I248" s="895">
        <v>150</v>
      </c>
      <c r="J248" s="279" t="s">
        <v>3427</v>
      </c>
      <c r="K248" s="277"/>
      <c r="L248" s="322"/>
      <c r="M248" s="281">
        <v>0.01</v>
      </c>
      <c r="N248" s="1463">
        <v>50</v>
      </c>
      <c r="O248" s="283">
        <v>377.36399999999998</v>
      </c>
      <c r="P248" s="284">
        <v>33.14</v>
      </c>
      <c r="Q248" s="1056">
        <v>125.05843</v>
      </c>
      <c r="R248" s="1056">
        <v>24.302240000000001</v>
      </c>
      <c r="S248" s="1056">
        <v>7.5472799999999998</v>
      </c>
      <c r="T248" s="285">
        <v>534.27194999999995</v>
      </c>
      <c r="U248" s="286">
        <v>86.017780000000002</v>
      </c>
      <c r="V248" s="286">
        <v>620.28972999999996</v>
      </c>
      <c r="W248" s="287">
        <v>10.744300000000001</v>
      </c>
      <c r="X248" s="287">
        <v>1.8082</v>
      </c>
      <c r="Y248" s="287">
        <v>4.7046000000000001</v>
      </c>
      <c r="Z248" s="286">
        <v>17.257100000000001</v>
      </c>
      <c r="AA248" s="285">
        <v>637.54683</v>
      </c>
      <c r="AB248" s="263"/>
      <c r="AC248" s="263"/>
      <c r="AD248" s="263"/>
      <c r="AE248" s="249"/>
      <c r="AF248" s="249"/>
      <c r="AG248" s="249"/>
      <c r="AH248" s="1435" t="s">
        <v>364</v>
      </c>
      <c r="AI248" s="225"/>
      <c r="AJ248" s="266"/>
      <c r="AK248" s="1625"/>
      <c r="AL248" s="483"/>
      <c r="AM248"/>
      <c r="AO248" t="s">
        <v>364</v>
      </c>
      <c r="AQ248" s="1453"/>
    </row>
    <row r="249" spans="1:43" outlineLevel="1" x14ac:dyDescent="0.2">
      <c r="A249" s="787"/>
      <c r="B249" s="781" t="s">
        <v>2275</v>
      </c>
      <c r="C249" s="977"/>
      <c r="D249" s="977"/>
      <c r="E249" s="767">
        <v>139</v>
      </c>
      <c r="F249" s="276">
        <v>303</v>
      </c>
      <c r="G249" s="276" t="s">
        <v>46</v>
      </c>
      <c r="H249" s="277"/>
      <c r="I249" s="895">
        <v>80</v>
      </c>
      <c r="J249" s="279" t="s">
        <v>561</v>
      </c>
      <c r="K249" s="277"/>
      <c r="L249" s="322"/>
      <c r="M249" s="281">
        <v>0.18</v>
      </c>
      <c r="N249" s="1463">
        <v>40</v>
      </c>
      <c r="O249" s="283">
        <v>4588.8335999999999</v>
      </c>
      <c r="P249" s="284">
        <v>33.14</v>
      </c>
      <c r="Q249" s="1056">
        <v>1520.73946</v>
      </c>
      <c r="R249" s="1056">
        <v>295.52087999999998</v>
      </c>
      <c r="S249" s="1056">
        <v>91.776669999999996</v>
      </c>
      <c r="T249" s="285">
        <v>6496.8706099999999</v>
      </c>
      <c r="U249" s="286">
        <v>1045.9961699999999</v>
      </c>
      <c r="V249" s="286">
        <v>7542.8667800000003</v>
      </c>
      <c r="W249" s="287">
        <v>193.3974</v>
      </c>
      <c r="X249" s="287">
        <v>32.547600000000003</v>
      </c>
      <c r="Y249" s="287">
        <v>84.6828</v>
      </c>
      <c r="Z249" s="286">
        <v>310.62779999999998</v>
      </c>
      <c r="AA249" s="285">
        <v>7853.4945800000005</v>
      </c>
      <c r="AB249" s="263"/>
      <c r="AC249" s="263"/>
      <c r="AD249" s="263"/>
      <c r="AE249" s="249"/>
      <c r="AF249" s="249"/>
      <c r="AG249" s="249"/>
      <c r="AH249" s="1435" t="s">
        <v>364</v>
      </c>
      <c r="AI249" s="225"/>
      <c r="AJ249" s="266"/>
      <c r="AK249" s="1625"/>
      <c r="AL249" s="483"/>
      <c r="AM249"/>
      <c r="AO249" t="s">
        <v>364</v>
      </c>
      <c r="AQ249" s="1453"/>
    </row>
    <row r="250" spans="1:43" outlineLevel="1" x14ac:dyDescent="0.2">
      <c r="A250" s="787"/>
      <c r="B250" s="781" t="s">
        <v>2275</v>
      </c>
      <c r="C250" s="977"/>
      <c r="D250" s="977"/>
      <c r="E250" s="767">
        <v>139</v>
      </c>
      <c r="F250" s="276">
        <v>303</v>
      </c>
      <c r="G250" s="276" t="s">
        <v>46</v>
      </c>
      <c r="H250" s="277"/>
      <c r="I250" s="895">
        <v>180</v>
      </c>
      <c r="J250" s="279" t="s">
        <v>543</v>
      </c>
      <c r="K250" s="277"/>
      <c r="L250" s="322"/>
      <c r="M250" s="281">
        <v>0.13</v>
      </c>
      <c r="N250" s="1463">
        <v>34</v>
      </c>
      <c r="O250" s="283">
        <v>2619.2087999999999</v>
      </c>
      <c r="P250" s="284">
        <v>33.14</v>
      </c>
      <c r="Q250" s="1056">
        <v>868.00580000000002</v>
      </c>
      <c r="R250" s="1056">
        <v>168.67705000000001</v>
      </c>
      <c r="S250" s="1056">
        <v>52.384180000000001</v>
      </c>
      <c r="T250" s="285">
        <v>3708.2758299999996</v>
      </c>
      <c r="U250" s="286">
        <v>597.03241000000003</v>
      </c>
      <c r="V250" s="286">
        <v>4305.3082399999994</v>
      </c>
      <c r="W250" s="287">
        <v>139.67590000000001</v>
      </c>
      <c r="X250" s="287">
        <v>23.506599999999999</v>
      </c>
      <c r="Y250" s="287">
        <v>61.159799999999997</v>
      </c>
      <c r="Z250" s="286">
        <v>224.34229999999999</v>
      </c>
      <c r="AA250" s="285">
        <v>4529.6505399999996</v>
      </c>
      <c r="AB250" s="263"/>
      <c r="AC250" s="263"/>
      <c r="AD250" s="263"/>
      <c r="AE250" s="249"/>
      <c r="AF250" s="249"/>
      <c r="AG250" s="249"/>
      <c r="AH250" s="1435" t="s">
        <v>364</v>
      </c>
      <c r="AI250" s="225"/>
      <c r="AJ250" s="266"/>
      <c r="AK250" s="1625"/>
      <c r="AL250" s="483"/>
      <c r="AM250"/>
      <c r="AO250" t="s">
        <v>364</v>
      </c>
      <c r="AQ250" s="1453"/>
    </row>
    <row r="251" spans="1:43" outlineLevel="1" x14ac:dyDescent="0.2">
      <c r="A251" s="787"/>
      <c r="B251" s="781" t="s">
        <v>2275</v>
      </c>
      <c r="C251" s="977"/>
      <c r="D251" s="977"/>
      <c r="E251" s="767">
        <v>139</v>
      </c>
      <c r="F251" s="276">
        <v>303</v>
      </c>
      <c r="G251" s="276" t="s">
        <v>46</v>
      </c>
      <c r="H251" s="277"/>
      <c r="I251" s="895">
        <v>213</v>
      </c>
      <c r="J251" s="279" t="s">
        <v>3263</v>
      </c>
      <c r="K251" s="277"/>
      <c r="L251" s="322"/>
      <c r="M251" s="281">
        <v>0.02</v>
      </c>
      <c r="N251" s="1463">
        <v>28</v>
      </c>
      <c r="O251" s="283">
        <v>318.46080000000001</v>
      </c>
      <c r="P251" s="284">
        <v>33.14</v>
      </c>
      <c r="Q251" s="1056">
        <v>105.53791</v>
      </c>
      <c r="R251" s="1056">
        <v>20.508880000000001</v>
      </c>
      <c r="S251" s="1056">
        <v>6.3692200000000003</v>
      </c>
      <c r="T251" s="285">
        <v>450.87680999999998</v>
      </c>
      <c r="U251" s="286">
        <v>72.591170000000005</v>
      </c>
      <c r="V251" s="286">
        <v>523.46798000000001</v>
      </c>
      <c r="W251" s="287">
        <v>21.488600000000002</v>
      </c>
      <c r="X251" s="287">
        <v>3.6164000000000001</v>
      </c>
      <c r="Y251" s="287">
        <v>9.4092000000000002</v>
      </c>
      <c r="Z251" s="286">
        <v>34.514200000000002</v>
      </c>
      <c r="AA251" s="285">
        <v>557.98217999999997</v>
      </c>
      <c r="AB251" s="263"/>
      <c r="AC251" s="263"/>
      <c r="AD251" s="263"/>
      <c r="AE251" s="249"/>
      <c r="AF251" s="249"/>
      <c r="AG251" s="249"/>
      <c r="AH251" s="1435"/>
      <c r="AI251" s="225"/>
      <c r="AJ251" s="266"/>
      <c r="AK251" s="1625"/>
      <c r="AL251" s="483"/>
      <c r="AM251"/>
      <c r="AQ251" s="1453"/>
    </row>
    <row r="252" spans="1:43" outlineLevel="1" x14ac:dyDescent="0.2">
      <c r="A252" s="787"/>
      <c r="B252" s="781" t="s">
        <v>2275</v>
      </c>
      <c r="C252" s="977"/>
      <c r="D252" s="977"/>
      <c r="E252" s="767">
        <v>139</v>
      </c>
      <c r="F252" s="276">
        <v>303</v>
      </c>
      <c r="G252" s="276" t="s">
        <v>46</v>
      </c>
      <c r="H252" s="277"/>
      <c r="I252" s="895">
        <v>200</v>
      </c>
      <c r="J252" s="279" t="s">
        <v>1927</v>
      </c>
      <c r="K252" s="277"/>
      <c r="L252" s="322"/>
      <c r="M252" s="281">
        <v>0.09</v>
      </c>
      <c r="N252" s="1463">
        <v>28</v>
      </c>
      <c r="O252" s="283">
        <v>1433.0735999999999</v>
      </c>
      <c r="P252" s="284">
        <v>33.14</v>
      </c>
      <c r="Q252" s="1056">
        <v>474.92059</v>
      </c>
      <c r="R252" s="1056">
        <v>92.289940000000001</v>
      </c>
      <c r="S252" s="1056">
        <v>28.661470000000001</v>
      </c>
      <c r="T252" s="285">
        <v>2028.9456</v>
      </c>
      <c r="U252" s="286">
        <v>326.66023999999999</v>
      </c>
      <c r="V252" s="286">
        <v>2355.6058400000002</v>
      </c>
      <c r="W252" s="287">
        <v>96.698700000000002</v>
      </c>
      <c r="X252" s="287">
        <v>16.273800000000001</v>
      </c>
      <c r="Y252" s="287">
        <v>42.3414</v>
      </c>
      <c r="Z252" s="286">
        <v>155.31389999999999</v>
      </c>
      <c r="AA252" s="285">
        <v>2510.9197400000003</v>
      </c>
      <c r="AB252" s="263"/>
      <c r="AC252" s="263"/>
      <c r="AD252" s="263"/>
      <c r="AE252" s="249"/>
      <c r="AF252" s="249"/>
      <c r="AG252" s="249"/>
      <c r="AH252" s="1435" t="s">
        <v>364</v>
      </c>
      <c r="AI252" s="225"/>
      <c r="AJ252" s="266"/>
      <c r="AK252" s="1625"/>
      <c r="AL252" s="483"/>
      <c r="AM252"/>
      <c r="AO252" t="s">
        <v>364</v>
      </c>
      <c r="AQ252" s="1453"/>
    </row>
    <row r="253" spans="1:43" ht="15" customHeight="1" outlineLevel="1" x14ac:dyDescent="0.2">
      <c r="A253" s="787"/>
      <c r="B253" s="807" t="s">
        <v>2275</v>
      </c>
      <c r="C253" s="978"/>
      <c r="D253" s="978"/>
      <c r="E253" s="768">
        <v>139</v>
      </c>
      <c r="F253" s="289">
        <v>303</v>
      </c>
      <c r="G253" s="289" t="s">
        <v>46</v>
      </c>
      <c r="H253" s="290"/>
      <c r="I253" s="901" t="s">
        <v>586</v>
      </c>
      <c r="J253" s="438" t="s">
        <v>609</v>
      </c>
      <c r="K253" s="439"/>
      <c r="L253" s="450"/>
      <c r="M253" s="440"/>
      <c r="N253" s="1470"/>
      <c r="O253" s="440"/>
      <c r="P253" s="441"/>
      <c r="Q253" s="1065"/>
      <c r="R253" s="1065"/>
      <c r="S253" s="1062"/>
      <c r="T253" s="430"/>
      <c r="U253" s="430"/>
      <c r="V253" s="430"/>
      <c r="W253" s="430"/>
      <c r="X253" s="430"/>
      <c r="Y253" s="430"/>
      <c r="Z253" s="430"/>
      <c r="AA253" s="430"/>
      <c r="AB253" s="242"/>
      <c r="AC253" s="242"/>
      <c r="AD253" s="242"/>
      <c r="AE253" s="242"/>
      <c r="AF253" s="242"/>
      <c r="AG253" s="242"/>
      <c r="AH253" s="1435" t="s">
        <v>364</v>
      </c>
      <c r="AI253" s="838"/>
      <c r="AJ253" s="396"/>
      <c r="AK253" s="1626"/>
      <c r="AL253" s="483"/>
      <c r="AM253" t="s">
        <v>698</v>
      </c>
      <c r="AO253" t="s">
        <v>364</v>
      </c>
      <c r="AQ253" s="1453"/>
    </row>
    <row r="254" spans="1:43" ht="30.75" customHeight="1" x14ac:dyDescent="0.2">
      <c r="A254" s="856" t="s">
        <v>2020</v>
      </c>
      <c r="B254" s="807" t="s">
        <v>2275</v>
      </c>
      <c r="C254" s="978" t="s">
        <v>2535</v>
      </c>
      <c r="D254" s="978" t="s">
        <v>2547</v>
      </c>
      <c r="E254" s="770">
        <v>144</v>
      </c>
      <c r="F254" s="303">
        <v>306</v>
      </c>
      <c r="G254" s="303" t="s">
        <v>38</v>
      </c>
      <c r="H254" s="303" t="s">
        <v>498</v>
      </c>
      <c r="I254" s="903"/>
      <c r="J254" s="725" t="s">
        <v>3264</v>
      </c>
      <c r="K254" s="304">
        <v>19292</v>
      </c>
      <c r="L254" s="711" t="s">
        <v>574</v>
      </c>
      <c r="M254" s="305">
        <v>42.870000000000005</v>
      </c>
      <c r="N254" s="1474"/>
      <c r="O254" s="307">
        <v>904443.02280000015</v>
      </c>
      <c r="P254" s="306"/>
      <c r="Q254" s="1046">
        <v>299732.41774999996</v>
      </c>
      <c r="R254" s="1046">
        <v>58246.130649999999</v>
      </c>
      <c r="S254" s="1046">
        <v>18088.86045</v>
      </c>
      <c r="T254" s="308">
        <v>1280510.4316500004</v>
      </c>
      <c r="U254" s="305">
        <v>206162.17949000001</v>
      </c>
      <c r="V254" s="726">
        <v>1486672.6111399999</v>
      </c>
      <c r="W254" s="309">
        <v>46060.814100000003</v>
      </c>
      <c r="X254" s="309">
        <v>7751.7533999999996</v>
      </c>
      <c r="Y254" s="309">
        <v>20168.620200000005</v>
      </c>
      <c r="Z254" s="305">
        <v>73981.187699999995</v>
      </c>
      <c r="AA254" s="308">
        <v>1560653.7988399998</v>
      </c>
      <c r="AB254" s="310">
        <v>974815.24</v>
      </c>
      <c r="AC254" s="310">
        <v>39547.35</v>
      </c>
      <c r="AD254" s="310"/>
      <c r="AE254" s="305">
        <v>1067890.6000000001</v>
      </c>
      <c r="AF254" s="305">
        <v>43323.33</v>
      </c>
      <c r="AG254" s="305"/>
      <c r="AH254" s="845">
        <v>2671867.72884</v>
      </c>
      <c r="AI254" s="845">
        <v>138.5</v>
      </c>
      <c r="AJ254" s="399"/>
      <c r="AK254" s="1630">
        <v>33</v>
      </c>
      <c r="AL254" s="484"/>
      <c r="AM254" s="751" t="s">
        <v>2604</v>
      </c>
      <c r="AN254" t="b">
        <v>0</v>
      </c>
      <c r="AO254" t="e">
        <v>#NAME?</v>
      </c>
      <c r="AQ254" s="1452"/>
    </row>
    <row r="255" spans="1:43" outlineLevel="1" x14ac:dyDescent="0.2">
      <c r="A255" s="787"/>
      <c r="B255" s="781" t="s">
        <v>2275</v>
      </c>
      <c r="C255" s="977"/>
      <c r="D255" s="977"/>
      <c r="E255" s="767">
        <v>144</v>
      </c>
      <c r="F255" s="276">
        <v>306</v>
      </c>
      <c r="G255" s="276" t="s">
        <v>38</v>
      </c>
      <c r="H255" s="277"/>
      <c r="I255" s="895">
        <v>1</v>
      </c>
      <c r="J255" s="279" t="s">
        <v>546</v>
      </c>
      <c r="K255" s="280"/>
      <c r="L255" s="321"/>
      <c r="M255" s="281">
        <v>3</v>
      </c>
      <c r="N255" s="1463">
        <v>54</v>
      </c>
      <c r="O255" s="283">
        <v>132438.96</v>
      </c>
      <c r="P255" s="284">
        <v>33.14</v>
      </c>
      <c r="Q255" s="1056">
        <v>43890.271339999999</v>
      </c>
      <c r="R255" s="1056">
        <v>8529.0690200000008</v>
      </c>
      <c r="S255" s="1056">
        <v>2648.7791999999999</v>
      </c>
      <c r="T255" s="285">
        <v>187507.07955999998</v>
      </c>
      <c r="U255" s="286">
        <v>30188.639810000001</v>
      </c>
      <c r="V255" s="286">
        <v>217695.71936999998</v>
      </c>
      <c r="W255" s="287">
        <v>3223.29</v>
      </c>
      <c r="X255" s="287">
        <v>542.46</v>
      </c>
      <c r="Y255" s="287">
        <v>1411.38</v>
      </c>
      <c r="Z255" s="286">
        <v>5177.13</v>
      </c>
      <c r="AA255" s="285">
        <v>222872.84936999998</v>
      </c>
      <c r="AB255" s="263"/>
      <c r="AC255" s="263"/>
      <c r="AD255" s="263"/>
      <c r="AE255" s="249"/>
      <c r="AF255" s="249"/>
      <c r="AG255" s="249"/>
      <c r="AH255" s="1435" t="s">
        <v>364</v>
      </c>
      <c r="AI255" s="225"/>
      <c r="AJ255" s="266"/>
      <c r="AK255" s="1625"/>
      <c r="AL255" s="483"/>
      <c r="AM255"/>
      <c r="AO255" t="s">
        <v>364</v>
      </c>
      <c r="AQ255" s="1453"/>
    </row>
    <row r="256" spans="1:43" outlineLevel="1" x14ac:dyDescent="0.2">
      <c r="A256" s="787"/>
      <c r="B256" s="781" t="s">
        <v>2275</v>
      </c>
      <c r="C256" s="977"/>
      <c r="D256" s="977"/>
      <c r="E256" s="767">
        <v>144</v>
      </c>
      <c r="F256" s="276">
        <v>306</v>
      </c>
      <c r="G256" s="276" t="s">
        <v>38</v>
      </c>
      <c r="H256" s="277"/>
      <c r="I256" s="895">
        <v>80</v>
      </c>
      <c r="J256" s="279" t="s">
        <v>561</v>
      </c>
      <c r="K256" s="277"/>
      <c r="L256" s="322"/>
      <c r="M256" s="281">
        <v>7.83</v>
      </c>
      <c r="N256" s="1463">
        <v>38</v>
      </c>
      <c r="O256" s="283">
        <v>184553.41320000001</v>
      </c>
      <c r="P256" s="284">
        <v>33.14</v>
      </c>
      <c r="Q256" s="1056">
        <v>61161.001129999997</v>
      </c>
      <c r="R256" s="1056">
        <v>11885.239809999999</v>
      </c>
      <c r="S256" s="1056">
        <v>3691.06826</v>
      </c>
      <c r="T256" s="285">
        <v>261290.7224</v>
      </c>
      <c r="U256" s="286">
        <v>42067.80631</v>
      </c>
      <c r="V256" s="286">
        <v>303358.52870999998</v>
      </c>
      <c r="W256" s="287">
        <v>8412.7868999999992</v>
      </c>
      <c r="X256" s="287">
        <v>1415.8206</v>
      </c>
      <c r="Y256" s="287">
        <v>3683.7017999999998</v>
      </c>
      <c r="Z256" s="286">
        <v>13512.309299999997</v>
      </c>
      <c r="AA256" s="285">
        <v>316870.83801000001</v>
      </c>
      <c r="AB256" s="263"/>
      <c r="AC256" s="263"/>
      <c r="AD256" s="263"/>
      <c r="AE256" s="249"/>
      <c r="AF256" s="249"/>
      <c r="AG256" s="249"/>
      <c r="AH256" s="1435" t="s">
        <v>364</v>
      </c>
      <c r="AI256" s="225"/>
      <c r="AJ256" s="266"/>
      <c r="AK256" s="1625"/>
      <c r="AL256" s="483"/>
      <c r="AM256"/>
      <c r="AO256" t="s">
        <v>364</v>
      </c>
      <c r="AQ256" s="1453"/>
    </row>
    <row r="257" spans="1:43" outlineLevel="1" x14ac:dyDescent="0.2">
      <c r="A257" s="787"/>
      <c r="B257" s="781" t="s">
        <v>2275</v>
      </c>
      <c r="C257" s="977"/>
      <c r="D257" s="977"/>
      <c r="E257" s="767">
        <v>144</v>
      </c>
      <c r="F257" s="276">
        <v>306</v>
      </c>
      <c r="G257" s="276" t="s">
        <v>38</v>
      </c>
      <c r="H257" s="277"/>
      <c r="I257" s="895">
        <v>64</v>
      </c>
      <c r="J257" s="279" t="s">
        <v>3200</v>
      </c>
      <c r="K257" s="277"/>
      <c r="L257" s="322"/>
      <c r="M257" s="281">
        <v>2.7</v>
      </c>
      <c r="N257" s="1463">
        <v>35</v>
      </c>
      <c r="O257" s="283">
        <v>56574.612000000001</v>
      </c>
      <c r="P257" s="284">
        <v>33.14</v>
      </c>
      <c r="Q257" s="1056">
        <v>18748.826420000001</v>
      </c>
      <c r="R257" s="1056">
        <v>3643.4050099999999</v>
      </c>
      <c r="S257" s="1056">
        <v>1131.49224</v>
      </c>
      <c r="T257" s="285">
        <v>80098.335670000015</v>
      </c>
      <c r="U257" s="286">
        <v>12895.832039999999</v>
      </c>
      <c r="V257" s="286">
        <v>92994.167710000009</v>
      </c>
      <c r="W257" s="287">
        <v>2900.9609999999998</v>
      </c>
      <c r="X257" s="287">
        <v>488.214</v>
      </c>
      <c r="Y257" s="287">
        <v>1270.242</v>
      </c>
      <c r="Z257" s="286">
        <v>4659.4169999999995</v>
      </c>
      <c r="AA257" s="285">
        <v>97653.58471000001</v>
      </c>
      <c r="AB257" s="263"/>
      <c r="AC257" s="263"/>
      <c r="AD257" s="263"/>
      <c r="AE257" s="249"/>
      <c r="AF257" s="249"/>
      <c r="AG257" s="249"/>
      <c r="AH257" s="1435" t="s">
        <v>364</v>
      </c>
      <c r="AI257" s="225"/>
      <c r="AJ257" s="266"/>
      <c r="AK257" s="1625"/>
      <c r="AL257" s="483"/>
      <c r="AM257"/>
      <c r="AO257" t="s">
        <v>364</v>
      </c>
      <c r="AQ257" s="1453"/>
    </row>
    <row r="258" spans="1:43" outlineLevel="1" x14ac:dyDescent="0.2">
      <c r="A258" s="787"/>
      <c r="B258" s="781" t="s">
        <v>2275</v>
      </c>
      <c r="C258" s="977"/>
      <c r="D258" s="977"/>
      <c r="E258" s="767">
        <v>144</v>
      </c>
      <c r="F258" s="276">
        <v>306</v>
      </c>
      <c r="G258" s="276" t="s">
        <v>38</v>
      </c>
      <c r="H258" s="277"/>
      <c r="I258" s="895">
        <v>180</v>
      </c>
      <c r="J258" s="279" t="s">
        <v>543</v>
      </c>
      <c r="K258" s="277"/>
      <c r="L258" s="322"/>
      <c r="M258" s="281">
        <v>20.85</v>
      </c>
      <c r="N258" s="1463">
        <v>32</v>
      </c>
      <c r="O258" s="283">
        <v>388387.962</v>
      </c>
      <c r="P258" s="284">
        <v>33.14</v>
      </c>
      <c r="Q258" s="1056">
        <v>128711.77061000001</v>
      </c>
      <c r="R258" s="1056">
        <v>25012.18475</v>
      </c>
      <c r="S258" s="1056">
        <v>7767.7592400000003</v>
      </c>
      <c r="T258" s="285">
        <v>549879.67660000001</v>
      </c>
      <c r="U258" s="286">
        <v>88530.627930000002</v>
      </c>
      <c r="V258" s="286">
        <v>638410.30452999996</v>
      </c>
      <c r="W258" s="287">
        <v>22401.8655</v>
      </c>
      <c r="X258" s="287">
        <v>3770.0970000000002</v>
      </c>
      <c r="Y258" s="287">
        <v>9809.0910000000003</v>
      </c>
      <c r="Z258" s="286">
        <v>35981.053500000002</v>
      </c>
      <c r="AA258" s="285">
        <v>674391.35803</v>
      </c>
      <c r="AB258" s="263"/>
      <c r="AC258" s="263"/>
      <c r="AD258" s="263"/>
      <c r="AE258" s="249"/>
      <c r="AF258" s="249"/>
      <c r="AG258" s="249"/>
      <c r="AH258" s="1435" t="s">
        <v>364</v>
      </c>
      <c r="AI258" s="225"/>
      <c r="AJ258" s="266"/>
      <c r="AK258" s="1625"/>
      <c r="AL258" s="483"/>
      <c r="AM258"/>
      <c r="AO258" t="s">
        <v>364</v>
      </c>
      <c r="AQ258" s="1453"/>
    </row>
    <row r="259" spans="1:43" outlineLevel="1" x14ac:dyDescent="0.2">
      <c r="A259" s="787"/>
      <c r="B259" s="781" t="s">
        <v>2275</v>
      </c>
      <c r="C259" s="977"/>
      <c r="D259" s="977"/>
      <c r="E259" s="1424">
        <v>144</v>
      </c>
      <c r="F259" s="1425">
        <v>306</v>
      </c>
      <c r="G259" s="1425" t="s">
        <v>38</v>
      </c>
      <c r="H259" s="1426"/>
      <c r="I259" s="895">
        <v>209</v>
      </c>
      <c r="J259" s="1427" t="s">
        <v>539</v>
      </c>
      <c r="K259" s="1426"/>
      <c r="L259" s="1428"/>
      <c r="M259" s="1429">
        <v>0.85</v>
      </c>
      <c r="N259" s="1463">
        <v>39</v>
      </c>
      <c r="O259" s="283">
        <v>20836.05</v>
      </c>
      <c r="P259" s="284">
        <v>33.14</v>
      </c>
      <c r="Q259" s="1056">
        <v>6905.0669699999999</v>
      </c>
      <c r="R259" s="1056">
        <v>1341.8416199999999</v>
      </c>
      <c r="S259" s="1056">
        <v>416.721</v>
      </c>
      <c r="T259" s="285">
        <v>29499.67959</v>
      </c>
      <c r="U259" s="286">
        <v>4749.44841</v>
      </c>
      <c r="V259" s="286">
        <v>34249.127999999997</v>
      </c>
      <c r="W259" s="287">
        <v>913.26549999999997</v>
      </c>
      <c r="X259" s="287">
        <v>153.697</v>
      </c>
      <c r="Y259" s="287">
        <v>399.89100000000002</v>
      </c>
      <c r="Z259" s="286">
        <v>1466.8535000000002</v>
      </c>
      <c r="AA259" s="285">
        <v>35715.981499999994</v>
      </c>
      <c r="AB259" s="263"/>
      <c r="AC259" s="263"/>
      <c r="AD259" s="263"/>
      <c r="AE259" s="249"/>
      <c r="AF259" s="249"/>
      <c r="AG259" s="249"/>
      <c r="AH259" s="1435" t="s">
        <v>364</v>
      </c>
      <c r="AI259" s="225"/>
      <c r="AJ259" s="266"/>
      <c r="AK259" s="1625"/>
      <c r="AL259" s="483"/>
      <c r="AM259"/>
      <c r="AO259" t="s">
        <v>364</v>
      </c>
      <c r="AQ259" s="1453"/>
    </row>
    <row r="260" spans="1:43" outlineLevel="1" x14ac:dyDescent="0.2">
      <c r="A260" s="787"/>
      <c r="B260" s="781" t="s">
        <v>2275</v>
      </c>
      <c r="C260" s="977"/>
      <c r="D260" s="977"/>
      <c r="E260" s="1424">
        <v>144</v>
      </c>
      <c r="F260" s="1425">
        <v>306</v>
      </c>
      <c r="G260" s="1425" t="s">
        <v>38</v>
      </c>
      <c r="H260" s="1426"/>
      <c r="I260" s="895">
        <v>213</v>
      </c>
      <c r="J260" s="1427" t="s">
        <v>3263</v>
      </c>
      <c r="K260" s="1426"/>
      <c r="L260" s="1428"/>
      <c r="M260" s="1429">
        <v>1.41</v>
      </c>
      <c r="N260" s="1463">
        <v>28</v>
      </c>
      <c r="O260" s="283">
        <v>22451.486400000002</v>
      </c>
      <c r="P260" s="284">
        <v>33.14</v>
      </c>
      <c r="Q260" s="1056">
        <v>7440.4225900000001</v>
      </c>
      <c r="R260" s="1056">
        <v>1445.87572</v>
      </c>
      <c r="S260" s="1056">
        <v>449.02972999999997</v>
      </c>
      <c r="T260" s="285">
        <v>31786.814440000002</v>
      </c>
      <c r="U260" s="286">
        <v>5117.6771200000003</v>
      </c>
      <c r="V260" s="286">
        <v>36904.491560000002</v>
      </c>
      <c r="W260" s="287">
        <v>1514.9463000000001</v>
      </c>
      <c r="X260" s="287">
        <v>254.9562</v>
      </c>
      <c r="Y260" s="287">
        <v>663.34860000000003</v>
      </c>
      <c r="Z260" s="286">
        <v>2433.2511000000004</v>
      </c>
      <c r="AA260" s="285">
        <v>39337.742660000004</v>
      </c>
      <c r="AB260" s="263"/>
      <c r="AC260" s="263"/>
      <c r="AD260" s="263"/>
      <c r="AE260" s="249"/>
      <c r="AF260" s="249"/>
      <c r="AG260" s="249"/>
      <c r="AH260" s="1435"/>
      <c r="AI260" s="225"/>
      <c r="AJ260" s="266"/>
      <c r="AK260" s="1625"/>
      <c r="AL260" s="483"/>
      <c r="AM260"/>
      <c r="AQ260" s="1453"/>
    </row>
    <row r="261" spans="1:43" outlineLevel="1" x14ac:dyDescent="0.2">
      <c r="A261" s="787"/>
      <c r="B261" s="781" t="s">
        <v>2275</v>
      </c>
      <c r="C261" s="977"/>
      <c r="D261" s="977"/>
      <c r="E261" s="767">
        <v>144</v>
      </c>
      <c r="F261" s="276">
        <v>306</v>
      </c>
      <c r="G261" s="276" t="s">
        <v>38</v>
      </c>
      <c r="H261" s="277"/>
      <c r="I261" s="895">
        <v>200</v>
      </c>
      <c r="J261" s="279" t="s">
        <v>1927</v>
      </c>
      <c r="K261" s="277"/>
      <c r="L261" s="322"/>
      <c r="M261" s="281">
        <v>6.23</v>
      </c>
      <c r="N261" s="1463">
        <v>28</v>
      </c>
      <c r="O261" s="283">
        <v>99200.539199999999</v>
      </c>
      <c r="P261" s="284">
        <v>33.14</v>
      </c>
      <c r="Q261" s="1056">
        <v>32875.058689999998</v>
      </c>
      <c r="R261" s="1056">
        <v>6388.5147200000001</v>
      </c>
      <c r="S261" s="1056">
        <v>1984.0107800000001</v>
      </c>
      <c r="T261" s="285">
        <v>140448.12339000002</v>
      </c>
      <c r="U261" s="286">
        <v>22612.147870000001</v>
      </c>
      <c r="V261" s="286">
        <v>163060.27126000001</v>
      </c>
      <c r="W261" s="287">
        <v>6693.6989000000003</v>
      </c>
      <c r="X261" s="287">
        <v>1126.5085999999999</v>
      </c>
      <c r="Y261" s="287">
        <v>2930.9657999999999</v>
      </c>
      <c r="Z261" s="286">
        <v>10751.1733</v>
      </c>
      <c r="AA261" s="285">
        <v>173811.44456</v>
      </c>
      <c r="AB261" s="263"/>
      <c r="AC261" s="263"/>
      <c r="AD261" s="263"/>
      <c r="AE261" s="249"/>
      <c r="AF261" s="249"/>
      <c r="AG261" s="249"/>
      <c r="AH261" s="1435" t="s">
        <v>364</v>
      </c>
      <c r="AI261" s="225"/>
      <c r="AJ261" s="266"/>
      <c r="AK261" s="1625"/>
      <c r="AL261" s="483"/>
      <c r="AM261"/>
      <c r="AO261" t="s">
        <v>364</v>
      </c>
      <c r="AQ261" s="1453"/>
    </row>
    <row r="262" spans="1:43" ht="15" customHeight="1" outlineLevel="1" x14ac:dyDescent="0.2">
      <c r="A262" s="787"/>
      <c r="B262" s="781" t="s">
        <v>2275</v>
      </c>
      <c r="C262" s="977"/>
      <c r="D262" s="977"/>
      <c r="E262" s="767">
        <v>144</v>
      </c>
      <c r="F262" s="276">
        <v>306</v>
      </c>
      <c r="G262" s="276" t="s">
        <v>38</v>
      </c>
      <c r="H262" s="277"/>
      <c r="I262" s="896" t="s">
        <v>586</v>
      </c>
      <c r="J262" s="432" t="s">
        <v>610</v>
      </c>
      <c r="K262" s="433"/>
      <c r="L262" s="657"/>
      <c r="M262" s="434"/>
      <c r="N262" s="1467"/>
      <c r="O262" s="434"/>
      <c r="P262" s="435"/>
      <c r="Q262" s="1063"/>
      <c r="R262" s="1063"/>
      <c r="S262" s="1064"/>
      <c r="T262" s="436"/>
      <c r="U262" s="436"/>
      <c r="V262" s="436"/>
      <c r="W262" s="436"/>
      <c r="X262" s="436"/>
      <c r="Y262" s="436"/>
      <c r="Z262" s="436"/>
      <c r="AA262" s="436"/>
      <c r="AB262" s="249"/>
      <c r="AC262" s="249"/>
      <c r="AD262" s="249"/>
      <c r="AE262" s="249"/>
      <c r="AF262" s="249"/>
      <c r="AG262" s="249"/>
      <c r="AH262" s="1435" t="s">
        <v>364</v>
      </c>
      <c r="AI262" s="225"/>
      <c r="AJ262" s="266"/>
      <c r="AK262" s="1625"/>
      <c r="AL262" s="483"/>
      <c r="AM262" t="s">
        <v>698</v>
      </c>
      <c r="AO262" t="s">
        <v>364</v>
      </c>
      <c r="AQ262" s="1453"/>
    </row>
    <row r="263" spans="1:43" outlineLevel="1" x14ac:dyDescent="0.2">
      <c r="A263" s="787"/>
      <c r="B263" s="807" t="s">
        <v>2275</v>
      </c>
      <c r="C263" s="978"/>
      <c r="D263" s="978"/>
      <c r="E263" s="768">
        <v>144</v>
      </c>
      <c r="F263" s="289">
        <v>306</v>
      </c>
      <c r="G263" s="289" t="s">
        <v>38</v>
      </c>
      <c r="H263" s="290"/>
      <c r="I263" s="897" t="s">
        <v>587</v>
      </c>
      <c r="J263" s="437" t="s">
        <v>1801</v>
      </c>
      <c r="K263" s="259"/>
      <c r="L263" s="658"/>
      <c r="M263" s="260"/>
      <c r="N263" s="1466"/>
      <c r="O263" s="260"/>
      <c r="P263" s="262"/>
      <c r="Q263" s="1059"/>
      <c r="R263" s="1059"/>
      <c r="S263" s="1059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49"/>
      <c r="AE263" s="249"/>
      <c r="AF263" s="249"/>
      <c r="AG263" s="249"/>
      <c r="AH263" s="1435" t="s">
        <v>364</v>
      </c>
      <c r="AI263" s="225"/>
      <c r="AJ263" s="266"/>
      <c r="AK263" s="1626"/>
      <c r="AL263" s="483"/>
      <c r="AM263" t="s">
        <v>698</v>
      </c>
      <c r="AO263" t="s">
        <v>364</v>
      </c>
      <c r="AQ263" s="1453"/>
    </row>
    <row r="264" spans="1:43" ht="25.5" x14ac:dyDescent="0.2">
      <c r="A264" s="804" t="s">
        <v>2021</v>
      </c>
      <c r="B264" s="1249" t="s">
        <v>2275</v>
      </c>
      <c r="C264" s="1250" t="s">
        <v>2535</v>
      </c>
      <c r="D264" s="1250" t="s">
        <v>2547</v>
      </c>
      <c r="E264" s="1148">
        <v>144</v>
      </c>
      <c r="F264" s="1149">
        <v>306</v>
      </c>
      <c r="G264" s="1149" t="s">
        <v>38</v>
      </c>
      <c r="H264" s="1149" t="s">
        <v>1867</v>
      </c>
      <c r="I264" s="1214">
        <v>0.7</v>
      </c>
      <c r="J264" s="1151" t="s">
        <v>824</v>
      </c>
      <c r="K264" s="1152">
        <v>19292</v>
      </c>
      <c r="L264" s="1153" t="s">
        <v>574</v>
      </c>
      <c r="M264" s="1154">
        <v>42.870000000000005</v>
      </c>
      <c r="N264" s="1468"/>
      <c r="O264" s="1156">
        <v>633110.11596000008</v>
      </c>
      <c r="P264" s="1155"/>
      <c r="Q264" s="1157">
        <v>209812.69242499996</v>
      </c>
      <c r="R264" s="1157">
        <v>40772.291454999999</v>
      </c>
      <c r="S264" s="1157"/>
      <c r="T264" s="1158">
        <v>896357.30215500027</v>
      </c>
      <c r="U264" s="1154">
        <v>144313.525643</v>
      </c>
      <c r="V264" s="1154">
        <v>1040670.8277979998</v>
      </c>
      <c r="W264" s="1159">
        <v>32242.569869999999</v>
      </c>
      <c r="X264" s="1159">
        <v>5426.2273799999994</v>
      </c>
      <c r="Y264" s="1159">
        <v>14118.034140000003</v>
      </c>
      <c r="Z264" s="1154">
        <v>51786.831389999992</v>
      </c>
      <c r="AA264" s="1158">
        <v>1092457.6591879998</v>
      </c>
      <c r="AB264" s="341">
        <v>682370.66799999995</v>
      </c>
      <c r="AC264" s="341">
        <v>27683.144999999997</v>
      </c>
      <c r="AD264" s="341"/>
      <c r="AE264" s="340">
        <v>747523.42</v>
      </c>
      <c r="AF264" s="340">
        <v>30326.330999999998</v>
      </c>
      <c r="AG264" s="340"/>
      <c r="AH264" s="845">
        <v>1870307.410188</v>
      </c>
      <c r="AI264" s="842">
        <v>96.95</v>
      </c>
      <c r="AJ264" s="395"/>
      <c r="AK264" s="1631"/>
      <c r="AL264" s="483"/>
      <c r="AM264" s="474" t="s">
        <v>2603</v>
      </c>
      <c r="AN264" t="b">
        <v>0</v>
      </c>
      <c r="AO264" t="e">
        <v>#NAME?</v>
      </c>
      <c r="AQ264" s="1452"/>
    </row>
    <row r="265" spans="1:43" ht="30.75" customHeight="1" x14ac:dyDescent="0.2">
      <c r="A265" s="1251" t="s">
        <v>2022</v>
      </c>
      <c r="B265" s="781" t="s">
        <v>2275</v>
      </c>
      <c r="C265" s="977" t="s">
        <v>2535</v>
      </c>
      <c r="D265" s="977" t="s">
        <v>2547</v>
      </c>
      <c r="E265" s="1215">
        <v>147</v>
      </c>
      <c r="F265" s="1216">
        <v>307</v>
      </c>
      <c r="G265" s="1216" t="s">
        <v>38</v>
      </c>
      <c r="H265" s="1216" t="s">
        <v>498</v>
      </c>
      <c r="I265" s="1217"/>
      <c r="J265" s="1218" t="s">
        <v>3091</v>
      </c>
      <c r="K265" s="1219">
        <v>19292</v>
      </c>
      <c r="L265" s="1220" t="s">
        <v>574</v>
      </c>
      <c r="M265" s="1221">
        <v>50.249999999999993</v>
      </c>
      <c r="N265" s="1475"/>
      <c r="O265" s="1223">
        <v>1068948.264</v>
      </c>
      <c r="P265" s="1222"/>
      <c r="Q265" s="1224">
        <v>354249.45468999998</v>
      </c>
      <c r="R265" s="1224">
        <v>68840.268200000006</v>
      </c>
      <c r="S265" s="1224">
        <v>21378.965279999997</v>
      </c>
      <c r="T265" s="1225">
        <v>1513416.9521699999</v>
      </c>
      <c r="U265" s="1221">
        <v>243660.12930000003</v>
      </c>
      <c r="V265" s="1226">
        <v>1757077.0814699999</v>
      </c>
      <c r="W265" s="1227">
        <v>53990.107499999998</v>
      </c>
      <c r="X265" s="1227">
        <v>9086.2049999999999</v>
      </c>
      <c r="Y265" s="1227">
        <v>23640.614999999998</v>
      </c>
      <c r="Z265" s="1221">
        <v>86716.92750000002</v>
      </c>
      <c r="AA265" s="1225">
        <v>1843794.0089699998</v>
      </c>
      <c r="AB265" s="1228">
        <v>980944.48</v>
      </c>
      <c r="AC265" s="1228">
        <v>39547.35</v>
      </c>
      <c r="AD265" s="1228">
        <v>0</v>
      </c>
      <c r="AE265" s="1221">
        <v>1074605.06</v>
      </c>
      <c r="AF265" s="1221">
        <v>43323.33</v>
      </c>
      <c r="AG265" s="1221">
        <v>0</v>
      </c>
      <c r="AH265" s="845">
        <v>2961722.39897</v>
      </c>
      <c r="AI265" s="1229">
        <v>153.52000000000001</v>
      </c>
      <c r="AJ265" s="1230"/>
      <c r="AK265" s="1630">
        <v>34</v>
      </c>
      <c r="AL265" s="484"/>
      <c r="AM265" s="751" t="s">
        <v>2604</v>
      </c>
      <c r="AN265" t="b">
        <v>0</v>
      </c>
      <c r="AO265" t="e">
        <v>#NAME?</v>
      </c>
      <c r="AQ265" s="1452"/>
    </row>
    <row r="266" spans="1:43" outlineLevel="1" x14ac:dyDescent="0.2">
      <c r="A266" s="1252"/>
      <c r="B266" s="781" t="s">
        <v>2275</v>
      </c>
      <c r="C266" s="977"/>
      <c r="D266" s="977"/>
      <c r="E266" s="1231">
        <v>147</v>
      </c>
      <c r="F266" s="1232">
        <v>307</v>
      </c>
      <c r="G266" s="1232" t="s">
        <v>38</v>
      </c>
      <c r="H266" s="1233"/>
      <c r="I266" s="1234">
        <v>1</v>
      </c>
      <c r="J266" s="1235" t="s">
        <v>546</v>
      </c>
      <c r="K266" s="1236"/>
      <c r="L266" s="1237"/>
      <c r="M266" s="1238">
        <v>4</v>
      </c>
      <c r="N266" s="1476">
        <v>54</v>
      </c>
      <c r="O266" s="1239">
        <v>176585.28</v>
      </c>
      <c r="P266" s="1240">
        <v>33.14</v>
      </c>
      <c r="Q266" s="1241">
        <v>58520.361790000003</v>
      </c>
      <c r="R266" s="1241">
        <v>11372.09203</v>
      </c>
      <c r="S266" s="1241">
        <v>3531.7055999999998</v>
      </c>
      <c r="T266" s="1242">
        <v>250009.43941999998</v>
      </c>
      <c r="U266" s="1243">
        <v>40251.519749999999</v>
      </c>
      <c r="V266" s="1243">
        <v>290260.95916999999</v>
      </c>
      <c r="W266" s="1244">
        <v>4297.72</v>
      </c>
      <c r="X266" s="1244">
        <v>723.28</v>
      </c>
      <c r="Y266" s="1244">
        <v>1881.84</v>
      </c>
      <c r="Z266" s="1243">
        <v>6902.84</v>
      </c>
      <c r="AA266" s="1242">
        <v>297163.79917000001</v>
      </c>
      <c r="AB266" s="1245"/>
      <c r="AC266" s="1245"/>
      <c r="AD266" s="1245"/>
      <c r="AE266" s="1246"/>
      <c r="AF266" s="1246"/>
      <c r="AG266" s="1246"/>
      <c r="AH266" s="1435" t="s">
        <v>364</v>
      </c>
      <c r="AI266" s="1247"/>
      <c r="AJ266" s="1248"/>
      <c r="AK266" s="1625"/>
      <c r="AL266" s="483"/>
      <c r="AM266"/>
      <c r="AO266" t="s">
        <v>364</v>
      </c>
      <c r="AQ266" s="1453"/>
    </row>
    <row r="267" spans="1:43" outlineLevel="1" x14ac:dyDescent="0.2">
      <c r="A267" s="787"/>
      <c r="B267" s="781" t="s">
        <v>2275</v>
      </c>
      <c r="C267" s="977"/>
      <c r="D267" s="977"/>
      <c r="E267" s="767">
        <v>147</v>
      </c>
      <c r="F267" s="276">
        <v>307</v>
      </c>
      <c r="G267" s="276" t="s">
        <v>38</v>
      </c>
      <c r="H267" s="277"/>
      <c r="I267" s="895">
        <v>80</v>
      </c>
      <c r="J267" s="279" t="s">
        <v>561</v>
      </c>
      <c r="K267" s="277"/>
      <c r="L267" s="322"/>
      <c r="M267" s="281">
        <v>8.83</v>
      </c>
      <c r="N267" s="1463">
        <v>38</v>
      </c>
      <c r="O267" s="283">
        <v>208123.45319999999</v>
      </c>
      <c r="P267" s="284">
        <v>33.14</v>
      </c>
      <c r="Q267" s="1056">
        <v>68972.112389999995</v>
      </c>
      <c r="R267" s="1056">
        <v>13403.150390000001</v>
      </c>
      <c r="S267" s="1056">
        <v>4162.4690600000004</v>
      </c>
      <c r="T267" s="285">
        <v>294661.18504000001</v>
      </c>
      <c r="U267" s="286">
        <v>47440.450790000003</v>
      </c>
      <c r="V267" s="286">
        <v>342101.63583000004</v>
      </c>
      <c r="W267" s="287">
        <v>9487.2168999999994</v>
      </c>
      <c r="X267" s="287">
        <v>1596.6405999999999</v>
      </c>
      <c r="Y267" s="287">
        <v>4154.1617999999999</v>
      </c>
      <c r="Z267" s="286">
        <v>15238.0193</v>
      </c>
      <c r="AA267" s="285">
        <v>357339.65513000003</v>
      </c>
      <c r="AB267" s="263"/>
      <c r="AC267" s="263"/>
      <c r="AD267" s="263"/>
      <c r="AE267" s="249"/>
      <c r="AF267" s="249"/>
      <c r="AG267" s="249"/>
      <c r="AH267" s="1435" t="s">
        <v>364</v>
      </c>
      <c r="AI267" s="225"/>
      <c r="AJ267" s="266"/>
      <c r="AK267" s="1625"/>
      <c r="AL267" s="483"/>
      <c r="AM267"/>
      <c r="AO267" t="s">
        <v>364</v>
      </c>
      <c r="AQ267" s="1453"/>
    </row>
    <row r="268" spans="1:43" outlineLevel="1" x14ac:dyDescent="0.2">
      <c r="A268" s="787"/>
      <c r="B268" s="781" t="s">
        <v>2275</v>
      </c>
      <c r="C268" s="977"/>
      <c r="D268" s="977"/>
      <c r="E268" s="767">
        <v>147</v>
      </c>
      <c r="F268" s="276">
        <v>307</v>
      </c>
      <c r="G268" s="276" t="s">
        <v>38</v>
      </c>
      <c r="H268" s="277"/>
      <c r="I268" s="895">
        <v>60</v>
      </c>
      <c r="J268" s="279" t="s">
        <v>524</v>
      </c>
      <c r="K268" s="277"/>
      <c r="L268" s="322"/>
      <c r="M268" s="281">
        <v>2.8</v>
      </c>
      <c r="N268" s="1463">
        <v>35</v>
      </c>
      <c r="O268" s="283">
        <v>58669.968000000001</v>
      </c>
      <c r="P268" s="284">
        <v>33.14</v>
      </c>
      <c r="Q268" s="1056">
        <v>19443.2274</v>
      </c>
      <c r="R268" s="1056">
        <v>3778.3459400000002</v>
      </c>
      <c r="S268" s="1056">
        <v>1173.3993599999999</v>
      </c>
      <c r="T268" s="285">
        <v>83064.940699999992</v>
      </c>
      <c r="U268" s="286">
        <v>13373.455449999999</v>
      </c>
      <c r="V268" s="286">
        <v>96438.396149999986</v>
      </c>
      <c r="W268" s="287">
        <v>3008.404</v>
      </c>
      <c r="X268" s="287">
        <v>506.29599999999999</v>
      </c>
      <c r="Y268" s="287">
        <v>1317.288</v>
      </c>
      <c r="Z268" s="286">
        <v>4831.9879999999994</v>
      </c>
      <c r="AA268" s="285">
        <v>101270.38414999998</v>
      </c>
      <c r="AB268" s="263"/>
      <c r="AC268" s="263"/>
      <c r="AD268" s="263"/>
      <c r="AE268" s="249"/>
      <c r="AF268" s="249"/>
      <c r="AG268" s="249"/>
      <c r="AH268" s="1435" t="s">
        <v>364</v>
      </c>
      <c r="AI268" s="225"/>
      <c r="AJ268" s="266"/>
      <c r="AK268" s="1625"/>
      <c r="AL268" s="483"/>
      <c r="AM268"/>
      <c r="AO268" t="s">
        <v>364</v>
      </c>
      <c r="AQ268" s="1453"/>
    </row>
    <row r="269" spans="1:43" outlineLevel="1" x14ac:dyDescent="0.2">
      <c r="A269" s="787"/>
      <c r="B269" s="781" t="s">
        <v>2275</v>
      </c>
      <c r="C269" s="977"/>
      <c r="D269" s="977"/>
      <c r="E269" s="767">
        <v>147</v>
      </c>
      <c r="F269" s="276">
        <v>307</v>
      </c>
      <c r="G269" s="276" t="s">
        <v>38</v>
      </c>
      <c r="H269" s="277"/>
      <c r="I269" s="895">
        <v>180</v>
      </c>
      <c r="J269" s="279" t="s">
        <v>543</v>
      </c>
      <c r="K269" s="277"/>
      <c r="L269" s="322"/>
      <c r="M269" s="281">
        <v>24.84</v>
      </c>
      <c r="N269" s="1463">
        <v>32</v>
      </c>
      <c r="O269" s="283">
        <v>462712.56479999999</v>
      </c>
      <c r="P269" s="284">
        <v>33.14</v>
      </c>
      <c r="Q269" s="1056">
        <v>153342.94396999999</v>
      </c>
      <c r="R269" s="1056">
        <v>29798.689170000001</v>
      </c>
      <c r="S269" s="1056">
        <v>9254.2512999999999</v>
      </c>
      <c r="T269" s="285">
        <v>655108.44923999999</v>
      </c>
      <c r="U269" s="286">
        <v>105472.46033</v>
      </c>
      <c r="V269" s="286">
        <v>760580.90957000002</v>
      </c>
      <c r="W269" s="287">
        <v>26688.841199999999</v>
      </c>
      <c r="X269" s="287">
        <v>4491.5688</v>
      </c>
      <c r="Y269" s="287">
        <v>11686.2264</v>
      </c>
      <c r="Z269" s="286">
        <v>42866.636400000003</v>
      </c>
      <c r="AA269" s="285">
        <v>803447.54596999998</v>
      </c>
      <c r="AB269" s="263"/>
      <c r="AC269" s="263"/>
      <c r="AD269" s="263"/>
      <c r="AE269" s="249"/>
      <c r="AF269" s="249"/>
      <c r="AG269" s="249"/>
      <c r="AH269" s="1435" t="s">
        <v>364</v>
      </c>
      <c r="AI269" s="225"/>
      <c r="AJ269" s="266"/>
      <c r="AK269" s="1625"/>
      <c r="AL269" s="483"/>
      <c r="AM269"/>
      <c r="AO269" t="s">
        <v>364</v>
      </c>
      <c r="AQ269" s="1455"/>
    </row>
    <row r="270" spans="1:43" outlineLevel="1" x14ac:dyDescent="0.2">
      <c r="A270" s="787"/>
      <c r="B270" s="781" t="s">
        <v>2275</v>
      </c>
      <c r="C270" s="977"/>
      <c r="D270" s="977"/>
      <c r="E270" s="1424">
        <v>147</v>
      </c>
      <c r="F270" s="1425">
        <v>307</v>
      </c>
      <c r="G270" s="1425" t="s">
        <v>38</v>
      </c>
      <c r="H270" s="1426"/>
      <c r="I270" s="895">
        <v>209</v>
      </c>
      <c r="J270" s="1427" t="s">
        <v>539</v>
      </c>
      <c r="K270" s="1426"/>
      <c r="L270" s="1428"/>
      <c r="M270" s="1429">
        <v>0.83</v>
      </c>
      <c r="N270" s="1463">
        <v>39</v>
      </c>
      <c r="O270" s="283">
        <v>20345.79</v>
      </c>
      <c r="P270" s="284">
        <v>33.14</v>
      </c>
      <c r="Q270" s="1056">
        <v>6742.5948099999996</v>
      </c>
      <c r="R270" s="1056">
        <v>1310.2688800000001</v>
      </c>
      <c r="S270" s="1056">
        <v>406.91579999999999</v>
      </c>
      <c r="T270" s="285">
        <v>28805.569489999998</v>
      </c>
      <c r="U270" s="286">
        <v>4637.6966899999998</v>
      </c>
      <c r="V270" s="286">
        <v>33443.266179999999</v>
      </c>
      <c r="W270" s="287">
        <v>891.77689999999996</v>
      </c>
      <c r="X270" s="287">
        <v>150.0806</v>
      </c>
      <c r="Y270" s="287">
        <v>390.48180000000002</v>
      </c>
      <c r="Z270" s="286">
        <v>1432.3393000000001</v>
      </c>
      <c r="AA270" s="285">
        <v>34875.605479999998</v>
      </c>
      <c r="AB270" s="263"/>
      <c r="AC270" s="263"/>
      <c r="AD270" s="263"/>
      <c r="AE270" s="249"/>
      <c r="AF270" s="249"/>
      <c r="AG270" s="249"/>
      <c r="AH270" s="1435" t="s">
        <v>364</v>
      </c>
      <c r="AI270" s="225"/>
      <c r="AJ270" s="266"/>
      <c r="AK270" s="1625"/>
      <c r="AL270" s="483"/>
      <c r="AM270"/>
      <c r="AO270" t="s">
        <v>364</v>
      </c>
      <c r="AQ270" s="1453"/>
    </row>
    <row r="271" spans="1:43" outlineLevel="1" x14ac:dyDescent="0.2">
      <c r="A271" s="787"/>
      <c r="B271" s="781" t="s">
        <v>2275</v>
      </c>
      <c r="C271" s="977"/>
      <c r="D271" s="977"/>
      <c r="E271" s="1424">
        <v>147</v>
      </c>
      <c r="F271" s="1425">
        <v>307</v>
      </c>
      <c r="G271" s="1425" t="s">
        <v>38</v>
      </c>
      <c r="H271" s="1426"/>
      <c r="I271" s="895">
        <v>213</v>
      </c>
      <c r="J271" s="1427" t="s">
        <v>3263</v>
      </c>
      <c r="K271" s="1426"/>
      <c r="L271" s="1428"/>
      <c r="M271" s="1429">
        <v>1.65</v>
      </c>
      <c r="N271" s="1463">
        <v>28</v>
      </c>
      <c r="O271" s="283">
        <v>26273.016</v>
      </c>
      <c r="P271" s="284">
        <v>33.14</v>
      </c>
      <c r="Q271" s="1056">
        <v>8706.8775000000005</v>
      </c>
      <c r="R271" s="1056">
        <v>1691.9822300000001</v>
      </c>
      <c r="S271" s="1056">
        <v>525.46032000000002</v>
      </c>
      <c r="T271" s="285">
        <v>37197.336049999998</v>
      </c>
      <c r="U271" s="286">
        <v>5988.7710999999999</v>
      </c>
      <c r="V271" s="286">
        <v>43186.107149999996</v>
      </c>
      <c r="W271" s="287">
        <v>1772.8095000000001</v>
      </c>
      <c r="X271" s="287">
        <v>298.35300000000001</v>
      </c>
      <c r="Y271" s="287">
        <v>776.25900000000001</v>
      </c>
      <c r="Z271" s="286">
        <v>2847.4214999999999</v>
      </c>
      <c r="AA271" s="285">
        <v>46033.528649999993</v>
      </c>
      <c r="AB271" s="263"/>
      <c r="AC271" s="263"/>
      <c r="AD271" s="263"/>
      <c r="AE271" s="249"/>
      <c r="AF271" s="249"/>
      <c r="AG271" s="249"/>
      <c r="AH271" s="1435"/>
      <c r="AI271" s="225"/>
      <c r="AJ271" s="266"/>
      <c r="AK271" s="1625"/>
      <c r="AL271" s="483"/>
      <c r="AM271"/>
      <c r="AQ271" s="1453"/>
    </row>
    <row r="272" spans="1:43" outlineLevel="1" x14ac:dyDescent="0.2">
      <c r="A272" s="787"/>
      <c r="B272" s="781" t="s">
        <v>2275</v>
      </c>
      <c r="C272" s="977"/>
      <c r="D272" s="977"/>
      <c r="E272" s="767">
        <v>147</v>
      </c>
      <c r="F272" s="276">
        <v>307</v>
      </c>
      <c r="G272" s="276" t="s">
        <v>38</v>
      </c>
      <c r="H272" s="277"/>
      <c r="I272" s="895">
        <v>200</v>
      </c>
      <c r="J272" s="279" t="s">
        <v>1927</v>
      </c>
      <c r="K272" s="277"/>
      <c r="L272" s="322"/>
      <c r="M272" s="281">
        <v>7.3</v>
      </c>
      <c r="N272" s="1463">
        <v>28</v>
      </c>
      <c r="O272" s="283">
        <v>116238.192</v>
      </c>
      <c r="P272" s="284">
        <v>33.14</v>
      </c>
      <c r="Q272" s="1056">
        <v>38521.33683</v>
      </c>
      <c r="R272" s="1056">
        <v>7485.73956</v>
      </c>
      <c r="S272" s="1056">
        <v>2324.7638400000001</v>
      </c>
      <c r="T272" s="285">
        <v>164570.03222999998</v>
      </c>
      <c r="U272" s="286">
        <v>26495.77519</v>
      </c>
      <c r="V272" s="286">
        <v>191065.80741999997</v>
      </c>
      <c r="W272" s="287">
        <v>7843.3389999999999</v>
      </c>
      <c r="X272" s="287">
        <v>1319.9860000000001</v>
      </c>
      <c r="Y272" s="287">
        <v>3434.3580000000002</v>
      </c>
      <c r="Z272" s="286">
        <v>12597.683000000001</v>
      </c>
      <c r="AA272" s="285">
        <v>203663.49041999996</v>
      </c>
      <c r="AB272" s="263"/>
      <c r="AC272" s="263"/>
      <c r="AD272" s="263"/>
      <c r="AE272" s="249"/>
      <c r="AF272" s="249"/>
      <c r="AG272" s="249"/>
      <c r="AH272" s="1435" t="s">
        <v>364</v>
      </c>
      <c r="AI272" s="250"/>
      <c r="AJ272" s="266"/>
      <c r="AK272" s="1625"/>
      <c r="AL272" s="483"/>
      <c r="AM272"/>
      <c r="AO272" t="s">
        <v>364</v>
      </c>
      <c r="AQ272" s="1455"/>
    </row>
    <row r="273" spans="1:43" ht="15" customHeight="1" outlineLevel="1" x14ac:dyDescent="0.2">
      <c r="A273" s="787"/>
      <c r="B273" s="1019" t="s">
        <v>2275</v>
      </c>
      <c r="C273" s="1020"/>
      <c r="D273" s="1020"/>
      <c r="E273" s="767">
        <v>147</v>
      </c>
      <c r="F273" s="276">
        <v>307</v>
      </c>
      <c r="G273" s="276" t="s">
        <v>38</v>
      </c>
      <c r="H273" s="277"/>
      <c r="I273" s="902" t="s">
        <v>587</v>
      </c>
      <c r="J273" s="445" t="s">
        <v>1801</v>
      </c>
      <c r="K273" s="446"/>
      <c r="L273" s="657"/>
      <c r="M273" s="436"/>
      <c r="N273" s="1477"/>
      <c r="O273" s="436"/>
      <c r="P273" s="448"/>
      <c r="Q273" s="1064"/>
      <c r="R273" s="1064"/>
      <c r="S273" s="1064"/>
      <c r="T273" s="436"/>
      <c r="U273" s="436"/>
      <c r="V273" s="436"/>
      <c r="W273" s="436"/>
      <c r="X273" s="436"/>
      <c r="Y273" s="436"/>
      <c r="Z273" s="436"/>
      <c r="AA273" s="436"/>
      <c r="AB273" s="249"/>
      <c r="AC273" s="249"/>
      <c r="AD273" s="249"/>
      <c r="AE273" s="249"/>
      <c r="AF273" s="249"/>
      <c r="AG273" s="249"/>
      <c r="AH273" s="1435" t="s">
        <v>364</v>
      </c>
      <c r="AI273" s="225"/>
      <c r="AJ273" s="266"/>
      <c r="AK273" s="1625"/>
      <c r="AL273" s="483"/>
      <c r="AM273" t="s">
        <v>698</v>
      </c>
      <c r="AO273" t="s">
        <v>364</v>
      </c>
      <c r="AQ273" s="1453"/>
    </row>
    <row r="274" spans="1:43" ht="15" customHeight="1" outlineLevel="1" x14ac:dyDescent="0.2">
      <c r="A274" s="1275"/>
      <c r="B274" s="781" t="s">
        <v>2275</v>
      </c>
      <c r="C274" s="977"/>
      <c r="D274" s="977"/>
      <c r="E274" s="767">
        <v>147</v>
      </c>
      <c r="F274" s="276">
        <v>307</v>
      </c>
      <c r="G274" s="276" t="s">
        <v>38</v>
      </c>
      <c r="H274" s="277"/>
      <c r="I274" s="902" t="s">
        <v>587</v>
      </c>
      <c r="J274" s="1253" t="s">
        <v>601</v>
      </c>
      <c r="K274" s="1254"/>
      <c r="L274" s="1255"/>
      <c r="M274" s="758"/>
      <c r="N274" s="1478"/>
      <c r="O274" s="758"/>
      <c r="P274" s="1256"/>
      <c r="Q274" s="1257"/>
      <c r="R274" s="1257"/>
      <c r="S274" s="1257"/>
      <c r="T274" s="758"/>
      <c r="U274" s="758"/>
      <c r="V274" s="758"/>
      <c r="W274" s="758"/>
      <c r="X274" s="758"/>
      <c r="Y274" s="758"/>
      <c r="Z274" s="758"/>
      <c r="AA274" s="758"/>
      <c r="AB274" s="758"/>
      <c r="AC274" s="758"/>
      <c r="AD274" s="758"/>
      <c r="AE274" s="758"/>
      <c r="AF274" s="758"/>
      <c r="AG274" s="758"/>
      <c r="AH274" s="758" t="s">
        <v>364</v>
      </c>
      <c r="AI274" s="1112"/>
      <c r="AJ274" s="1113"/>
      <c r="AK274" s="1625"/>
      <c r="AL274" s="483"/>
      <c r="AM274"/>
      <c r="AQ274" s="1453"/>
    </row>
    <row r="275" spans="1:43" ht="25.5" x14ac:dyDescent="0.2">
      <c r="A275" s="1251" t="s">
        <v>2023</v>
      </c>
      <c r="B275" s="781" t="s">
        <v>2275</v>
      </c>
      <c r="C275" s="977" t="s">
        <v>2535</v>
      </c>
      <c r="D275" s="977" t="s">
        <v>2547</v>
      </c>
      <c r="E275" s="1258">
        <v>147</v>
      </c>
      <c r="F275" s="1259">
        <v>307</v>
      </c>
      <c r="G275" s="1259" t="s">
        <v>38</v>
      </c>
      <c r="H275" s="1259" t="s">
        <v>1867</v>
      </c>
      <c r="I275" s="1260">
        <v>0.7</v>
      </c>
      <c r="J275" s="1261" t="s">
        <v>1775</v>
      </c>
      <c r="K275" s="331">
        <v>19292</v>
      </c>
      <c r="L275" s="665" t="s">
        <v>574</v>
      </c>
      <c r="M275" s="1262">
        <v>50.249999999999993</v>
      </c>
      <c r="N275" s="1479"/>
      <c r="O275" s="1264">
        <v>748263.78479999991</v>
      </c>
      <c r="P275" s="1263"/>
      <c r="Q275" s="1265">
        <v>247974.61828299996</v>
      </c>
      <c r="R275" s="1265">
        <v>48188.187740000001</v>
      </c>
      <c r="S275" s="1265">
        <v>14965.275695999997</v>
      </c>
      <c r="T275" s="1266">
        <v>1059391.8665189999</v>
      </c>
      <c r="U275" s="1262">
        <v>170562.09051000001</v>
      </c>
      <c r="V275" s="1262">
        <v>1229953.9570289999</v>
      </c>
      <c r="W275" s="1267">
        <v>37793.075249999994</v>
      </c>
      <c r="X275" s="1267">
        <v>6360.3434999999999</v>
      </c>
      <c r="Y275" s="1267">
        <v>16548.430499999999</v>
      </c>
      <c r="Z275" s="1262">
        <v>60701.849250000007</v>
      </c>
      <c r="AA275" s="1266">
        <v>1290655.8062789999</v>
      </c>
      <c r="AB275" s="1268">
        <v>686661.13599999994</v>
      </c>
      <c r="AC275" s="1268">
        <v>27683.144999999997</v>
      </c>
      <c r="AD275" s="1268">
        <v>0</v>
      </c>
      <c r="AE275" s="1269">
        <v>752223.54200000002</v>
      </c>
      <c r="AF275" s="1269">
        <v>30326.330999999998</v>
      </c>
      <c r="AG275" s="1269">
        <v>0</v>
      </c>
      <c r="AH275" s="1269">
        <v>2073205.6792789998</v>
      </c>
      <c r="AI275" s="1270">
        <v>107.46</v>
      </c>
      <c r="AJ275" s="1271"/>
      <c r="AK275" s="1632"/>
      <c r="AL275" s="483"/>
      <c r="AM275" s="474" t="s">
        <v>2603</v>
      </c>
      <c r="AN275" t="b">
        <v>0</v>
      </c>
      <c r="AO275" t="e">
        <v>#NAME?</v>
      </c>
      <c r="AQ275" s="1452"/>
    </row>
    <row r="276" spans="1:43" ht="25.5" x14ac:dyDescent="0.2">
      <c r="A276" s="1276" t="s">
        <v>2635</v>
      </c>
      <c r="B276" s="807" t="s">
        <v>2275</v>
      </c>
      <c r="C276" s="978" t="s">
        <v>2535</v>
      </c>
      <c r="D276" s="978" t="s">
        <v>2547</v>
      </c>
      <c r="E276" s="1688">
        <v>147</v>
      </c>
      <c r="F276" s="1689">
        <v>307</v>
      </c>
      <c r="G276" s="1689" t="s">
        <v>38</v>
      </c>
      <c r="H276" s="1689" t="s">
        <v>2634</v>
      </c>
      <c r="I276" s="1690">
        <v>1.5</v>
      </c>
      <c r="J276" s="1691" t="s">
        <v>2636</v>
      </c>
      <c r="K276" s="1692">
        <v>19292</v>
      </c>
      <c r="L276" s="664" t="s">
        <v>574</v>
      </c>
      <c r="M276" s="328">
        <v>50.249999999999993</v>
      </c>
      <c r="N276" s="1693"/>
      <c r="O276" s="329">
        <v>1603422.3959999999</v>
      </c>
      <c r="P276" s="1694"/>
      <c r="Q276" s="1695">
        <v>531374.18203499995</v>
      </c>
      <c r="R276" s="1695">
        <v>103260.40230000002</v>
      </c>
      <c r="S276" s="1695">
        <v>32068.447919999995</v>
      </c>
      <c r="T276" s="1696">
        <v>2270125.4282550002</v>
      </c>
      <c r="U276" s="328">
        <v>365490.19395000004</v>
      </c>
      <c r="V276" s="328">
        <v>2635615.6222049999</v>
      </c>
      <c r="W276" s="1697">
        <v>80985.161250000005</v>
      </c>
      <c r="X276" s="1697">
        <v>13629.307499999999</v>
      </c>
      <c r="Y276" s="1697">
        <v>35460.922500000001</v>
      </c>
      <c r="Z276" s="328">
        <v>130075.39125000003</v>
      </c>
      <c r="AA276" s="1696">
        <v>2765691.0134549998</v>
      </c>
      <c r="AB276" s="1272">
        <v>1471416.72</v>
      </c>
      <c r="AC276" s="1272">
        <v>59321.024999999994</v>
      </c>
      <c r="AD276" s="1272">
        <v>0</v>
      </c>
      <c r="AE276" s="328">
        <v>1611907.59</v>
      </c>
      <c r="AF276" s="328">
        <v>64984.995000000003</v>
      </c>
      <c r="AG276" s="328">
        <v>0</v>
      </c>
      <c r="AH276" s="328">
        <v>4442583.5984549997</v>
      </c>
      <c r="AI276" s="1273">
        <v>230.28</v>
      </c>
      <c r="AJ276" s="1698"/>
      <c r="AK276" s="1633"/>
      <c r="AL276" s="483"/>
      <c r="AQ276" s="1452"/>
    </row>
    <row r="277" spans="1:43" ht="25.5" x14ac:dyDescent="0.2">
      <c r="A277" s="1251" t="s">
        <v>3204</v>
      </c>
      <c r="B277" s="781" t="s">
        <v>2275</v>
      </c>
      <c r="C277" s="977" t="s">
        <v>2535</v>
      </c>
      <c r="D277" s="977" t="s">
        <v>2547</v>
      </c>
      <c r="E277" s="1685">
        <v>147</v>
      </c>
      <c r="F277" s="1686">
        <v>307</v>
      </c>
      <c r="G277" s="1686" t="s">
        <v>3236</v>
      </c>
      <c r="H277" s="1708" t="s">
        <v>498</v>
      </c>
      <c r="I277" s="1675"/>
      <c r="J277" s="1676" t="s">
        <v>3201</v>
      </c>
      <c r="K277" s="331">
        <v>29200</v>
      </c>
      <c r="L277" s="665" t="s">
        <v>574</v>
      </c>
      <c r="M277" s="1221">
        <v>121.64</v>
      </c>
      <c r="O277" s="1223">
        <v>2459390.2116</v>
      </c>
      <c r="P277" s="1222"/>
      <c r="Q277" s="1224">
        <v>815041.91612000007</v>
      </c>
      <c r="R277" s="1224">
        <v>158384.72963000002</v>
      </c>
      <c r="S277" s="1224">
        <v>49187.804239999998</v>
      </c>
      <c r="T277" s="1225">
        <v>3482004.6615900001</v>
      </c>
      <c r="U277" s="1221">
        <v>560602.75051000004</v>
      </c>
      <c r="V277" s="1226">
        <v>4042607.4121000008</v>
      </c>
      <c r="W277" s="1227">
        <v>130693.66519999999</v>
      </c>
      <c r="X277" s="1227">
        <v>21994.944800000001</v>
      </c>
      <c r="Y277" s="1227">
        <v>57226.754399999991</v>
      </c>
      <c r="Z277" s="1221">
        <v>209915.36440000002</v>
      </c>
      <c r="AA277" s="1225">
        <v>4252522.7765000006</v>
      </c>
      <c r="AB277" s="468">
        <v>1693007.3</v>
      </c>
      <c r="AC277" s="468">
        <v>58337.15</v>
      </c>
      <c r="AD277" s="468">
        <v>0</v>
      </c>
      <c r="AE277" s="1221">
        <v>1854655.64</v>
      </c>
      <c r="AF277" s="1221">
        <v>63907.18</v>
      </c>
      <c r="AG277" s="1221">
        <v>0</v>
      </c>
      <c r="AH277" s="1269">
        <v>6171085.5965</v>
      </c>
      <c r="AI277" s="1229">
        <v>211.34</v>
      </c>
      <c r="AJ277" s="363"/>
      <c r="AK277" s="1627">
        <v>35</v>
      </c>
      <c r="AL277" s="1699" t="s">
        <v>3203</v>
      </c>
      <c r="AQ277" s="1452"/>
    </row>
    <row r="278" spans="1:43" outlineLevel="1" x14ac:dyDescent="0.2">
      <c r="A278" s="1252"/>
      <c r="B278" s="781" t="s">
        <v>2275</v>
      </c>
      <c r="C278" s="977"/>
      <c r="D278" s="977"/>
      <c r="E278" s="1231">
        <v>147</v>
      </c>
      <c r="F278" s="1232">
        <v>307</v>
      </c>
      <c r="G278" s="1232" t="s">
        <v>38</v>
      </c>
      <c r="H278" s="1233"/>
      <c r="I278" s="1234">
        <v>1</v>
      </c>
      <c r="J278" s="1235" t="s">
        <v>546</v>
      </c>
      <c r="K278" s="277"/>
      <c r="L278" s="322"/>
      <c r="M278" s="712">
        <v>9.49</v>
      </c>
      <c r="N278" s="1687">
        <v>54</v>
      </c>
      <c r="O278" s="283">
        <v>418948.57679999998</v>
      </c>
      <c r="P278" s="284">
        <v>33.14</v>
      </c>
      <c r="Q278" s="1056">
        <v>138839.55835000001</v>
      </c>
      <c r="R278" s="1056">
        <v>26980.288349999999</v>
      </c>
      <c r="S278" s="1056">
        <v>8378.9715400000005</v>
      </c>
      <c r="T278" s="285">
        <v>593147.39504000009</v>
      </c>
      <c r="U278" s="286">
        <v>95496.730599999995</v>
      </c>
      <c r="V278" s="286">
        <v>688644.1256400001</v>
      </c>
      <c r="W278" s="287">
        <v>10196.340700000001</v>
      </c>
      <c r="X278" s="287">
        <v>1715.9818</v>
      </c>
      <c r="Y278" s="287">
        <v>4464.6653999999999</v>
      </c>
      <c r="Z278" s="286">
        <v>16376.9879</v>
      </c>
      <c r="AA278" s="285">
        <v>705021.11354000005</v>
      </c>
      <c r="AB278" s="468"/>
      <c r="AC278" s="468"/>
      <c r="AD278" s="468"/>
      <c r="AE278" s="362"/>
      <c r="AF278" s="362"/>
      <c r="AG278" s="362"/>
      <c r="AH278" s="362"/>
      <c r="AI278" s="362"/>
      <c r="AJ278" s="363"/>
      <c r="AK278" s="1625"/>
      <c r="AL278" s="483"/>
      <c r="AQ278" s="1452"/>
    </row>
    <row r="279" spans="1:43" outlineLevel="1" x14ac:dyDescent="0.2">
      <c r="A279" s="787"/>
      <c r="B279" s="781" t="s">
        <v>2275</v>
      </c>
      <c r="C279" s="977"/>
      <c r="D279" s="977"/>
      <c r="E279" s="767">
        <v>147</v>
      </c>
      <c r="F279" s="276">
        <v>307</v>
      </c>
      <c r="G279" s="276" t="s">
        <v>38</v>
      </c>
      <c r="H279" s="1233"/>
      <c r="I279" s="1234">
        <v>150</v>
      </c>
      <c r="J279" s="1235" t="s">
        <v>3427</v>
      </c>
      <c r="K279" s="277"/>
      <c r="L279" s="322"/>
      <c r="M279" s="281">
        <v>0.39</v>
      </c>
      <c r="N279" s="1687">
        <v>50</v>
      </c>
      <c r="O279" s="283">
        <v>14717.196</v>
      </c>
      <c r="P279" s="284">
        <v>33.14</v>
      </c>
      <c r="Q279" s="1056">
        <v>4877.2787500000004</v>
      </c>
      <c r="R279" s="1056">
        <v>947.78742</v>
      </c>
      <c r="S279" s="1056">
        <v>294.34392000000003</v>
      </c>
      <c r="T279" s="285">
        <v>20836.606090000001</v>
      </c>
      <c r="U279" s="286">
        <v>3354.6935800000001</v>
      </c>
      <c r="V279" s="286">
        <v>24191.29967</v>
      </c>
      <c r="W279" s="287">
        <v>419.02769999999998</v>
      </c>
      <c r="X279" s="287">
        <v>70.519800000000004</v>
      </c>
      <c r="Y279" s="287">
        <v>183.4794</v>
      </c>
      <c r="Z279" s="286">
        <v>673.02690000000007</v>
      </c>
      <c r="AA279" s="285">
        <v>24864.326570000001</v>
      </c>
      <c r="AB279" s="468"/>
      <c r="AC279" s="468"/>
      <c r="AD279" s="468"/>
      <c r="AE279" s="362"/>
      <c r="AF279" s="362"/>
      <c r="AG279" s="362"/>
      <c r="AH279" s="362"/>
      <c r="AI279" s="362"/>
      <c r="AJ279" s="363"/>
      <c r="AK279" s="1625"/>
      <c r="AL279" s="483"/>
      <c r="AQ279" s="1452"/>
    </row>
    <row r="280" spans="1:43" outlineLevel="1" x14ac:dyDescent="0.2">
      <c r="A280" s="787"/>
      <c r="B280" s="781" t="s">
        <v>2275</v>
      </c>
      <c r="C280" s="977"/>
      <c r="D280" s="977"/>
      <c r="E280" s="767">
        <v>147</v>
      </c>
      <c r="F280" s="276">
        <v>307</v>
      </c>
      <c r="G280" s="276" t="s">
        <v>38</v>
      </c>
      <c r="H280" s="1233"/>
      <c r="I280" s="1234">
        <v>80</v>
      </c>
      <c r="J280" s="1235" t="s">
        <v>561</v>
      </c>
      <c r="K280" s="277"/>
      <c r="L280" s="322"/>
      <c r="M280" s="281">
        <v>15.6</v>
      </c>
      <c r="N280" s="1463">
        <v>38</v>
      </c>
      <c r="O280" s="283">
        <v>367692.62400000001</v>
      </c>
      <c r="P280" s="284">
        <v>33.14</v>
      </c>
      <c r="Q280" s="1056">
        <v>121853.33559</v>
      </c>
      <c r="R280" s="1056">
        <v>23679.404989999999</v>
      </c>
      <c r="S280" s="1056">
        <v>7353.8524799999996</v>
      </c>
      <c r="T280" s="285">
        <v>520579.21706</v>
      </c>
      <c r="U280" s="286">
        <v>83813.253949999998</v>
      </c>
      <c r="V280" s="286">
        <v>604392.47100999998</v>
      </c>
      <c r="W280" s="287">
        <v>16761.108</v>
      </c>
      <c r="X280" s="287">
        <v>2820.7919999999999</v>
      </c>
      <c r="Y280" s="287">
        <v>7339.1760000000004</v>
      </c>
      <c r="Z280" s="286">
        <v>26921.076000000001</v>
      </c>
      <c r="AA280" s="285">
        <v>631313.54700999998</v>
      </c>
      <c r="AB280" s="468"/>
      <c r="AC280" s="468"/>
      <c r="AD280" s="468"/>
      <c r="AE280" s="362"/>
      <c r="AF280" s="362"/>
      <c r="AG280" s="362"/>
      <c r="AH280" s="362"/>
      <c r="AI280" s="362"/>
      <c r="AJ280" s="363"/>
      <c r="AK280" s="1625"/>
      <c r="AL280" s="483"/>
      <c r="AQ280" s="1452"/>
    </row>
    <row r="281" spans="1:43" outlineLevel="1" x14ac:dyDescent="0.2">
      <c r="A281" s="787"/>
      <c r="B281" s="781" t="s">
        <v>2275</v>
      </c>
      <c r="C281" s="977"/>
      <c r="D281" s="977"/>
      <c r="E281" s="767">
        <v>147</v>
      </c>
      <c r="F281" s="276">
        <v>307</v>
      </c>
      <c r="G281" s="276" t="s">
        <v>38</v>
      </c>
      <c r="H281" s="1233"/>
      <c r="I281" s="1234">
        <v>114</v>
      </c>
      <c r="J281" s="1235" t="s">
        <v>475</v>
      </c>
      <c r="K281" s="1426"/>
      <c r="L281" s="1428"/>
      <c r="M281" s="1429">
        <v>0.39</v>
      </c>
      <c r="N281" s="1463">
        <v>39</v>
      </c>
      <c r="O281" s="283">
        <v>9560.07</v>
      </c>
      <c r="P281" s="284">
        <v>33.14</v>
      </c>
      <c r="Q281" s="1056">
        <v>3168.2071999999998</v>
      </c>
      <c r="R281" s="1056">
        <v>615.66850999999997</v>
      </c>
      <c r="S281" s="1056">
        <v>191.20140000000001</v>
      </c>
      <c r="T281" s="285">
        <v>13535.14711</v>
      </c>
      <c r="U281" s="286">
        <v>2179.15868</v>
      </c>
      <c r="V281" s="286">
        <v>15714.30579</v>
      </c>
      <c r="W281" s="287">
        <v>419.02769999999998</v>
      </c>
      <c r="X281" s="287">
        <v>70.519800000000004</v>
      </c>
      <c r="Y281" s="287">
        <v>183.4794</v>
      </c>
      <c r="Z281" s="286">
        <v>673.02690000000007</v>
      </c>
      <c r="AA281" s="285">
        <v>16387.332689999999</v>
      </c>
      <c r="AB281" s="468"/>
      <c r="AC281" s="468"/>
      <c r="AD281" s="468"/>
      <c r="AE281" s="362"/>
      <c r="AF281" s="362"/>
      <c r="AG281" s="362"/>
      <c r="AH281" s="362"/>
      <c r="AI281" s="362"/>
      <c r="AJ281" s="363"/>
      <c r="AK281" s="1625"/>
      <c r="AL281" s="483"/>
      <c r="AQ281" s="1452"/>
    </row>
    <row r="282" spans="1:43" outlineLevel="1" x14ac:dyDescent="0.2">
      <c r="A282" s="787"/>
      <c r="B282" s="781" t="s">
        <v>2275</v>
      </c>
      <c r="C282" s="977"/>
      <c r="D282" s="977"/>
      <c r="E282" s="1424">
        <v>147</v>
      </c>
      <c r="F282" s="1425">
        <v>307</v>
      </c>
      <c r="G282" s="1425" t="s">
        <v>38</v>
      </c>
      <c r="H282" s="1233"/>
      <c r="I282" s="1234">
        <v>66</v>
      </c>
      <c r="J282" s="1235" t="s">
        <v>3199</v>
      </c>
      <c r="K282" s="277"/>
      <c r="L282" s="322"/>
      <c r="M282" s="281">
        <v>7.8</v>
      </c>
      <c r="N282" s="1687">
        <v>35</v>
      </c>
      <c r="O282" s="283">
        <v>163437.76800000001</v>
      </c>
      <c r="P282" s="284">
        <v>33.14</v>
      </c>
      <c r="Q282" s="1056">
        <v>54163.276319999997</v>
      </c>
      <c r="R282" s="1056">
        <v>10525.392260000001</v>
      </c>
      <c r="S282" s="1056">
        <v>3268.7553600000001</v>
      </c>
      <c r="T282" s="285">
        <v>231395.19194000002</v>
      </c>
      <c r="U282" s="286">
        <v>37254.625899999999</v>
      </c>
      <c r="V282" s="286">
        <v>268649.81784000003</v>
      </c>
      <c r="W282" s="287">
        <v>8380.5540000000001</v>
      </c>
      <c r="X282" s="287">
        <v>1410.396</v>
      </c>
      <c r="Y282" s="287">
        <v>3669.5880000000002</v>
      </c>
      <c r="Z282" s="286">
        <v>13460.538</v>
      </c>
      <c r="AA282" s="285">
        <v>282110.35584000003</v>
      </c>
      <c r="AB282" s="468"/>
      <c r="AC282" s="468"/>
      <c r="AD282" s="468"/>
      <c r="AE282" s="362"/>
      <c r="AF282" s="362"/>
      <c r="AG282" s="362"/>
      <c r="AH282" s="362"/>
      <c r="AI282" s="362"/>
      <c r="AJ282" s="363"/>
      <c r="AK282" s="1625"/>
      <c r="AL282" s="483"/>
      <c r="AQ282" s="1452"/>
    </row>
    <row r="283" spans="1:43" outlineLevel="1" x14ac:dyDescent="0.2">
      <c r="A283" s="787"/>
      <c r="B283" s="781" t="s">
        <v>2275</v>
      </c>
      <c r="C283" s="977"/>
      <c r="D283" s="977"/>
      <c r="E283" s="767">
        <v>147</v>
      </c>
      <c r="F283" s="276">
        <v>307</v>
      </c>
      <c r="G283" s="276" t="s">
        <v>38</v>
      </c>
      <c r="H283" s="1233"/>
      <c r="I283" s="1234">
        <v>61</v>
      </c>
      <c r="J283" s="1235" t="s">
        <v>509</v>
      </c>
      <c r="K283" s="1236"/>
      <c r="L283" s="1237"/>
      <c r="M283" s="1238">
        <v>5.2</v>
      </c>
      <c r="N283" s="1687">
        <v>35</v>
      </c>
      <c r="O283" s="283">
        <v>108958.512</v>
      </c>
      <c r="P283" s="284">
        <v>33.14</v>
      </c>
      <c r="Q283" s="1056">
        <v>36108.850879999998</v>
      </c>
      <c r="R283" s="1056">
        <v>7016.9281700000001</v>
      </c>
      <c r="S283" s="1056">
        <v>2179.1702399999999</v>
      </c>
      <c r="T283" s="285">
        <v>154263.46129000001</v>
      </c>
      <c r="U283" s="286">
        <v>24836.417270000002</v>
      </c>
      <c r="V283" s="286">
        <v>179099.87856000001</v>
      </c>
      <c r="W283" s="287">
        <v>5587.0360000000001</v>
      </c>
      <c r="X283" s="287">
        <v>940.26400000000001</v>
      </c>
      <c r="Y283" s="287">
        <v>2446.3919999999998</v>
      </c>
      <c r="Z283" s="286">
        <v>8973.6919999999991</v>
      </c>
      <c r="AA283" s="285">
        <v>188073.57056000002</v>
      </c>
      <c r="AB283" s="468"/>
      <c r="AC283" s="468"/>
      <c r="AD283" s="468"/>
      <c r="AE283" s="362"/>
      <c r="AF283" s="362"/>
      <c r="AG283" s="362"/>
      <c r="AH283" s="362"/>
      <c r="AI283" s="362"/>
      <c r="AJ283" s="363"/>
      <c r="AK283" s="1625"/>
      <c r="AL283" s="483"/>
      <c r="AQ283" s="1452"/>
    </row>
    <row r="284" spans="1:43" outlineLevel="1" x14ac:dyDescent="0.2">
      <c r="A284" s="787"/>
      <c r="B284" s="1019" t="s">
        <v>2275</v>
      </c>
      <c r="C284" s="1020"/>
      <c r="D284" s="1020"/>
      <c r="E284" s="767">
        <v>147</v>
      </c>
      <c r="F284" s="276">
        <v>307</v>
      </c>
      <c r="G284" s="276" t="s">
        <v>38</v>
      </c>
      <c r="H284" s="1233"/>
      <c r="I284" s="1234">
        <v>182</v>
      </c>
      <c r="J284" s="1235" t="s">
        <v>506</v>
      </c>
      <c r="K284" s="277"/>
      <c r="L284" s="322"/>
      <c r="M284" s="281">
        <v>22.1</v>
      </c>
      <c r="N284" s="1687">
        <v>23</v>
      </c>
      <c r="O284" s="283">
        <v>289240.38</v>
      </c>
      <c r="P284" s="284">
        <v>33.14</v>
      </c>
      <c r="Q284" s="1056">
        <v>95854.261929999993</v>
      </c>
      <c r="R284" s="1056">
        <v>18627.080470000001</v>
      </c>
      <c r="S284" s="1056">
        <v>5784.8076000000001</v>
      </c>
      <c r="T284" s="285">
        <v>409506.52999999997</v>
      </c>
      <c r="U284" s="286">
        <v>65930.551330000002</v>
      </c>
      <c r="V284" s="286">
        <v>475437.08132999996</v>
      </c>
      <c r="W284" s="287">
        <v>23744.902999999998</v>
      </c>
      <c r="X284" s="287">
        <v>3996.1219999999998</v>
      </c>
      <c r="Y284" s="287">
        <v>10397.165999999999</v>
      </c>
      <c r="Z284" s="286">
        <v>38138.190999999999</v>
      </c>
      <c r="AA284" s="285">
        <v>513575.27232999995</v>
      </c>
      <c r="AB284" s="468"/>
      <c r="AC284" s="468"/>
      <c r="AD284" s="468"/>
      <c r="AE284" s="362"/>
      <c r="AF284" s="362"/>
      <c r="AG284" s="362"/>
      <c r="AH284" s="362"/>
      <c r="AI284" s="362"/>
      <c r="AJ284" s="363"/>
      <c r="AK284" s="1625"/>
      <c r="AL284" s="483"/>
      <c r="AQ284" s="1452"/>
    </row>
    <row r="285" spans="1:43" outlineLevel="1" x14ac:dyDescent="0.2">
      <c r="A285" s="1275"/>
      <c r="B285" s="781" t="s">
        <v>2275</v>
      </c>
      <c r="C285" s="977"/>
      <c r="D285" s="977"/>
      <c r="E285" s="767">
        <v>147</v>
      </c>
      <c r="F285" s="276">
        <v>307</v>
      </c>
      <c r="G285" s="276" t="s">
        <v>38</v>
      </c>
      <c r="H285" s="1233"/>
      <c r="I285" s="1234">
        <v>180</v>
      </c>
      <c r="J285" s="1235" t="s">
        <v>543</v>
      </c>
      <c r="K285" s="277"/>
      <c r="L285" s="322"/>
      <c r="M285" s="281">
        <v>36.4</v>
      </c>
      <c r="N285" s="1463">
        <v>32</v>
      </c>
      <c r="O285" s="283">
        <v>678049.00800000003</v>
      </c>
      <c r="P285" s="284">
        <v>33.14</v>
      </c>
      <c r="Q285" s="1056">
        <v>224705.44125</v>
      </c>
      <c r="R285" s="1056">
        <v>43666.356119999997</v>
      </c>
      <c r="S285" s="1056">
        <v>13560.980159999999</v>
      </c>
      <c r="T285" s="285">
        <v>959981.78553000011</v>
      </c>
      <c r="U285" s="286">
        <v>154557.06747000001</v>
      </c>
      <c r="V285" s="286">
        <v>1114538.8530000001</v>
      </c>
      <c r="W285" s="287">
        <v>39109.252</v>
      </c>
      <c r="X285" s="287">
        <v>6581.848</v>
      </c>
      <c r="Y285" s="287">
        <v>17124.743999999999</v>
      </c>
      <c r="Z285" s="286">
        <v>62815.843999999997</v>
      </c>
      <c r="AA285" s="285">
        <v>1177354.6970000002</v>
      </c>
      <c r="AB285" s="468"/>
      <c r="AC285" s="468"/>
      <c r="AD285" s="468"/>
      <c r="AE285" s="362"/>
      <c r="AF285" s="362"/>
      <c r="AG285" s="362"/>
      <c r="AH285" s="362"/>
      <c r="AI285" s="362"/>
      <c r="AJ285" s="363"/>
      <c r="AK285" s="1625"/>
      <c r="AL285" s="483"/>
      <c r="AQ285" s="1452"/>
    </row>
    <row r="286" spans="1:43" outlineLevel="1" x14ac:dyDescent="0.2">
      <c r="A286" s="1275"/>
      <c r="B286" s="781" t="s">
        <v>2275</v>
      </c>
      <c r="C286" s="977"/>
      <c r="D286" s="977"/>
      <c r="E286" s="767">
        <v>147</v>
      </c>
      <c r="F286" s="276">
        <v>307</v>
      </c>
      <c r="G286" s="276" t="s">
        <v>38</v>
      </c>
      <c r="H286" s="1233"/>
      <c r="I286" s="1234">
        <v>209</v>
      </c>
      <c r="J286" s="1235" t="s">
        <v>539</v>
      </c>
      <c r="K286" s="277"/>
      <c r="L286" s="322"/>
      <c r="M286" s="281">
        <v>2.6</v>
      </c>
      <c r="N286" s="1463">
        <v>39</v>
      </c>
      <c r="O286" s="283">
        <v>63733.8</v>
      </c>
      <c r="P286" s="284">
        <v>33.14</v>
      </c>
      <c r="Q286" s="1056">
        <v>21121.38132</v>
      </c>
      <c r="R286" s="1056">
        <v>4104.4567200000001</v>
      </c>
      <c r="S286" s="1056">
        <v>1274.6759999999999</v>
      </c>
      <c r="T286" s="285">
        <v>90234.314040000012</v>
      </c>
      <c r="U286" s="286">
        <v>14527.724560000001</v>
      </c>
      <c r="V286" s="286">
        <v>104762.03860000001</v>
      </c>
      <c r="W286" s="287">
        <v>2793.518</v>
      </c>
      <c r="X286" s="287">
        <v>470.13200000000001</v>
      </c>
      <c r="Y286" s="287">
        <v>1223.1959999999999</v>
      </c>
      <c r="Z286" s="286">
        <v>4486.8459999999995</v>
      </c>
      <c r="AA286" s="285">
        <v>109248.88460000002</v>
      </c>
      <c r="AB286" s="468"/>
      <c r="AC286" s="468"/>
      <c r="AD286" s="468"/>
      <c r="AE286" s="362"/>
      <c r="AF286" s="362"/>
      <c r="AG286" s="362"/>
      <c r="AH286" s="362"/>
      <c r="AI286" s="362"/>
      <c r="AJ286" s="363"/>
      <c r="AK286" s="1625"/>
      <c r="AL286" s="483"/>
      <c r="AQ286" s="1452"/>
    </row>
    <row r="287" spans="1:43" outlineLevel="1" x14ac:dyDescent="0.2">
      <c r="A287" s="1275"/>
      <c r="B287" s="781" t="s">
        <v>2275</v>
      </c>
      <c r="C287" s="977"/>
      <c r="D287" s="977"/>
      <c r="E287" s="767">
        <v>147</v>
      </c>
      <c r="F287" s="276">
        <v>307</v>
      </c>
      <c r="G287" s="276" t="s">
        <v>38</v>
      </c>
      <c r="H287" s="1233"/>
      <c r="I287" s="1234">
        <v>213</v>
      </c>
      <c r="J287" s="1235" t="s">
        <v>3263</v>
      </c>
      <c r="K287" s="277"/>
      <c r="L287" s="322"/>
      <c r="M287" s="281">
        <v>4</v>
      </c>
      <c r="N287" s="1463">
        <v>28</v>
      </c>
      <c r="O287" s="283">
        <v>63692.160000000003</v>
      </c>
      <c r="P287" s="284">
        <v>33.14</v>
      </c>
      <c r="Q287" s="1056">
        <v>21107.581819999999</v>
      </c>
      <c r="R287" s="1056">
        <v>4101.7750999999998</v>
      </c>
      <c r="S287" s="1056">
        <v>1273.8432</v>
      </c>
      <c r="T287" s="285">
        <v>90175.360119999998</v>
      </c>
      <c r="U287" s="286">
        <v>14518.232980000001</v>
      </c>
      <c r="V287" s="286">
        <v>104693.5931</v>
      </c>
      <c r="W287" s="287">
        <v>4297.72</v>
      </c>
      <c r="X287" s="287">
        <v>723.28</v>
      </c>
      <c r="Y287" s="287">
        <v>1881.84</v>
      </c>
      <c r="Z287" s="286">
        <v>6902.84</v>
      </c>
      <c r="AA287" s="285">
        <v>111596.43309999999</v>
      </c>
      <c r="AB287" s="468"/>
      <c r="AC287" s="468"/>
      <c r="AD287" s="468"/>
      <c r="AE287" s="362"/>
      <c r="AF287" s="362"/>
      <c r="AG287" s="362"/>
      <c r="AH287" s="362"/>
      <c r="AI287" s="362"/>
      <c r="AJ287" s="363"/>
      <c r="AK287" s="1625"/>
      <c r="AL287" s="483"/>
      <c r="AQ287" s="1452"/>
    </row>
    <row r="288" spans="1:43" outlineLevel="1" x14ac:dyDescent="0.2">
      <c r="A288" s="1275"/>
      <c r="B288" s="781" t="s">
        <v>2275</v>
      </c>
      <c r="C288" s="977"/>
      <c r="D288" s="977"/>
      <c r="E288" s="767">
        <v>147</v>
      </c>
      <c r="F288" s="276">
        <v>307</v>
      </c>
      <c r="G288" s="276" t="s">
        <v>38</v>
      </c>
      <c r="H288" s="1233"/>
      <c r="I288" s="1234">
        <v>200</v>
      </c>
      <c r="J288" s="1235" t="s">
        <v>1927</v>
      </c>
      <c r="K288" s="1426"/>
      <c r="L288" s="1428"/>
      <c r="M288" s="281">
        <v>17.670000000000002</v>
      </c>
      <c r="N288" s="1463">
        <v>28</v>
      </c>
      <c r="O288" s="283">
        <v>281360.11680000002</v>
      </c>
      <c r="P288" s="284">
        <v>33.14</v>
      </c>
      <c r="Q288" s="1056">
        <v>93242.742710000006</v>
      </c>
      <c r="R288" s="1056">
        <v>18119.591520000002</v>
      </c>
      <c r="S288" s="1056">
        <v>5627.2023399999998</v>
      </c>
      <c r="T288" s="285">
        <v>398349.65337000007</v>
      </c>
      <c r="U288" s="286">
        <v>64134.294190000001</v>
      </c>
      <c r="V288" s="286">
        <v>462483.94756000006</v>
      </c>
      <c r="W288" s="287">
        <v>18985.178100000001</v>
      </c>
      <c r="X288" s="287">
        <v>3195.0893999999998</v>
      </c>
      <c r="Y288" s="287">
        <v>8313.0282000000007</v>
      </c>
      <c r="Z288" s="286">
        <v>30493.295700000002</v>
      </c>
      <c r="AA288" s="285">
        <v>492977.24326000008</v>
      </c>
      <c r="AB288" s="468"/>
      <c r="AC288" s="468"/>
      <c r="AD288" s="468"/>
      <c r="AE288" s="362"/>
      <c r="AF288" s="362"/>
      <c r="AG288" s="362"/>
      <c r="AH288" s="362"/>
      <c r="AI288" s="362"/>
      <c r="AJ288" s="363"/>
      <c r="AK288" s="1625"/>
      <c r="AL288" s="483"/>
      <c r="AQ288" s="1452"/>
    </row>
    <row r="289" spans="1:43" ht="13.5" outlineLevel="1" thickBot="1" x14ac:dyDescent="0.25">
      <c r="A289" s="1275"/>
      <c r="B289" s="781" t="s">
        <v>2275</v>
      </c>
      <c r="C289" s="977"/>
      <c r="D289" s="977"/>
      <c r="E289" s="767">
        <v>147</v>
      </c>
      <c r="F289" s="276">
        <v>307</v>
      </c>
      <c r="G289" s="276" t="s">
        <v>38</v>
      </c>
      <c r="H289" s="1233"/>
      <c r="I289" s="902" t="s">
        <v>587</v>
      </c>
      <c r="J289" s="442" t="s">
        <v>3202</v>
      </c>
      <c r="K289" s="1677"/>
      <c r="L289" s="1678"/>
      <c r="M289" s="362"/>
      <c r="N289" s="1679"/>
      <c r="O289" s="1680"/>
      <c r="P289" s="1681"/>
      <c r="Q289" s="1682"/>
      <c r="R289" s="1682"/>
      <c r="S289" s="1682"/>
      <c r="T289" s="1683"/>
      <c r="U289" s="362"/>
      <c r="V289" s="362"/>
      <c r="W289" s="1684"/>
      <c r="X289" s="1684"/>
      <c r="Y289" s="1684"/>
      <c r="Z289" s="362"/>
      <c r="AA289" s="1683"/>
      <c r="AB289" s="468"/>
      <c r="AC289" s="468"/>
      <c r="AD289" s="468"/>
      <c r="AE289" s="362"/>
      <c r="AF289" s="362"/>
      <c r="AG289" s="362"/>
      <c r="AH289" s="362"/>
      <c r="AI289" s="362"/>
      <c r="AJ289" s="363"/>
      <c r="AK289" s="1625"/>
      <c r="AL289" s="483"/>
      <c r="AQ289" s="1452"/>
    </row>
    <row r="290" spans="1:43" ht="20.25" customHeight="1" thickBot="1" x14ac:dyDescent="0.25">
      <c r="A290" s="857">
        <v>1</v>
      </c>
      <c r="B290" s="858" t="s">
        <v>2276</v>
      </c>
      <c r="C290" s="980"/>
      <c r="D290" s="980" t="s">
        <v>364</v>
      </c>
      <c r="E290" s="772" t="s">
        <v>59</v>
      </c>
      <c r="F290" s="402"/>
      <c r="G290" s="402"/>
      <c r="H290" s="402"/>
      <c r="I290" s="905"/>
      <c r="J290" s="251"/>
      <c r="K290" s="251"/>
      <c r="L290" s="659"/>
      <c r="M290" s="462"/>
      <c r="N290" s="2"/>
      <c r="O290" s="93"/>
      <c r="P290" s="93"/>
      <c r="Q290" s="2"/>
      <c r="R290" s="1067"/>
      <c r="S290" s="1068"/>
      <c r="T290" s="412"/>
      <c r="U290" s="412"/>
      <c r="V290" s="412"/>
      <c r="W290" s="413"/>
      <c r="X290" s="413"/>
      <c r="Y290" s="414"/>
      <c r="Z290" s="414"/>
      <c r="AA290" s="412"/>
      <c r="AB290" s="414"/>
      <c r="AC290" s="414"/>
      <c r="AD290" s="414"/>
      <c r="AE290" s="859"/>
      <c r="AF290" s="859"/>
      <c r="AG290" s="859"/>
      <c r="AH290" s="1435" t="s">
        <v>364</v>
      </c>
      <c r="AI290" s="93"/>
      <c r="AJ290" s="525"/>
      <c r="AK290" s="1625"/>
      <c r="AL290" s="529"/>
      <c r="AM290"/>
      <c r="AN290" t="b">
        <v>0</v>
      </c>
      <c r="AO290" t="s">
        <v>364</v>
      </c>
      <c r="AQ290" s="1456"/>
    </row>
    <row r="291" spans="1:43" ht="23.25" customHeight="1" x14ac:dyDescent="0.2">
      <c r="A291" s="804" t="s">
        <v>2024</v>
      </c>
      <c r="B291" s="805" t="s">
        <v>2276</v>
      </c>
      <c r="C291" s="975" t="s">
        <v>2537</v>
      </c>
      <c r="D291" s="975" t="s">
        <v>111</v>
      </c>
      <c r="E291" s="766">
        <v>201</v>
      </c>
      <c r="F291" s="378">
        <v>203</v>
      </c>
      <c r="G291" s="378" t="s">
        <v>47</v>
      </c>
      <c r="H291" s="378" t="s">
        <v>498</v>
      </c>
      <c r="I291" s="906"/>
      <c r="J291" s="379" t="s">
        <v>589</v>
      </c>
      <c r="K291" s="380">
        <v>800</v>
      </c>
      <c r="L291" s="660" t="s">
        <v>590</v>
      </c>
      <c r="M291" s="384">
        <v>5.76</v>
      </c>
      <c r="N291" s="1097"/>
      <c r="O291" s="273">
        <v>175688.87040000001</v>
      </c>
      <c r="P291" s="269"/>
      <c r="Q291" s="1055">
        <v>4392.2217599999994</v>
      </c>
      <c r="R291" s="1055">
        <v>11314.36325</v>
      </c>
      <c r="S291" s="1055">
        <v>3513.7774099999997</v>
      </c>
      <c r="T291" s="274">
        <v>194909.23281999998</v>
      </c>
      <c r="U291" s="272">
        <v>31380.386489999997</v>
      </c>
      <c r="V291" s="272">
        <v>226289.61931000001</v>
      </c>
      <c r="W291" s="275">
        <v>6188.7168000000001</v>
      </c>
      <c r="X291" s="275">
        <v>1041.5231999999999</v>
      </c>
      <c r="Y291" s="275">
        <v>2709.8495999999996</v>
      </c>
      <c r="Z291" s="272">
        <v>9940.0895999999993</v>
      </c>
      <c r="AA291" s="274">
        <v>236229.70890999999</v>
      </c>
      <c r="AB291" s="339">
        <v>454710.27</v>
      </c>
      <c r="AC291" s="339">
        <v>19100.93</v>
      </c>
      <c r="AD291" s="339">
        <v>950.04</v>
      </c>
      <c r="AE291" s="340">
        <v>498126.01</v>
      </c>
      <c r="AF291" s="340">
        <v>20924.689999999999</v>
      </c>
      <c r="AG291" s="340">
        <v>1561.12</v>
      </c>
      <c r="AH291" s="340">
        <v>756841.52890999999</v>
      </c>
      <c r="AI291" s="842">
        <v>946.05</v>
      </c>
      <c r="AJ291" s="395"/>
      <c r="AK291" s="1627">
        <v>36</v>
      </c>
      <c r="AL291" s="484"/>
      <c r="AM291" s="751" t="s">
        <v>2604</v>
      </c>
      <c r="AN291" t="b">
        <v>0</v>
      </c>
      <c r="AO291" t="e">
        <v>#NAME?</v>
      </c>
      <c r="AQ291" s="1454"/>
    </row>
    <row r="292" spans="1:43" outlineLevel="1" x14ac:dyDescent="0.2">
      <c r="A292" s="787"/>
      <c r="B292" s="781" t="s">
        <v>2276</v>
      </c>
      <c r="C292" s="977"/>
      <c r="D292" s="977"/>
      <c r="E292" s="767">
        <v>201</v>
      </c>
      <c r="F292" s="276">
        <v>203</v>
      </c>
      <c r="G292" s="276" t="s">
        <v>47</v>
      </c>
      <c r="H292" s="277"/>
      <c r="I292" s="895">
        <v>1</v>
      </c>
      <c r="J292" s="279" t="s">
        <v>546</v>
      </c>
      <c r="K292" s="280"/>
      <c r="L292" s="321"/>
      <c r="M292" s="281">
        <v>2</v>
      </c>
      <c r="N292" s="1463">
        <v>54</v>
      </c>
      <c r="O292" s="283">
        <v>88292.64</v>
      </c>
      <c r="P292" s="284">
        <v>2.5</v>
      </c>
      <c r="Q292" s="1056">
        <v>2207.3159999999998</v>
      </c>
      <c r="R292" s="1056">
        <v>5686.0460199999998</v>
      </c>
      <c r="S292" s="1056">
        <v>1765.8527999999999</v>
      </c>
      <c r="T292" s="285">
        <v>97951.854819999993</v>
      </c>
      <c r="U292" s="286">
        <v>15770.24863</v>
      </c>
      <c r="V292" s="286">
        <v>113722.10345</v>
      </c>
      <c r="W292" s="287">
        <v>2148.86</v>
      </c>
      <c r="X292" s="287">
        <v>361.64</v>
      </c>
      <c r="Y292" s="287">
        <v>940.92</v>
      </c>
      <c r="Z292" s="286">
        <v>3451.42</v>
      </c>
      <c r="AA292" s="285">
        <v>117173.52344999999</v>
      </c>
      <c r="AB292" s="263"/>
      <c r="AC292" s="263"/>
      <c r="AD292" s="263"/>
      <c r="AE292" s="249"/>
      <c r="AF292" s="249"/>
      <c r="AG292" s="249"/>
      <c r="AH292" s="1435" t="s">
        <v>364</v>
      </c>
      <c r="AI292" s="225"/>
      <c r="AJ292" s="266"/>
      <c r="AK292" s="1625"/>
      <c r="AL292" s="483"/>
      <c r="AM292"/>
      <c r="AO292" t="s">
        <v>364</v>
      </c>
      <c r="AQ292" s="1453"/>
    </row>
    <row r="293" spans="1:43" outlineLevel="1" x14ac:dyDescent="0.2">
      <c r="A293" s="787"/>
      <c r="B293" s="781" t="s">
        <v>2276</v>
      </c>
      <c r="C293" s="977"/>
      <c r="D293" s="977"/>
      <c r="E293" s="767">
        <v>201</v>
      </c>
      <c r="F293" s="276">
        <v>203</v>
      </c>
      <c r="G293" s="276" t="s">
        <v>47</v>
      </c>
      <c r="H293" s="277"/>
      <c r="I293" s="895">
        <v>80</v>
      </c>
      <c r="J293" s="279" t="s">
        <v>561</v>
      </c>
      <c r="K293" s="277"/>
      <c r="L293" s="322"/>
      <c r="M293" s="281">
        <v>2</v>
      </c>
      <c r="N293" s="1463">
        <v>42</v>
      </c>
      <c r="O293" s="283">
        <v>55146.96</v>
      </c>
      <c r="P293" s="284">
        <v>2.5</v>
      </c>
      <c r="Q293" s="1056">
        <v>1378.674</v>
      </c>
      <c r="R293" s="1056">
        <v>3551.4642199999998</v>
      </c>
      <c r="S293" s="1056">
        <v>1102.9392</v>
      </c>
      <c r="T293" s="285">
        <v>61180.037420000001</v>
      </c>
      <c r="U293" s="286">
        <v>9849.9860200000003</v>
      </c>
      <c r="V293" s="286">
        <v>71030.023440000004</v>
      </c>
      <c r="W293" s="287">
        <v>2148.86</v>
      </c>
      <c r="X293" s="287">
        <v>361.64</v>
      </c>
      <c r="Y293" s="287">
        <v>940.92</v>
      </c>
      <c r="Z293" s="286">
        <v>3451.42</v>
      </c>
      <c r="AA293" s="285">
        <v>74481.443440000003</v>
      </c>
      <c r="AB293" s="263"/>
      <c r="AC293" s="263"/>
      <c r="AD293" s="263"/>
      <c r="AE293" s="249"/>
      <c r="AF293" s="249"/>
      <c r="AG293" s="249"/>
      <c r="AH293" s="1435" t="s">
        <v>364</v>
      </c>
      <c r="AI293" s="225"/>
      <c r="AJ293" s="266"/>
      <c r="AK293" s="1625"/>
      <c r="AL293" s="483"/>
      <c r="AM293"/>
      <c r="AO293" t="s">
        <v>364</v>
      </c>
      <c r="AQ293" s="1453"/>
    </row>
    <row r="294" spans="1:43" outlineLevel="1" x14ac:dyDescent="0.2">
      <c r="A294" s="787"/>
      <c r="B294" s="781" t="s">
        <v>2276</v>
      </c>
      <c r="C294" s="977"/>
      <c r="D294" s="977"/>
      <c r="E294" s="767">
        <v>201</v>
      </c>
      <c r="F294" s="276">
        <v>203</v>
      </c>
      <c r="G294" s="276" t="s">
        <v>47</v>
      </c>
      <c r="H294" s="277"/>
      <c r="I294" s="895">
        <v>180</v>
      </c>
      <c r="J294" s="279" t="s">
        <v>543</v>
      </c>
      <c r="K294" s="277"/>
      <c r="L294" s="322"/>
      <c r="M294" s="281">
        <v>1</v>
      </c>
      <c r="N294" s="1463">
        <v>34</v>
      </c>
      <c r="O294" s="283">
        <v>20147.759999999998</v>
      </c>
      <c r="P294" s="284">
        <v>2.5</v>
      </c>
      <c r="Q294" s="1056">
        <v>503.69400000000002</v>
      </c>
      <c r="R294" s="1056">
        <v>1297.5157400000001</v>
      </c>
      <c r="S294" s="1056">
        <v>402.95519999999999</v>
      </c>
      <c r="T294" s="285">
        <v>22351.924939999997</v>
      </c>
      <c r="U294" s="286">
        <v>3598.6599200000001</v>
      </c>
      <c r="V294" s="286">
        <v>25950.584859999995</v>
      </c>
      <c r="W294" s="287">
        <v>1074.43</v>
      </c>
      <c r="X294" s="287">
        <v>180.82</v>
      </c>
      <c r="Y294" s="287">
        <v>470.46</v>
      </c>
      <c r="Z294" s="286">
        <v>1725.71</v>
      </c>
      <c r="AA294" s="285">
        <v>27676.294859999995</v>
      </c>
      <c r="AB294" s="263"/>
      <c r="AC294" s="263"/>
      <c r="AD294" s="263"/>
      <c r="AE294" s="249"/>
      <c r="AF294" s="249"/>
      <c r="AG294" s="249"/>
      <c r="AH294" s="1435" t="s">
        <v>364</v>
      </c>
      <c r="AI294" s="225"/>
      <c r="AJ294" s="266"/>
      <c r="AK294" s="1625"/>
      <c r="AL294" s="483"/>
      <c r="AM294"/>
      <c r="AO294" t="s">
        <v>364</v>
      </c>
      <c r="AQ294" s="1453"/>
    </row>
    <row r="295" spans="1:43" outlineLevel="1" x14ac:dyDescent="0.2">
      <c r="A295" s="787"/>
      <c r="B295" s="781" t="s">
        <v>2276</v>
      </c>
      <c r="C295" s="977"/>
      <c r="D295" s="977"/>
      <c r="E295" s="767">
        <v>201</v>
      </c>
      <c r="F295" s="276">
        <v>203</v>
      </c>
      <c r="G295" s="276" t="s">
        <v>47</v>
      </c>
      <c r="H295" s="277"/>
      <c r="I295" s="895">
        <v>200</v>
      </c>
      <c r="J295" s="279" t="s">
        <v>1927</v>
      </c>
      <c r="K295" s="277"/>
      <c r="L295" s="322"/>
      <c r="M295" s="281">
        <v>0.76</v>
      </c>
      <c r="N295" s="1463">
        <v>28</v>
      </c>
      <c r="O295" s="283">
        <v>12101.510399999999</v>
      </c>
      <c r="P295" s="284">
        <v>2.5</v>
      </c>
      <c r="Q295" s="1056">
        <v>302.53775999999999</v>
      </c>
      <c r="R295" s="1056">
        <v>779.33726999999999</v>
      </c>
      <c r="S295" s="1056">
        <v>242.03021000000001</v>
      </c>
      <c r="T295" s="285">
        <v>13425.415639999999</v>
      </c>
      <c r="U295" s="286">
        <v>2161.4919199999999</v>
      </c>
      <c r="V295" s="286">
        <v>15586.90756</v>
      </c>
      <c r="W295" s="287">
        <v>816.56679999999994</v>
      </c>
      <c r="X295" s="287">
        <v>137.42320000000001</v>
      </c>
      <c r="Y295" s="287">
        <v>357.5496</v>
      </c>
      <c r="Z295" s="286">
        <v>1311.5396000000001</v>
      </c>
      <c r="AA295" s="285">
        <v>16898.44716</v>
      </c>
      <c r="AB295" s="263"/>
      <c r="AC295" s="263"/>
      <c r="AD295" s="263"/>
      <c r="AE295" s="249"/>
      <c r="AF295" s="249"/>
      <c r="AG295" s="249"/>
      <c r="AH295" s="1435" t="s">
        <v>364</v>
      </c>
      <c r="AI295" s="225"/>
      <c r="AJ295" s="266"/>
      <c r="AK295" s="1625"/>
      <c r="AL295" s="483"/>
      <c r="AM295"/>
      <c r="AO295" t="s">
        <v>364</v>
      </c>
      <c r="AQ295" s="1453"/>
    </row>
    <row r="296" spans="1:43" ht="15" customHeight="1" outlineLevel="1" x14ac:dyDescent="0.2">
      <c r="A296" s="787"/>
      <c r="B296" s="781" t="s">
        <v>2276</v>
      </c>
      <c r="C296" s="977"/>
      <c r="D296" s="977"/>
      <c r="E296" s="767">
        <v>201</v>
      </c>
      <c r="F296" s="276">
        <v>203</v>
      </c>
      <c r="G296" s="276" t="s">
        <v>47</v>
      </c>
      <c r="H296" s="277"/>
      <c r="I296" s="896" t="s">
        <v>586</v>
      </c>
      <c r="J296" s="432" t="s">
        <v>798</v>
      </c>
      <c r="K296" s="449"/>
      <c r="L296" s="657"/>
      <c r="M296" s="434"/>
      <c r="N296" s="1467"/>
      <c r="O296" s="434"/>
      <c r="P296" s="435"/>
      <c r="Q296" s="1063"/>
      <c r="R296" s="1063"/>
      <c r="S296" s="1064"/>
      <c r="T296" s="436"/>
      <c r="U296" s="436"/>
      <c r="V296" s="436"/>
      <c r="W296" s="436"/>
      <c r="X296" s="436"/>
      <c r="Y296" s="436"/>
      <c r="Z296" s="436"/>
      <c r="AA296" s="436"/>
      <c r="AB296" s="249"/>
      <c r="AC296" s="249"/>
      <c r="AD296" s="249"/>
      <c r="AE296" s="249"/>
      <c r="AF296" s="249"/>
      <c r="AG296" s="249"/>
      <c r="AH296" s="1435" t="s">
        <v>364</v>
      </c>
      <c r="AI296" s="225"/>
      <c r="AJ296" s="266"/>
      <c r="AK296" s="1625"/>
      <c r="AL296" s="483"/>
      <c r="AM296" t="s">
        <v>698</v>
      </c>
      <c r="AO296" t="s">
        <v>364</v>
      </c>
      <c r="AQ296" s="1453"/>
    </row>
    <row r="297" spans="1:43" outlineLevel="1" x14ac:dyDescent="0.2">
      <c r="A297" s="787"/>
      <c r="B297" s="781" t="s">
        <v>2276</v>
      </c>
      <c r="C297" s="977"/>
      <c r="D297" s="977"/>
      <c r="E297" s="767">
        <v>201</v>
      </c>
      <c r="F297" s="276">
        <v>203</v>
      </c>
      <c r="G297" s="276" t="s">
        <v>47</v>
      </c>
      <c r="H297" s="277"/>
      <c r="I297" s="902" t="s">
        <v>587</v>
      </c>
      <c r="J297" s="442" t="s">
        <v>4</v>
      </c>
      <c r="K297" s="224"/>
      <c r="L297" s="649"/>
      <c r="M297" s="249"/>
      <c r="N297" s="1464"/>
      <c r="O297" s="249"/>
      <c r="P297" s="250"/>
      <c r="Q297" s="1048"/>
      <c r="R297" s="1048"/>
      <c r="S297" s="1048"/>
      <c r="T297" s="249"/>
      <c r="U297" s="249"/>
      <c r="V297" s="249"/>
      <c r="W297" s="249"/>
      <c r="X297" s="249"/>
      <c r="Y297" s="249"/>
      <c r="Z297" s="249"/>
      <c r="AA297" s="249"/>
      <c r="AB297" s="249"/>
      <c r="AC297" s="249"/>
      <c r="AD297" s="249"/>
      <c r="AE297" s="249"/>
      <c r="AF297" s="249"/>
      <c r="AG297" s="249"/>
      <c r="AH297" s="1435" t="s">
        <v>364</v>
      </c>
      <c r="AI297" s="225"/>
      <c r="AJ297" s="266"/>
      <c r="AK297" s="1625"/>
      <c r="AL297" s="483"/>
      <c r="AM297" t="s">
        <v>698</v>
      </c>
      <c r="AO297" t="s">
        <v>364</v>
      </c>
      <c r="AQ297" s="1453"/>
    </row>
    <row r="298" spans="1:43" outlineLevel="1" x14ac:dyDescent="0.2">
      <c r="A298" s="787"/>
      <c r="B298" s="781" t="s">
        <v>2276</v>
      </c>
      <c r="C298" s="977"/>
      <c r="D298" s="977"/>
      <c r="E298" s="767">
        <v>201</v>
      </c>
      <c r="F298" s="276">
        <v>203</v>
      </c>
      <c r="G298" s="276" t="s">
        <v>47</v>
      </c>
      <c r="H298" s="277"/>
      <c r="I298" s="902" t="s">
        <v>587</v>
      </c>
      <c r="J298" s="442" t="s">
        <v>1804</v>
      </c>
      <c r="K298" s="224"/>
      <c r="L298" s="649"/>
      <c r="M298" s="249"/>
      <c r="N298" s="1464"/>
      <c r="O298" s="249"/>
      <c r="P298" s="250"/>
      <c r="Q298" s="1048"/>
      <c r="R298" s="1048"/>
      <c r="S298" s="1048"/>
      <c r="T298" s="249"/>
      <c r="U298" s="249"/>
      <c r="V298" s="249"/>
      <c r="W298" s="249"/>
      <c r="X298" s="249"/>
      <c r="Y298" s="249"/>
      <c r="Z298" s="249"/>
      <c r="AA298" s="249"/>
      <c r="AB298" s="249"/>
      <c r="AC298" s="249"/>
      <c r="AD298" s="249"/>
      <c r="AE298" s="249"/>
      <c r="AF298" s="249"/>
      <c r="AG298" s="249"/>
      <c r="AH298" s="1435" t="s">
        <v>364</v>
      </c>
      <c r="AI298" s="225"/>
      <c r="AJ298" s="266"/>
      <c r="AK298" s="1625"/>
      <c r="AL298" s="483"/>
      <c r="AM298" t="s">
        <v>698</v>
      </c>
      <c r="AO298" t="s">
        <v>364</v>
      </c>
      <c r="AQ298" s="1453"/>
    </row>
    <row r="299" spans="1:43" outlineLevel="1" x14ac:dyDescent="0.2">
      <c r="A299" s="787"/>
      <c r="B299" s="781" t="s">
        <v>2276</v>
      </c>
      <c r="C299" s="977"/>
      <c r="D299" s="977"/>
      <c r="E299" s="767">
        <v>201</v>
      </c>
      <c r="F299" s="276">
        <v>203</v>
      </c>
      <c r="G299" s="276" t="s">
        <v>47</v>
      </c>
      <c r="H299" s="277"/>
      <c r="I299" s="902" t="s">
        <v>587</v>
      </c>
      <c r="J299" s="442" t="s">
        <v>5</v>
      </c>
      <c r="K299" s="224"/>
      <c r="L299" s="649"/>
      <c r="M299" s="249"/>
      <c r="N299" s="1464"/>
      <c r="O299" s="249"/>
      <c r="P299" s="250"/>
      <c r="Q299" s="1048"/>
      <c r="R299" s="1048"/>
      <c r="S299" s="1048"/>
      <c r="T299" s="249"/>
      <c r="U299" s="249"/>
      <c r="V299" s="249"/>
      <c r="W299" s="249"/>
      <c r="X299" s="249"/>
      <c r="Y299" s="249"/>
      <c r="Z299" s="249"/>
      <c r="AA299" s="249"/>
      <c r="AB299" s="249"/>
      <c r="AC299" s="249"/>
      <c r="AD299" s="249"/>
      <c r="AE299" s="249"/>
      <c r="AF299" s="249"/>
      <c r="AG299" s="249"/>
      <c r="AH299" s="1435" t="s">
        <v>364</v>
      </c>
      <c r="AI299" s="225"/>
      <c r="AJ299" s="266"/>
      <c r="AK299" s="1625"/>
      <c r="AL299" s="483"/>
      <c r="AM299" t="s">
        <v>698</v>
      </c>
      <c r="AO299" t="s">
        <v>364</v>
      </c>
      <c r="AQ299" s="1453"/>
    </row>
    <row r="300" spans="1:43" outlineLevel="1" x14ac:dyDescent="0.2">
      <c r="A300" s="787"/>
      <c r="B300" s="781" t="s">
        <v>2276</v>
      </c>
      <c r="C300" s="977"/>
      <c r="D300" s="977"/>
      <c r="E300" s="767">
        <v>201</v>
      </c>
      <c r="F300" s="276">
        <v>203</v>
      </c>
      <c r="G300" s="276" t="s">
        <v>47</v>
      </c>
      <c r="H300" s="277"/>
      <c r="I300" s="902" t="s">
        <v>587</v>
      </c>
      <c r="J300" s="442" t="s">
        <v>1802</v>
      </c>
      <c r="K300" s="224"/>
      <c r="L300" s="649"/>
      <c r="M300" s="249"/>
      <c r="N300" s="1464"/>
      <c r="O300" s="249"/>
      <c r="P300" s="250"/>
      <c r="Q300" s="1048"/>
      <c r="R300" s="1048"/>
      <c r="S300" s="1048"/>
      <c r="T300" s="249"/>
      <c r="U300" s="249"/>
      <c r="V300" s="249"/>
      <c r="W300" s="249"/>
      <c r="X300" s="249"/>
      <c r="Y300" s="249"/>
      <c r="Z300" s="249"/>
      <c r="AA300" s="249"/>
      <c r="AB300" s="249"/>
      <c r="AC300" s="249"/>
      <c r="AD300" s="249"/>
      <c r="AE300" s="249"/>
      <c r="AF300" s="249"/>
      <c r="AG300" s="249"/>
      <c r="AH300" s="1435" t="s">
        <v>364</v>
      </c>
      <c r="AI300" s="225"/>
      <c r="AJ300" s="266"/>
      <c r="AK300" s="1625"/>
      <c r="AL300" s="483"/>
      <c r="AM300" t="s">
        <v>698</v>
      </c>
      <c r="AO300" t="s">
        <v>364</v>
      </c>
      <c r="AQ300" s="1453"/>
    </row>
    <row r="301" spans="1:43" outlineLevel="1" x14ac:dyDescent="0.2">
      <c r="A301" s="787"/>
      <c r="B301" s="781" t="s">
        <v>2276</v>
      </c>
      <c r="C301" s="977"/>
      <c r="D301" s="977"/>
      <c r="E301" s="767">
        <v>201</v>
      </c>
      <c r="F301" s="276">
        <v>203</v>
      </c>
      <c r="G301" s="276" t="s">
        <v>47</v>
      </c>
      <c r="H301" s="277"/>
      <c r="I301" s="902" t="s">
        <v>587</v>
      </c>
      <c r="J301" s="442" t="s">
        <v>1803</v>
      </c>
      <c r="K301" s="224"/>
      <c r="L301" s="649"/>
      <c r="M301" s="249"/>
      <c r="N301" s="1464"/>
      <c r="O301" s="249"/>
      <c r="P301" s="250"/>
      <c r="Q301" s="1048"/>
      <c r="R301" s="1048"/>
      <c r="S301" s="1048"/>
      <c r="T301" s="249"/>
      <c r="U301" s="249"/>
      <c r="V301" s="249"/>
      <c r="W301" s="249"/>
      <c r="X301" s="249"/>
      <c r="Y301" s="249"/>
      <c r="Z301" s="249"/>
      <c r="AA301" s="249"/>
      <c r="AB301" s="249"/>
      <c r="AC301" s="249"/>
      <c r="AD301" s="249"/>
      <c r="AE301" s="249"/>
      <c r="AF301" s="249"/>
      <c r="AG301" s="249"/>
      <c r="AH301" s="1435" t="s">
        <v>364</v>
      </c>
      <c r="AI301" s="225"/>
      <c r="AJ301" s="266"/>
      <c r="AK301" s="1625"/>
      <c r="AL301" s="483"/>
      <c r="AM301"/>
      <c r="AO301" t="s">
        <v>364</v>
      </c>
      <c r="AQ301" s="1453"/>
    </row>
    <row r="302" spans="1:43" outlineLevel="1" x14ac:dyDescent="0.2">
      <c r="A302" s="787"/>
      <c r="B302" s="781" t="s">
        <v>2276</v>
      </c>
      <c r="C302" s="977"/>
      <c r="D302" s="977"/>
      <c r="E302" s="767">
        <v>201</v>
      </c>
      <c r="F302" s="276">
        <v>203</v>
      </c>
      <c r="G302" s="276" t="s">
        <v>47</v>
      </c>
      <c r="H302" s="277"/>
      <c r="I302" s="902" t="s">
        <v>587</v>
      </c>
      <c r="J302" s="442" t="s">
        <v>367</v>
      </c>
      <c r="K302" s="224"/>
      <c r="L302" s="649"/>
      <c r="M302" s="249"/>
      <c r="N302" s="1464"/>
      <c r="O302" s="249"/>
      <c r="P302" s="250"/>
      <c r="Q302" s="1048"/>
      <c r="R302" s="1048"/>
      <c r="S302" s="1048"/>
      <c r="T302" s="249"/>
      <c r="U302" s="249"/>
      <c r="V302" s="249"/>
      <c r="W302" s="249"/>
      <c r="X302" s="249"/>
      <c r="Y302" s="249"/>
      <c r="Z302" s="249"/>
      <c r="AA302" s="249"/>
      <c r="AB302" s="249"/>
      <c r="AC302" s="249"/>
      <c r="AD302" s="249"/>
      <c r="AE302" s="249"/>
      <c r="AF302" s="249"/>
      <c r="AG302" s="249"/>
      <c r="AH302" s="1435" t="s">
        <v>364</v>
      </c>
      <c r="AI302" s="225"/>
      <c r="AJ302" s="266"/>
      <c r="AK302" s="1625"/>
      <c r="AL302" s="483"/>
      <c r="AM302" t="s">
        <v>698</v>
      </c>
      <c r="AO302" t="s">
        <v>364</v>
      </c>
      <c r="AQ302" s="1453"/>
    </row>
    <row r="303" spans="1:43" outlineLevel="1" x14ac:dyDescent="0.2">
      <c r="A303" s="787"/>
      <c r="B303" s="807" t="s">
        <v>2276</v>
      </c>
      <c r="C303" s="978"/>
      <c r="D303" s="978"/>
      <c r="E303" s="768">
        <v>201</v>
      </c>
      <c r="F303" s="289">
        <v>203</v>
      </c>
      <c r="G303" s="289" t="s">
        <v>47</v>
      </c>
      <c r="H303" s="290"/>
      <c r="I303" s="897" t="s">
        <v>587</v>
      </c>
      <c r="J303" s="437" t="s">
        <v>389</v>
      </c>
      <c r="K303" s="259"/>
      <c r="L303" s="658"/>
      <c r="M303" s="260"/>
      <c r="N303" s="1466"/>
      <c r="O303" s="260"/>
      <c r="P303" s="262"/>
      <c r="Q303" s="1059"/>
      <c r="R303" s="1059"/>
      <c r="S303" s="1059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49"/>
      <c r="AE303" s="249"/>
      <c r="AF303" s="249"/>
      <c r="AG303" s="249"/>
      <c r="AH303" s="1435" t="s">
        <v>364</v>
      </c>
      <c r="AI303" s="225"/>
      <c r="AJ303" s="266"/>
      <c r="AK303" s="1626"/>
      <c r="AL303" s="483"/>
      <c r="AM303" t="s">
        <v>698</v>
      </c>
      <c r="AO303" t="s">
        <v>364</v>
      </c>
      <c r="AQ303" s="1453"/>
    </row>
    <row r="304" spans="1:43" ht="38.25" x14ac:dyDescent="0.2">
      <c r="A304" s="804" t="s">
        <v>2025</v>
      </c>
      <c r="B304" s="1249" t="s">
        <v>2276</v>
      </c>
      <c r="C304" s="1250" t="s">
        <v>2537</v>
      </c>
      <c r="D304" s="1250" t="s">
        <v>79</v>
      </c>
      <c r="E304" s="1277">
        <v>206</v>
      </c>
      <c r="F304" s="1278">
        <v>209</v>
      </c>
      <c r="G304" s="1278" t="s">
        <v>68</v>
      </c>
      <c r="H304" s="1278" t="s">
        <v>498</v>
      </c>
      <c r="I304" s="1279"/>
      <c r="J304" s="1280" t="s">
        <v>1776</v>
      </c>
      <c r="K304" s="1152">
        <v>1040</v>
      </c>
      <c r="L304" s="714" t="s">
        <v>591</v>
      </c>
      <c r="M304" s="340">
        <v>2.9200000000000004</v>
      </c>
      <c r="N304" s="1480"/>
      <c r="O304" s="716">
        <v>88496.61</v>
      </c>
      <c r="P304" s="715"/>
      <c r="Q304" s="1069">
        <v>2212.41525</v>
      </c>
      <c r="R304" s="1069">
        <v>5699.1816899999994</v>
      </c>
      <c r="S304" s="1069">
        <v>1769.9322000000002</v>
      </c>
      <c r="T304" s="717">
        <v>98178.139139999999</v>
      </c>
      <c r="U304" s="340">
        <v>15806.680410000001</v>
      </c>
      <c r="V304" s="340">
        <v>113984.81955</v>
      </c>
      <c r="W304" s="718">
        <v>3137.3356000000003</v>
      </c>
      <c r="X304" s="718">
        <v>527.99440000000004</v>
      </c>
      <c r="Y304" s="718">
        <v>1373.7432000000001</v>
      </c>
      <c r="Z304" s="340">
        <v>5039.0731999999998</v>
      </c>
      <c r="AA304" s="717">
        <v>119023.89275</v>
      </c>
      <c r="AB304" s="339">
        <v>69205.23792</v>
      </c>
      <c r="AC304" s="339">
        <v>10008.2304</v>
      </c>
      <c r="AD304" s="339">
        <v>950.04</v>
      </c>
      <c r="AE304" s="340">
        <v>75812.954036601586</v>
      </c>
      <c r="AF304" s="340">
        <v>10963.816238592</v>
      </c>
      <c r="AG304" s="340">
        <v>1561.12</v>
      </c>
      <c r="AH304" s="340">
        <v>207361.78302519358</v>
      </c>
      <c r="AI304" s="842">
        <v>199.39</v>
      </c>
      <c r="AJ304" s="395"/>
      <c r="AK304" s="1630">
        <v>37</v>
      </c>
      <c r="AL304" s="484"/>
      <c r="AM304" s="751" t="s">
        <v>2604</v>
      </c>
      <c r="AN304" t="b">
        <v>0</v>
      </c>
      <c r="AO304" t="e">
        <v>#NAME?</v>
      </c>
      <c r="AQ304" s="1454"/>
    </row>
    <row r="305" spans="1:43" ht="38.25" x14ac:dyDescent="0.2">
      <c r="A305" s="1251" t="s">
        <v>2026</v>
      </c>
      <c r="B305" s="781" t="s">
        <v>2276</v>
      </c>
      <c r="C305" s="977" t="s">
        <v>2537</v>
      </c>
      <c r="D305" s="977" t="s">
        <v>104</v>
      </c>
      <c r="E305" s="1193">
        <v>220</v>
      </c>
      <c r="F305" s="1194">
        <v>229</v>
      </c>
      <c r="G305" s="1194" t="s">
        <v>68</v>
      </c>
      <c r="H305" s="1194" t="s">
        <v>498</v>
      </c>
      <c r="I305" s="1195"/>
      <c r="J305" s="1196" t="s">
        <v>1776</v>
      </c>
      <c r="K305" s="1281">
        <v>1040</v>
      </c>
      <c r="L305" s="1282" t="s">
        <v>591</v>
      </c>
      <c r="M305" s="1180">
        <v>2.9200000000000004</v>
      </c>
      <c r="N305" s="1481"/>
      <c r="O305" s="1284">
        <v>88496.61</v>
      </c>
      <c r="P305" s="1283"/>
      <c r="Q305" s="1285">
        <v>2212.41525</v>
      </c>
      <c r="R305" s="1285">
        <v>5699.1816899999994</v>
      </c>
      <c r="S305" s="1285">
        <v>1769.9322000000002</v>
      </c>
      <c r="T305" s="1286">
        <v>98178.139139999999</v>
      </c>
      <c r="U305" s="1180">
        <v>15806.680410000001</v>
      </c>
      <c r="V305" s="1180">
        <v>113984.81955</v>
      </c>
      <c r="W305" s="1287">
        <v>3137.3356000000003</v>
      </c>
      <c r="X305" s="1287">
        <v>527.99440000000004</v>
      </c>
      <c r="Y305" s="1287">
        <v>1373.7432000000001</v>
      </c>
      <c r="Z305" s="1180">
        <v>5039.0731999999998</v>
      </c>
      <c r="AA305" s="1286">
        <v>119023.89275</v>
      </c>
      <c r="AB305" s="1178">
        <v>69205.23792</v>
      </c>
      <c r="AC305" s="1178">
        <v>10008.2304</v>
      </c>
      <c r="AD305" s="1178">
        <v>950.04</v>
      </c>
      <c r="AE305" s="1180">
        <v>75812.954036601586</v>
      </c>
      <c r="AF305" s="1180">
        <v>10963.816238592</v>
      </c>
      <c r="AG305" s="1180">
        <v>1561.12</v>
      </c>
      <c r="AH305" s="1180">
        <v>207361.78302519358</v>
      </c>
      <c r="AI305" s="1181">
        <v>199.39</v>
      </c>
      <c r="AJ305" s="1182"/>
      <c r="AK305" s="1632"/>
      <c r="AL305" s="483"/>
      <c r="AM305" s="474" t="s">
        <v>2603</v>
      </c>
      <c r="AN305" t="b">
        <v>0</v>
      </c>
      <c r="AO305" t="e">
        <v>#NAME?</v>
      </c>
      <c r="AQ305" s="1454"/>
    </row>
    <row r="306" spans="1:43" ht="38.25" x14ac:dyDescent="0.2">
      <c r="A306" s="1251" t="s">
        <v>2027</v>
      </c>
      <c r="B306" s="781" t="s">
        <v>2276</v>
      </c>
      <c r="C306" s="977" t="s">
        <v>2537</v>
      </c>
      <c r="D306" s="977" t="s">
        <v>111</v>
      </c>
      <c r="E306" s="1165">
        <v>234</v>
      </c>
      <c r="F306" s="1166">
        <v>251</v>
      </c>
      <c r="G306" s="1166" t="s">
        <v>68</v>
      </c>
      <c r="H306" s="1166" t="s">
        <v>498</v>
      </c>
      <c r="I306" s="1167"/>
      <c r="J306" s="1168" t="s">
        <v>1776</v>
      </c>
      <c r="K306" s="1169">
        <v>1040</v>
      </c>
      <c r="L306" s="1282" t="s">
        <v>591</v>
      </c>
      <c r="M306" s="1180">
        <v>2.9200000000000004</v>
      </c>
      <c r="N306" s="1481"/>
      <c r="O306" s="1284">
        <v>88496.61</v>
      </c>
      <c r="P306" s="1283"/>
      <c r="Q306" s="1285">
        <v>2212.41525</v>
      </c>
      <c r="R306" s="1285">
        <v>5699.1816899999994</v>
      </c>
      <c r="S306" s="1285">
        <v>1769.9322000000002</v>
      </c>
      <c r="T306" s="1286">
        <v>98178.139139999999</v>
      </c>
      <c r="U306" s="1180">
        <v>15806.680410000001</v>
      </c>
      <c r="V306" s="1180">
        <v>113984.81955</v>
      </c>
      <c r="W306" s="1287">
        <v>3137.3356000000003</v>
      </c>
      <c r="X306" s="1287">
        <v>527.99440000000004</v>
      </c>
      <c r="Y306" s="1287">
        <v>1373.7432000000001</v>
      </c>
      <c r="Z306" s="1180">
        <v>5039.0731999999998</v>
      </c>
      <c r="AA306" s="1286">
        <v>119023.89275</v>
      </c>
      <c r="AB306" s="1178">
        <v>69205.23792</v>
      </c>
      <c r="AC306" s="1178">
        <v>10008.2304</v>
      </c>
      <c r="AD306" s="1178">
        <v>950.04</v>
      </c>
      <c r="AE306" s="1180">
        <v>75812.954036601586</v>
      </c>
      <c r="AF306" s="1180">
        <v>10963.816238592</v>
      </c>
      <c r="AG306" s="1180">
        <v>1561.12</v>
      </c>
      <c r="AH306" s="1180">
        <v>207361.78302519358</v>
      </c>
      <c r="AI306" s="1181">
        <v>199.39</v>
      </c>
      <c r="AJ306" s="1182"/>
      <c r="AK306" s="1631"/>
      <c r="AL306" s="483"/>
      <c r="AM306" s="474" t="s">
        <v>2603</v>
      </c>
      <c r="AN306" t="b">
        <v>0</v>
      </c>
      <c r="AO306" t="e">
        <v>#NAME?</v>
      </c>
      <c r="AQ306" s="1454"/>
    </row>
    <row r="307" spans="1:43" outlineLevel="1" x14ac:dyDescent="0.2">
      <c r="A307" s="790"/>
      <c r="B307" s="781" t="s">
        <v>2276</v>
      </c>
      <c r="C307" s="977"/>
      <c r="D307" s="977"/>
      <c r="E307" s="767">
        <v>206</v>
      </c>
      <c r="F307" s="276">
        <v>209</v>
      </c>
      <c r="G307" s="276" t="s">
        <v>68</v>
      </c>
      <c r="H307" s="277"/>
      <c r="I307" s="895">
        <v>1</v>
      </c>
      <c r="J307" s="279" t="s">
        <v>546</v>
      </c>
      <c r="K307" s="280"/>
      <c r="L307" s="719"/>
      <c r="M307" s="720">
        <v>1</v>
      </c>
      <c r="N307" s="1482">
        <v>54</v>
      </c>
      <c r="O307" s="283">
        <v>44146.32</v>
      </c>
      <c r="P307" s="721">
        <v>2.5</v>
      </c>
      <c r="Q307" s="1056">
        <v>1103.6579999999999</v>
      </c>
      <c r="R307" s="1056">
        <v>2843.0230099999999</v>
      </c>
      <c r="S307" s="1056">
        <v>882.92639999999994</v>
      </c>
      <c r="T307" s="722">
        <v>48975.927409999997</v>
      </c>
      <c r="U307" s="286">
        <v>7885.1243100000002</v>
      </c>
      <c r="V307" s="723">
        <v>56861.051719999996</v>
      </c>
      <c r="W307" s="287">
        <v>1074.43</v>
      </c>
      <c r="X307" s="287">
        <v>180.82</v>
      </c>
      <c r="Y307" s="287">
        <v>470.46</v>
      </c>
      <c r="Z307" s="723">
        <v>1725.71</v>
      </c>
      <c r="AA307" s="722">
        <v>58586.761719999995</v>
      </c>
      <c r="AB307" s="369"/>
      <c r="AC307" s="369"/>
      <c r="AD307" s="369"/>
      <c r="AE307" s="350"/>
      <c r="AF307" s="350"/>
      <c r="AG307" s="350"/>
      <c r="AH307" s="1435" t="s">
        <v>364</v>
      </c>
      <c r="AI307" s="843"/>
      <c r="AJ307" s="351"/>
      <c r="AK307" s="1625"/>
      <c r="AL307" s="483"/>
      <c r="AM307"/>
      <c r="AO307" t="s">
        <v>364</v>
      </c>
      <c r="AQ307" s="1453"/>
    </row>
    <row r="308" spans="1:43" outlineLevel="1" x14ac:dyDescent="0.2">
      <c r="A308" s="790"/>
      <c r="B308" s="781" t="s">
        <v>2276</v>
      </c>
      <c r="C308" s="977"/>
      <c r="D308" s="977"/>
      <c r="E308" s="767">
        <v>206</v>
      </c>
      <c r="F308" s="276">
        <v>209</v>
      </c>
      <c r="G308" s="276" t="s">
        <v>68</v>
      </c>
      <c r="H308" s="277"/>
      <c r="I308" s="895">
        <v>80</v>
      </c>
      <c r="J308" s="279" t="s">
        <v>561</v>
      </c>
      <c r="K308" s="277"/>
      <c r="L308" s="322"/>
      <c r="M308" s="281">
        <v>0.83</v>
      </c>
      <c r="N308" s="1463">
        <v>42</v>
      </c>
      <c r="O308" s="283">
        <v>22885.988399999998</v>
      </c>
      <c r="P308" s="284">
        <v>2.5</v>
      </c>
      <c r="Q308" s="1056">
        <v>572.14971000000003</v>
      </c>
      <c r="R308" s="1056">
        <v>1473.8576499999999</v>
      </c>
      <c r="S308" s="1056">
        <v>457.71976999999998</v>
      </c>
      <c r="T308" s="285">
        <v>25389.715529999998</v>
      </c>
      <c r="U308" s="286">
        <v>4087.7442000000001</v>
      </c>
      <c r="V308" s="286">
        <v>29477.459729999999</v>
      </c>
      <c r="W308" s="287">
        <v>891.77689999999996</v>
      </c>
      <c r="X308" s="287">
        <v>150.0806</v>
      </c>
      <c r="Y308" s="287">
        <v>390.48180000000002</v>
      </c>
      <c r="Z308" s="286">
        <v>1432.3393000000001</v>
      </c>
      <c r="AA308" s="285">
        <v>30909.799029999998</v>
      </c>
      <c r="AB308" s="263"/>
      <c r="AC308" s="263"/>
      <c r="AD308" s="263"/>
      <c r="AE308" s="249"/>
      <c r="AF308" s="249"/>
      <c r="AG308" s="249"/>
      <c r="AH308" s="830"/>
      <c r="AI308" s="225"/>
      <c r="AJ308" s="266"/>
      <c r="AK308" s="1625"/>
      <c r="AL308" s="483"/>
      <c r="AM308"/>
      <c r="AO308" t="s">
        <v>364</v>
      </c>
      <c r="AQ308" s="1453"/>
    </row>
    <row r="309" spans="1:43" outlineLevel="1" x14ac:dyDescent="0.2">
      <c r="A309" s="790"/>
      <c r="B309" s="781" t="s">
        <v>2276</v>
      </c>
      <c r="C309" s="977"/>
      <c r="D309" s="977"/>
      <c r="E309" s="767">
        <v>223</v>
      </c>
      <c r="F309" s="276">
        <v>232</v>
      </c>
      <c r="G309" s="276" t="s">
        <v>68</v>
      </c>
      <c r="H309" s="277"/>
      <c r="I309" s="895">
        <v>200</v>
      </c>
      <c r="J309" s="279" t="s">
        <v>1927</v>
      </c>
      <c r="K309" s="277"/>
      <c r="L309" s="322"/>
      <c r="M309" s="281">
        <v>0.28000000000000003</v>
      </c>
      <c r="N309" s="1463">
        <v>28</v>
      </c>
      <c r="O309" s="283">
        <v>4458.4512000000004</v>
      </c>
      <c r="P309" s="284">
        <v>2.5</v>
      </c>
      <c r="Q309" s="1056">
        <v>111.46128</v>
      </c>
      <c r="R309" s="1056">
        <v>287.12425999999999</v>
      </c>
      <c r="S309" s="1056">
        <v>89.169020000000003</v>
      </c>
      <c r="T309" s="285">
        <v>4946.2057600000007</v>
      </c>
      <c r="U309" s="286">
        <v>796.33912999999995</v>
      </c>
      <c r="V309" s="286">
        <v>5742.544890000001</v>
      </c>
      <c r="W309" s="287">
        <v>300.84039999999999</v>
      </c>
      <c r="X309" s="287">
        <v>50.629600000000003</v>
      </c>
      <c r="Y309" s="287">
        <v>131.72880000000001</v>
      </c>
      <c r="Z309" s="286">
        <v>483.19880000000001</v>
      </c>
      <c r="AA309" s="285">
        <v>6225.7436900000012</v>
      </c>
      <c r="AB309" s="257">
        <v>68543.475839999999</v>
      </c>
      <c r="AC309" s="257">
        <v>9906.9465600000003</v>
      </c>
      <c r="AD309" s="263"/>
      <c r="AE309" s="249">
        <v>75088.006913203193</v>
      </c>
      <c r="AF309" s="249">
        <v>10852.861817548801</v>
      </c>
      <c r="AG309" s="249"/>
      <c r="AH309" s="830"/>
      <c r="AI309" s="225"/>
      <c r="AJ309" s="266"/>
      <c r="AK309" s="1625"/>
      <c r="AL309" s="483"/>
      <c r="AM309"/>
      <c r="AO309" t="s">
        <v>364</v>
      </c>
      <c r="AQ309" s="1453"/>
    </row>
    <row r="310" spans="1:43" outlineLevel="1" x14ac:dyDescent="0.2">
      <c r="A310" s="790"/>
      <c r="B310" s="781" t="s">
        <v>2276</v>
      </c>
      <c r="C310" s="977"/>
      <c r="D310" s="977"/>
      <c r="E310" s="767">
        <v>223</v>
      </c>
      <c r="F310" s="276">
        <v>232</v>
      </c>
      <c r="G310" s="276" t="s">
        <v>68</v>
      </c>
      <c r="H310" s="277"/>
      <c r="I310" s="895">
        <v>170</v>
      </c>
      <c r="J310" s="279" t="s">
        <v>3262</v>
      </c>
      <c r="K310" s="277"/>
      <c r="L310" s="322"/>
      <c r="M310" s="281">
        <v>0.7</v>
      </c>
      <c r="N310" s="1463">
        <v>36</v>
      </c>
      <c r="O310" s="283">
        <v>15254.316000000001</v>
      </c>
      <c r="P310" s="284">
        <v>2.5</v>
      </c>
      <c r="Q310" s="1056">
        <v>381.35789999999997</v>
      </c>
      <c r="R310" s="1056">
        <v>982.37795000000006</v>
      </c>
      <c r="S310" s="1056">
        <v>305.08632</v>
      </c>
      <c r="T310" s="285">
        <v>16923.138170000002</v>
      </c>
      <c r="U310" s="286">
        <v>2724.6252500000001</v>
      </c>
      <c r="V310" s="286">
        <v>19647.763420000003</v>
      </c>
      <c r="W310" s="287">
        <v>752.101</v>
      </c>
      <c r="X310" s="287">
        <v>126.574</v>
      </c>
      <c r="Y310" s="287">
        <v>329.322</v>
      </c>
      <c r="Z310" s="286">
        <v>1207.9969999999998</v>
      </c>
      <c r="AA310" s="285">
        <v>20855.760420000002</v>
      </c>
      <c r="AB310" s="263"/>
      <c r="AC310" s="263"/>
      <c r="AD310" s="263"/>
      <c r="AE310" s="249"/>
      <c r="AF310" s="249"/>
      <c r="AG310" s="249"/>
      <c r="AH310" s="830" t="s">
        <v>592</v>
      </c>
      <c r="AI310" s="247"/>
      <c r="AJ310" s="370"/>
      <c r="AK310" s="1625"/>
      <c r="AL310" s="483"/>
      <c r="AM310"/>
      <c r="AO310" t="s">
        <v>364</v>
      </c>
      <c r="AQ310" s="1453"/>
    </row>
    <row r="311" spans="1:43" outlineLevel="1" x14ac:dyDescent="0.2">
      <c r="A311" s="790"/>
      <c r="B311" s="781" t="s">
        <v>2276</v>
      </c>
      <c r="C311" s="977"/>
      <c r="D311" s="977"/>
      <c r="E311" s="767">
        <v>223</v>
      </c>
      <c r="F311" s="276">
        <v>232</v>
      </c>
      <c r="G311" s="276" t="s">
        <v>68</v>
      </c>
      <c r="H311" s="277"/>
      <c r="I311" s="895">
        <v>201</v>
      </c>
      <c r="J311" s="279" t="s">
        <v>2609</v>
      </c>
      <c r="K311" s="277"/>
      <c r="L311" s="322"/>
      <c r="M311" s="281">
        <v>0.11</v>
      </c>
      <c r="N311" s="1463">
        <v>28</v>
      </c>
      <c r="O311" s="283">
        <v>1751.5344</v>
      </c>
      <c r="P311" s="284">
        <v>2.5</v>
      </c>
      <c r="Q311" s="1056">
        <v>43.788359999999997</v>
      </c>
      <c r="R311" s="1056">
        <v>112.79882000000001</v>
      </c>
      <c r="S311" s="1056">
        <v>35.03069</v>
      </c>
      <c r="T311" s="285">
        <v>1943.15227</v>
      </c>
      <c r="U311" s="286">
        <v>312.84751999999997</v>
      </c>
      <c r="V311" s="286">
        <v>2255.9997899999998</v>
      </c>
      <c r="W311" s="287">
        <v>118.18729999999999</v>
      </c>
      <c r="X311" s="287">
        <v>19.8902</v>
      </c>
      <c r="Y311" s="287">
        <v>51.750599999999999</v>
      </c>
      <c r="Z311" s="286">
        <v>189.82809999999998</v>
      </c>
      <c r="AA311" s="285">
        <v>2445.82789</v>
      </c>
      <c r="AB311" s="257">
        <v>661.76207999999997</v>
      </c>
      <c r="AC311" s="257">
        <v>101.28384</v>
      </c>
      <c r="AD311" s="263"/>
      <c r="AE311" s="249">
        <v>724.94712339839998</v>
      </c>
      <c r="AF311" s="249">
        <v>110.9544210432</v>
      </c>
      <c r="AG311" s="249"/>
      <c r="AH311" s="830" t="s">
        <v>593</v>
      </c>
      <c r="AI311" s="246">
        <v>2.16</v>
      </c>
      <c r="AJ311" s="371"/>
      <c r="AK311" s="1625"/>
      <c r="AL311" s="483"/>
      <c r="AM311"/>
      <c r="AO311" t="s">
        <v>364</v>
      </c>
      <c r="AQ311" s="1453"/>
    </row>
    <row r="312" spans="1:43" ht="15" customHeight="1" outlineLevel="1" x14ac:dyDescent="0.2">
      <c r="A312" s="790"/>
      <c r="B312" s="781" t="s">
        <v>2276</v>
      </c>
      <c r="C312" s="977"/>
      <c r="D312" s="977"/>
      <c r="E312" s="767">
        <v>206</v>
      </c>
      <c r="F312" s="276">
        <v>209</v>
      </c>
      <c r="G312" s="276" t="s">
        <v>68</v>
      </c>
      <c r="H312" s="277"/>
      <c r="I312" s="896" t="s">
        <v>586</v>
      </c>
      <c r="J312" s="432" t="s">
        <v>611</v>
      </c>
      <c r="K312" s="433"/>
      <c r="L312" s="657"/>
      <c r="M312" s="434"/>
      <c r="N312" s="1467"/>
      <c r="O312" s="434"/>
      <c r="P312" s="435"/>
      <c r="Q312" s="1063"/>
      <c r="R312" s="1063"/>
      <c r="S312" s="1064"/>
      <c r="T312" s="436"/>
      <c r="U312" s="436"/>
      <c r="V312" s="436"/>
      <c r="W312" s="436"/>
      <c r="X312" s="436"/>
      <c r="Y312" s="436"/>
      <c r="Z312" s="436"/>
      <c r="AA312" s="436"/>
      <c r="AB312" s="249"/>
      <c r="AC312" s="249"/>
      <c r="AD312" s="249"/>
      <c r="AE312" s="249"/>
      <c r="AF312" s="249"/>
      <c r="AG312" s="249"/>
      <c r="AH312" s="830"/>
      <c r="AI312" s="225"/>
      <c r="AJ312" s="266"/>
      <c r="AK312" s="1625"/>
      <c r="AL312" s="483"/>
      <c r="AM312" t="s">
        <v>698</v>
      </c>
      <c r="AO312" t="s">
        <v>364</v>
      </c>
      <c r="AQ312" s="1453"/>
    </row>
    <row r="313" spans="1:43" outlineLevel="1" x14ac:dyDescent="0.2">
      <c r="A313" s="790"/>
      <c r="B313" s="781" t="s">
        <v>2276</v>
      </c>
      <c r="C313" s="977"/>
      <c r="D313" s="977"/>
      <c r="E313" s="767">
        <v>206</v>
      </c>
      <c r="F313" s="276">
        <v>209</v>
      </c>
      <c r="G313" s="276" t="s">
        <v>68</v>
      </c>
      <c r="H313" s="277"/>
      <c r="I313" s="902" t="s">
        <v>587</v>
      </c>
      <c r="J313" s="442" t="s">
        <v>599</v>
      </c>
      <c r="K313" s="224"/>
      <c r="L313" s="649"/>
      <c r="M313" s="249"/>
      <c r="N313" s="1464"/>
      <c r="O313" s="249"/>
      <c r="P313" s="250"/>
      <c r="Q313" s="1048"/>
      <c r="R313" s="1048"/>
      <c r="S313" s="1048"/>
      <c r="T313" s="249"/>
      <c r="U313" s="249"/>
      <c r="V313" s="249"/>
      <c r="W313" s="249"/>
      <c r="X313" s="249"/>
      <c r="Y313" s="249"/>
      <c r="Z313" s="249"/>
      <c r="AA313" s="249"/>
      <c r="AB313" s="249"/>
      <c r="AC313" s="249"/>
      <c r="AD313" s="249"/>
      <c r="AE313" s="249"/>
      <c r="AF313" s="249"/>
      <c r="AG313" s="249"/>
      <c r="AH313" s="830"/>
      <c r="AI313" s="225"/>
      <c r="AJ313" s="266"/>
      <c r="AK313" s="1625"/>
      <c r="AL313" s="483"/>
      <c r="AM313" t="s">
        <v>698</v>
      </c>
      <c r="AO313" t="s">
        <v>364</v>
      </c>
      <c r="AQ313" s="1453"/>
    </row>
    <row r="314" spans="1:43" outlineLevel="1" x14ac:dyDescent="0.2">
      <c r="A314" s="790"/>
      <c r="B314" s="781" t="s">
        <v>2276</v>
      </c>
      <c r="C314" s="977"/>
      <c r="D314" s="977"/>
      <c r="E314" s="767">
        <v>206</v>
      </c>
      <c r="F314" s="276">
        <v>209</v>
      </c>
      <c r="G314" s="276" t="s">
        <v>68</v>
      </c>
      <c r="H314" s="277"/>
      <c r="I314" s="902" t="s">
        <v>587</v>
      </c>
      <c r="J314" s="442" t="s">
        <v>1804</v>
      </c>
      <c r="K314" s="224"/>
      <c r="L314" s="649"/>
      <c r="M314" s="249"/>
      <c r="N314" s="1464"/>
      <c r="O314" s="249"/>
      <c r="P314" s="250"/>
      <c r="Q314" s="1048"/>
      <c r="R314" s="1048"/>
      <c r="S314" s="1048"/>
      <c r="T314" s="249"/>
      <c r="U314" s="249"/>
      <c r="V314" s="249"/>
      <c r="W314" s="249"/>
      <c r="X314" s="249"/>
      <c r="Y314" s="249"/>
      <c r="Z314" s="249"/>
      <c r="AA314" s="249"/>
      <c r="AB314" s="249"/>
      <c r="AC314" s="249"/>
      <c r="AD314" s="249"/>
      <c r="AE314" s="249"/>
      <c r="AF314" s="249"/>
      <c r="AG314" s="249"/>
      <c r="AH314" s="830"/>
      <c r="AI314" s="225"/>
      <c r="AJ314" s="266"/>
      <c r="AK314" s="1625"/>
      <c r="AL314" s="483"/>
      <c r="AM314" t="s">
        <v>698</v>
      </c>
      <c r="AO314" t="s">
        <v>364</v>
      </c>
      <c r="AQ314" s="1453"/>
    </row>
    <row r="315" spans="1:43" outlineLevel="1" x14ac:dyDescent="0.2">
      <c r="A315" s="790"/>
      <c r="B315" s="781" t="s">
        <v>2276</v>
      </c>
      <c r="C315" s="977"/>
      <c r="D315" s="977"/>
      <c r="E315" s="767">
        <v>206</v>
      </c>
      <c r="F315" s="276">
        <v>209</v>
      </c>
      <c r="G315" s="276" t="s">
        <v>68</v>
      </c>
      <c r="H315" s="277"/>
      <c r="I315" s="902" t="s">
        <v>587</v>
      </c>
      <c r="J315" s="442" t="s">
        <v>600</v>
      </c>
      <c r="K315" s="224"/>
      <c r="L315" s="649"/>
      <c r="M315" s="249"/>
      <c r="N315" s="1464"/>
      <c r="O315" s="249"/>
      <c r="P315" s="250"/>
      <c r="Q315" s="1048"/>
      <c r="R315" s="1048"/>
      <c r="S315" s="1048"/>
      <c r="T315" s="249"/>
      <c r="U315" s="249"/>
      <c r="V315" s="249"/>
      <c r="W315" s="249"/>
      <c r="X315" s="249"/>
      <c r="Y315" s="249"/>
      <c r="Z315" s="249"/>
      <c r="AA315" s="249"/>
      <c r="AB315" s="249"/>
      <c r="AC315" s="249"/>
      <c r="AD315" s="249"/>
      <c r="AE315" s="249"/>
      <c r="AF315" s="249"/>
      <c r="AG315" s="249"/>
      <c r="AH315" s="830"/>
      <c r="AI315" s="225"/>
      <c r="AJ315" s="266"/>
      <c r="AK315" s="1625"/>
      <c r="AL315" s="483"/>
      <c r="AM315" t="s">
        <v>698</v>
      </c>
      <c r="AO315" t="s">
        <v>364</v>
      </c>
      <c r="AQ315" s="1453"/>
    </row>
    <row r="316" spans="1:43" outlineLevel="1" x14ac:dyDescent="0.2">
      <c r="A316" s="791"/>
      <c r="B316" s="807" t="s">
        <v>2276</v>
      </c>
      <c r="C316" s="978"/>
      <c r="D316" s="978"/>
      <c r="E316" s="768">
        <v>206</v>
      </c>
      <c r="F316" s="289">
        <v>209</v>
      </c>
      <c r="G316" s="289" t="s">
        <v>68</v>
      </c>
      <c r="H316" s="290"/>
      <c r="I316" s="897" t="s">
        <v>587</v>
      </c>
      <c r="J316" s="437" t="s">
        <v>5</v>
      </c>
      <c r="K316" s="259"/>
      <c r="L316" s="658"/>
      <c r="M316" s="260"/>
      <c r="N316" s="1466"/>
      <c r="O316" s="260"/>
      <c r="P316" s="262"/>
      <c r="Q316" s="1059"/>
      <c r="R316" s="1059"/>
      <c r="S316" s="1059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833"/>
      <c r="AI316" s="261"/>
      <c r="AJ316" s="267"/>
      <c r="AK316" s="1626"/>
      <c r="AL316" s="483"/>
      <c r="AM316" t="s">
        <v>698</v>
      </c>
      <c r="AO316" t="s">
        <v>364</v>
      </c>
      <c r="AQ316" s="1453"/>
    </row>
    <row r="317" spans="1:43" ht="32.25" customHeight="1" x14ac:dyDescent="0.2">
      <c r="A317" s="804" t="s">
        <v>2028</v>
      </c>
      <c r="B317" s="1249" t="s">
        <v>2276</v>
      </c>
      <c r="C317" s="1250" t="s">
        <v>2537</v>
      </c>
      <c r="D317" s="1250" t="s">
        <v>104</v>
      </c>
      <c r="E317" s="1148">
        <v>220</v>
      </c>
      <c r="F317" s="1149">
        <v>229</v>
      </c>
      <c r="G317" s="1149" t="s">
        <v>67</v>
      </c>
      <c r="H317" s="1149" t="s">
        <v>498</v>
      </c>
      <c r="I317" s="1150"/>
      <c r="J317" s="1151" t="s">
        <v>1777</v>
      </c>
      <c r="K317" s="1152">
        <v>600</v>
      </c>
      <c r="L317" s="714" t="s">
        <v>591</v>
      </c>
      <c r="M317" s="340">
        <v>2.9200000000000004</v>
      </c>
      <c r="N317" s="1480"/>
      <c r="O317" s="716">
        <v>88496.61</v>
      </c>
      <c r="P317" s="715"/>
      <c r="Q317" s="1069">
        <v>2212.41525</v>
      </c>
      <c r="R317" s="1069">
        <v>5699.1816899999994</v>
      </c>
      <c r="S317" s="1069">
        <v>1769.9322000000002</v>
      </c>
      <c r="T317" s="717">
        <v>98178.139139999999</v>
      </c>
      <c r="U317" s="340">
        <v>15806.680410000001</v>
      </c>
      <c r="V317" s="340">
        <v>113984.81955</v>
      </c>
      <c r="W317" s="718">
        <v>3137.3356000000003</v>
      </c>
      <c r="X317" s="718">
        <v>527.99440000000004</v>
      </c>
      <c r="Y317" s="718">
        <v>1373.7432000000001</v>
      </c>
      <c r="Z317" s="340">
        <v>5039.0731999999998</v>
      </c>
      <c r="AA317" s="717">
        <v>119023.89275</v>
      </c>
      <c r="AB317" s="341">
        <v>117537.25536000001</v>
      </c>
      <c r="AC317" s="341">
        <v>11037.6504</v>
      </c>
      <c r="AD317" s="339">
        <v>950.04</v>
      </c>
      <c r="AE317" s="340">
        <v>128759.71250177281</v>
      </c>
      <c r="AF317" s="340">
        <v>12091.525260192</v>
      </c>
      <c r="AG317" s="340">
        <v>1561.12</v>
      </c>
      <c r="AH317" s="340">
        <v>261436.25051196478</v>
      </c>
      <c r="AI317" s="842">
        <v>435.73</v>
      </c>
      <c r="AJ317" s="395"/>
      <c r="AK317" s="1630">
        <v>38</v>
      </c>
      <c r="AL317" s="484"/>
      <c r="AM317" s="751" t="s">
        <v>2604</v>
      </c>
      <c r="AN317" t="b">
        <v>0</v>
      </c>
      <c r="AO317" t="e">
        <v>#NAME?</v>
      </c>
      <c r="AQ317" s="1454"/>
    </row>
    <row r="318" spans="1:43" ht="28.5" customHeight="1" x14ac:dyDescent="0.2">
      <c r="A318" s="1251" t="s">
        <v>2029</v>
      </c>
      <c r="B318" s="781" t="s">
        <v>2276</v>
      </c>
      <c r="C318" s="977" t="s">
        <v>2537</v>
      </c>
      <c r="D318" s="977" t="s">
        <v>111</v>
      </c>
      <c r="E318" s="1193">
        <v>234</v>
      </c>
      <c r="F318" s="1194">
        <v>251</v>
      </c>
      <c r="G318" s="1194" t="s">
        <v>67</v>
      </c>
      <c r="H318" s="1194" t="s">
        <v>498</v>
      </c>
      <c r="I318" s="1195"/>
      <c r="J318" s="1196" t="s">
        <v>1777</v>
      </c>
      <c r="K318" s="1281">
        <v>600</v>
      </c>
      <c r="L318" s="1282" t="s">
        <v>591</v>
      </c>
      <c r="M318" s="1180">
        <v>2.9200000000000004</v>
      </c>
      <c r="N318" s="1481"/>
      <c r="O318" s="1284">
        <v>88496.61</v>
      </c>
      <c r="P318" s="1283"/>
      <c r="Q318" s="1285">
        <v>2212.41525</v>
      </c>
      <c r="R318" s="1285">
        <v>5699.1816899999994</v>
      </c>
      <c r="S318" s="1285">
        <v>1769.9322000000002</v>
      </c>
      <c r="T318" s="1286">
        <v>98178.139139999999</v>
      </c>
      <c r="U318" s="1180">
        <v>15806.680410000001</v>
      </c>
      <c r="V318" s="1180">
        <v>113984.81955</v>
      </c>
      <c r="W318" s="1287">
        <v>3137.3356000000003</v>
      </c>
      <c r="X318" s="1287">
        <v>527.99440000000004</v>
      </c>
      <c r="Y318" s="1287">
        <v>1373.7432000000001</v>
      </c>
      <c r="Z318" s="1180">
        <v>5039.0731999999998</v>
      </c>
      <c r="AA318" s="1286">
        <v>119023.89275</v>
      </c>
      <c r="AB318" s="1178">
        <v>117537.25536000001</v>
      </c>
      <c r="AC318" s="1178">
        <v>11037.6504</v>
      </c>
      <c r="AD318" s="1178">
        <v>950.04</v>
      </c>
      <c r="AE318" s="1180">
        <v>128759.71250177281</v>
      </c>
      <c r="AF318" s="1180">
        <v>12091.525260192</v>
      </c>
      <c r="AG318" s="1180">
        <v>1561.12</v>
      </c>
      <c r="AH318" s="1180">
        <v>261436.25051196478</v>
      </c>
      <c r="AI318" s="1181">
        <v>435.73</v>
      </c>
      <c r="AJ318" s="1182"/>
      <c r="AK318" s="1632"/>
      <c r="AL318" s="483"/>
      <c r="AM318" s="474" t="s">
        <v>2603</v>
      </c>
      <c r="AN318" t="b">
        <v>0</v>
      </c>
      <c r="AO318" t="e">
        <v>#NAME?</v>
      </c>
      <c r="AQ318" s="1454"/>
    </row>
    <row r="319" spans="1:43" ht="26.25" customHeight="1" x14ac:dyDescent="0.2">
      <c r="A319" s="1251" t="s">
        <v>2030</v>
      </c>
      <c r="B319" s="781" t="s">
        <v>2276</v>
      </c>
      <c r="C319" s="977" t="s">
        <v>2537</v>
      </c>
      <c r="D319" s="977" t="s">
        <v>2549</v>
      </c>
      <c r="E319" s="1165">
        <v>215</v>
      </c>
      <c r="F319" s="1166">
        <v>224</v>
      </c>
      <c r="G319" s="1166" t="s">
        <v>67</v>
      </c>
      <c r="H319" s="1166" t="s">
        <v>498</v>
      </c>
      <c r="I319" s="1167"/>
      <c r="J319" s="1168" t="s">
        <v>1777</v>
      </c>
      <c r="K319" s="1169">
        <v>600</v>
      </c>
      <c r="L319" s="1170" t="s">
        <v>591</v>
      </c>
      <c r="M319" s="1171">
        <v>2.9200000000000004</v>
      </c>
      <c r="N319" s="1469"/>
      <c r="O319" s="1173">
        <v>88496.61</v>
      </c>
      <c r="P319" s="1172"/>
      <c r="Q319" s="1174">
        <v>2212.41525</v>
      </c>
      <c r="R319" s="1174">
        <v>5699.1816899999994</v>
      </c>
      <c r="S319" s="1174">
        <v>1769.9322000000002</v>
      </c>
      <c r="T319" s="1175">
        <v>98178.139139999999</v>
      </c>
      <c r="U319" s="1171">
        <v>15806.680410000001</v>
      </c>
      <c r="V319" s="1171">
        <v>113984.81955</v>
      </c>
      <c r="W319" s="1176">
        <v>3137.3356000000003</v>
      </c>
      <c r="X319" s="1176">
        <v>527.99440000000004</v>
      </c>
      <c r="Y319" s="1176">
        <v>1373.7432000000001</v>
      </c>
      <c r="Z319" s="1171">
        <v>5039.0731999999998</v>
      </c>
      <c r="AA319" s="1175">
        <v>119023.89275</v>
      </c>
      <c r="AB319" s="1178">
        <v>117537.25536000001</v>
      </c>
      <c r="AC319" s="1178">
        <v>11037.6504</v>
      </c>
      <c r="AD319" s="1178">
        <v>950.04</v>
      </c>
      <c r="AE319" s="1180">
        <v>128759.71250177281</v>
      </c>
      <c r="AF319" s="1180">
        <v>12091.525260192</v>
      </c>
      <c r="AG319" s="1180">
        <v>1561.12</v>
      </c>
      <c r="AH319" s="1180">
        <v>261436.25051196478</v>
      </c>
      <c r="AI319" s="1181">
        <v>435.73</v>
      </c>
      <c r="AJ319" s="1182"/>
      <c r="AK319" s="1631"/>
      <c r="AL319" s="483"/>
      <c r="AM319" s="474" t="s">
        <v>2603</v>
      </c>
      <c r="AN319" t="b">
        <v>0</v>
      </c>
      <c r="AO319" t="e">
        <v>#NAME?</v>
      </c>
      <c r="AQ319" s="1454"/>
    </row>
    <row r="320" spans="1:43" outlineLevel="1" x14ac:dyDescent="0.2">
      <c r="A320" s="787"/>
      <c r="B320" s="781" t="s">
        <v>2276</v>
      </c>
      <c r="C320" s="977"/>
      <c r="D320" s="977"/>
      <c r="E320" s="767">
        <v>220</v>
      </c>
      <c r="F320" s="276">
        <v>229</v>
      </c>
      <c r="G320" s="276" t="s">
        <v>67</v>
      </c>
      <c r="H320" s="277"/>
      <c r="I320" s="895">
        <v>1</v>
      </c>
      <c r="J320" s="279" t="s">
        <v>546</v>
      </c>
      <c r="K320" s="280"/>
      <c r="L320" s="321"/>
      <c r="M320" s="281">
        <v>1</v>
      </c>
      <c r="N320" s="1463">
        <v>54</v>
      </c>
      <c r="O320" s="283">
        <v>44146.32</v>
      </c>
      <c r="P320" s="284">
        <v>2.5</v>
      </c>
      <c r="Q320" s="1056">
        <v>1103.6579999999999</v>
      </c>
      <c r="R320" s="1056">
        <v>2843.0230099999999</v>
      </c>
      <c r="S320" s="1056">
        <v>882.92639999999994</v>
      </c>
      <c r="T320" s="285">
        <v>48975.927409999997</v>
      </c>
      <c r="U320" s="286">
        <v>7885.1243100000002</v>
      </c>
      <c r="V320" s="286">
        <v>56861.051719999996</v>
      </c>
      <c r="W320" s="287">
        <v>1074.43</v>
      </c>
      <c r="X320" s="287">
        <v>180.82</v>
      </c>
      <c r="Y320" s="287">
        <v>470.46</v>
      </c>
      <c r="Z320" s="345">
        <v>1725.71</v>
      </c>
      <c r="AA320" s="285">
        <v>58586.761719999995</v>
      </c>
      <c r="AB320" s="369"/>
      <c r="AC320" s="369"/>
      <c r="AD320" s="369"/>
      <c r="AE320" s="350"/>
      <c r="AF320" s="350"/>
      <c r="AG320" s="350"/>
      <c r="AH320" s="832"/>
      <c r="AI320" s="843"/>
      <c r="AJ320" s="351"/>
      <c r="AK320" s="1625"/>
      <c r="AL320" s="483"/>
      <c r="AM320"/>
      <c r="AO320" t="s">
        <v>364</v>
      </c>
      <c r="AQ320" s="1453"/>
    </row>
    <row r="321" spans="1:43" outlineLevel="1" x14ac:dyDescent="0.2">
      <c r="A321" s="787"/>
      <c r="B321" s="781" t="s">
        <v>2276</v>
      </c>
      <c r="C321" s="977"/>
      <c r="D321" s="977"/>
      <c r="E321" s="767">
        <v>220</v>
      </c>
      <c r="F321" s="276">
        <v>229</v>
      </c>
      <c r="G321" s="276" t="s">
        <v>67</v>
      </c>
      <c r="H321" s="277"/>
      <c r="I321" s="895">
        <v>80</v>
      </c>
      <c r="J321" s="279" t="s">
        <v>561</v>
      </c>
      <c r="K321" s="277"/>
      <c r="L321" s="322"/>
      <c r="M321" s="281">
        <v>0.83</v>
      </c>
      <c r="N321" s="1463">
        <v>42</v>
      </c>
      <c r="O321" s="283">
        <v>22885.988399999998</v>
      </c>
      <c r="P321" s="284">
        <v>2.5</v>
      </c>
      <c r="Q321" s="1056">
        <v>572.14971000000003</v>
      </c>
      <c r="R321" s="1056">
        <v>1473.8576499999999</v>
      </c>
      <c r="S321" s="1056">
        <v>457.71976999999998</v>
      </c>
      <c r="T321" s="285">
        <v>25389.715529999998</v>
      </c>
      <c r="U321" s="286">
        <v>4087.7442000000001</v>
      </c>
      <c r="V321" s="286">
        <v>29477.459729999999</v>
      </c>
      <c r="W321" s="287">
        <v>891.77689999999996</v>
      </c>
      <c r="X321" s="287">
        <v>150.0806</v>
      </c>
      <c r="Y321" s="287">
        <v>390.48180000000002</v>
      </c>
      <c r="Z321" s="345">
        <v>1432.3393000000001</v>
      </c>
      <c r="AA321" s="285">
        <v>30909.799029999998</v>
      </c>
      <c r="AB321" s="263"/>
      <c r="AC321" s="263"/>
      <c r="AD321" s="263"/>
      <c r="AE321" s="249"/>
      <c r="AF321" s="249"/>
      <c r="AG321" s="249"/>
      <c r="AH321" s="830"/>
      <c r="AI321" s="225"/>
      <c r="AJ321" s="266"/>
      <c r="AK321" s="1625"/>
      <c r="AL321" s="483"/>
      <c r="AM321"/>
      <c r="AO321" t="s">
        <v>364</v>
      </c>
      <c r="AQ321" s="1453"/>
    </row>
    <row r="322" spans="1:43" outlineLevel="1" x14ac:dyDescent="0.2">
      <c r="A322" s="787"/>
      <c r="B322" s="781" t="s">
        <v>2276</v>
      </c>
      <c r="C322" s="977"/>
      <c r="D322" s="977"/>
      <c r="E322" s="767">
        <v>220</v>
      </c>
      <c r="F322" s="276">
        <v>229</v>
      </c>
      <c r="G322" s="276" t="s">
        <v>67</v>
      </c>
      <c r="H322" s="277"/>
      <c r="I322" s="895">
        <v>200</v>
      </c>
      <c r="J322" s="279" t="s">
        <v>1927</v>
      </c>
      <c r="K322" s="277"/>
      <c r="L322" s="322"/>
      <c r="M322" s="281">
        <v>0.28000000000000003</v>
      </c>
      <c r="N322" s="1463">
        <v>28</v>
      </c>
      <c r="O322" s="283">
        <v>4458.4512000000004</v>
      </c>
      <c r="P322" s="284">
        <v>2.5</v>
      </c>
      <c r="Q322" s="1056">
        <v>111.46128</v>
      </c>
      <c r="R322" s="1056">
        <v>287.12425999999999</v>
      </c>
      <c r="S322" s="1056">
        <v>89.169020000000003</v>
      </c>
      <c r="T322" s="285">
        <v>4946.2057600000007</v>
      </c>
      <c r="U322" s="286">
        <v>796.33912999999995</v>
      </c>
      <c r="V322" s="286">
        <v>5742.544890000001</v>
      </c>
      <c r="W322" s="287">
        <v>300.84039999999999</v>
      </c>
      <c r="X322" s="287">
        <v>50.629600000000003</v>
      </c>
      <c r="Y322" s="287">
        <v>131.72880000000001</v>
      </c>
      <c r="Z322" s="345">
        <v>483.19880000000001</v>
      </c>
      <c r="AA322" s="285">
        <v>6225.7436900000012</v>
      </c>
      <c r="AB322" s="257">
        <v>116441.02512000001</v>
      </c>
      <c r="AC322" s="257">
        <v>10930.933440000001</v>
      </c>
      <c r="AD322" s="263"/>
      <c r="AE322" s="249">
        <v>127558.81419845761</v>
      </c>
      <c r="AF322" s="249">
        <v>11974.618964851201</v>
      </c>
      <c r="AG322" s="249"/>
      <c r="AH322" s="830"/>
      <c r="AI322" s="225"/>
      <c r="AJ322" s="266"/>
      <c r="AK322" s="1625"/>
      <c r="AL322" s="483"/>
      <c r="AM322"/>
      <c r="AO322" t="s">
        <v>364</v>
      </c>
      <c r="AQ322" s="1453"/>
    </row>
    <row r="323" spans="1:43" outlineLevel="1" x14ac:dyDescent="0.2">
      <c r="A323" s="787"/>
      <c r="B323" s="781" t="s">
        <v>2276</v>
      </c>
      <c r="C323" s="977"/>
      <c r="D323" s="977"/>
      <c r="E323" s="767">
        <v>220</v>
      </c>
      <c r="F323" s="276">
        <v>229</v>
      </c>
      <c r="G323" s="276" t="s">
        <v>67</v>
      </c>
      <c r="H323" s="277"/>
      <c r="I323" s="895">
        <v>170</v>
      </c>
      <c r="J323" s="279" t="s">
        <v>3262</v>
      </c>
      <c r="K323" s="277"/>
      <c r="L323" s="322"/>
      <c r="M323" s="281">
        <v>0.7</v>
      </c>
      <c r="N323" s="1463">
        <v>36</v>
      </c>
      <c r="O323" s="283">
        <v>15254.316000000001</v>
      </c>
      <c r="P323" s="284">
        <v>2.5</v>
      </c>
      <c r="Q323" s="1056">
        <v>381.35789999999997</v>
      </c>
      <c r="R323" s="1056">
        <v>982.37795000000006</v>
      </c>
      <c r="S323" s="1056">
        <v>305.08632</v>
      </c>
      <c r="T323" s="285">
        <v>16923.138170000002</v>
      </c>
      <c r="U323" s="286">
        <v>2724.6252500000001</v>
      </c>
      <c r="V323" s="286">
        <v>19647.763420000003</v>
      </c>
      <c r="W323" s="287">
        <v>752.101</v>
      </c>
      <c r="X323" s="287">
        <v>126.574</v>
      </c>
      <c r="Y323" s="287">
        <v>329.322</v>
      </c>
      <c r="Z323" s="345">
        <v>1207.9969999999998</v>
      </c>
      <c r="AA323" s="285">
        <v>20855.760420000002</v>
      </c>
      <c r="AB323" s="263"/>
      <c r="AC323" s="263"/>
      <c r="AD323" s="263"/>
      <c r="AE323" s="249"/>
      <c r="AF323" s="249"/>
      <c r="AG323" s="249"/>
      <c r="AH323" s="830" t="s">
        <v>592</v>
      </c>
      <c r="AI323" s="225"/>
      <c r="AJ323" s="266"/>
      <c r="AK323" s="1625"/>
      <c r="AL323" s="483"/>
      <c r="AM323"/>
      <c r="AO323" t="s">
        <v>364</v>
      </c>
      <c r="AQ323" s="1453"/>
    </row>
    <row r="324" spans="1:43" outlineLevel="1" x14ac:dyDescent="0.2">
      <c r="A324" s="787"/>
      <c r="B324" s="781" t="s">
        <v>2276</v>
      </c>
      <c r="C324" s="977"/>
      <c r="D324" s="977"/>
      <c r="E324" s="767">
        <v>220</v>
      </c>
      <c r="F324" s="276">
        <v>229</v>
      </c>
      <c r="G324" s="276" t="s">
        <v>67</v>
      </c>
      <c r="H324" s="277"/>
      <c r="I324" s="895">
        <v>201</v>
      </c>
      <c r="J324" s="279" t="s">
        <v>2609</v>
      </c>
      <c r="K324" s="277"/>
      <c r="L324" s="322"/>
      <c r="M324" s="281">
        <v>0.11</v>
      </c>
      <c r="N324" s="1463">
        <v>28</v>
      </c>
      <c r="O324" s="283">
        <v>1751.5344</v>
      </c>
      <c r="P324" s="284">
        <v>2.5</v>
      </c>
      <c r="Q324" s="1056">
        <v>43.788359999999997</v>
      </c>
      <c r="R324" s="1056">
        <v>112.79882000000001</v>
      </c>
      <c r="S324" s="1056">
        <v>35.03069</v>
      </c>
      <c r="T324" s="285">
        <v>1943.15227</v>
      </c>
      <c r="U324" s="286">
        <v>312.84751999999997</v>
      </c>
      <c r="V324" s="286">
        <v>2255.9997899999998</v>
      </c>
      <c r="W324" s="287">
        <v>118.18729999999999</v>
      </c>
      <c r="X324" s="287">
        <v>19.8902</v>
      </c>
      <c r="Y324" s="287">
        <v>51.750599999999999</v>
      </c>
      <c r="Z324" s="345">
        <v>189.82809999999998</v>
      </c>
      <c r="AA324" s="285">
        <v>2445.82789</v>
      </c>
      <c r="AB324" s="257">
        <v>1096.2302399999999</v>
      </c>
      <c r="AC324" s="257">
        <v>106.71696</v>
      </c>
      <c r="AD324" s="263"/>
      <c r="AE324" s="249">
        <v>1200.8983033151999</v>
      </c>
      <c r="AF324" s="249">
        <v>116.9062953408</v>
      </c>
      <c r="AG324" s="249"/>
      <c r="AH324" s="830" t="s">
        <v>593</v>
      </c>
      <c r="AI324" s="249">
        <v>2.16</v>
      </c>
      <c r="AJ324" s="367"/>
      <c r="AK324" s="1625"/>
      <c r="AL324" s="483"/>
      <c r="AM324"/>
      <c r="AO324" t="s">
        <v>364</v>
      </c>
      <c r="AQ324" s="1453"/>
    </row>
    <row r="325" spans="1:43" ht="15" customHeight="1" outlineLevel="1" x14ac:dyDescent="0.2">
      <c r="A325" s="787"/>
      <c r="B325" s="781" t="s">
        <v>2276</v>
      </c>
      <c r="C325" s="977"/>
      <c r="D325" s="977"/>
      <c r="E325" s="767">
        <v>220</v>
      </c>
      <c r="F325" s="276">
        <v>229</v>
      </c>
      <c r="G325" s="276" t="s">
        <v>67</v>
      </c>
      <c r="H325" s="277"/>
      <c r="I325" s="896" t="s">
        <v>586</v>
      </c>
      <c r="J325" s="432" t="s">
        <v>611</v>
      </c>
      <c r="K325" s="433"/>
      <c r="L325" s="657"/>
      <c r="M325" s="434"/>
      <c r="N325" s="1467"/>
      <c r="O325" s="434"/>
      <c r="P325" s="435"/>
      <c r="Q325" s="1063"/>
      <c r="R325" s="1063"/>
      <c r="S325" s="1064"/>
      <c r="T325" s="436"/>
      <c r="U325" s="436"/>
      <c r="V325" s="436"/>
      <c r="W325" s="436"/>
      <c r="X325" s="436"/>
      <c r="Y325" s="436"/>
      <c r="Z325" s="436"/>
      <c r="AA325" s="436"/>
      <c r="AB325" s="249"/>
      <c r="AC325" s="249"/>
      <c r="AD325" s="249"/>
      <c r="AE325" s="249"/>
      <c r="AF325" s="249"/>
      <c r="AG325" s="249"/>
      <c r="AH325" s="830"/>
      <c r="AI325" s="225"/>
      <c r="AJ325" s="266"/>
      <c r="AK325" s="1625"/>
      <c r="AL325" s="483"/>
      <c r="AM325" t="s">
        <v>698</v>
      </c>
      <c r="AO325" t="s">
        <v>364</v>
      </c>
      <c r="AQ325" s="1453"/>
    </row>
    <row r="326" spans="1:43" outlineLevel="1" x14ac:dyDescent="0.2">
      <c r="A326" s="787"/>
      <c r="B326" s="781" t="s">
        <v>2276</v>
      </c>
      <c r="C326" s="977"/>
      <c r="D326" s="977"/>
      <c r="E326" s="767">
        <v>220</v>
      </c>
      <c r="F326" s="276">
        <v>229</v>
      </c>
      <c r="G326" s="276" t="s">
        <v>67</v>
      </c>
      <c r="H326" s="277"/>
      <c r="I326" s="902" t="s">
        <v>587</v>
      </c>
      <c r="J326" s="442" t="s">
        <v>599</v>
      </c>
      <c r="K326" s="224"/>
      <c r="L326" s="649"/>
      <c r="M326" s="249"/>
      <c r="N326" s="1464"/>
      <c r="O326" s="249"/>
      <c r="P326" s="250"/>
      <c r="Q326" s="1048"/>
      <c r="R326" s="1048"/>
      <c r="S326" s="1048"/>
      <c r="T326" s="249"/>
      <c r="U326" s="249"/>
      <c r="V326" s="249"/>
      <c r="W326" s="249"/>
      <c r="X326" s="249"/>
      <c r="Y326" s="249"/>
      <c r="Z326" s="249"/>
      <c r="AA326" s="249"/>
      <c r="AB326" s="249"/>
      <c r="AC326" s="249"/>
      <c r="AD326" s="249"/>
      <c r="AE326" s="249"/>
      <c r="AF326" s="249"/>
      <c r="AG326" s="249"/>
      <c r="AH326" s="830"/>
      <c r="AI326" s="225"/>
      <c r="AJ326" s="266"/>
      <c r="AK326" s="1625"/>
      <c r="AL326" s="483"/>
      <c r="AM326" t="s">
        <v>698</v>
      </c>
      <c r="AO326" t="s">
        <v>364</v>
      </c>
      <c r="AQ326" s="1453"/>
    </row>
    <row r="327" spans="1:43" outlineLevel="1" x14ac:dyDescent="0.2">
      <c r="A327" s="787"/>
      <c r="B327" s="781" t="s">
        <v>2276</v>
      </c>
      <c r="C327" s="977"/>
      <c r="D327" s="977"/>
      <c r="E327" s="767">
        <v>220</v>
      </c>
      <c r="F327" s="276">
        <v>229</v>
      </c>
      <c r="G327" s="276" t="s">
        <v>67</v>
      </c>
      <c r="H327" s="277"/>
      <c r="I327" s="902" t="s">
        <v>587</v>
      </c>
      <c r="J327" s="442" t="s">
        <v>1804</v>
      </c>
      <c r="K327" s="224"/>
      <c r="L327" s="649"/>
      <c r="M327" s="249"/>
      <c r="N327" s="1464"/>
      <c r="O327" s="249"/>
      <c r="P327" s="250"/>
      <c r="Q327" s="1048"/>
      <c r="R327" s="1048"/>
      <c r="S327" s="1048"/>
      <c r="T327" s="249"/>
      <c r="U327" s="249"/>
      <c r="V327" s="249"/>
      <c r="W327" s="249"/>
      <c r="X327" s="249"/>
      <c r="Y327" s="249"/>
      <c r="Z327" s="249"/>
      <c r="AA327" s="249"/>
      <c r="AB327" s="249"/>
      <c r="AC327" s="249"/>
      <c r="AD327" s="249"/>
      <c r="AE327" s="249"/>
      <c r="AF327" s="249"/>
      <c r="AG327" s="249"/>
      <c r="AH327" s="830"/>
      <c r="AI327" s="225"/>
      <c r="AJ327" s="266"/>
      <c r="AK327" s="1625"/>
      <c r="AL327" s="483"/>
      <c r="AM327" t="s">
        <v>698</v>
      </c>
      <c r="AO327" t="s">
        <v>364</v>
      </c>
      <c r="AQ327" s="1453"/>
    </row>
    <row r="328" spans="1:43" outlineLevel="1" x14ac:dyDescent="0.2">
      <c r="A328" s="787"/>
      <c r="B328" s="781" t="s">
        <v>2276</v>
      </c>
      <c r="C328" s="977"/>
      <c r="D328" s="977"/>
      <c r="E328" s="767">
        <v>220</v>
      </c>
      <c r="F328" s="276">
        <v>229</v>
      </c>
      <c r="G328" s="276" t="s">
        <v>67</v>
      </c>
      <c r="H328" s="277"/>
      <c r="I328" s="902" t="s">
        <v>587</v>
      </c>
      <c r="J328" s="442" t="s">
        <v>600</v>
      </c>
      <c r="K328" s="224"/>
      <c r="L328" s="649"/>
      <c r="M328" s="249"/>
      <c r="N328" s="1464"/>
      <c r="O328" s="249"/>
      <c r="P328" s="250"/>
      <c r="Q328" s="1048"/>
      <c r="R328" s="1048"/>
      <c r="S328" s="1048"/>
      <c r="T328" s="249"/>
      <c r="U328" s="249"/>
      <c r="V328" s="249"/>
      <c r="W328" s="249"/>
      <c r="X328" s="249"/>
      <c r="Y328" s="249"/>
      <c r="Z328" s="249"/>
      <c r="AA328" s="249"/>
      <c r="AB328" s="249"/>
      <c r="AC328" s="249"/>
      <c r="AD328" s="249"/>
      <c r="AE328" s="249"/>
      <c r="AF328" s="249"/>
      <c r="AG328" s="249"/>
      <c r="AH328" s="830"/>
      <c r="AI328" s="225"/>
      <c r="AJ328" s="266"/>
      <c r="AK328" s="1625"/>
      <c r="AL328" s="483"/>
      <c r="AM328" t="s">
        <v>698</v>
      </c>
      <c r="AO328" t="s">
        <v>364</v>
      </c>
      <c r="AQ328" s="1453"/>
    </row>
    <row r="329" spans="1:43" outlineLevel="1" x14ac:dyDescent="0.2">
      <c r="A329" s="787"/>
      <c r="B329" s="781" t="s">
        <v>2276</v>
      </c>
      <c r="C329" s="977"/>
      <c r="D329" s="977"/>
      <c r="E329" s="767">
        <v>220</v>
      </c>
      <c r="F329" s="276">
        <v>229</v>
      </c>
      <c r="G329" s="276" t="s">
        <v>67</v>
      </c>
      <c r="H329" s="277"/>
      <c r="I329" s="902" t="s">
        <v>587</v>
      </c>
      <c r="J329" s="442" t="s">
        <v>5</v>
      </c>
      <c r="K329" s="224"/>
      <c r="L329" s="649"/>
      <c r="M329" s="249"/>
      <c r="N329" s="1464"/>
      <c r="O329" s="249"/>
      <c r="P329" s="250"/>
      <c r="Q329" s="1048"/>
      <c r="R329" s="1048"/>
      <c r="S329" s="1048"/>
      <c r="T329" s="249"/>
      <c r="U329" s="249"/>
      <c r="V329" s="249"/>
      <c r="W329" s="249"/>
      <c r="X329" s="249"/>
      <c r="Y329" s="249"/>
      <c r="Z329" s="249"/>
      <c r="AA329" s="249"/>
      <c r="AB329" s="249"/>
      <c r="AC329" s="249"/>
      <c r="AD329" s="249"/>
      <c r="AE329" s="249"/>
      <c r="AF329" s="249"/>
      <c r="AG329" s="249"/>
      <c r="AH329" s="830"/>
      <c r="AI329" s="225"/>
      <c r="AJ329" s="266"/>
      <c r="AK329" s="1625"/>
      <c r="AL329" s="483"/>
      <c r="AM329" t="s">
        <v>698</v>
      </c>
      <c r="AO329" t="s">
        <v>364</v>
      </c>
      <c r="AQ329" s="1453"/>
    </row>
    <row r="330" spans="1:43" outlineLevel="1" x14ac:dyDescent="0.2">
      <c r="A330" s="787"/>
      <c r="B330" s="807" t="s">
        <v>2276</v>
      </c>
      <c r="C330" s="978"/>
      <c r="D330" s="978"/>
      <c r="E330" s="768">
        <v>220</v>
      </c>
      <c r="F330" s="289">
        <v>229</v>
      </c>
      <c r="G330" s="289" t="s">
        <v>67</v>
      </c>
      <c r="H330" s="290"/>
      <c r="I330" s="897" t="s">
        <v>587</v>
      </c>
      <c r="J330" s="437" t="s">
        <v>391</v>
      </c>
      <c r="K330" s="259"/>
      <c r="L330" s="658"/>
      <c r="M330" s="260"/>
      <c r="N330" s="1466"/>
      <c r="O330" s="260"/>
      <c r="P330" s="262"/>
      <c r="Q330" s="1059"/>
      <c r="R330" s="1059"/>
      <c r="S330" s="1059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833"/>
      <c r="AI330" s="261"/>
      <c r="AJ330" s="267"/>
      <c r="AK330" s="1626"/>
      <c r="AL330" s="483"/>
      <c r="AM330" t="s">
        <v>698</v>
      </c>
      <c r="AO330" t="s">
        <v>364</v>
      </c>
      <c r="AQ330" s="1453"/>
    </row>
    <row r="331" spans="1:43" ht="27.75" customHeight="1" x14ac:dyDescent="0.2">
      <c r="A331" s="804" t="s">
        <v>2031</v>
      </c>
      <c r="B331" s="781" t="s">
        <v>2276</v>
      </c>
      <c r="C331" s="977" t="s">
        <v>2537</v>
      </c>
      <c r="D331" s="977" t="s">
        <v>261</v>
      </c>
      <c r="E331" s="769">
        <v>204</v>
      </c>
      <c r="F331" s="268">
        <v>205</v>
      </c>
      <c r="G331" s="268" t="s">
        <v>28</v>
      </c>
      <c r="H331" s="268" t="s">
        <v>1868</v>
      </c>
      <c r="I331" s="898"/>
      <c r="J331" s="302" t="s">
        <v>825</v>
      </c>
      <c r="K331" s="327">
        <v>198105</v>
      </c>
      <c r="L331" s="327" t="s">
        <v>583</v>
      </c>
      <c r="M331" s="272">
        <v>14.51</v>
      </c>
      <c r="N331" s="1097"/>
      <c r="O331" s="273">
        <v>339446.7132</v>
      </c>
      <c r="P331" s="269"/>
      <c r="Q331" s="1055">
        <v>8486.1678300000003</v>
      </c>
      <c r="R331" s="1055">
        <v>21860.368319999998</v>
      </c>
      <c r="S331" s="1055">
        <v>6788.9342699999997</v>
      </c>
      <c r="T331" s="274">
        <v>376582.18362000003</v>
      </c>
      <c r="U331" s="272">
        <v>60629.731560000015</v>
      </c>
      <c r="V331" s="272">
        <v>437211.91517999995</v>
      </c>
      <c r="W331" s="275">
        <v>15589.979300000001</v>
      </c>
      <c r="X331" s="275">
        <v>2623.6981999999998</v>
      </c>
      <c r="Y331" s="275">
        <v>6826.3745999999992</v>
      </c>
      <c r="Z331" s="272">
        <v>25040.052100000004</v>
      </c>
      <c r="AA331" s="274">
        <v>462251.96728000004</v>
      </c>
      <c r="AB331" s="339">
        <v>241867.42</v>
      </c>
      <c r="AC331" s="339">
        <v>29999.66</v>
      </c>
      <c r="AD331" s="339">
        <v>950.04</v>
      </c>
      <c r="AE331" s="340">
        <v>264960.92</v>
      </c>
      <c r="AF331" s="340">
        <v>32864.03</v>
      </c>
      <c r="AG331" s="340">
        <v>1561.12</v>
      </c>
      <c r="AH331" s="340">
        <v>761638.03728000005</v>
      </c>
      <c r="AI331" s="842">
        <v>3.84</v>
      </c>
      <c r="AJ331" s="395"/>
      <c r="AK331" s="1627">
        <v>39</v>
      </c>
      <c r="AL331" s="484"/>
      <c r="AM331" s="751" t="s">
        <v>2604</v>
      </c>
      <c r="AN331" t="b">
        <v>0</v>
      </c>
      <c r="AO331" t="e">
        <v>#NAME?</v>
      </c>
      <c r="AQ331" s="1454"/>
    </row>
    <row r="332" spans="1:43" outlineLevel="1" x14ac:dyDescent="0.2">
      <c r="A332" s="787"/>
      <c r="B332" s="781" t="s">
        <v>2276</v>
      </c>
      <c r="C332" s="977"/>
      <c r="D332" s="977"/>
      <c r="E332" s="767">
        <v>204</v>
      </c>
      <c r="F332" s="276">
        <v>205</v>
      </c>
      <c r="G332" s="276" t="s">
        <v>28</v>
      </c>
      <c r="H332" s="277"/>
      <c r="I332" s="895">
        <v>1</v>
      </c>
      <c r="J332" s="279" t="s">
        <v>546</v>
      </c>
      <c r="K332" s="280"/>
      <c r="L332" s="321"/>
      <c r="M332" s="281">
        <v>1</v>
      </c>
      <c r="N332" s="1463">
        <v>54</v>
      </c>
      <c r="O332" s="283">
        <v>44146.32</v>
      </c>
      <c r="P332" s="284">
        <v>2.5</v>
      </c>
      <c r="Q332" s="1056">
        <v>1103.6579999999999</v>
      </c>
      <c r="R332" s="1056">
        <v>2843.0230099999999</v>
      </c>
      <c r="S332" s="1056">
        <v>882.92639999999994</v>
      </c>
      <c r="T332" s="285">
        <v>48975.927409999997</v>
      </c>
      <c r="U332" s="286">
        <v>7885.1243100000002</v>
      </c>
      <c r="V332" s="286">
        <v>56861.051719999996</v>
      </c>
      <c r="W332" s="287">
        <v>1074.43</v>
      </c>
      <c r="X332" s="287">
        <v>180.82</v>
      </c>
      <c r="Y332" s="287">
        <v>470.46</v>
      </c>
      <c r="Z332" s="286">
        <v>1725.71</v>
      </c>
      <c r="AA332" s="285">
        <v>58586.761719999995</v>
      </c>
      <c r="AB332" s="369"/>
      <c r="AC332" s="369"/>
      <c r="AD332" s="369"/>
      <c r="AE332" s="350"/>
      <c r="AF332" s="350"/>
      <c r="AG332" s="350"/>
      <c r="AH332" s="350" t="s">
        <v>364</v>
      </c>
      <c r="AI332" s="843"/>
      <c r="AJ332" s="351"/>
      <c r="AK332" s="1625"/>
      <c r="AL332" s="483"/>
      <c r="AM332"/>
      <c r="AO332" t="s">
        <v>364</v>
      </c>
      <c r="AQ332" s="1453"/>
    </row>
    <row r="333" spans="1:43" outlineLevel="1" x14ac:dyDescent="0.2">
      <c r="A333" s="787"/>
      <c r="B333" s="781" t="s">
        <v>2276</v>
      </c>
      <c r="C333" s="977"/>
      <c r="D333" s="977"/>
      <c r="E333" s="767">
        <v>204</v>
      </c>
      <c r="F333" s="276">
        <v>205</v>
      </c>
      <c r="G333" s="276" t="s">
        <v>28</v>
      </c>
      <c r="H333" s="277"/>
      <c r="I333" s="895">
        <v>150</v>
      </c>
      <c r="J333" s="279" t="s">
        <v>3427</v>
      </c>
      <c r="K333" s="277"/>
      <c r="L333" s="322"/>
      <c r="M333" s="281">
        <v>0.62</v>
      </c>
      <c r="N333" s="1463">
        <v>50</v>
      </c>
      <c r="O333" s="283">
        <v>23396.567999999999</v>
      </c>
      <c r="P333" s="284">
        <v>2.5</v>
      </c>
      <c r="Q333" s="1056">
        <v>584.91420000000005</v>
      </c>
      <c r="R333" s="1056">
        <v>1506.7389800000001</v>
      </c>
      <c r="S333" s="1056">
        <v>467.93135999999998</v>
      </c>
      <c r="T333" s="285">
        <v>25956.152539999999</v>
      </c>
      <c r="U333" s="286">
        <v>4178.94056</v>
      </c>
      <c r="V333" s="286">
        <v>30135.093099999998</v>
      </c>
      <c r="W333" s="287">
        <v>666.14660000000003</v>
      </c>
      <c r="X333" s="287">
        <v>112.1084</v>
      </c>
      <c r="Y333" s="287">
        <v>291.68520000000001</v>
      </c>
      <c r="Z333" s="286">
        <v>1069.9402</v>
      </c>
      <c r="AA333" s="285">
        <v>31205.033299999999</v>
      </c>
      <c r="AB333" s="263"/>
      <c r="AC333" s="263"/>
      <c r="AD333" s="263"/>
      <c r="AE333" s="249"/>
      <c r="AF333" s="249"/>
      <c r="AG333" s="249"/>
      <c r="AH333" s="249" t="s">
        <v>364</v>
      </c>
      <c r="AI333" s="225"/>
      <c r="AJ333" s="266"/>
      <c r="AK333" s="1625"/>
      <c r="AL333" s="483"/>
      <c r="AM333"/>
      <c r="AO333" t="s">
        <v>364</v>
      </c>
      <c r="AQ333" s="1453"/>
    </row>
    <row r="334" spans="1:43" outlineLevel="1" x14ac:dyDescent="0.2">
      <c r="A334" s="787"/>
      <c r="B334" s="781" t="s">
        <v>2276</v>
      </c>
      <c r="C334" s="977"/>
      <c r="D334" s="977"/>
      <c r="E334" s="767">
        <v>204</v>
      </c>
      <c r="F334" s="276">
        <v>205</v>
      </c>
      <c r="G334" s="276" t="s">
        <v>28</v>
      </c>
      <c r="H334" s="277"/>
      <c r="I334" s="895">
        <v>111</v>
      </c>
      <c r="J334" s="279" t="s">
        <v>540</v>
      </c>
      <c r="K334" s="277"/>
      <c r="L334" s="322"/>
      <c r="M334" s="281">
        <v>0.5</v>
      </c>
      <c r="N334" s="1463">
        <v>45</v>
      </c>
      <c r="O334" s="283">
        <v>15508.26</v>
      </c>
      <c r="P334" s="284">
        <v>2.5</v>
      </c>
      <c r="Q334" s="1056">
        <v>387.70650000000001</v>
      </c>
      <c r="R334" s="1056">
        <v>998.73194000000001</v>
      </c>
      <c r="S334" s="1056">
        <v>310.16520000000003</v>
      </c>
      <c r="T334" s="285">
        <v>17204.86364</v>
      </c>
      <c r="U334" s="286">
        <v>2769.9830499999998</v>
      </c>
      <c r="V334" s="286">
        <v>19974.846689999998</v>
      </c>
      <c r="W334" s="287">
        <v>537.21500000000003</v>
      </c>
      <c r="X334" s="287">
        <v>90.41</v>
      </c>
      <c r="Y334" s="287">
        <v>235.23</v>
      </c>
      <c r="Z334" s="286">
        <v>862.85500000000002</v>
      </c>
      <c r="AA334" s="285">
        <v>20837.701689999998</v>
      </c>
      <c r="AB334" s="263"/>
      <c r="AC334" s="263"/>
      <c r="AD334" s="263"/>
      <c r="AE334" s="249"/>
      <c r="AF334" s="249"/>
      <c r="AG334" s="249"/>
      <c r="AH334" s="249" t="s">
        <v>364</v>
      </c>
      <c r="AI334" s="225"/>
      <c r="AJ334" s="266"/>
      <c r="AK334" s="1625"/>
      <c r="AL334" s="483"/>
      <c r="AM334"/>
      <c r="AO334" t="s">
        <v>364</v>
      </c>
      <c r="AQ334" s="1453"/>
    </row>
    <row r="335" spans="1:43" outlineLevel="1" x14ac:dyDescent="0.2">
      <c r="A335" s="787"/>
      <c r="B335" s="781" t="s">
        <v>2276</v>
      </c>
      <c r="C335" s="977"/>
      <c r="D335" s="977"/>
      <c r="E335" s="1424">
        <v>204</v>
      </c>
      <c r="F335" s="1425">
        <v>205</v>
      </c>
      <c r="G335" s="1425" t="s">
        <v>28</v>
      </c>
      <c r="H335" s="1426"/>
      <c r="I335" s="895">
        <v>210</v>
      </c>
      <c r="J335" s="1427" t="s">
        <v>514</v>
      </c>
      <c r="K335" s="1426"/>
      <c r="L335" s="1428"/>
      <c r="M335" s="1429">
        <v>0.31</v>
      </c>
      <c r="N335" s="1463">
        <v>39</v>
      </c>
      <c r="O335" s="283">
        <v>7599.03</v>
      </c>
      <c r="P335" s="284">
        <v>2.5</v>
      </c>
      <c r="Q335" s="1056">
        <v>189.97575000000001</v>
      </c>
      <c r="R335" s="1056">
        <v>489.37752999999998</v>
      </c>
      <c r="S335" s="1056">
        <v>151.98060000000001</v>
      </c>
      <c r="T335" s="285">
        <v>8430.3638800000008</v>
      </c>
      <c r="U335" s="286">
        <v>1357.2885799999999</v>
      </c>
      <c r="V335" s="286">
        <v>9787.6524600000012</v>
      </c>
      <c r="W335" s="287">
        <v>333.07330000000002</v>
      </c>
      <c r="X335" s="287">
        <v>56.054200000000002</v>
      </c>
      <c r="Y335" s="287">
        <v>145.8426</v>
      </c>
      <c r="Z335" s="286">
        <v>534.9701</v>
      </c>
      <c r="AA335" s="285">
        <v>10322.622560000002</v>
      </c>
      <c r="AB335" s="263"/>
      <c r="AC335" s="263"/>
      <c r="AD335" s="263"/>
      <c r="AE335" s="249"/>
      <c r="AF335" s="249"/>
      <c r="AG335" s="249"/>
      <c r="AH335" s="249"/>
      <c r="AI335" s="225"/>
      <c r="AJ335" s="266"/>
      <c r="AK335" s="1625"/>
      <c r="AL335" s="483"/>
      <c r="AM335"/>
      <c r="AO335" t="s">
        <v>364</v>
      </c>
      <c r="AQ335" s="1453"/>
    </row>
    <row r="336" spans="1:43" outlineLevel="1" x14ac:dyDescent="0.2">
      <c r="A336" s="787"/>
      <c r="B336" s="781" t="s">
        <v>2276</v>
      </c>
      <c r="C336" s="977"/>
      <c r="D336" s="977"/>
      <c r="E336" s="767">
        <v>204</v>
      </c>
      <c r="F336" s="276">
        <v>205</v>
      </c>
      <c r="G336" s="276" t="s">
        <v>28</v>
      </c>
      <c r="H336" s="277"/>
      <c r="I336" s="895">
        <v>63</v>
      </c>
      <c r="J336" s="279" t="s">
        <v>510</v>
      </c>
      <c r="K336" s="277"/>
      <c r="L336" s="322"/>
      <c r="M336" s="281">
        <v>4.9800000000000004</v>
      </c>
      <c r="N336" s="1463">
        <v>37</v>
      </c>
      <c r="O336" s="283">
        <v>112863.93120000001</v>
      </c>
      <c r="P336" s="284">
        <v>2.5</v>
      </c>
      <c r="Q336" s="1056">
        <v>2821.5982800000002</v>
      </c>
      <c r="R336" s="1056">
        <v>7268.4371700000002</v>
      </c>
      <c r="S336" s="1056">
        <v>2257.27862</v>
      </c>
      <c r="T336" s="285">
        <v>125211.24527000001</v>
      </c>
      <c r="U336" s="286">
        <v>20159.010490000001</v>
      </c>
      <c r="V336" s="286">
        <v>145370.25576000003</v>
      </c>
      <c r="W336" s="287">
        <v>5350.6614</v>
      </c>
      <c r="X336" s="287">
        <v>900.48360000000002</v>
      </c>
      <c r="Y336" s="287">
        <v>2342.8908000000001</v>
      </c>
      <c r="Z336" s="286">
        <v>8594.0358000000015</v>
      </c>
      <c r="AA336" s="285">
        <v>153964.29156000004</v>
      </c>
      <c r="AB336" s="263"/>
      <c r="AC336" s="263"/>
      <c r="AD336" s="263"/>
      <c r="AE336" s="249"/>
      <c r="AF336" s="249"/>
      <c r="AG336" s="249"/>
      <c r="AH336" s="249"/>
      <c r="AI336" s="225"/>
      <c r="AJ336" s="266"/>
      <c r="AK336" s="1625"/>
      <c r="AL336" s="483"/>
      <c r="AM336"/>
      <c r="AO336" t="s">
        <v>364</v>
      </c>
      <c r="AQ336" s="1453"/>
    </row>
    <row r="337" spans="1:43" outlineLevel="1" x14ac:dyDescent="0.2">
      <c r="A337" s="787"/>
      <c r="B337" s="781" t="s">
        <v>2276</v>
      </c>
      <c r="C337" s="977"/>
      <c r="D337" s="977"/>
      <c r="E337" s="767">
        <v>204</v>
      </c>
      <c r="F337" s="276">
        <v>205</v>
      </c>
      <c r="G337" s="276" t="s">
        <v>28</v>
      </c>
      <c r="H337" s="277"/>
      <c r="I337" s="895">
        <v>67</v>
      </c>
      <c r="J337" s="279" t="s">
        <v>508</v>
      </c>
      <c r="K337" s="277"/>
      <c r="L337" s="322"/>
      <c r="M337" s="281">
        <v>2.15</v>
      </c>
      <c r="N337" s="1463">
        <v>34</v>
      </c>
      <c r="O337" s="283">
        <v>43317.684000000001</v>
      </c>
      <c r="P337" s="284">
        <v>2.5</v>
      </c>
      <c r="Q337" s="1056">
        <v>1082.9421</v>
      </c>
      <c r="R337" s="1056">
        <v>2789.6588499999998</v>
      </c>
      <c r="S337" s="1056">
        <v>866.35368000000005</v>
      </c>
      <c r="T337" s="285">
        <v>48056.638630000001</v>
      </c>
      <c r="U337" s="286">
        <v>7737.1188199999997</v>
      </c>
      <c r="V337" s="286">
        <v>55793.757450000005</v>
      </c>
      <c r="W337" s="287">
        <v>2310.0245</v>
      </c>
      <c r="X337" s="287">
        <v>388.76299999999998</v>
      </c>
      <c r="Y337" s="287">
        <v>1011.489</v>
      </c>
      <c r="Z337" s="286">
        <v>3710.2764999999999</v>
      </c>
      <c r="AA337" s="285">
        <v>59504.033950000005</v>
      </c>
      <c r="AB337" s="263"/>
      <c r="AC337" s="263"/>
      <c r="AD337" s="263"/>
      <c r="AE337" s="249"/>
      <c r="AF337" s="249"/>
      <c r="AG337" s="249"/>
      <c r="AH337" s="249"/>
      <c r="AI337" s="225"/>
      <c r="AJ337" s="266"/>
      <c r="AK337" s="1625"/>
      <c r="AL337" s="483"/>
      <c r="AM337"/>
      <c r="AO337" t="s">
        <v>364</v>
      </c>
      <c r="AQ337" s="1453"/>
    </row>
    <row r="338" spans="1:43" outlineLevel="1" x14ac:dyDescent="0.2">
      <c r="A338" s="787"/>
      <c r="B338" s="781" t="s">
        <v>2276</v>
      </c>
      <c r="C338" s="977"/>
      <c r="D338" s="977"/>
      <c r="E338" s="767">
        <v>204</v>
      </c>
      <c r="F338" s="276">
        <v>205</v>
      </c>
      <c r="G338" s="276" t="s">
        <v>28</v>
      </c>
      <c r="H338" s="277"/>
      <c r="I338" s="895">
        <v>81</v>
      </c>
      <c r="J338" s="279" t="s">
        <v>512</v>
      </c>
      <c r="K338" s="277"/>
      <c r="L338" s="322"/>
      <c r="M338" s="281">
        <v>0.37</v>
      </c>
      <c r="N338" s="1463">
        <v>40</v>
      </c>
      <c r="O338" s="283">
        <v>9432.6023999999998</v>
      </c>
      <c r="P338" s="284">
        <v>2.5</v>
      </c>
      <c r="Q338" s="1056">
        <v>235.81505999999999</v>
      </c>
      <c r="R338" s="1056">
        <v>607.45959000000005</v>
      </c>
      <c r="S338" s="1056">
        <v>188.65205</v>
      </c>
      <c r="T338" s="285">
        <v>10464.529100000002</v>
      </c>
      <c r="U338" s="286">
        <v>1684.78919</v>
      </c>
      <c r="V338" s="286">
        <v>12149.318290000001</v>
      </c>
      <c r="W338" s="287">
        <v>397.53910000000002</v>
      </c>
      <c r="X338" s="287">
        <v>66.903400000000005</v>
      </c>
      <c r="Y338" s="287">
        <v>174.0702</v>
      </c>
      <c r="Z338" s="286">
        <v>638.5127</v>
      </c>
      <c r="AA338" s="285">
        <v>12787.83099</v>
      </c>
      <c r="AB338" s="263"/>
      <c r="AC338" s="263"/>
      <c r="AD338" s="263"/>
      <c r="AE338" s="249"/>
      <c r="AF338" s="249"/>
      <c r="AG338" s="249"/>
      <c r="AH338" s="249"/>
      <c r="AI338" s="225"/>
      <c r="AJ338" s="266"/>
      <c r="AK338" s="1625"/>
      <c r="AL338" s="483"/>
      <c r="AM338"/>
      <c r="AO338" t="s">
        <v>364</v>
      </c>
      <c r="AQ338" s="1453"/>
    </row>
    <row r="339" spans="1:43" outlineLevel="1" x14ac:dyDescent="0.2">
      <c r="A339" s="787"/>
      <c r="B339" s="781" t="s">
        <v>2276</v>
      </c>
      <c r="C339" s="977"/>
      <c r="D339" s="977"/>
      <c r="E339" s="767">
        <v>204</v>
      </c>
      <c r="F339" s="276">
        <v>205</v>
      </c>
      <c r="G339" s="276" t="s">
        <v>28</v>
      </c>
      <c r="H339" s="277"/>
      <c r="I339" s="895">
        <v>202</v>
      </c>
      <c r="J339" s="279" t="s">
        <v>511</v>
      </c>
      <c r="K339" s="277"/>
      <c r="L339" s="322"/>
      <c r="M339" s="281">
        <v>0.52</v>
      </c>
      <c r="N339" s="1463">
        <v>39</v>
      </c>
      <c r="O339" s="283">
        <v>12746.76</v>
      </c>
      <c r="P339" s="284">
        <v>2.5</v>
      </c>
      <c r="Q339" s="1056">
        <v>318.66899999999998</v>
      </c>
      <c r="R339" s="1056">
        <v>820.89134000000001</v>
      </c>
      <c r="S339" s="1056">
        <v>254.93520000000001</v>
      </c>
      <c r="T339" s="285">
        <v>14141.25554</v>
      </c>
      <c r="U339" s="286">
        <v>2276.7421399999998</v>
      </c>
      <c r="V339" s="286">
        <v>16417.99768</v>
      </c>
      <c r="W339" s="287">
        <v>558.70360000000005</v>
      </c>
      <c r="X339" s="287">
        <v>94.026399999999995</v>
      </c>
      <c r="Y339" s="287">
        <v>244.63919999999999</v>
      </c>
      <c r="Z339" s="286">
        <v>897.36919999999998</v>
      </c>
      <c r="AA339" s="285">
        <v>17315.366880000001</v>
      </c>
      <c r="AB339" s="263"/>
      <c r="AC339" s="263"/>
      <c r="AD339" s="263"/>
      <c r="AE339" s="249"/>
      <c r="AF339" s="249"/>
      <c r="AG339" s="249"/>
      <c r="AH339" s="249"/>
      <c r="AI339" s="225"/>
      <c r="AJ339" s="266"/>
      <c r="AK339" s="1625"/>
      <c r="AL339" s="483"/>
      <c r="AM339"/>
      <c r="AO339" t="s">
        <v>364</v>
      </c>
      <c r="AQ339" s="1453"/>
    </row>
    <row r="340" spans="1:43" outlineLevel="1" x14ac:dyDescent="0.2">
      <c r="A340" s="787"/>
      <c r="B340" s="781" t="s">
        <v>2276</v>
      </c>
      <c r="C340" s="977"/>
      <c r="D340" s="977"/>
      <c r="E340" s="767">
        <v>204</v>
      </c>
      <c r="F340" s="276">
        <v>205</v>
      </c>
      <c r="G340" s="276" t="s">
        <v>28</v>
      </c>
      <c r="H340" s="277"/>
      <c r="I340" s="895">
        <v>180</v>
      </c>
      <c r="J340" s="279" t="s">
        <v>543</v>
      </c>
      <c r="K340" s="277"/>
      <c r="L340" s="322"/>
      <c r="M340" s="281">
        <v>2.14</v>
      </c>
      <c r="N340" s="1463">
        <v>32</v>
      </c>
      <c r="O340" s="283">
        <v>39863.320800000001</v>
      </c>
      <c r="P340" s="284">
        <v>2.5</v>
      </c>
      <c r="Q340" s="1056">
        <v>996.58302000000003</v>
      </c>
      <c r="R340" s="1056">
        <v>2567.1978600000002</v>
      </c>
      <c r="S340" s="1056">
        <v>797.26642000000004</v>
      </c>
      <c r="T340" s="285">
        <v>44224.3681</v>
      </c>
      <c r="U340" s="286">
        <v>7120.1232600000003</v>
      </c>
      <c r="V340" s="286">
        <v>51344.49136</v>
      </c>
      <c r="W340" s="287">
        <v>2299.2802000000001</v>
      </c>
      <c r="X340" s="287">
        <v>386.95479999999998</v>
      </c>
      <c r="Y340" s="287">
        <v>1006.7844</v>
      </c>
      <c r="Z340" s="286">
        <v>3693.0194000000001</v>
      </c>
      <c r="AA340" s="285">
        <v>55037.510759999997</v>
      </c>
      <c r="AB340" s="263"/>
      <c r="AC340" s="263"/>
      <c r="AD340" s="263"/>
      <c r="AE340" s="249"/>
      <c r="AF340" s="249"/>
      <c r="AG340" s="249"/>
      <c r="AH340" s="249"/>
      <c r="AI340" s="225"/>
      <c r="AJ340" s="266"/>
      <c r="AK340" s="1625"/>
      <c r="AL340" s="483"/>
      <c r="AM340"/>
      <c r="AO340" t="s">
        <v>364</v>
      </c>
      <c r="AQ340" s="1453"/>
    </row>
    <row r="341" spans="1:43" outlineLevel="1" x14ac:dyDescent="0.2">
      <c r="A341" s="787"/>
      <c r="B341" s="807" t="s">
        <v>2276</v>
      </c>
      <c r="C341" s="978"/>
      <c r="D341" s="978"/>
      <c r="E341" s="768">
        <v>204</v>
      </c>
      <c r="F341" s="289">
        <v>205</v>
      </c>
      <c r="G341" s="289" t="s">
        <v>28</v>
      </c>
      <c r="H341" s="290"/>
      <c r="I341" s="899">
        <v>200</v>
      </c>
      <c r="J341" s="292" t="s">
        <v>1927</v>
      </c>
      <c r="K341" s="290"/>
      <c r="L341" s="656"/>
      <c r="M341" s="294">
        <v>1.92</v>
      </c>
      <c r="N341" s="1465">
        <v>28</v>
      </c>
      <c r="O341" s="283">
        <v>30572.236799999999</v>
      </c>
      <c r="P341" s="297">
        <v>2.5</v>
      </c>
      <c r="Q341" s="1056">
        <v>764.30592000000001</v>
      </c>
      <c r="R341" s="1056">
        <v>1968.85205</v>
      </c>
      <c r="S341" s="1056">
        <v>611.44474000000002</v>
      </c>
      <c r="T341" s="298">
        <v>33916.839509999998</v>
      </c>
      <c r="U341" s="286">
        <v>5460.6111600000004</v>
      </c>
      <c r="V341" s="299">
        <v>39377.450669999998</v>
      </c>
      <c r="W341" s="287">
        <v>2062.9056</v>
      </c>
      <c r="X341" s="287">
        <v>347.17439999999999</v>
      </c>
      <c r="Y341" s="287">
        <v>903.28319999999997</v>
      </c>
      <c r="Z341" s="299">
        <v>3313.3631999999998</v>
      </c>
      <c r="AA341" s="298">
        <v>42690.813869999998</v>
      </c>
      <c r="AB341" s="465"/>
      <c r="AC341" s="465"/>
      <c r="AD341" s="465"/>
      <c r="AE341" s="260"/>
      <c r="AF341" s="260"/>
      <c r="AG341" s="260"/>
      <c r="AH341" s="260"/>
      <c r="AI341" s="261"/>
      <c r="AJ341" s="267"/>
      <c r="AK341" s="1626"/>
      <c r="AL341" s="483"/>
      <c r="AM341"/>
      <c r="AO341" t="s">
        <v>364</v>
      </c>
      <c r="AQ341" s="1453"/>
    </row>
    <row r="342" spans="1:43" ht="41.25" customHeight="1" x14ac:dyDescent="0.2">
      <c r="A342" s="804" t="s">
        <v>2032</v>
      </c>
      <c r="B342" s="781" t="s">
        <v>2276</v>
      </c>
      <c r="C342" s="977" t="s">
        <v>2537</v>
      </c>
      <c r="D342" s="977" t="s">
        <v>261</v>
      </c>
      <c r="E342" s="769">
        <v>204</v>
      </c>
      <c r="F342" s="268">
        <v>205</v>
      </c>
      <c r="G342" s="268" t="s">
        <v>28</v>
      </c>
      <c r="H342" s="268" t="s">
        <v>1869</v>
      </c>
      <c r="I342" s="898"/>
      <c r="J342" s="302" t="s">
        <v>1778</v>
      </c>
      <c r="K342" s="327">
        <v>172077</v>
      </c>
      <c r="L342" s="327" t="s">
        <v>583</v>
      </c>
      <c r="M342" s="272">
        <v>10.370000000000001</v>
      </c>
      <c r="N342" s="1097"/>
      <c r="O342" s="273">
        <v>223555.3248</v>
      </c>
      <c r="P342" s="269"/>
      <c r="Q342" s="1055">
        <v>5588.8831200000004</v>
      </c>
      <c r="R342" s="1055">
        <v>14396.962910000002</v>
      </c>
      <c r="S342" s="1055">
        <v>4471.1064999999999</v>
      </c>
      <c r="T342" s="274">
        <v>248012.27733000001</v>
      </c>
      <c r="U342" s="272">
        <v>39929.976660000008</v>
      </c>
      <c r="V342" s="272">
        <v>287942.25399</v>
      </c>
      <c r="W342" s="275">
        <v>11141.839100000001</v>
      </c>
      <c r="X342" s="275">
        <v>1875.1034</v>
      </c>
      <c r="Y342" s="275">
        <v>4878.6702000000005</v>
      </c>
      <c r="Z342" s="272">
        <v>17895.612699999998</v>
      </c>
      <c r="AA342" s="274">
        <v>305837.86669</v>
      </c>
      <c r="AB342" s="339">
        <v>100842.99</v>
      </c>
      <c r="AC342" s="339">
        <v>16312.76</v>
      </c>
      <c r="AD342" s="339">
        <v>950.04</v>
      </c>
      <c r="AE342" s="340">
        <v>110471.48</v>
      </c>
      <c r="AF342" s="340">
        <v>17870.3</v>
      </c>
      <c r="AG342" s="340">
        <v>1561.12</v>
      </c>
      <c r="AH342" s="340">
        <v>435740.76668999996</v>
      </c>
      <c r="AI342" s="842">
        <v>2.5299999999999998</v>
      </c>
      <c r="AJ342" s="395"/>
      <c r="AK342" s="1627">
        <v>40</v>
      </c>
      <c r="AL342" s="484"/>
      <c r="AM342" s="751" t="s">
        <v>2604</v>
      </c>
      <c r="AN342" t="b">
        <v>0</v>
      </c>
      <c r="AO342" t="e">
        <v>#NAME?</v>
      </c>
      <c r="AQ342" s="1454"/>
    </row>
    <row r="343" spans="1:43" outlineLevel="1" x14ac:dyDescent="0.2">
      <c r="A343" s="787"/>
      <c r="B343" s="781" t="s">
        <v>2276</v>
      </c>
      <c r="C343" s="977"/>
      <c r="D343" s="977"/>
      <c r="E343" s="767">
        <v>204</v>
      </c>
      <c r="F343" s="276">
        <v>205</v>
      </c>
      <c r="G343" s="276" t="s">
        <v>28</v>
      </c>
      <c r="H343" s="277"/>
      <c r="I343" s="895">
        <v>1</v>
      </c>
      <c r="J343" s="279" t="s">
        <v>546</v>
      </c>
      <c r="K343" s="319">
        <v>25233</v>
      </c>
      <c r="L343" s="321"/>
      <c r="M343" s="281">
        <v>1</v>
      </c>
      <c r="N343" s="1463">
        <v>54</v>
      </c>
      <c r="O343" s="283">
        <v>44146.32</v>
      </c>
      <c r="P343" s="284">
        <v>2.5</v>
      </c>
      <c r="Q343" s="1056">
        <v>1103.6579999999999</v>
      </c>
      <c r="R343" s="1056">
        <v>2843.0230099999999</v>
      </c>
      <c r="S343" s="1056">
        <v>882.92639999999994</v>
      </c>
      <c r="T343" s="285">
        <v>48975.927409999997</v>
      </c>
      <c r="U343" s="286">
        <v>7885.1243100000002</v>
      </c>
      <c r="V343" s="286">
        <v>56861.051719999996</v>
      </c>
      <c r="W343" s="287">
        <v>1074.43</v>
      </c>
      <c r="X343" s="287">
        <v>180.82</v>
      </c>
      <c r="Y343" s="287">
        <v>470.46</v>
      </c>
      <c r="Z343" s="286">
        <v>1725.71</v>
      </c>
      <c r="AA343" s="285">
        <v>58586.761719999995</v>
      </c>
      <c r="AB343" s="369"/>
      <c r="AC343" s="369"/>
      <c r="AD343" s="369"/>
      <c r="AE343" s="350"/>
      <c r="AF343" s="350"/>
      <c r="AG343" s="350"/>
      <c r="AH343" s="350" t="s">
        <v>364</v>
      </c>
      <c r="AI343" s="843"/>
      <c r="AJ343" s="351"/>
      <c r="AK343" s="1625"/>
      <c r="AL343" s="483"/>
      <c r="AM343"/>
      <c r="AO343" t="s">
        <v>364</v>
      </c>
      <c r="AQ343" s="1453"/>
    </row>
    <row r="344" spans="1:43" outlineLevel="1" x14ac:dyDescent="0.2">
      <c r="A344" s="787"/>
      <c r="B344" s="781" t="s">
        <v>2276</v>
      </c>
      <c r="C344" s="977"/>
      <c r="D344" s="977"/>
      <c r="E344" s="767">
        <v>204</v>
      </c>
      <c r="F344" s="276">
        <v>205</v>
      </c>
      <c r="G344" s="276" t="s">
        <v>28</v>
      </c>
      <c r="H344" s="277"/>
      <c r="I344" s="895">
        <v>62</v>
      </c>
      <c r="J344" s="279" t="s">
        <v>558</v>
      </c>
      <c r="K344" s="686">
        <v>111618</v>
      </c>
      <c r="L344" s="322"/>
      <c r="M344" s="281">
        <v>6</v>
      </c>
      <c r="N344" s="1463">
        <v>34</v>
      </c>
      <c r="O344" s="283">
        <v>120886.56</v>
      </c>
      <c r="P344" s="284">
        <v>2.5</v>
      </c>
      <c r="Q344" s="1056">
        <v>3022.1640000000002</v>
      </c>
      <c r="R344" s="1056">
        <v>7785.0944600000003</v>
      </c>
      <c r="S344" s="1056">
        <v>2417.7312000000002</v>
      </c>
      <c r="T344" s="285">
        <v>134111.54966000002</v>
      </c>
      <c r="U344" s="286">
        <v>21591.959500000001</v>
      </c>
      <c r="V344" s="286">
        <v>155703.50916000002</v>
      </c>
      <c r="W344" s="287">
        <v>6446.58</v>
      </c>
      <c r="X344" s="287">
        <v>1084.92</v>
      </c>
      <c r="Y344" s="287">
        <v>2822.76</v>
      </c>
      <c r="Z344" s="286">
        <v>10354.26</v>
      </c>
      <c r="AA344" s="285">
        <v>166057.76916000003</v>
      </c>
      <c r="AB344" s="263"/>
      <c r="AC344" s="263"/>
      <c r="AD344" s="263"/>
      <c r="AE344" s="249"/>
      <c r="AF344" s="249"/>
      <c r="AG344" s="249"/>
      <c r="AH344" s="249" t="s">
        <v>364</v>
      </c>
      <c r="AI344" s="225"/>
      <c r="AJ344" s="266"/>
      <c r="AK344" s="1625"/>
      <c r="AL344" s="483"/>
      <c r="AM344"/>
      <c r="AO344" t="s">
        <v>364</v>
      </c>
      <c r="AQ344" s="1453"/>
    </row>
    <row r="345" spans="1:43" outlineLevel="1" x14ac:dyDescent="0.2">
      <c r="A345" s="787"/>
      <c r="B345" s="781" t="s">
        <v>2276</v>
      </c>
      <c r="C345" s="977"/>
      <c r="D345" s="977"/>
      <c r="E345" s="767">
        <v>204</v>
      </c>
      <c r="F345" s="276">
        <v>205</v>
      </c>
      <c r="G345" s="276" t="s">
        <v>28</v>
      </c>
      <c r="H345" s="277"/>
      <c r="I345" s="895">
        <v>69</v>
      </c>
      <c r="J345" s="279" t="s">
        <v>556</v>
      </c>
      <c r="K345" s="319">
        <v>22500</v>
      </c>
      <c r="L345" s="322"/>
      <c r="M345" s="281">
        <v>1</v>
      </c>
      <c r="N345" s="1463">
        <v>34</v>
      </c>
      <c r="O345" s="283">
        <v>20147.759999999998</v>
      </c>
      <c r="P345" s="284">
        <v>2.5</v>
      </c>
      <c r="Q345" s="1056">
        <v>503.69400000000002</v>
      </c>
      <c r="R345" s="1056">
        <v>1297.5157400000001</v>
      </c>
      <c r="S345" s="1056">
        <v>402.95519999999999</v>
      </c>
      <c r="T345" s="285">
        <v>22351.924939999997</v>
      </c>
      <c r="U345" s="286">
        <v>3598.6599200000001</v>
      </c>
      <c r="V345" s="286">
        <v>25950.584859999995</v>
      </c>
      <c r="W345" s="287">
        <v>1074.43</v>
      </c>
      <c r="X345" s="287">
        <v>180.82</v>
      </c>
      <c r="Y345" s="287">
        <v>470.46</v>
      </c>
      <c r="Z345" s="286">
        <v>1725.71</v>
      </c>
      <c r="AA345" s="285">
        <v>27676.294859999995</v>
      </c>
      <c r="AB345" s="263"/>
      <c r="AC345" s="263"/>
      <c r="AD345" s="263"/>
      <c r="AE345" s="249"/>
      <c r="AF345" s="249"/>
      <c r="AG345" s="249"/>
      <c r="AH345" s="249" t="s">
        <v>364</v>
      </c>
      <c r="AI345" s="225"/>
      <c r="AJ345" s="266"/>
      <c r="AK345" s="1625"/>
      <c r="AL345" s="483"/>
      <c r="AM345"/>
      <c r="AO345" t="s">
        <v>364</v>
      </c>
      <c r="AQ345" s="1453"/>
    </row>
    <row r="346" spans="1:43" outlineLevel="1" x14ac:dyDescent="0.2">
      <c r="A346" s="787"/>
      <c r="B346" s="781" t="s">
        <v>2276</v>
      </c>
      <c r="C346" s="977"/>
      <c r="D346" s="977"/>
      <c r="E346" s="767">
        <v>204</v>
      </c>
      <c r="F346" s="276">
        <v>205</v>
      </c>
      <c r="G346" s="276" t="s">
        <v>28</v>
      </c>
      <c r="H346" s="277"/>
      <c r="I346" s="895">
        <v>180</v>
      </c>
      <c r="J346" s="279" t="s">
        <v>543</v>
      </c>
      <c r="K346" s="319">
        <v>12726</v>
      </c>
      <c r="L346" s="322"/>
      <c r="M346" s="281">
        <v>1</v>
      </c>
      <c r="N346" s="1463">
        <v>29</v>
      </c>
      <c r="O346" s="283">
        <v>16560.12</v>
      </c>
      <c r="P346" s="284">
        <v>2.5</v>
      </c>
      <c r="Q346" s="1056">
        <v>414.00299999999999</v>
      </c>
      <c r="R346" s="1056">
        <v>1066.47173</v>
      </c>
      <c r="S346" s="1056">
        <v>331.20240000000001</v>
      </c>
      <c r="T346" s="285">
        <v>18371.797129999999</v>
      </c>
      <c r="U346" s="286">
        <v>2957.85934</v>
      </c>
      <c r="V346" s="286">
        <v>21329.656469999998</v>
      </c>
      <c r="W346" s="287">
        <v>1074.43</v>
      </c>
      <c r="X346" s="287">
        <v>180.82</v>
      </c>
      <c r="Y346" s="287">
        <v>470.46</v>
      </c>
      <c r="Z346" s="286">
        <v>1725.71</v>
      </c>
      <c r="AA346" s="285">
        <v>23055.366469999997</v>
      </c>
      <c r="AB346" s="263"/>
      <c r="AC346" s="263"/>
      <c r="AD346" s="263"/>
      <c r="AE346" s="249"/>
      <c r="AF346" s="249"/>
      <c r="AG346" s="249"/>
      <c r="AH346" s="249" t="s">
        <v>364</v>
      </c>
      <c r="AI346" s="225"/>
      <c r="AJ346" s="266"/>
      <c r="AK346" s="1625"/>
      <c r="AL346" s="483"/>
      <c r="AM346"/>
      <c r="AO346" t="s">
        <v>364</v>
      </c>
      <c r="AQ346" s="1453"/>
    </row>
    <row r="347" spans="1:43" outlineLevel="1" x14ac:dyDescent="0.2">
      <c r="A347" s="787"/>
      <c r="B347" s="807" t="s">
        <v>2276</v>
      </c>
      <c r="C347" s="978"/>
      <c r="D347" s="978"/>
      <c r="E347" s="768">
        <v>204</v>
      </c>
      <c r="F347" s="289">
        <v>205</v>
      </c>
      <c r="G347" s="289" t="s">
        <v>28</v>
      </c>
      <c r="H347" s="290"/>
      <c r="I347" s="899">
        <v>200</v>
      </c>
      <c r="J347" s="292" t="s">
        <v>1927</v>
      </c>
      <c r="K347" s="320"/>
      <c r="L347" s="656"/>
      <c r="M347" s="294">
        <v>1.37</v>
      </c>
      <c r="N347" s="1465">
        <v>28</v>
      </c>
      <c r="O347" s="283">
        <v>21814.5648</v>
      </c>
      <c r="P347" s="297">
        <v>2.5</v>
      </c>
      <c r="Q347" s="1056">
        <v>545.36411999999996</v>
      </c>
      <c r="R347" s="1056">
        <v>1404.85797</v>
      </c>
      <c r="S347" s="1056">
        <v>436.29129999999998</v>
      </c>
      <c r="T347" s="298">
        <v>24201.07819</v>
      </c>
      <c r="U347" s="286">
        <v>3896.3735900000001</v>
      </c>
      <c r="V347" s="299">
        <v>28097.451779999999</v>
      </c>
      <c r="W347" s="287">
        <v>1471.9691</v>
      </c>
      <c r="X347" s="287">
        <v>247.7234</v>
      </c>
      <c r="Y347" s="287">
        <v>644.53020000000004</v>
      </c>
      <c r="Z347" s="299">
        <v>2364.2227000000003</v>
      </c>
      <c r="AA347" s="298">
        <v>30461.674480000001</v>
      </c>
      <c r="AB347" s="465"/>
      <c r="AC347" s="465"/>
      <c r="AD347" s="465"/>
      <c r="AE347" s="260"/>
      <c r="AF347" s="260"/>
      <c r="AG347" s="260"/>
      <c r="AH347" s="260" t="s">
        <v>364</v>
      </c>
      <c r="AI347" s="261"/>
      <c r="AJ347" s="267"/>
      <c r="AK347" s="1626"/>
      <c r="AL347" s="483"/>
      <c r="AM347"/>
      <c r="AO347" t="s">
        <v>364</v>
      </c>
      <c r="AQ347" s="1453"/>
    </row>
    <row r="348" spans="1:43" ht="19.5" customHeight="1" x14ac:dyDescent="0.2">
      <c r="A348" s="804" t="s">
        <v>2033</v>
      </c>
      <c r="B348" s="781" t="s">
        <v>2276</v>
      </c>
      <c r="C348" s="977" t="s">
        <v>2537</v>
      </c>
      <c r="D348" s="977" t="s">
        <v>261</v>
      </c>
      <c r="E348" s="769">
        <v>204</v>
      </c>
      <c r="F348" s="268">
        <v>207</v>
      </c>
      <c r="G348" s="268" t="s">
        <v>28</v>
      </c>
      <c r="H348" s="268" t="s">
        <v>498</v>
      </c>
      <c r="I348" s="900"/>
      <c r="J348" s="270" t="s">
        <v>594</v>
      </c>
      <c r="K348" s="271">
        <v>37959</v>
      </c>
      <c r="L348" s="327" t="s">
        <v>583</v>
      </c>
      <c r="M348" s="272">
        <v>2.3699999999999997</v>
      </c>
      <c r="N348" s="1097"/>
      <c r="O348" s="273">
        <v>66695.413199999995</v>
      </c>
      <c r="P348" s="269"/>
      <c r="Q348" s="1055">
        <v>1667.3853299999998</v>
      </c>
      <c r="R348" s="1055">
        <v>4295.1846100000002</v>
      </c>
      <c r="S348" s="1055">
        <v>1333.9082599999999</v>
      </c>
      <c r="T348" s="274">
        <v>73991.891399999993</v>
      </c>
      <c r="U348" s="272">
        <v>11912.694509999999</v>
      </c>
      <c r="V348" s="272">
        <v>85904.585909999994</v>
      </c>
      <c r="W348" s="275">
        <v>2546.3991000000001</v>
      </c>
      <c r="X348" s="275">
        <v>428.54339999999996</v>
      </c>
      <c r="Y348" s="275">
        <v>1114.9902</v>
      </c>
      <c r="Z348" s="272">
        <v>4089.9326999999998</v>
      </c>
      <c r="AA348" s="274">
        <v>89994.518609999985</v>
      </c>
      <c r="AB348" s="339">
        <v>21611.43936</v>
      </c>
      <c r="AC348" s="339">
        <v>3746.3025600000001</v>
      </c>
      <c r="AD348" s="339">
        <v>950.04</v>
      </c>
      <c r="AE348" s="340">
        <v>23674.899590092802</v>
      </c>
      <c r="AF348" s="340">
        <v>4103.9995284288007</v>
      </c>
      <c r="AG348" s="340">
        <v>1561.12</v>
      </c>
      <c r="AH348" s="340">
        <v>119334.53772852158</v>
      </c>
      <c r="AI348" s="842">
        <v>3.14</v>
      </c>
      <c r="AJ348" s="395"/>
      <c r="AK348" s="1627">
        <v>41</v>
      </c>
      <c r="AL348" s="484"/>
      <c r="AM348" s="751" t="s">
        <v>2604</v>
      </c>
      <c r="AN348" t="b">
        <v>0</v>
      </c>
      <c r="AO348" t="e">
        <v>#NAME?</v>
      </c>
      <c r="AQ348" s="1454"/>
    </row>
    <row r="349" spans="1:43" outlineLevel="1" x14ac:dyDescent="0.2">
      <c r="A349" s="787"/>
      <c r="B349" s="781" t="s">
        <v>2276</v>
      </c>
      <c r="C349" s="977"/>
      <c r="D349" s="977"/>
      <c r="E349" s="767">
        <v>204</v>
      </c>
      <c r="F349" s="276">
        <v>207</v>
      </c>
      <c r="G349" s="276" t="s">
        <v>28</v>
      </c>
      <c r="H349" s="277"/>
      <c r="I349" s="895">
        <v>1</v>
      </c>
      <c r="J349" s="279" t="s">
        <v>546</v>
      </c>
      <c r="K349" s="319">
        <v>25233</v>
      </c>
      <c r="L349" s="321"/>
      <c r="M349" s="281">
        <v>1</v>
      </c>
      <c r="N349" s="1463">
        <v>54</v>
      </c>
      <c r="O349" s="283">
        <v>44146.32</v>
      </c>
      <c r="P349" s="284">
        <v>2.5</v>
      </c>
      <c r="Q349" s="1056">
        <v>1103.6579999999999</v>
      </c>
      <c r="R349" s="1056">
        <v>2843.0230099999999</v>
      </c>
      <c r="S349" s="1056">
        <v>882.92639999999994</v>
      </c>
      <c r="T349" s="285">
        <v>48975.927409999997</v>
      </c>
      <c r="U349" s="286">
        <v>7885.1243100000002</v>
      </c>
      <c r="V349" s="286">
        <v>56861.051719999996</v>
      </c>
      <c r="W349" s="287">
        <v>1074.43</v>
      </c>
      <c r="X349" s="287">
        <v>180.82</v>
      </c>
      <c r="Y349" s="287">
        <v>470.46</v>
      </c>
      <c r="Z349" s="345">
        <v>1725.71</v>
      </c>
      <c r="AA349" s="285">
        <v>58586.761719999995</v>
      </c>
      <c r="AB349" s="369"/>
      <c r="AC349" s="369"/>
      <c r="AD349" s="369"/>
      <c r="AE349" s="350"/>
      <c r="AF349" s="350"/>
      <c r="AG349" s="350"/>
      <c r="AH349" s="832"/>
      <c r="AI349" s="843"/>
      <c r="AJ349" s="351"/>
      <c r="AK349" s="1625"/>
      <c r="AL349" s="483"/>
      <c r="AM349"/>
      <c r="AO349" t="s">
        <v>364</v>
      </c>
      <c r="AQ349" s="1453"/>
    </row>
    <row r="350" spans="1:43" outlineLevel="1" x14ac:dyDescent="0.2">
      <c r="A350" s="787"/>
      <c r="B350" s="781" t="s">
        <v>2276</v>
      </c>
      <c r="C350" s="977"/>
      <c r="D350" s="977"/>
      <c r="E350" s="767">
        <v>204</v>
      </c>
      <c r="F350" s="276">
        <v>207</v>
      </c>
      <c r="G350" s="276" t="s">
        <v>28</v>
      </c>
      <c r="H350" s="277"/>
      <c r="I350" s="895">
        <v>180</v>
      </c>
      <c r="J350" s="279" t="s">
        <v>543</v>
      </c>
      <c r="K350" s="319">
        <v>12726</v>
      </c>
      <c r="L350" s="322"/>
      <c r="M350" s="281">
        <v>1</v>
      </c>
      <c r="N350" s="1463">
        <v>29</v>
      </c>
      <c r="O350" s="283">
        <v>16560.12</v>
      </c>
      <c r="P350" s="284">
        <v>2.5</v>
      </c>
      <c r="Q350" s="1056">
        <v>414.00299999999999</v>
      </c>
      <c r="R350" s="1056">
        <v>1066.47173</v>
      </c>
      <c r="S350" s="1056">
        <v>331.20240000000001</v>
      </c>
      <c r="T350" s="285">
        <v>18371.797129999999</v>
      </c>
      <c r="U350" s="286">
        <v>2957.85934</v>
      </c>
      <c r="V350" s="286">
        <v>21329.656469999998</v>
      </c>
      <c r="W350" s="287">
        <v>1074.43</v>
      </c>
      <c r="X350" s="287">
        <v>180.82</v>
      </c>
      <c r="Y350" s="287">
        <v>470.46</v>
      </c>
      <c r="Z350" s="345">
        <v>1725.71</v>
      </c>
      <c r="AA350" s="285">
        <v>23055.366469999997</v>
      </c>
      <c r="AB350" s="263"/>
      <c r="AC350" s="263"/>
      <c r="AD350" s="263"/>
      <c r="AE350" s="249"/>
      <c r="AF350" s="249"/>
      <c r="AG350" s="249"/>
      <c r="AH350" s="830"/>
      <c r="AI350" s="225"/>
      <c r="AJ350" s="266"/>
      <c r="AK350" s="1625"/>
      <c r="AL350" s="483"/>
      <c r="AM350"/>
      <c r="AO350" t="s">
        <v>364</v>
      </c>
      <c r="AQ350" s="1453"/>
    </row>
    <row r="351" spans="1:43" outlineLevel="1" x14ac:dyDescent="0.2">
      <c r="A351" s="787"/>
      <c r="B351" s="781" t="s">
        <v>2276</v>
      </c>
      <c r="C351" s="977"/>
      <c r="D351" s="977"/>
      <c r="E351" s="767">
        <v>204</v>
      </c>
      <c r="F351" s="276">
        <v>207</v>
      </c>
      <c r="G351" s="276" t="s">
        <v>28</v>
      </c>
      <c r="H351" s="277"/>
      <c r="I351" s="895">
        <v>200</v>
      </c>
      <c r="J351" s="279" t="s">
        <v>1927</v>
      </c>
      <c r="K351" s="277"/>
      <c r="L351" s="322"/>
      <c r="M351" s="281">
        <v>0.31</v>
      </c>
      <c r="N351" s="1463">
        <v>27</v>
      </c>
      <c r="O351" s="283">
        <v>4746.2736000000004</v>
      </c>
      <c r="P351" s="284">
        <v>2.5</v>
      </c>
      <c r="Q351" s="1056">
        <v>118.65684</v>
      </c>
      <c r="R351" s="1056">
        <v>305.66001999999997</v>
      </c>
      <c r="S351" s="1056">
        <v>94.925470000000004</v>
      </c>
      <c r="T351" s="285">
        <v>5265.5159300000005</v>
      </c>
      <c r="U351" s="286">
        <v>847.74806000000001</v>
      </c>
      <c r="V351" s="286">
        <v>6113.2639900000004</v>
      </c>
      <c r="W351" s="287">
        <v>333.07330000000002</v>
      </c>
      <c r="X351" s="287">
        <v>56.054200000000002</v>
      </c>
      <c r="Y351" s="287">
        <v>145.8426</v>
      </c>
      <c r="Z351" s="345">
        <v>534.9701</v>
      </c>
      <c r="AA351" s="285">
        <v>6648.2340899999999</v>
      </c>
      <c r="AB351" s="257">
        <v>21246.079679999999</v>
      </c>
      <c r="AC351" s="257">
        <v>3686.6995200000001</v>
      </c>
      <c r="AD351" s="263"/>
      <c r="AE351" s="249">
        <v>23274.655367846401</v>
      </c>
      <c r="AF351" s="1047">
        <v>4038.7055901696003</v>
      </c>
      <c r="AG351" s="249"/>
      <c r="AH351" s="830"/>
      <c r="AI351" s="225"/>
      <c r="AJ351" s="266"/>
      <c r="AK351" s="1625"/>
      <c r="AL351" s="483"/>
      <c r="AM351"/>
      <c r="AO351" t="s">
        <v>364</v>
      </c>
      <c r="AQ351" s="1453"/>
    </row>
    <row r="352" spans="1:43" outlineLevel="1" x14ac:dyDescent="0.2">
      <c r="A352" s="787"/>
      <c r="B352" s="781" t="s">
        <v>2276</v>
      </c>
      <c r="C352" s="977"/>
      <c r="D352" s="977"/>
      <c r="E352" s="767">
        <v>204</v>
      </c>
      <c r="F352" s="276">
        <v>207</v>
      </c>
      <c r="G352" s="276" t="s">
        <v>28</v>
      </c>
      <c r="H352" s="277"/>
      <c r="I352" s="895">
        <v>170</v>
      </c>
      <c r="J352" s="279" t="s">
        <v>3262</v>
      </c>
      <c r="K352" s="277"/>
      <c r="L352" s="322"/>
      <c r="M352" s="281">
        <v>0.05</v>
      </c>
      <c r="N352" s="1463">
        <v>36</v>
      </c>
      <c r="O352" s="283">
        <v>1089.5940000000001</v>
      </c>
      <c r="P352" s="284">
        <v>2.5</v>
      </c>
      <c r="Q352" s="1056">
        <v>27.239850000000001</v>
      </c>
      <c r="R352" s="1056">
        <v>70.169849999999997</v>
      </c>
      <c r="S352" s="1056">
        <v>21.791879999999999</v>
      </c>
      <c r="T352" s="285">
        <v>1208.79558</v>
      </c>
      <c r="U352" s="286">
        <v>194.61609000000001</v>
      </c>
      <c r="V352" s="286">
        <v>1403.41167</v>
      </c>
      <c r="W352" s="287">
        <v>53.721499999999999</v>
      </c>
      <c r="X352" s="287">
        <v>9.0410000000000004</v>
      </c>
      <c r="Y352" s="287">
        <v>23.523</v>
      </c>
      <c r="Z352" s="345">
        <v>86.285499999999999</v>
      </c>
      <c r="AA352" s="285">
        <v>1489.6971699999999</v>
      </c>
      <c r="AB352" s="263"/>
      <c r="AC352" s="263"/>
      <c r="AD352" s="263"/>
      <c r="AE352" s="249"/>
      <c r="AF352" s="249"/>
      <c r="AG352" s="249"/>
      <c r="AH352" s="830" t="s">
        <v>592</v>
      </c>
      <c r="AI352" s="225"/>
      <c r="AJ352" s="266"/>
      <c r="AK352" s="1625"/>
      <c r="AL352" s="483"/>
      <c r="AM352"/>
      <c r="AO352" t="s">
        <v>364</v>
      </c>
      <c r="AQ352" s="1453"/>
    </row>
    <row r="353" spans="1:44" outlineLevel="1" x14ac:dyDescent="0.2">
      <c r="A353" s="787"/>
      <c r="B353" s="807" t="s">
        <v>2276</v>
      </c>
      <c r="C353" s="978"/>
      <c r="D353" s="978"/>
      <c r="E353" s="768">
        <v>204</v>
      </c>
      <c r="F353" s="289">
        <v>207</v>
      </c>
      <c r="G353" s="289" t="s">
        <v>28</v>
      </c>
      <c r="H353" s="290"/>
      <c r="I353" s="899">
        <v>201</v>
      </c>
      <c r="J353" s="292" t="s">
        <v>2609</v>
      </c>
      <c r="K353" s="290"/>
      <c r="L353" s="656"/>
      <c r="M353" s="294">
        <v>0.01</v>
      </c>
      <c r="N353" s="1465">
        <v>27</v>
      </c>
      <c r="O353" s="283">
        <v>153.10560000000001</v>
      </c>
      <c r="P353" s="297">
        <v>2.5</v>
      </c>
      <c r="Q353" s="1056">
        <v>3.8276400000000002</v>
      </c>
      <c r="R353" s="1056">
        <v>9.86</v>
      </c>
      <c r="S353" s="1056">
        <v>3.0621100000000001</v>
      </c>
      <c r="T353" s="298">
        <v>169.85535000000002</v>
      </c>
      <c r="U353" s="286">
        <v>27.346710000000002</v>
      </c>
      <c r="V353" s="299">
        <v>197.20206000000002</v>
      </c>
      <c r="W353" s="287">
        <v>10.744300000000001</v>
      </c>
      <c r="X353" s="287">
        <v>1.8082</v>
      </c>
      <c r="Y353" s="287">
        <v>4.7046000000000001</v>
      </c>
      <c r="Z353" s="346">
        <v>17.257100000000001</v>
      </c>
      <c r="AA353" s="298">
        <v>214.45916000000003</v>
      </c>
      <c r="AB353" s="368">
        <v>365.35967999999997</v>
      </c>
      <c r="AC353" s="368">
        <v>59.60304</v>
      </c>
      <c r="AD353" s="465"/>
      <c r="AE353" s="260">
        <v>400.24422224639994</v>
      </c>
      <c r="AF353" s="260">
        <v>65.293938259200004</v>
      </c>
      <c r="AG353" s="260"/>
      <c r="AH353" s="833" t="s">
        <v>593</v>
      </c>
      <c r="AI353" s="260">
        <v>2.16</v>
      </c>
      <c r="AJ353" s="366"/>
      <c r="AK353" s="1626"/>
      <c r="AL353" s="483"/>
      <c r="AM353"/>
      <c r="AO353" t="s">
        <v>364</v>
      </c>
      <c r="AQ353" s="1453"/>
    </row>
    <row r="354" spans="1:44" ht="36" customHeight="1" x14ac:dyDescent="0.2">
      <c r="A354" s="804" t="s">
        <v>2034</v>
      </c>
      <c r="B354" s="781" t="s">
        <v>2276</v>
      </c>
      <c r="C354" s="977" t="s">
        <v>2537</v>
      </c>
      <c r="D354" s="977" t="s">
        <v>261</v>
      </c>
      <c r="E354" s="769">
        <v>204</v>
      </c>
      <c r="F354" s="268">
        <v>207</v>
      </c>
      <c r="G354" s="268" t="s">
        <v>28</v>
      </c>
      <c r="H354" s="268" t="s">
        <v>1871</v>
      </c>
      <c r="I354" s="898"/>
      <c r="J354" s="302" t="s">
        <v>1779</v>
      </c>
      <c r="K354" s="271">
        <v>41690</v>
      </c>
      <c r="L354" s="327" t="s">
        <v>583</v>
      </c>
      <c r="M354" s="272">
        <v>2.3699999999999997</v>
      </c>
      <c r="N354" s="1097"/>
      <c r="O354" s="273">
        <v>74844.286800000002</v>
      </c>
      <c r="P354" s="269"/>
      <c r="Q354" s="1055">
        <v>1871.1071699999998</v>
      </c>
      <c r="R354" s="1055">
        <v>4819.9720699999998</v>
      </c>
      <c r="S354" s="1055">
        <v>1496.8857400000002</v>
      </c>
      <c r="T354" s="274">
        <v>83032.251780000006</v>
      </c>
      <c r="U354" s="272">
        <v>13368.192529999998</v>
      </c>
      <c r="V354" s="272">
        <v>96400.444310000006</v>
      </c>
      <c r="W354" s="275">
        <v>2546.3991000000001</v>
      </c>
      <c r="X354" s="275">
        <v>428.54339999999996</v>
      </c>
      <c r="Y354" s="275">
        <v>1114.9902</v>
      </c>
      <c r="Z354" s="272">
        <v>4089.9326999999998</v>
      </c>
      <c r="AA354" s="274">
        <v>100490.37700999998</v>
      </c>
      <c r="AB354" s="464">
        <v>23686.608960000001</v>
      </c>
      <c r="AC354" s="464">
        <v>4108.6584000000003</v>
      </c>
      <c r="AD354" s="348">
        <v>950.04</v>
      </c>
      <c r="AE354" s="347">
        <v>25948.206383500801</v>
      </c>
      <c r="AF354" s="347">
        <v>4500.9531040320007</v>
      </c>
      <c r="AG354" s="347">
        <v>1561.12</v>
      </c>
      <c r="AH354" s="347">
        <v>132500.65649753279</v>
      </c>
      <c r="AI354" s="846">
        <v>3.18</v>
      </c>
      <c r="AJ354" s="398"/>
      <c r="AK354" s="1627">
        <v>42</v>
      </c>
      <c r="AL354" s="484"/>
      <c r="AM354" s="751" t="s">
        <v>2604</v>
      </c>
      <c r="AN354" t="b">
        <v>0</v>
      </c>
      <c r="AO354" t="e">
        <v>#NAME?</v>
      </c>
      <c r="AQ354" s="1454"/>
    </row>
    <row r="355" spans="1:44" outlineLevel="1" x14ac:dyDescent="0.2">
      <c r="A355" s="787"/>
      <c r="B355" s="781" t="s">
        <v>2276</v>
      </c>
      <c r="C355" s="977"/>
      <c r="D355" s="977"/>
      <c r="E355" s="767">
        <v>204</v>
      </c>
      <c r="F355" s="276">
        <v>207</v>
      </c>
      <c r="G355" s="276" t="s">
        <v>28</v>
      </c>
      <c r="H355" s="277"/>
      <c r="I355" s="895">
        <v>1</v>
      </c>
      <c r="J355" s="279" t="s">
        <v>546</v>
      </c>
      <c r="K355" s="319">
        <v>25233</v>
      </c>
      <c r="L355" s="321"/>
      <c r="M355" s="281">
        <v>1</v>
      </c>
      <c r="N355" s="1463">
        <v>54</v>
      </c>
      <c r="O355" s="283">
        <v>44146.32</v>
      </c>
      <c r="P355" s="284">
        <v>2.5</v>
      </c>
      <c r="Q355" s="1056">
        <v>1103.6579999999999</v>
      </c>
      <c r="R355" s="1056">
        <v>2843.0230099999999</v>
      </c>
      <c r="S355" s="1056">
        <v>882.92639999999994</v>
      </c>
      <c r="T355" s="285">
        <v>48975.927409999997</v>
      </c>
      <c r="U355" s="286">
        <v>7885.1243100000002</v>
      </c>
      <c r="V355" s="286">
        <v>56861.051719999996</v>
      </c>
      <c r="W355" s="287">
        <v>1074.43</v>
      </c>
      <c r="X355" s="287">
        <v>180.82</v>
      </c>
      <c r="Y355" s="287">
        <v>470.46</v>
      </c>
      <c r="Z355" s="345">
        <v>1725.71</v>
      </c>
      <c r="AA355" s="285">
        <v>58586.761719999995</v>
      </c>
      <c r="AB355" s="369"/>
      <c r="AC355" s="369"/>
      <c r="AD355" s="369"/>
      <c r="AE355" s="350"/>
      <c r="AF355" s="350"/>
      <c r="AG355" s="350"/>
      <c r="AH355" s="832"/>
      <c r="AI355" s="843"/>
      <c r="AJ355" s="351"/>
      <c r="AK355" s="1625"/>
      <c r="AL355" s="483"/>
      <c r="AM355"/>
      <c r="AO355" t="s">
        <v>364</v>
      </c>
      <c r="AQ355" s="1453"/>
    </row>
    <row r="356" spans="1:44" outlineLevel="1" x14ac:dyDescent="0.2">
      <c r="A356" s="787"/>
      <c r="B356" s="781" t="s">
        <v>2276</v>
      </c>
      <c r="C356" s="977"/>
      <c r="D356" s="977"/>
      <c r="E356" s="767">
        <v>204</v>
      </c>
      <c r="F356" s="276">
        <v>207</v>
      </c>
      <c r="G356" s="276" t="s">
        <v>28</v>
      </c>
      <c r="H356" s="277"/>
      <c r="I356" s="895">
        <v>208</v>
      </c>
      <c r="J356" s="279" t="s">
        <v>564</v>
      </c>
      <c r="K356" s="319">
        <v>16457</v>
      </c>
      <c r="L356" s="322"/>
      <c r="M356" s="281">
        <v>1</v>
      </c>
      <c r="N356" s="1463">
        <v>39</v>
      </c>
      <c r="O356" s="283">
        <v>24513</v>
      </c>
      <c r="P356" s="284">
        <v>2.5</v>
      </c>
      <c r="Q356" s="1056">
        <v>612.82500000000005</v>
      </c>
      <c r="R356" s="1056">
        <v>1578.6371999999999</v>
      </c>
      <c r="S356" s="1056">
        <v>490.26</v>
      </c>
      <c r="T356" s="285">
        <v>27194.7222</v>
      </c>
      <c r="U356" s="286">
        <v>4378.3502699999999</v>
      </c>
      <c r="V356" s="286">
        <v>31573.072469999999</v>
      </c>
      <c r="W356" s="287">
        <v>1074.43</v>
      </c>
      <c r="X356" s="287">
        <v>180.82</v>
      </c>
      <c r="Y356" s="287">
        <v>470.46</v>
      </c>
      <c r="Z356" s="345">
        <v>1725.71</v>
      </c>
      <c r="AA356" s="285">
        <v>33298.782469999998</v>
      </c>
      <c r="AB356" s="263"/>
      <c r="AC356" s="263"/>
      <c r="AD356" s="263"/>
      <c r="AE356" s="249"/>
      <c r="AF356" s="249"/>
      <c r="AG356" s="249"/>
      <c r="AH356" s="830"/>
      <c r="AI356" s="225"/>
      <c r="AJ356" s="266"/>
      <c r="AK356" s="1625"/>
      <c r="AL356" s="483"/>
      <c r="AM356"/>
      <c r="AO356" t="s">
        <v>364</v>
      </c>
      <c r="AQ356" s="1453"/>
    </row>
    <row r="357" spans="1:44" outlineLevel="1" x14ac:dyDescent="0.2">
      <c r="A357" s="787"/>
      <c r="B357" s="781" t="s">
        <v>2276</v>
      </c>
      <c r="C357" s="977"/>
      <c r="D357" s="977"/>
      <c r="E357" s="767">
        <v>204</v>
      </c>
      <c r="F357" s="276">
        <v>207</v>
      </c>
      <c r="G357" s="276" t="s">
        <v>28</v>
      </c>
      <c r="H357" s="277"/>
      <c r="I357" s="895">
        <v>200</v>
      </c>
      <c r="J357" s="279" t="s">
        <v>1927</v>
      </c>
      <c r="K357" s="277"/>
      <c r="L357" s="322"/>
      <c r="M357" s="281">
        <v>0.31</v>
      </c>
      <c r="N357" s="1463">
        <v>28</v>
      </c>
      <c r="O357" s="283">
        <v>4936.1423999999997</v>
      </c>
      <c r="P357" s="284">
        <v>2.5</v>
      </c>
      <c r="Q357" s="1056">
        <v>123.40356</v>
      </c>
      <c r="R357" s="1056">
        <v>317.88756999999998</v>
      </c>
      <c r="S357" s="1056">
        <v>98.722849999999994</v>
      </c>
      <c r="T357" s="285">
        <v>5476.1563799999994</v>
      </c>
      <c r="U357" s="286">
        <v>881.66117999999994</v>
      </c>
      <c r="V357" s="286">
        <v>6357.8175599999995</v>
      </c>
      <c r="W357" s="287">
        <v>333.07330000000002</v>
      </c>
      <c r="X357" s="287">
        <v>56.054200000000002</v>
      </c>
      <c r="Y357" s="287">
        <v>145.8426</v>
      </c>
      <c r="Z357" s="345">
        <v>534.9701</v>
      </c>
      <c r="AA357" s="285">
        <v>6892.78766</v>
      </c>
      <c r="AB357" s="257">
        <v>23321.24928</v>
      </c>
      <c r="AC357" s="257">
        <v>4049.0553600000003</v>
      </c>
      <c r="AD357" s="263"/>
      <c r="AE357" s="249">
        <v>25547.9621612544</v>
      </c>
      <c r="AF357" s="249">
        <v>4435.6591657728004</v>
      </c>
      <c r="AG357" s="249"/>
      <c r="AH357" s="830"/>
      <c r="AI357" s="225"/>
      <c r="AJ357" s="266"/>
      <c r="AK357" s="1625"/>
      <c r="AL357" s="483"/>
      <c r="AM357"/>
      <c r="AO357" t="s">
        <v>364</v>
      </c>
      <c r="AQ357" s="1453"/>
    </row>
    <row r="358" spans="1:44" outlineLevel="1" x14ac:dyDescent="0.2">
      <c r="A358" s="787"/>
      <c r="B358" s="781" t="s">
        <v>2276</v>
      </c>
      <c r="C358" s="977"/>
      <c r="D358" s="977"/>
      <c r="E358" s="767">
        <v>204</v>
      </c>
      <c r="F358" s="276">
        <v>207</v>
      </c>
      <c r="G358" s="276" t="s">
        <v>28</v>
      </c>
      <c r="H358" s="277"/>
      <c r="I358" s="895">
        <v>170</v>
      </c>
      <c r="J358" s="279" t="s">
        <v>3262</v>
      </c>
      <c r="K358" s="277"/>
      <c r="L358" s="322"/>
      <c r="M358" s="281">
        <v>0.05</v>
      </c>
      <c r="N358" s="1463">
        <v>36</v>
      </c>
      <c r="O358" s="283">
        <v>1089.5940000000001</v>
      </c>
      <c r="P358" s="284">
        <v>2.5</v>
      </c>
      <c r="Q358" s="1056">
        <v>27.239850000000001</v>
      </c>
      <c r="R358" s="1056">
        <v>70.169849999999997</v>
      </c>
      <c r="S358" s="1056">
        <v>21.791879999999999</v>
      </c>
      <c r="T358" s="285">
        <v>1208.79558</v>
      </c>
      <c r="U358" s="286">
        <v>194.61609000000001</v>
      </c>
      <c r="V358" s="286">
        <v>1403.41167</v>
      </c>
      <c r="W358" s="287">
        <v>53.721499999999999</v>
      </c>
      <c r="X358" s="287">
        <v>9.0410000000000004</v>
      </c>
      <c r="Y358" s="287">
        <v>23.523</v>
      </c>
      <c r="Z358" s="345">
        <v>86.285499999999999</v>
      </c>
      <c r="AA358" s="285">
        <v>1489.6971699999999</v>
      </c>
      <c r="AB358" s="263"/>
      <c r="AC358" s="263"/>
      <c r="AD358" s="263"/>
      <c r="AE358" s="249"/>
      <c r="AF358" s="249"/>
      <c r="AG358" s="249"/>
      <c r="AH358" s="830" t="s">
        <v>592</v>
      </c>
      <c r="AI358" s="225"/>
      <c r="AJ358" s="266"/>
      <c r="AK358" s="1625"/>
      <c r="AL358" s="483"/>
      <c r="AM358"/>
      <c r="AO358" t="s">
        <v>364</v>
      </c>
      <c r="AQ358" s="1453"/>
    </row>
    <row r="359" spans="1:44" outlineLevel="1" x14ac:dyDescent="0.2">
      <c r="A359" s="787"/>
      <c r="B359" s="807" t="s">
        <v>2276</v>
      </c>
      <c r="C359" s="978"/>
      <c r="D359" s="978"/>
      <c r="E359" s="768">
        <v>204</v>
      </c>
      <c r="F359" s="289">
        <v>207</v>
      </c>
      <c r="G359" s="289" t="s">
        <v>28</v>
      </c>
      <c r="H359" s="290"/>
      <c r="I359" s="899">
        <v>201</v>
      </c>
      <c r="J359" s="292" t="s">
        <v>2609</v>
      </c>
      <c r="K359" s="290"/>
      <c r="L359" s="656"/>
      <c r="M359" s="294">
        <v>0.01</v>
      </c>
      <c r="N359" s="1465">
        <v>28</v>
      </c>
      <c r="O359" s="283">
        <v>159.2304</v>
      </c>
      <c r="P359" s="297">
        <v>2.5</v>
      </c>
      <c r="Q359" s="1056">
        <v>3.9807600000000001</v>
      </c>
      <c r="R359" s="1056">
        <v>10.254440000000001</v>
      </c>
      <c r="S359" s="1056">
        <v>3.1846100000000002</v>
      </c>
      <c r="T359" s="298">
        <v>176.65020999999999</v>
      </c>
      <c r="U359" s="286">
        <v>28.44068</v>
      </c>
      <c r="V359" s="299">
        <v>205.09089</v>
      </c>
      <c r="W359" s="287">
        <v>10.744300000000001</v>
      </c>
      <c r="X359" s="287">
        <v>1.8082</v>
      </c>
      <c r="Y359" s="287">
        <v>4.7046000000000001</v>
      </c>
      <c r="Z359" s="346">
        <v>17.257100000000001</v>
      </c>
      <c r="AA359" s="298">
        <v>222.34799000000001</v>
      </c>
      <c r="AB359" s="368">
        <v>365.35967999999997</v>
      </c>
      <c r="AC359" s="368">
        <v>59.60304</v>
      </c>
      <c r="AD359" s="465"/>
      <c r="AE359" s="260">
        <v>400.24422224639994</v>
      </c>
      <c r="AF359" s="260">
        <v>65.293938259200004</v>
      </c>
      <c r="AG359" s="260"/>
      <c r="AH359" s="833" t="s">
        <v>593</v>
      </c>
      <c r="AI359" s="260">
        <v>2.16</v>
      </c>
      <c r="AJ359" s="366"/>
      <c r="AK359" s="1626"/>
      <c r="AL359" s="483"/>
      <c r="AM359"/>
      <c r="AO359" t="s">
        <v>364</v>
      </c>
      <c r="AQ359" s="1453"/>
    </row>
    <row r="360" spans="1:44" ht="26.1" customHeight="1" x14ac:dyDescent="0.2">
      <c r="A360" s="804" t="s">
        <v>2035</v>
      </c>
      <c r="B360" s="781" t="s">
        <v>2276</v>
      </c>
      <c r="C360" s="977" t="s">
        <v>2537</v>
      </c>
      <c r="D360" s="977" t="s">
        <v>2608</v>
      </c>
      <c r="E360" s="769">
        <v>205</v>
      </c>
      <c r="F360" s="268">
        <v>208</v>
      </c>
      <c r="G360" s="268" t="s">
        <v>28</v>
      </c>
      <c r="H360" s="268" t="s">
        <v>498</v>
      </c>
      <c r="I360" s="900"/>
      <c r="J360" s="270" t="s">
        <v>595</v>
      </c>
      <c r="K360" s="271">
        <v>62096</v>
      </c>
      <c r="L360" s="327" t="s">
        <v>583</v>
      </c>
      <c r="M360" s="272">
        <v>3.69</v>
      </c>
      <c r="N360" s="1097"/>
      <c r="O360" s="273">
        <v>103728.11040000001</v>
      </c>
      <c r="P360" s="269"/>
      <c r="Q360" s="1055">
        <v>2593.2027600000001</v>
      </c>
      <c r="R360" s="1055">
        <v>6680.0902999999989</v>
      </c>
      <c r="S360" s="1055">
        <v>2074.5622100000005</v>
      </c>
      <c r="T360" s="274">
        <v>115075.96566999998</v>
      </c>
      <c r="U360" s="272">
        <v>18527.230480000006</v>
      </c>
      <c r="V360" s="272">
        <v>133603.19615</v>
      </c>
      <c r="W360" s="275">
        <v>3964.6466999999998</v>
      </c>
      <c r="X360" s="275">
        <v>667.22580000000005</v>
      </c>
      <c r="Y360" s="275">
        <v>1735.9974</v>
      </c>
      <c r="Z360" s="272">
        <v>6367.8699000000006</v>
      </c>
      <c r="AA360" s="274">
        <v>139971.06604999999</v>
      </c>
      <c r="AB360" s="348">
        <v>51556.29696</v>
      </c>
      <c r="AC360" s="348">
        <v>18565.243200000001</v>
      </c>
      <c r="AD360" s="348">
        <v>950.04</v>
      </c>
      <c r="AE360" s="347">
        <v>56478.892193740801</v>
      </c>
      <c r="AF360" s="347">
        <v>20337.852620736001</v>
      </c>
      <c r="AG360" s="347">
        <v>1561.12</v>
      </c>
      <c r="AH360" s="347">
        <v>218348.93086447677</v>
      </c>
      <c r="AI360" s="846">
        <v>3.52</v>
      </c>
      <c r="AJ360" s="398"/>
      <c r="AK360" s="1627">
        <v>43</v>
      </c>
      <c r="AL360" s="484"/>
      <c r="AM360" s="751" t="s">
        <v>2604</v>
      </c>
      <c r="AN360" t="b">
        <v>0</v>
      </c>
      <c r="AO360" t="e">
        <v>#NAME?</v>
      </c>
      <c r="AQ360" s="1454"/>
    </row>
    <row r="361" spans="1:44" outlineLevel="1" x14ac:dyDescent="0.2">
      <c r="A361" s="787"/>
      <c r="B361" s="781" t="s">
        <v>2276</v>
      </c>
      <c r="C361" s="977"/>
      <c r="D361" s="977"/>
      <c r="E361" s="767">
        <v>205</v>
      </c>
      <c r="F361" s="276">
        <v>208</v>
      </c>
      <c r="G361" s="276" t="s">
        <v>28</v>
      </c>
      <c r="H361" s="277"/>
      <c r="I361" s="895">
        <v>1</v>
      </c>
      <c r="J361" s="279" t="s">
        <v>546</v>
      </c>
      <c r="K361" s="319">
        <v>32913</v>
      </c>
      <c r="L361" s="321"/>
      <c r="M361" s="281">
        <v>1</v>
      </c>
      <c r="N361" s="1463">
        <v>54</v>
      </c>
      <c r="O361" s="283">
        <v>44146.32</v>
      </c>
      <c r="P361" s="284">
        <v>2.5</v>
      </c>
      <c r="Q361" s="1056">
        <v>1103.6579999999999</v>
      </c>
      <c r="R361" s="1056">
        <v>2843.0230099999999</v>
      </c>
      <c r="S361" s="1056">
        <v>882.92639999999994</v>
      </c>
      <c r="T361" s="285">
        <v>48975.927409999997</v>
      </c>
      <c r="U361" s="286">
        <v>7885.1243100000002</v>
      </c>
      <c r="V361" s="286">
        <v>56861.051719999996</v>
      </c>
      <c r="W361" s="287">
        <v>1074.43</v>
      </c>
      <c r="X361" s="287">
        <v>180.82</v>
      </c>
      <c r="Y361" s="287">
        <v>470.46</v>
      </c>
      <c r="Z361" s="345">
        <v>1725.71</v>
      </c>
      <c r="AA361" s="285">
        <v>58586.761719999995</v>
      </c>
      <c r="AB361" s="369"/>
      <c r="AC361" s="369"/>
      <c r="AD361" s="369"/>
      <c r="AE361" s="350"/>
      <c r="AF361" s="350"/>
      <c r="AG361" s="350"/>
      <c r="AH361" s="832"/>
      <c r="AI361" s="843"/>
      <c r="AJ361" s="351"/>
      <c r="AK361" s="1625"/>
      <c r="AL361" s="483"/>
      <c r="AM361"/>
      <c r="AO361" t="s">
        <v>364</v>
      </c>
      <c r="AQ361" s="1453"/>
    </row>
    <row r="362" spans="1:44" outlineLevel="1" x14ac:dyDescent="0.2">
      <c r="A362" s="787"/>
      <c r="B362" s="781" t="s">
        <v>2276</v>
      </c>
      <c r="C362" s="977"/>
      <c r="D362" s="977"/>
      <c r="E362" s="767">
        <v>205</v>
      </c>
      <c r="F362" s="276">
        <v>208</v>
      </c>
      <c r="G362" s="276" t="s">
        <v>28</v>
      </c>
      <c r="H362" s="277"/>
      <c r="I362" s="895">
        <v>80</v>
      </c>
      <c r="J362" s="279" t="s">
        <v>561</v>
      </c>
      <c r="K362" s="319">
        <v>16457</v>
      </c>
      <c r="L362" s="322"/>
      <c r="M362" s="281">
        <v>1</v>
      </c>
      <c r="N362" s="1463">
        <v>42</v>
      </c>
      <c r="O362" s="283">
        <v>27573.48</v>
      </c>
      <c r="P362" s="284">
        <v>2.5</v>
      </c>
      <c r="Q362" s="1056">
        <v>689.33699999999999</v>
      </c>
      <c r="R362" s="1056">
        <v>1775.7321099999999</v>
      </c>
      <c r="S362" s="1056">
        <v>551.46960000000001</v>
      </c>
      <c r="T362" s="285">
        <v>30590.01871</v>
      </c>
      <c r="U362" s="286">
        <v>4924.9930100000001</v>
      </c>
      <c r="V362" s="286">
        <v>35515.011720000002</v>
      </c>
      <c r="W362" s="287">
        <v>1074.43</v>
      </c>
      <c r="X362" s="287">
        <v>180.82</v>
      </c>
      <c r="Y362" s="287">
        <v>470.46</v>
      </c>
      <c r="Z362" s="345">
        <v>1725.71</v>
      </c>
      <c r="AA362" s="285">
        <v>37240.721720000001</v>
      </c>
      <c r="AB362" s="263"/>
      <c r="AC362" s="263"/>
      <c r="AD362" s="263"/>
      <c r="AE362" s="249"/>
      <c r="AF362" s="249"/>
      <c r="AG362" s="249"/>
      <c r="AH362" s="830"/>
      <c r="AI362" s="225"/>
      <c r="AJ362" s="266"/>
      <c r="AK362" s="1625"/>
      <c r="AL362" s="483"/>
      <c r="AM362"/>
      <c r="AO362" t="s">
        <v>364</v>
      </c>
      <c r="AQ362" s="1453"/>
    </row>
    <row r="363" spans="1:44" outlineLevel="1" x14ac:dyDescent="0.2">
      <c r="A363" s="787"/>
      <c r="B363" s="781" t="s">
        <v>2276</v>
      </c>
      <c r="C363" s="977"/>
      <c r="D363" s="977"/>
      <c r="E363" s="767">
        <v>205</v>
      </c>
      <c r="F363" s="276">
        <v>208</v>
      </c>
      <c r="G363" s="276" t="s">
        <v>28</v>
      </c>
      <c r="H363" s="277"/>
      <c r="I363" s="895">
        <v>180</v>
      </c>
      <c r="J363" s="279" t="s">
        <v>543</v>
      </c>
      <c r="K363" s="319">
        <v>12726</v>
      </c>
      <c r="L363" s="322"/>
      <c r="M363" s="281">
        <v>1</v>
      </c>
      <c r="N363" s="1463">
        <v>34</v>
      </c>
      <c r="O363" s="283">
        <v>20147.759999999998</v>
      </c>
      <c r="P363" s="284">
        <v>2.5</v>
      </c>
      <c r="Q363" s="1056">
        <v>503.69400000000002</v>
      </c>
      <c r="R363" s="1056">
        <v>1297.5157400000001</v>
      </c>
      <c r="S363" s="1056">
        <v>402.95519999999999</v>
      </c>
      <c r="T363" s="285">
        <v>22351.924939999997</v>
      </c>
      <c r="U363" s="286">
        <v>3598.6599200000001</v>
      </c>
      <c r="V363" s="286">
        <v>25950.584859999995</v>
      </c>
      <c r="W363" s="287">
        <v>1074.43</v>
      </c>
      <c r="X363" s="287">
        <v>180.82</v>
      </c>
      <c r="Y363" s="287">
        <v>470.46</v>
      </c>
      <c r="Z363" s="345">
        <v>1725.71</v>
      </c>
      <c r="AA363" s="285">
        <v>27676.294859999995</v>
      </c>
      <c r="AB363" s="263"/>
      <c r="AC363" s="263"/>
      <c r="AD363" s="263"/>
      <c r="AE363" s="249"/>
      <c r="AF363" s="249"/>
      <c r="AG363" s="249"/>
      <c r="AH363" s="830"/>
      <c r="AI363" s="225"/>
      <c r="AJ363" s="266"/>
      <c r="AK363" s="1625"/>
      <c r="AL363" s="483"/>
      <c r="AM363"/>
      <c r="AO363" t="s">
        <v>364</v>
      </c>
      <c r="AQ363" s="1453"/>
    </row>
    <row r="364" spans="1:44" outlineLevel="1" x14ac:dyDescent="0.2">
      <c r="A364" s="787"/>
      <c r="B364" s="781" t="s">
        <v>2276</v>
      </c>
      <c r="C364" s="977"/>
      <c r="D364" s="977"/>
      <c r="E364" s="767">
        <v>205</v>
      </c>
      <c r="F364" s="276">
        <v>208</v>
      </c>
      <c r="G364" s="276" t="s">
        <v>28</v>
      </c>
      <c r="H364" s="277"/>
      <c r="I364" s="895">
        <v>200</v>
      </c>
      <c r="J364" s="279" t="s">
        <v>1927</v>
      </c>
      <c r="K364" s="277"/>
      <c r="L364" s="322"/>
      <c r="M364" s="281">
        <v>0.46</v>
      </c>
      <c r="N364" s="1463">
        <v>27</v>
      </c>
      <c r="O364" s="283">
        <v>7042.8576000000003</v>
      </c>
      <c r="P364" s="284">
        <v>2.5</v>
      </c>
      <c r="Q364" s="1056">
        <v>176.07144</v>
      </c>
      <c r="R364" s="1056">
        <v>453.56002999999998</v>
      </c>
      <c r="S364" s="1056">
        <v>140.85714999999999</v>
      </c>
      <c r="T364" s="285">
        <v>7813.3462199999994</v>
      </c>
      <c r="U364" s="286">
        <v>1257.94874</v>
      </c>
      <c r="V364" s="286">
        <v>9071.2949599999993</v>
      </c>
      <c r="W364" s="287">
        <v>494.23779999999999</v>
      </c>
      <c r="X364" s="287">
        <v>83.177199999999999</v>
      </c>
      <c r="Y364" s="287">
        <v>216.41159999999999</v>
      </c>
      <c r="Z364" s="345">
        <v>793.82659999999998</v>
      </c>
      <c r="AA364" s="285">
        <v>9865.1215599999996</v>
      </c>
      <c r="AB364" s="263">
        <v>50112.649440000001</v>
      </c>
      <c r="AC364" s="263">
        <v>18326.901600000001</v>
      </c>
      <c r="AD364" s="263"/>
      <c r="AE364" s="249">
        <v>54897.4052085312</v>
      </c>
      <c r="AF364" s="249">
        <v>20076.754164768001</v>
      </c>
      <c r="AG364" s="249"/>
      <c r="AH364" s="830"/>
      <c r="AI364" s="225"/>
      <c r="AJ364" s="266"/>
      <c r="AK364" s="1625"/>
      <c r="AL364" s="483"/>
      <c r="AM364"/>
      <c r="AO364" t="s">
        <v>364</v>
      </c>
      <c r="AQ364" s="1453"/>
    </row>
    <row r="365" spans="1:44" outlineLevel="1" x14ac:dyDescent="0.2">
      <c r="A365" s="787"/>
      <c r="B365" s="781" t="s">
        <v>2276</v>
      </c>
      <c r="C365" s="977"/>
      <c r="D365" s="977"/>
      <c r="E365" s="767">
        <v>205</v>
      </c>
      <c r="F365" s="276">
        <v>208</v>
      </c>
      <c r="G365" s="276" t="s">
        <v>28</v>
      </c>
      <c r="H365" s="277"/>
      <c r="I365" s="895">
        <v>170</v>
      </c>
      <c r="J365" s="279" t="s">
        <v>3262</v>
      </c>
      <c r="K365" s="277"/>
      <c r="L365" s="322"/>
      <c r="M365" s="281">
        <v>0.2</v>
      </c>
      <c r="N365" s="1463">
        <v>36</v>
      </c>
      <c r="O365" s="283">
        <v>4358.3760000000002</v>
      </c>
      <c r="P365" s="284">
        <v>2.5</v>
      </c>
      <c r="Q365" s="1056">
        <v>108.9594</v>
      </c>
      <c r="R365" s="1056">
        <v>280.67941000000002</v>
      </c>
      <c r="S365" s="1056">
        <v>87.167519999999996</v>
      </c>
      <c r="T365" s="285">
        <v>4835.1823299999996</v>
      </c>
      <c r="U365" s="286">
        <v>778.46436000000006</v>
      </c>
      <c r="V365" s="286">
        <v>5613.6466899999996</v>
      </c>
      <c r="W365" s="287">
        <v>214.886</v>
      </c>
      <c r="X365" s="287">
        <v>36.164000000000001</v>
      </c>
      <c r="Y365" s="287">
        <v>94.091999999999999</v>
      </c>
      <c r="Z365" s="345">
        <v>345.142</v>
      </c>
      <c r="AA365" s="285">
        <v>5958.7886899999994</v>
      </c>
      <c r="AB365" s="263"/>
      <c r="AC365" s="263"/>
      <c r="AD365" s="263"/>
      <c r="AE365" s="249"/>
      <c r="AF365" s="249"/>
      <c r="AG365" s="249"/>
      <c r="AH365" s="830" t="s">
        <v>592</v>
      </c>
      <c r="AI365" s="225"/>
      <c r="AJ365" s="266"/>
      <c r="AK365" s="1625"/>
      <c r="AL365" s="483"/>
      <c r="AM365"/>
      <c r="AO365" t="s">
        <v>364</v>
      </c>
      <c r="AQ365" s="1453"/>
    </row>
    <row r="366" spans="1:44" outlineLevel="1" x14ac:dyDescent="0.2">
      <c r="A366" s="787"/>
      <c r="B366" s="781" t="s">
        <v>2276</v>
      </c>
      <c r="C366" s="977"/>
      <c r="D366" s="977"/>
      <c r="E366" s="767">
        <v>205</v>
      </c>
      <c r="F366" s="276">
        <v>208</v>
      </c>
      <c r="G366" s="276" t="s">
        <v>28</v>
      </c>
      <c r="H366" s="277"/>
      <c r="I366" s="895">
        <v>201</v>
      </c>
      <c r="J366" s="279" t="s">
        <v>2609</v>
      </c>
      <c r="K366" s="277"/>
      <c r="L366" s="322"/>
      <c r="M366" s="281">
        <v>0.03</v>
      </c>
      <c r="N366" s="1463">
        <v>27</v>
      </c>
      <c r="O366" s="283">
        <v>459.3168</v>
      </c>
      <c r="P366" s="284">
        <v>2.5</v>
      </c>
      <c r="Q366" s="1056">
        <v>11.48292</v>
      </c>
      <c r="R366" s="1056">
        <v>29.58</v>
      </c>
      <c r="S366" s="1056">
        <v>9.1863399999999995</v>
      </c>
      <c r="T366" s="285">
        <v>509.56605999999994</v>
      </c>
      <c r="U366" s="286">
        <v>82.040139999999994</v>
      </c>
      <c r="V366" s="286">
        <v>591.60619999999994</v>
      </c>
      <c r="W366" s="287">
        <v>32.232900000000001</v>
      </c>
      <c r="X366" s="287">
        <v>5.4245999999999999</v>
      </c>
      <c r="Y366" s="287">
        <v>14.113799999999999</v>
      </c>
      <c r="Z366" s="345">
        <v>51.771299999999997</v>
      </c>
      <c r="AA366" s="285">
        <v>643.37749999999994</v>
      </c>
      <c r="AB366" s="263">
        <v>1443.64752</v>
      </c>
      <c r="AC366" s="263">
        <v>238.3416</v>
      </c>
      <c r="AD366" s="263"/>
      <c r="AE366" s="249">
        <v>1581.4869852096001</v>
      </c>
      <c r="AF366" s="249">
        <v>261.098455968</v>
      </c>
      <c r="AG366" s="249"/>
      <c r="AH366" s="830" t="s">
        <v>593</v>
      </c>
      <c r="AI366" s="249">
        <v>2.16</v>
      </c>
      <c r="AJ366" s="367"/>
      <c r="AK366" s="1625"/>
      <c r="AL366" s="483"/>
      <c r="AM366"/>
      <c r="AO366" t="s">
        <v>364</v>
      </c>
      <c r="AQ366" s="1453"/>
    </row>
    <row r="367" spans="1:44" ht="15" customHeight="1" outlineLevel="1" x14ac:dyDescent="0.2">
      <c r="A367" s="787"/>
      <c r="B367" s="807" t="s">
        <v>2276</v>
      </c>
      <c r="C367" s="978"/>
      <c r="D367" s="978"/>
      <c r="E367" s="768">
        <v>205</v>
      </c>
      <c r="F367" s="289">
        <v>208</v>
      </c>
      <c r="G367" s="289" t="s">
        <v>28</v>
      </c>
      <c r="H367" s="290"/>
      <c r="I367" s="901" t="s">
        <v>586</v>
      </c>
      <c r="J367" s="438" t="s">
        <v>612</v>
      </c>
      <c r="K367" s="439"/>
      <c r="L367" s="450"/>
      <c r="M367" s="440"/>
      <c r="N367" s="1470"/>
      <c r="O367" s="440"/>
      <c r="P367" s="441"/>
      <c r="Q367" s="1065"/>
      <c r="R367" s="1065"/>
      <c r="S367" s="1062"/>
      <c r="T367" s="430"/>
      <c r="U367" s="430"/>
      <c r="V367" s="430"/>
      <c r="W367" s="430"/>
      <c r="X367" s="430"/>
      <c r="Y367" s="430"/>
      <c r="Z367" s="430"/>
      <c r="AA367" s="430"/>
      <c r="AB367" s="260"/>
      <c r="AC367" s="260"/>
      <c r="AD367" s="260"/>
      <c r="AE367" s="260"/>
      <c r="AF367" s="260"/>
      <c r="AG367" s="260"/>
      <c r="AH367" s="833"/>
      <c r="AI367" s="261"/>
      <c r="AJ367" s="267"/>
      <c r="AK367" s="1626"/>
      <c r="AL367" s="483"/>
      <c r="AM367" t="s">
        <v>698</v>
      </c>
      <c r="AO367" t="s">
        <v>364</v>
      </c>
      <c r="AQ367" s="1453"/>
    </row>
    <row r="368" spans="1:44" ht="27.75" customHeight="1" x14ac:dyDescent="0.2">
      <c r="A368" s="804" t="s">
        <v>2036</v>
      </c>
      <c r="B368" s="781" t="s">
        <v>2276</v>
      </c>
      <c r="C368" s="977" t="s">
        <v>2537</v>
      </c>
      <c r="D368" s="977" t="s">
        <v>79</v>
      </c>
      <c r="E368" s="769">
        <v>206</v>
      </c>
      <c r="F368" s="268">
        <v>209</v>
      </c>
      <c r="G368" s="268" t="s">
        <v>28</v>
      </c>
      <c r="H368" s="268" t="s">
        <v>498</v>
      </c>
      <c r="I368" s="900"/>
      <c r="J368" s="270" t="s">
        <v>596</v>
      </c>
      <c r="K368" s="271">
        <v>44235.199999999997</v>
      </c>
      <c r="L368" s="327" t="s">
        <v>583</v>
      </c>
      <c r="M368" s="272">
        <v>2.71</v>
      </c>
      <c r="N368" s="1097"/>
      <c r="O368" s="273">
        <v>79808.967600000018</v>
      </c>
      <c r="P368" s="269"/>
      <c r="Q368" s="1055">
        <v>1995.2241899999999</v>
      </c>
      <c r="R368" s="1055">
        <v>5139.6975200000006</v>
      </c>
      <c r="S368" s="1055">
        <v>1596.1793499999999</v>
      </c>
      <c r="T368" s="274">
        <v>88540.068660000004</v>
      </c>
      <c r="U368" s="272">
        <v>14254.951049999998</v>
      </c>
      <c r="V368" s="272">
        <v>102795.01971000001</v>
      </c>
      <c r="W368" s="275">
        <v>2911.7053000000001</v>
      </c>
      <c r="X368" s="275">
        <v>490.02219999999994</v>
      </c>
      <c r="Y368" s="275">
        <v>1274.9466</v>
      </c>
      <c r="Z368" s="272">
        <v>4676.6740999999993</v>
      </c>
      <c r="AA368" s="274">
        <v>107471.69381</v>
      </c>
      <c r="AB368" s="348">
        <v>20641.975200000001</v>
      </c>
      <c r="AC368" s="348">
        <v>4690.0022399999998</v>
      </c>
      <c r="AD368" s="348">
        <v>950.04</v>
      </c>
      <c r="AE368" s="347">
        <v>22612.870992096003</v>
      </c>
      <c r="AF368" s="347">
        <v>5137.8036538752003</v>
      </c>
      <c r="AG368" s="347">
        <v>1561.12</v>
      </c>
      <c r="AH368" s="347">
        <v>136783.48845597118</v>
      </c>
      <c r="AI368" s="846">
        <v>3.09</v>
      </c>
      <c r="AJ368" s="398"/>
      <c r="AK368" s="1627">
        <v>44</v>
      </c>
      <c r="AL368" s="484"/>
      <c r="AM368" s="751" t="s">
        <v>2604</v>
      </c>
      <c r="AN368" t="b">
        <v>0</v>
      </c>
      <c r="AO368" t="e">
        <v>#NAME?</v>
      </c>
      <c r="AQ368" s="1454"/>
      <c r="AR368" s="21"/>
    </row>
    <row r="369" spans="1:43" outlineLevel="1" x14ac:dyDescent="0.2">
      <c r="A369" s="787"/>
      <c r="B369" s="781" t="s">
        <v>2276</v>
      </c>
      <c r="C369" s="977"/>
      <c r="D369" s="977"/>
      <c r="E369" s="767">
        <v>206</v>
      </c>
      <c r="F369" s="276">
        <v>209</v>
      </c>
      <c r="G369" s="276" t="s">
        <v>28</v>
      </c>
      <c r="H369" s="277"/>
      <c r="I369" s="895">
        <v>1</v>
      </c>
      <c r="J369" s="279" t="s">
        <v>546</v>
      </c>
      <c r="K369" s="319">
        <v>25233</v>
      </c>
      <c r="L369" s="321"/>
      <c r="M369" s="281">
        <v>1</v>
      </c>
      <c r="N369" s="1463">
        <v>54</v>
      </c>
      <c r="O369" s="283">
        <v>44146.32</v>
      </c>
      <c r="P369" s="284">
        <v>2.5</v>
      </c>
      <c r="Q369" s="1056">
        <v>1103.6579999999999</v>
      </c>
      <c r="R369" s="1056">
        <v>2843.0230099999999</v>
      </c>
      <c r="S369" s="1056">
        <v>882.92639999999994</v>
      </c>
      <c r="T369" s="285">
        <v>48975.927409999997</v>
      </c>
      <c r="U369" s="286">
        <v>7885.1243100000002</v>
      </c>
      <c r="V369" s="286">
        <v>56861.051719999996</v>
      </c>
      <c r="W369" s="287">
        <v>1074.43</v>
      </c>
      <c r="X369" s="287">
        <v>180.82</v>
      </c>
      <c r="Y369" s="287">
        <v>470.46</v>
      </c>
      <c r="Z369" s="345">
        <v>1725.71</v>
      </c>
      <c r="AA369" s="285">
        <v>58586.761719999995</v>
      </c>
      <c r="AB369" s="369"/>
      <c r="AC369" s="369"/>
      <c r="AD369" s="369"/>
      <c r="AE369" s="350"/>
      <c r="AF369" s="350"/>
      <c r="AG369" s="350"/>
      <c r="AH369" s="832"/>
      <c r="AI369" s="843"/>
      <c r="AJ369" s="351"/>
      <c r="AK369" s="1625"/>
      <c r="AL369" s="483"/>
      <c r="AM369"/>
      <c r="AO369" t="s">
        <v>364</v>
      </c>
      <c r="AQ369" s="1453"/>
    </row>
    <row r="370" spans="1:43" outlineLevel="1" x14ac:dyDescent="0.2">
      <c r="A370" s="787"/>
      <c r="B370" s="781" t="s">
        <v>2276</v>
      </c>
      <c r="C370" s="977"/>
      <c r="D370" s="977"/>
      <c r="E370" s="767">
        <v>206</v>
      </c>
      <c r="F370" s="276">
        <v>209</v>
      </c>
      <c r="G370" s="276" t="s">
        <v>28</v>
      </c>
      <c r="H370" s="277"/>
      <c r="I370" s="895">
        <v>80</v>
      </c>
      <c r="J370" s="279" t="s">
        <v>561</v>
      </c>
      <c r="K370" s="319">
        <v>16457</v>
      </c>
      <c r="L370" s="322"/>
      <c r="M370" s="281">
        <v>1</v>
      </c>
      <c r="N370" s="1463">
        <v>38</v>
      </c>
      <c r="O370" s="283">
        <v>23570.04</v>
      </c>
      <c r="P370" s="284">
        <v>2.5</v>
      </c>
      <c r="Q370" s="1056">
        <v>589.25099999999998</v>
      </c>
      <c r="R370" s="1056">
        <v>1517.91058</v>
      </c>
      <c r="S370" s="1056">
        <v>471.4008</v>
      </c>
      <c r="T370" s="285">
        <v>26148.60238</v>
      </c>
      <c r="U370" s="286">
        <v>4209.9249799999998</v>
      </c>
      <c r="V370" s="286">
        <v>30358.52736</v>
      </c>
      <c r="W370" s="287">
        <v>1074.43</v>
      </c>
      <c r="X370" s="287">
        <v>180.82</v>
      </c>
      <c r="Y370" s="287">
        <v>470.46</v>
      </c>
      <c r="Z370" s="345">
        <v>1725.71</v>
      </c>
      <c r="AA370" s="285">
        <v>32084.237359999999</v>
      </c>
      <c r="AB370" s="263"/>
      <c r="AC370" s="263"/>
      <c r="AD370" s="263"/>
      <c r="AE370" s="249"/>
      <c r="AF370" s="249"/>
      <c r="AG370" s="249"/>
      <c r="AH370" s="830"/>
      <c r="AI370" s="225"/>
      <c r="AJ370" s="266"/>
      <c r="AK370" s="1625"/>
      <c r="AL370" s="483"/>
      <c r="AM370"/>
      <c r="AO370" t="s">
        <v>364</v>
      </c>
      <c r="AQ370" s="1453"/>
    </row>
    <row r="371" spans="1:43" outlineLevel="1" x14ac:dyDescent="0.2">
      <c r="A371" s="787"/>
      <c r="B371" s="781" t="s">
        <v>2276</v>
      </c>
      <c r="C371" s="977"/>
      <c r="D371" s="977"/>
      <c r="E371" s="767">
        <v>206</v>
      </c>
      <c r="F371" s="276">
        <v>209</v>
      </c>
      <c r="G371" s="276" t="s">
        <v>28</v>
      </c>
      <c r="H371" s="277"/>
      <c r="I371" s="895">
        <v>180</v>
      </c>
      <c r="J371" s="279" t="s">
        <v>543</v>
      </c>
      <c r="K371" s="319">
        <v>2545.2000000000003</v>
      </c>
      <c r="L371" s="322"/>
      <c r="M371" s="281">
        <v>0.2</v>
      </c>
      <c r="N371" s="1463">
        <v>29</v>
      </c>
      <c r="O371" s="283">
        <v>3312.0239999999999</v>
      </c>
      <c r="P371" s="284">
        <v>2.5</v>
      </c>
      <c r="Q371" s="1056">
        <v>82.800600000000003</v>
      </c>
      <c r="R371" s="1056">
        <v>213.29435000000001</v>
      </c>
      <c r="S371" s="1056">
        <v>66.240480000000005</v>
      </c>
      <c r="T371" s="285">
        <v>3674.35943</v>
      </c>
      <c r="U371" s="286">
        <v>591.57186999999999</v>
      </c>
      <c r="V371" s="286">
        <v>4265.9313000000002</v>
      </c>
      <c r="W371" s="287">
        <v>214.886</v>
      </c>
      <c r="X371" s="287">
        <v>36.164000000000001</v>
      </c>
      <c r="Y371" s="287">
        <v>94.091999999999999</v>
      </c>
      <c r="Z371" s="345">
        <v>345.142</v>
      </c>
      <c r="AA371" s="285">
        <v>4611.0733</v>
      </c>
      <c r="AB371" s="263"/>
      <c r="AC371" s="263"/>
      <c r="AD371" s="263"/>
      <c r="AE371" s="249"/>
      <c r="AF371" s="249"/>
      <c r="AG371" s="249"/>
      <c r="AH371" s="830"/>
      <c r="AI371" s="225"/>
      <c r="AJ371" s="266"/>
      <c r="AK371" s="1625"/>
      <c r="AL371" s="483"/>
      <c r="AM371"/>
      <c r="AO371" t="s">
        <v>364</v>
      </c>
      <c r="AQ371" s="1453"/>
    </row>
    <row r="372" spans="1:43" outlineLevel="1" x14ac:dyDescent="0.2">
      <c r="A372" s="787"/>
      <c r="B372" s="781" t="s">
        <v>2276</v>
      </c>
      <c r="C372" s="977"/>
      <c r="D372" s="977"/>
      <c r="E372" s="767">
        <v>206</v>
      </c>
      <c r="F372" s="276">
        <v>209</v>
      </c>
      <c r="G372" s="276" t="s">
        <v>28</v>
      </c>
      <c r="H372" s="277"/>
      <c r="I372" s="895">
        <v>200</v>
      </c>
      <c r="J372" s="279" t="s">
        <v>1927</v>
      </c>
      <c r="K372" s="277"/>
      <c r="L372" s="322"/>
      <c r="M372" s="281">
        <v>0.34</v>
      </c>
      <c r="N372" s="1463">
        <v>27</v>
      </c>
      <c r="O372" s="283">
        <v>5205.5904</v>
      </c>
      <c r="P372" s="284">
        <v>2.5</v>
      </c>
      <c r="Q372" s="1056">
        <v>130.13976</v>
      </c>
      <c r="R372" s="1056">
        <v>335.24002000000002</v>
      </c>
      <c r="S372" s="1056">
        <v>104.11181000000001</v>
      </c>
      <c r="T372" s="285">
        <v>5775.0819900000006</v>
      </c>
      <c r="U372" s="286">
        <v>929.78819999999996</v>
      </c>
      <c r="V372" s="286">
        <v>6704.8701900000005</v>
      </c>
      <c r="W372" s="287">
        <v>365.30619999999999</v>
      </c>
      <c r="X372" s="287">
        <v>61.4788</v>
      </c>
      <c r="Y372" s="287">
        <v>159.9564</v>
      </c>
      <c r="Z372" s="345">
        <v>586.7414</v>
      </c>
      <c r="AA372" s="285">
        <v>7291.6115900000004</v>
      </c>
      <c r="AB372" s="257">
        <v>19551.228480000002</v>
      </c>
      <c r="AC372" s="257">
        <v>4511.24352</v>
      </c>
      <c r="AD372" s="263"/>
      <c r="AE372" s="249">
        <v>21417.979775270403</v>
      </c>
      <c r="AF372" s="249">
        <v>4941.9770512896002</v>
      </c>
      <c r="AG372" s="249"/>
      <c r="AH372" s="830"/>
      <c r="AI372" s="225"/>
      <c r="AJ372" s="266"/>
      <c r="AK372" s="1625"/>
      <c r="AL372" s="483"/>
      <c r="AM372"/>
      <c r="AO372" t="s">
        <v>364</v>
      </c>
      <c r="AQ372" s="1453"/>
    </row>
    <row r="373" spans="1:43" outlineLevel="1" x14ac:dyDescent="0.2">
      <c r="A373" s="787"/>
      <c r="B373" s="781" t="s">
        <v>2276</v>
      </c>
      <c r="C373" s="977"/>
      <c r="D373" s="977"/>
      <c r="E373" s="767">
        <v>206</v>
      </c>
      <c r="F373" s="276">
        <v>209</v>
      </c>
      <c r="G373" s="276" t="s">
        <v>28</v>
      </c>
      <c r="H373" s="277"/>
      <c r="I373" s="895">
        <v>170</v>
      </c>
      <c r="J373" s="279" t="s">
        <v>3262</v>
      </c>
      <c r="K373" s="277"/>
      <c r="L373" s="322"/>
      <c r="M373" s="281">
        <v>0.15</v>
      </c>
      <c r="N373" s="1463">
        <v>36</v>
      </c>
      <c r="O373" s="283">
        <v>3268.7820000000002</v>
      </c>
      <c r="P373" s="284">
        <v>2.5</v>
      </c>
      <c r="Q373" s="1056">
        <v>81.719549999999998</v>
      </c>
      <c r="R373" s="1056">
        <v>210.50955999999999</v>
      </c>
      <c r="S373" s="1056">
        <v>65.375640000000004</v>
      </c>
      <c r="T373" s="285">
        <v>3626.3867500000001</v>
      </c>
      <c r="U373" s="286">
        <v>583.84826999999996</v>
      </c>
      <c r="V373" s="286">
        <v>4210.2350200000001</v>
      </c>
      <c r="W373" s="287">
        <v>161.1645</v>
      </c>
      <c r="X373" s="287">
        <v>27.123000000000001</v>
      </c>
      <c r="Y373" s="287">
        <v>70.569000000000003</v>
      </c>
      <c r="Z373" s="345">
        <v>258.85649999999998</v>
      </c>
      <c r="AA373" s="285">
        <v>4469.0915199999999</v>
      </c>
      <c r="AB373" s="263"/>
      <c r="AC373" s="263"/>
      <c r="AD373" s="263"/>
      <c r="AE373" s="249"/>
      <c r="AF373" s="249"/>
      <c r="AG373" s="249"/>
      <c r="AH373" s="830" t="s">
        <v>592</v>
      </c>
      <c r="AI373" s="225"/>
      <c r="AJ373" s="266"/>
      <c r="AK373" s="1625"/>
      <c r="AL373" s="483"/>
      <c r="AM373"/>
      <c r="AO373" t="s">
        <v>364</v>
      </c>
      <c r="AQ373" s="1453"/>
    </row>
    <row r="374" spans="1:43" outlineLevel="1" x14ac:dyDescent="0.2">
      <c r="A374" s="787"/>
      <c r="B374" s="781" t="s">
        <v>2276</v>
      </c>
      <c r="C374" s="977"/>
      <c r="D374" s="977"/>
      <c r="E374" s="767">
        <v>206</v>
      </c>
      <c r="F374" s="276">
        <v>209</v>
      </c>
      <c r="G374" s="276" t="s">
        <v>28</v>
      </c>
      <c r="H374" s="277"/>
      <c r="I374" s="895">
        <v>201</v>
      </c>
      <c r="J374" s="279" t="s">
        <v>2609</v>
      </c>
      <c r="K374" s="277"/>
      <c r="L374" s="322"/>
      <c r="M374" s="281">
        <v>0.02</v>
      </c>
      <c r="N374" s="1463">
        <v>27</v>
      </c>
      <c r="O374" s="283">
        <v>306.21120000000002</v>
      </c>
      <c r="P374" s="284">
        <v>2.5</v>
      </c>
      <c r="Q374" s="1056">
        <v>7.6552800000000003</v>
      </c>
      <c r="R374" s="1056">
        <v>19.72</v>
      </c>
      <c r="S374" s="1056">
        <v>6.1242200000000002</v>
      </c>
      <c r="T374" s="285">
        <v>339.71070000000003</v>
      </c>
      <c r="U374" s="286">
        <v>54.693420000000003</v>
      </c>
      <c r="V374" s="286">
        <v>394.40412000000003</v>
      </c>
      <c r="W374" s="287">
        <v>21.488600000000002</v>
      </c>
      <c r="X374" s="287">
        <v>3.6164000000000001</v>
      </c>
      <c r="Y374" s="287">
        <v>9.4092000000000002</v>
      </c>
      <c r="Z374" s="345">
        <v>34.514200000000002</v>
      </c>
      <c r="AA374" s="285">
        <v>428.91832000000005</v>
      </c>
      <c r="AB374" s="257">
        <v>1090.7467199999999</v>
      </c>
      <c r="AC374" s="257">
        <v>178.75872000000001</v>
      </c>
      <c r="AD374" s="263"/>
      <c r="AE374" s="249">
        <v>1194.8912168255999</v>
      </c>
      <c r="AF374" s="249">
        <v>195.8266025856</v>
      </c>
      <c r="AG374" s="249"/>
      <c r="AH374" s="830" t="s">
        <v>593</v>
      </c>
      <c r="AI374" s="249">
        <v>2.16</v>
      </c>
      <c r="AJ374" s="367"/>
      <c r="AK374" s="1625"/>
      <c r="AL374" s="483"/>
      <c r="AM374"/>
      <c r="AO374" t="s">
        <v>364</v>
      </c>
      <c r="AQ374" s="1453"/>
    </row>
    <row r="375" spans="1:43" ht="15" customHeight="1" outlineLevel="1" x14ac:dyDescent="0.2">
      <c r="A375" s="787"/>
      <c r="B375" s="807" t="s">
        <v>2276</v>
      </c>
      <c r="C375" s="978"/>
      <c r="D375" s="978"/>
      <c r="E375" s="768">
        <v>206</v>
      </c>
      <c r="F375" s="289">
        <v>209</v>
      </c>
      <c r="G375" s="289" t="s">
        <v>28</v>
      </c>
      <c r="H375" s="290"/>
      <c r="I375" s="901" t="s">
        <v>586</v>
      </c>
      <c r="J375" s="438" t="s">
        <v>613</v>
      </c>
      <c r="K375" s="439"/>
      <c r="L375" s="450"/>
      <c r="M375" s="440"/>
      <c r="N375" s="1470"/>
      <c r="O375" s="440"/>
      <c r="P375" s="441"/>
      <c r="Q375" s="1065"/>
      <c r="R375" s="1065"/>
      <c r="S375" s="1062"/>
      <c r="T375" s="430"/>
      <c r="U375" s="430"/>
      <c r="V375" s="430"/>
      <c r="W375" s="430"/>
      <c r="X375" s="430"/>
      <c r="Y375" s="430"/>
      <c r="Z375" s="430"/>
      <c r="AA375" s="430"/>
      <c r="AB375" s="260"/>
      <c r="AC375" s="260"/>
      <c r="AD375" s="260"/>
      <c r="AE375" s="260"/>
      <c r="AF375" s="260"/>
      <c r="AG375" s="260"/>
      <c r="AH375" s="833"/>
      <c r="AI375" s="261"/>
      <c r="AJ375" s="267"/>
      <c r="AK375" s="1626"/>
      <c r="AL375" s="483"/>
      <c r="AM375" t="s">
        <v>698</v>
      </c>
      <c r="AO375" t="s">
        <v>364</v>
      </c>
      <c r="AQ375" s="1453"/>
    </row>
    <row r="376" spans="1:43" ht="19.5" customHeight="1" x14ac:dyDescent="0.2">
      <c r="A376" s="804" t="s">
        <v>2037</v>
      </c>
      <c r="B376" s="805" t="s">
        <v>2276</v>
      </c>
      <c r="C376" s="975" t="s">
        <v>2537</v>
      </c>
      <c r="D376" s="975" t="s">
        <v>79</v>
      </c>
      <c r="E376" s="769">
        <v>206</v>
      </c>
      <c r="F376" s="268">
        <v>209</v>
      </c>
      <c r="G376" s="268" t="s">
        <v>69</v>
      </c>
      <c r="H376" s="268" t="s">
        <v>498</v>
      </c>
      <c r="I376" s="898"/>
      <c r="J376" s="302" t="s">
        <v>597</v>
      </c>
      <c r="K376" s="271">
        <v>2497</v>
      </c>
      <c r="L376" s="327" t="s">
        <v>579</v>
      </c>
      <c r="M376" s="272">
        <v>3.24</v>
      </c>
      <c r="N376" s="1097"/>
      <c r="O376" s="273">
        <v>88344.718799999988</v>
      </c>
      <c r="P376" s="269"/>
      <c r="Q376" s="1055">
        <v>2208.6179699999998</v>
      </c>
      <c r="R376" s="1055">
        <v>5689.3998899999988</v>
      </c>
      <c r="S376" s="1055">
        <v>1766.8943699999998</v>
      </c>
      <c r="T376" s="274">
        <v>98009.63102999999</v>
      </c>
      <c r="U376" s="272">
        <v>15779.550590000001</v>
      </c>
      <c r="V376" s="272">
        <v>113789.18161999999</v>
      </c>
      <c r="W376" s="275">
        <v>3481.1532000000002</v>
      </c>
      <c r="X376" s="275">
        <v>585.85680000000002</v>
      </c>
      <c r="Y376" s="275">
        <v>1524.2903999999999</v>
      </c>
      <c r="Z376" s="272">
        <v>5591.3004000000001</v>
      </c>
      <c r="AA376" s="274">
        <v>119380.48202</v>
      </c>
      <c r="AB376" s="348">
        <v>255826.52</v>
      </c>
      <c r="AC376" s="348">
        <v>15109.73</v>
      </c>
      <c r="AD376" s="348">
        <v>950.04</v>
      </c>
      <c r="AE376" s="347">
        <v>280252.84000000003</v>
      </c>
      <c r="AF376" s="347">
        <v>16552.41</v>
      </c>
      <c r="AG376" s="347">
        <v>1561.12</v>
      </c>
      <c r="AH376" s="347">
        <v>417746.85201999999</v>
      </c>
      <c r="AI376" s="846">
        <v>167.3</v>
      </c>
      <c r="AJ376" s="398"/>
      <c r="AK376" s="1627">
        <v>45</v>
      </c>
      <c r="AL376" s="484"/>
      <c r="AM376" s="751" t="s">
        <v>2604</v>
      </c>
      <c r="AN376" t="b">
        <v>0</v>
      </c>
      <c r="AO376" t="e">
        <v>#NAME?</v>
      </c>
      <c r="AQ376" s="1454"/>
    </row>
    <row r="377" spans="1:43" outlineLevel="1" x14ac:dyDescent="0.2">
      <c r="A377" s="787"/>
      <c r="B377" s="781" t="s">
        <v>2276</v>
      </c>
      <c r="C377" s="977"/>
      <c r="D377" s="977"/>
      <c r="E377" s="767">
        <v>206</v>
      </c>
      <c r="F377" s="276">
        <v>209</v>
      </c>
      <c r="G377" s="276" t="s">
        <v>69</v>
      </c>
      <c r="H377" s="277"/>
      <c r="I377" s="895">
        <v>1</v>
      </c>
      <c r="J377" s="279" t="s">
        <v>546</v>
      </c>
      <c r="K377" s="280"/>
      <c r="L377" s="321"/>
      <c r="M377" s="281">
        <v>1</v>
      </c>
      <c r="N377" s="1463">
        <v>54</v>
      </c>
      <c r="O377" s="283">
        <v>44146.32</v>
      </c>
      <c r="P377" s="284">
        <v>2.5</v>
      </c>
      <c r="Q377" s="1056">
        <v>1103.6579999999999</v>
      </c>
      <c r="R377" s="1056">
        <v>2843.0230099999999</v>
      </c>
      <c r="S377" s="1056">
        <v>882.92639999999994</v>
      </c>
      <c r="T377" s="285">
        <v>48975.927409999997</v>
      </c>
      <c r="U377" s="286">
        <v>7885.1243100000002</v>
      </c>
      <c r="V377" s="286">
        <v>56861.051719999996</v>
      </c>
      <c r="W377" s="287">
        <v>1074.43</v>
      </c>
      <c r="X377" s="287">
        <v>180.82</v>
      </c>
      <c r="Y377" s="287">
        <v>470.46</v>
      </c>
      <c r="Z377" s="345">
        <v>1725.71</v>
      </c>
      <c r="AA377" s="285">
        <v>58586.761719999995</v>
      </c>
      <c r="AB377" s="350"/>
      <c r="AC377" s="350"/>
      <c r="AD377" s="350"/>
      <c r="AE377" s="350"/>
      <c r="AF377" s="350"/>
      <c r="AG377" s="350"/>
      <c r="AH377" s="832"/>
      <c r="AI377" s="843"/>
      <c r="AJ377" s="351"/>
      <c r="AK377" s="1625"/>
      <c r="AL377" s="483"/>
      <c r="AM377"/>
      <c r="AO377" t="s">
        <v>364</v>
      </c>
      <c r="AQ377" s="1453"/>
    </row>
    <row r="378" spans="1:43" outlineLevel="1" x14ac:dyDescent="0.2">
      <c r="A378" s="787"/>
      <c r="B378" s="781" t="s">
        <v>2276</v>
      </c>
      <c r="C378" s="977"/>
      <c r="D378" s="977"/>
      <c r="E378" s="767">
        <v>206</v>
      </c>
      <c r="F378" s="276">
        <v>209</v>
      </c>
      <c r="G378" s="276" t="s">
        <v>69</v>
      </c>
      <c r="H378" s="277"/>
      <c r="I378" s="895">
        <v>80</v>
      </c>
      <c r="J378" s="279" t="s">
        <v>561</v>
      </c>
      <c r="K378" s="277"/>
      <c r="L378" s="322"/>
      <c r="M378" s="281">
        <v>0.61</v>
      </c>
      <c r="N378" s="1463">
        <v>38</v>
      </c>
      <c r="O378" s="283">
        <v>14377.724399999999</v>
      </c>
      <c r="P378" s="284">
        <v>2.5</v>
      </c>
      <c r="Q378" s="1056">
        <v>359.44310999999999</v>
      </c>
      <c r="R378" s="1056">
        <v>925.92544999999996</v>
      </c>
      <c r="S378" s="1056">
        <v>287.55448999999999</v>
      </c>
      <c r="T378" s="285">
        <v>15950.64745</v>
      </c>
      <c r="U378" s="286">
        <v>2568.0542399999999</v>
      </c>
      <c r="V378" s="286">
        <v>18518.701690000002</v>
      </c>
      <c r="W378" s="287">
        <v>655.40229999999997</v>
      </c>
      <c r="X378" s="287">
        <v>110.3002</v>
      </c>
      <c r="Y378" s="287">
        <v>286.98059999999998</v>
      </c>
      <c r="Z378" s="345">
        <v>1052.6831</v>
      </c>
      <c r="AA378" s="285">
        <v>19571.38479</v>
      </c>
      <c r="AB378" s="249"/>
      <c r="AC378" s="249"/>
      <c r="AD378" s="249"/>
      <c r="AE378" s="249"/>
      <c r="AF378" s="249"/>
      <c r="AG378" s="249"/>
      <c r="AH378" s="830"/>
      <c r="AI378" s="225"/>
      <c r="AJ378" s="266"/>
      <c r="AK378" s="1625"/>
      <c r="AL378" s="483"/>
      <c r="AM378"/>
      <c r="AO378" t="s">
        <v>364</v>
      </c>
      <c r="AQ378" s="1453"/>
    </row>
    <row r="379" spans="1:43" outlineLevel="1" x14ac:dyDescent="0.2">
      <c r="A379" s="787"/>
      <c r="B379" s="781" t="s">
        <v>2276</v>
      </c>
      <c r="C379" s="977"/>
      <c r="D379" s="977"/>
      <c r="E379" s="1424">
        <v>206</v>
      </c>
      <c r="F379" s="1425">
        <v>209</v>
      </c>
      <c r="G379" s="1425" t="s">
        <v>69</v>
      </c>
      <c r="H379" s="1426"/>
      <c r="I379" s="895">
        <v>209</v>
      </c>
      <c r="J379" s="1427" t="s">
        <v>539</v>
      </c>
      <c r="K379" s="1426"/>
      <c r="L379" s="1428"/>
      <c r="M379" s="1429">
        <v>0.39</v>
      </c>
      <c r="N379" s="1463">
        <v>39</v>
      </c>
      <c r="O379" s="283">
        <v>9560.07</v>
      </c>
      <c r="P379" s="284">
        <v>2.5</v>
      </c>
      <c r="Q379" s="1056">
        <v>239.00174999999999</v>
      </c>
      <c r="R379" s="1056">
        <v>615.66850999999997</v>
      </c>
      <c r="S379" s="1056">
        <v>191.20140000000001</v>
      </c>
      <c r="T379" s="285">
        <v>10605.941659999999</v>
      </c>
      <c r="U379" s="286">
        <v>1707.5566100000001</v>
      </c>
      <c r="V379" s="286">
        <v>12313.498269999998</v>
      </c>
      <c r="W379" s="287">
        <v>419.02769999999998</v>
      </c>
      <c r="X379" s="287">
        <v>70.519800000000004</v>
      </c>
      <c r="Y379" s="287">
        <v>183.4794</v>
      </c>
      <c r="Z379" s="345">
        <v>673.02690000000007</v>
      </c>
      <c r="AA379" s="285">
        <v>12986.525169999999</v>
      </c>
      <c r="AB379" s="249"/>
      <c r="AC379" s="249"/>
      <c r="AD379" s="249"/>
      <c r="AE379" s="249"/>
      <c r="AF379" s="249"/>
      <c r="AG379" s="249"/>
      <c r="AH379" s="830"/>
      <c r="AI379" s="225"/>
      <c r="AJ379" s="266"/>
      <c r="AK379" s="1625"/>
      <c r="AL379" s="483"/>
      <c r="AM379"/>
      <c r="AO379" t="s">
        <v>364</v>
      </c>
      <c r="AQ379" s="1453"/>
    </row>
    <row r="380" spans="1:43" outlineLevel="1" x14ac:dyDescent="0.2">
      <c r="A380" s="787"/>
      <c r="B380" s="781" t="s">
        <v>2276</v>
      </c>
      <c r="C380" s="977"/>
      <c r="D380" s="977"/>
      <c r="E380" s="767">
        <v>206</v>
      </c>
      <c r="F380" s="276">
        <v>209</v>
      </c>
      <c r="G380" s="276" t="s">
        <v>69</v>
      </c>
      <c r="H380" s="277"/>
      <c r="I380" s="895">
        <v>180</v>
      </c>
      <c r="J380" s="279" t="s">
        <v>543</v>
      </c>
      <c r="K380" s="277"/>
      <c r="L380" s="322"/>
      <c r="M380" s="281">
        <v>0.81</v>
      </c>
      <c r="N380" s="1463">
        <v>29</v>
      </c>
      <c r="O380" s="283">
        <v>13413.697200000001</v>
      </c>
      <c r="P380" s="284">
        <v>2.5</v>
      </c>
      <c r="Q380" s="1056">
        <v>335.34242999999998</v>
      </c>
      <c r="R380" s="1056">
        <v>863.84209999999996</v>
      </c>
      <c r="S380" s="1056">
        <v>268.27393999999998</v>
      </c>
      <c r="T380" s="285">
        <v>14881.15567</v>
      </c>
      <c r="U380" s="286">
        <v>2395.8660599999998</v>
      </c>
      <c r="V380" s="286">
        <v>17277.02173</v>
      </c>
      <c r="W380" s="287">
        <v>870.28830000000005</v>
      </c>
      <c r="X380" s="287">
        <v>146.46420000000001</v>
      </c>
      <c r="Y380" s="287">
        <v>381.07260000000002</v>
      </c>
      <c r="Z380" s="345">
        <v>1397.8251</v>
      </c>
      <c r="AA380" s="285">
        <v>18674.846830000002</v>
      </c>
      <c r="AB380" s="249"/>
      <c r="AC380" s="249"/>
      <c r="AD380" s="249"/>
      <c r="AE380" s="249"/>
      <c r="AF380" s="249"/>
      <c r="AG380" s="249"/>
      <c r="AH380" s="830"/>
      <c r="AI380" s="225"/>
      <c r="AJ380" s="266"/>
      <c r="AK380" s="1625"/>
      <c r="AL380" s="483"/>
      <c r="AM380"/>
      <c r="AO380" t="s">
        <v>364</v>
      </c>
      <c r="AQ380" s="1453"/>
    </row>
    <row r="381" spans="1:43" outlineLevel="1" x14ac:dyDescent="0.2">
      <c r="A381" s="787"/>
      <c r="B381" s="781" t="s">
        <v>2276</v>
      </c>
      <c r="C381" s="977"/>
      <c r="D381" s="977"/>
      <c r="E381" s="767">
        <v>206</v>
      </c>
      <c r="F381" s="276">
        <v>209</v>
      </c>
      <c r="G381" s="276" t="s">
        <v>69</v>
      </c>
      <c r="H381" s="277"/>
      <c r="I381" s="895">
        <v>200</v>
      </c>
      <c r="J381" s="279" t="s">
        <v>1927</v>
      </c>
      <c r="K381" s="277"/>
      <c r="L381" s="322"/>
      <c r="M381" s="281">
        <v>0.43</v>
      </c>
      <c r="N381" s="1463">
        <v>28</v>
      </c>
      <c r="O381" s="283">
        <v>6846.9071999999996</v>
      </c>
      <c r="P381" s="284">
        <v>2.5</v>
      </c>
      <c r="Q381" s="1056">
        <v>171.17268000000001</v>
      </c>
      <c r="R381" s="1056">
        <v>440.94081999999997</v>
      </c>
      <c r="S381" s="1056">
        <v>136.93814</v>
      </c>
      <c r="T381" s="285">
        <v>7595.9588399999993</v>
      </c>
      <c r="U381" s="286">
        <v>1222.94937</v>
      </c>
      <c r="V381" s="286">
        <v>8818.9082099999996</v>
      </c>
      <c r="W381" s="287">
        <v>462.00490000000002</v>
      </c>
      <c r="X381" s="287">
        <v>77.752600000000001</v>
      </c>
      <c r="Y381" s="287">
        <v>202.2978</v>
      </c>
      <c r="Z381" s="345">
        <v>742.05529999999999</v>
      </c>
      <c r="AA381" s="285">
        <v>9560.9635099999996</v>
      </c>
      <c r="AB381" s="249"/>
      <c r="AC381" s="249"/>
      <c r="AD381" s="249"/>
      <c r="AE381" s="249"/>
      <c r="AF381" s="249"/>
      <c r="AG381" s="249"/>
      <c r="AH381" s="830"/>
      <c r="AI381" s="225"/>
      <c r="AJ381" s="266"/>
      <c r="AK381" s="1625"/>
      <c r="AL381" s="483"/>
      <c r="AM381"/>
      <c r="AO381" t="s">
        <v>364</v>
      </c>
      <c r="AQ381" s="1453"/>
    </row>
    <row r="382" spans="1:43" ht="15" customHeight="1" outlineLevel="1" x14ac:dyDescent="0.2">
      <c r="A382" s="787"/>
      <c r="B382" s="781" t="s">
        <v>2276</v>
      </c>
      <c r="C382" s="977"/>
      <c r="D382" s="977"/>
      <c r="E382" s="767">
        <v>206</v>
      </c>
      <c r="F382" s="276">
        <v>209</v>
      </c>
      <c r="G382" s="276" t="s">
        <v>69</v>
      </c>
      <c r="H382" s="277"/>
      <c r="I382" s="896" t="s">
        <v>586</v>
      </c>
      <c r="J382" s="432" t="s">
        <v>613</v>
      </c>
      <c r="K382" s="433"/>
      <c r="L382" s="657"/>
      <c r="M382" s="434"/>
      <c r="N382" s="1467"/>
      <c r="O382" s="434"/>
      <c r="P382" s="435"/>
      <c r="Q382" s="1063"/>
      <c r="R382" s="1063"/>
      <c r="S382" s="1064"/>
      <c r="T382" s="436"/>
      <c r="U382" s="436"/>
      <c r="V382" s="436"/>
      <c r="W382" s="436"/>
      <c r="X382" s="436"/>
      <c r="Y382" s="436"/>
      <c r="Z382" s="436"/>
      <c r="AA382" s="436"/>
      <c r="AB382" s="249"/>
      <c r="AC382" s="249"/>
      <c r="AD382" s="249"/>
      <c r="AE382" s="249"/>
      <c r="AF382" s="249"/>
      <c r="AG382" s="249"/>
      <c r="AH382" s="830"/>
      <c r="AI382" s="225"/>
      <c r="AJ382" s="266"/>
      <c r="AK382" s="1625"/>
      <c r="AL382" s="483"/>
      <c r="AM382" t="s">
        <v>698</v>
      </c>
      <c r="AO382" t="s">
        <v>364</v>
      </c>
      <c r="AQ382" s="1453"/>
    </row>
    <row r="383" spans="1:43" outlineLevel="1" x14ac:dyDescent="0.2">
      <c r="A383" s="787"/>
      <c r="B383" s="781" t="s">
        <v>2276</v>
      </c>
      <c r="C383" s="977"/>
      <c r="D383" s="977"/>
      <c r="E383" s="767">
        <v>206</v>
      </c>
      <c r="F383" s="276">
        <v>209</v>
      </c>
      <c r="G383" s="276" t="s">
        <v>69</v>
      </c>
      <c r="H383" s="277"/>
      <c r="I383" s="902" t="s">
        <v>587</v>
      </c>
      <c r="J383" s="442" t="s">
        <v>1804</v>
      </c>
      <c r="K383" s="224"/>
      <c r="L383" s="649"/>
      <c r="M383" s="249"/>
      <c r="N383" s="1464"/>
      <c r="O383" s="249"/>
      <c r="P383" s="250"/>
      <c r="Q383" s="1048"/>
      <c r="R383" s="1048"/>
      <c r="S383" s="1048"/>
      <c r="T383" s="249"/>
      <c r="U383" s="249"/>
      <c r="V383" s="249"/>
      <c r="W383" s="249"/>
      <c r="X383" s="249"/>
      <c r="Y383" s="249"/>
      <c r="Z383" s="249"/>
      <c r="AA383" s="249"/>
      <c r="AB383" s="249"/>
      <c r="AC383" s="249"/>
      <c r="AD383" s="249"/>
      <c r="AE383" s="249"/>
      <c r="AF383" s="249"/>
      <c r="AG383" s="249"/>
      <c r="AH383" s="830"/>
      <c r="AI383" s="225"/>
      <c r="AJ383" s="266"/>
      <c r="AK383" s="1625"/>
      <c r="AL383" s="483"/>
      <c r="AM383" t="s">
        <v>698</v>
      </c>
      <c r="AO383" t="s">
        <v>364</v>
      </c>
      <c r="AQ383" s="1453"/>
    </row>
    <row r="384" spans="1:43" outlineLevel="1" x14ac:dyDescent="0.2">
      <c r="A384" s="787"/>
      <c r="B384" s="781" t="s">
        <v>2276</v>
      </c>
      <c r="C384" s="977"/>
      <c r="D384" s="977"/>
      <c r="E384" s="767">
        <v>206</v>
      </c>
      <c r="F384" s="276">
        <v>209</v>
      </c>
      <c r="G384" s="276" t="s">
        <v>69</v>
      </c>
      <c r="H384" s="277"/>
      <c r="I384" s="902" t="s">
        <v>587</v>
      </c>
      <c r="J384" s="442" t="s">
        <v>4</v>
      </c>
      <c r="K384" s="224"/>
      <c r="L384" s="649"/>
      <c r="M384" s="249"/>
      <c r="N384" s="1464"/>
      <c r="O384" s="249"/>
      <c r="P384" s="250"/>
      <c r="Q384" s="1048"/>
      <c r="R384" s="1048"/>
      <c r="S384" s="1048"/>
      <c r="T384" s="249"/>
      <c r="U384" s="249"/>
      <c r="V384" s="249"/>
      <c r="W384" s="249"/>
      <c r="X384" s="249"/>
      <c r="Y384" s="249"/>
      <c r="Z384" s="249"/>
      <c r="AA384" s="249"/>
      <c r="AB384" s="249"/>
      <c r="AC384" s="249"/>
      <c r="AD384" s="249"/>
      <c r="AE384" s="249"/>
      <c r="AF384" s="249"/>
      <c r="AG384" s="249"/>
      <c r="AH384" s="830"/>
      <c r="AI384" s="225"/>
      <c r="AJ384" s="266"/>
      <c r="AK384" s="1625"/>
      <c r="AL384" s="483"/>
      <c r="AM384" t="s">
        <v>698</v>
      </c>
      <c r="AO384" t="s">
        <v>364</v>
      </c>
      <c r="AQ384" s="1453"/>
    </row>
    <row r="385" spans="1:43" outlineLevel="1" x14ac:dyDescent="0.2">
      <c r="A385" s="787"/>
      <c r="B385" s="807" t="s">
        <v>2276</v>
      </c>
      <c r="C385" s="978"/>
      <c r="D385" s="978"/>
      <c r="E385" s="768">
        <v>206</v>
      </c>
      <c r="F385" s="289">
        <v>209</v>
      </c>
      <c r="G385" s="289" t="s">
        <v>69</v>
      </c>
      <c r="H385" s="290"/>
      <c r="I385" s="897" t="s">
        <v>587</v>
      </c>
      <c r="J385" s="437" t="s">
        <v>5</v>
      </c>
      <c r="K385" s="259"/>
      <c r="L385" s="658"/>
      <c r="M385" s="260"/>
      <c r="N385" s="1466"/>
      <c r="O385" s="260"/>
      <c r="P385" s="262"/>
      <c r="Q385" s="1059"/>
      <c r="R385" s="1059"/>
      <c r="S385" s="1059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833"/>
      <c r="AI385" s="261"/>
      <c r="AJ385" s="267"/>
      <c r="AK385" s="1626"/>
      <c r="AL385" s="483"/>
      <c r="AM385" t="s">
        <v>698</v>
      </c>
      <c r="AO385" t="s">
        <v>364</v>
      </c>
      <c r="AQ385" s="1453"/>
    </row>
    <row r="386" spans="1:43" ht="21" customHeight="1" x14ac:dyDescent="0.2">
      <c r="A386" s="804" t="s">
        <v>2038</v>
      </c>
      <c r="B386" s="781" t="s">
        <v>2276</v>
      </c>
      <c r="C386" s="977" t="s">
        <v>2537</v>
      </c>
      <c r="D386" s="977" t="s">
        <v>79</v>
      </c>
      <c r="E386" s="769">
        <v>206</v>
      </c>
      <c r="F386" s="268">
        <v>209</v>
      </c>
      <c r="G386" s="268" t="s">
        <v>70</v>
      </c>
      <c r="H386" s="268" t="s">
        <v>498</v>
      </c>
      <c r="I386" s="898"/>
      <c r="J386" s="302" t="s">
        <v>598</v>
      </c>
      <c r="K386" s="271">
        <v>4342</v>
      </c>
      <c r="L386" s="327" t="s">
        <v>579</v>
      </c>
      <c r="M386" s="272">
        <v>3.17</v>
      </c>
      <c r="N386" s="1097"/>
      <c r="O386" s="273">
        <v>93518.296799999996</v>
      </c>
      <c r="P386" s="269"/>
      <c r="Q386" s="1055">
        <v>2337.9574200000002</v>
      </c>
      <c r="R386" s="1055">
        <v>6022.5783199999996</v>
      </c>
      <c r="S386" s="1055">
        <v>1870.3659399999999</v>
      </c>
      <c r="T386" s="274">
        <v>103749.19848000001</v>
      </c>
      <c r="U386" s="272">
        <v>16703.62095</v>
      </c>
      <c r="V386" s="272">
        <v>120452.81942999999</v>
      </c>
      <c r="W386" s="275">
        <v>3405.9431</v>
      </c>
      <c r="X386" s="275">
        <v>573.19939999999997</v>
      </c>
      <c r="Y386" s="275">
        <v>1491.3581999999999</v>
      </c>
      <c r="Z386" s="272">
        <v>5470.5007000000005</v>
      </c>
      <c r="AA386" s="274">
        <v>125923.32013000001</v>
      </c>
      <c r="AB386" s="348">
        <v>753996.42</v>
      </c>
      <c r="AC386" s="348">
        <v>3307.65</v>
      </c>
      <c r="AD386" s="348">
        <v>950.04</v>
      </c>
      <c r="AE386" s="347">
        <v>825988</v>
      </c>
      <c r="AF386" s="347">
        <v>3623.46</v>
      </c>
      <c r="AG386" s="347">
        <v>1561.12</v>
      </c>
      <c r="AH386" s="347">
        <v>957095.90012999997</v>
      </c>
      <c r="AI386" s="846">
        <v>220.43</v>
      </c>
      <c r="AJ386" s="398"/>
      <c r="AK386" s="1627">
        <v>46</v>
      </c>
      <c r="AL386" s="484"/>
      <c r="AM386" s="751" t="s">
        <v>2604</v>
      </c>
      <c r="AN386" t="b">
        <v>0</v>
      </c>
      <c r="AO386" t="e">
        <v>#NAME?</v>
      </c>
      <c r="AQ386" s="1454"/>
    </row>
    <row r="387" spans="1:43" outlineLevel="1" x14ac:dyDescent="0.2">
      <c r="A387" s="787"/>
      <c r="B387" s="781" t="s">
        <v>2276</v>
      </c>
      <c r="C387" s="977"/>
      <c r="D387" s="977"/>
      <c r="E387" s="767">
        <v>206</v>
      </c>
      <c r="F387" s="276">
        <v>209</v>
      </c>
      <c r="G387" s="276" t="s">
        <v>70</v>
      </c>
      <c r="H387" s="277"/>
      <c r="I387" s="895">
        <v>1</v>
      </c>
      <c r="J387" s="279" t="s">
        <v>546</v>
      </c>
      <c r="K387" s="280"/>
      <c r="L387" s="321"/>
      <c r="M387" s="281">
        <v>1</v>
      </c>
      <c r="N387" s="1463">
        <v>54</v>
      </c>
      <c r="O387" s="283">
        <v>44146.32</v>
      </c>
      <c r="P387" s="284">
        <v>2.5</v>
      </c>
      <c r="Q387" s="1056">
        <v>1103.6579999999999</v>
      </c>
      <c r="R387" s="1056">
        <v>2843.0230099999999</v>
      </c>
      <c r="S387" s="1056">
        <v>882.92639999999994</v>
      </c>
      <c r="T387" s="285">
        <v>48975.927409999997</v>
      </c>
      <c r="U387" s="286">
        <v>7885.1243100000002</v>
      </c>
      <c r="V387" s="286">
        <v>56861.051719999996</v>
      </c>
      <c r="W387" s="287">
        <v>1074.43</v>
      </c>
      <c r="X387" s="287">
        <v>180.82</v>
      </c>
      <c r="Y387" s="287">
        <v>470.46</v>
      </c>
      <c r="Z387" s="345">
        <v>1725.71</v>
      </c>
      <c r="AA387" s="285">
        <v>58586.761719999995</v>
      </c>
      <c r="AB387" s="350"/>
      <c r="AC387" s="350"/>
      <c r="AD387" s="350"/>
      <c r="AE387" s="350"/>
      <c r="AF387" s="350"/>
      <c r="AG387" s="350"/>
      <c r="AH387" s="832"/>
      <c r="AI387" s="843"/>
      <c r="AJ387" s="351"/>
      <c r="AK387" s="1625"/>
      <c r="AL387" s="483"/>
      <c r="AM387"/>
      <c r="AO387" t="s">
        <v>364</v>
      </c>
      <c r="AQ387" s="1453"/>
    </row>
    <row r="388" spans="1:43" outlineLevel="1" x14ac:dyDescent="0.2">
      <c r="A388" s="787"/>
      <c r="B388" s="781" t="s">
        <v>2276</v>
      </c>
      <c r="C388" s="977"/>
      <c r="D388" s="977"/>
      <c r="E388" s="767">
        <v>206</v>
      </c>
      <c r="F388" s="276">
        <v>209</v>
      </c>
      <c r="G388" s="276" t="s">
        <v>70</v>
      </c>
      <c r="H388" s="277"/>
      <c r="I388" s="895">
        <v>80</v>
      </c>
      <c r="J388" s="279" t="s">
        <v>561</v>
      </c>
      <c r="K388" s="277"/>
      <c r="L388" s="322"/>
      <c r="M388" s="281">
        <v>1</v>
      </c>
      <c r="N388" s="1463">
        <v>42</v>
      </c>
      <c r="O388" s="283">
        <v>27573.48</v>
      </c>
      <c r="P388" s="284">
        <v>2.5</v>
      </c>
      <c r="Q388" s="1056">
        <v>689.33699999999999</v>
      </c>
      <c r="R388" s="1056">
        <v>1775.7321099999999</v>
      </c>
      <c r="S388" s="1056">
        <v>551.46960000000001</v>
      </c>
      <c r="T388" s="285">
        <v>30590.01871</v>
      </c>
      <c r="U388" s="286">
        <v>4924.9930100000001</v>
      </c>
      <c r="V388" s="286">
        <v>35515.011720000002</v>
      </c>
      <c r="W388" s="287">
        <v>1074.43</v>
      </c>
      <c r="X388" s="287">
        <v>180.82</v>
      </c>
      <c r="Y388" s="287">
        <v>470.46</v>
      </c>
      <c r="Z388" s="345">
        <v>1725.71</v>
      </c>
      <c r="AA388" s="285">
        <v>37240.721720000001</v>
      </c>
      <c r="AB388" s="249"/>
      <c r="AC388" s="249"/>
      <c r="AD388" s="249"/>
      <c r="AE388" s="249"/>
      <c r="AF388" s="249"/>
      <c r="AG388" s="249"/>
      <c r="AH388" s="830"/>
      <c r="AI388" s="225"/>
      <c r="AJ388" s="266"/>
      <c r="AK388" s="1625"/>
      <c r="AL388" s="483"/>
      <c r="AM388"/>
      <c r="AO388" t="s">
        <v>364</v>
      </c>
      <c r="AQ388" s="1453"/>
    </row>
    <row r="389" spans="1:43" outlineLevel="1" x14ac:dyDescent="0.2">
      <c r="A389" s="787"/>
      <c r="B389" s="781" t="s">
        <v>2276</v>
      </c>
      <c r="C389" s="977"/>
      <c r="D389" s="977"/>
      <c r="E389" s="767">
        <v>206</v>
      </c>
      <c r="F389" s="276">
        <v>209</v>
      </c>
      <c r="G389" s="276" t="s">
        <v>70</v>
      </c>
      <c r="H389" s="277"/>
      <c r="I389" s="895">
        <v>180</v>
      </c>
      <c r="J389" s="279" t="s">
        <v>543</v>
      </c>
      <c r="K389" s="277"/>
      <c r="L389" s="322"/>
      <c r="M389" s="281">
        <v>0.75</v>
      </c>
      <c r="N389" s="1463">
        <v>34</v>
      </c>
      <c r="O389" s="283">
        <v>15110.82</v>
      </c>
      <c r="P389" s="284">
        <v>2.5</v>
      </c>
      <c r="Q389" s="1056">
        <v>377.77050000000003</v>
      </c>
      <c r="R389" s="1056">
        <v>973.13680999999997</v>
      </c>
      <c r="S389" s="1056">
        <v>302.21640000000002</v>
      </c>
      <c r="T389" s="285">
        <v>16763.943710000003</v>
      </c>
      <c r="U389" s="286">
        <v>2698.99494</v>
      </c>
      <c r="V389" s="286">
        <v>19462.938650000004</v>
      </c>
      <c r="W389" s="287">
        <v>805.82249999999999</v>
      </c>
      <c r="X389" s="287">
        <v>135.61500000000001</v>
      </c>
      <c r="Y389" s="287">
        <v>352.84500000000003</v>
      </c>
      <c r="Z389" s="345">
        <v>1294.2825</v>
      </c>
      <c r="AA389" s="285">
        <v>20757.221150000005</v>
      </c>
      <c r="AB389" s="249"/>
      <c r="AC389" s="249"/>
      <c r="AD389" s="249"/>
      <c r="AE389" s="249"/>
      <c r="AF389" s="249"/>
      <c r="AG389" s="249"/>
      <c r="AH389" s="830"/>
      <c r="AI389" s="225"/>
      <c r="AJ389" s="266"/>
      <c r="AK389" s="1625"/>
      <c r="AL389" s="483"/>
      <c r="AM389"/>
      <c r="AO389" t="s">
        <v>364</v>
      </c>
      <c r="AQ389" s="1453"/>
    </row>
    <row r="390" spans="1:43" outlineLevel="1" x14ac:dyDescent="0.2">
      <c r="A390" s="787"/>
      <c r="B390" s="781" t="s">
        <v>2276</v>
      </c>
      <c r="C390" s="977"/>
      <c r="D390" s="977"/>
      <c r="E390" s="767">
        <v>206</v>
      </c>
      <c r="F390" s="276">
        <v>209</v>
      </c>
      <c r="G390" s="276" t="s">
        <v>70</v>
      </c>
      <c r="H390" s="277"/>
      <c r="I390" s="895">
        <v>200</v>
      </c>
      <c r="J390" s="279" t="s">
        <v>1927</v>
      </c>
      <c r="K390" s="277"/>
      <c r="L390" s="322"/>
      <c r="M390" s="281">
        <v>0.42</v>
      </c>
      <c r="N390" s="1463">
        <v>28</v>
      </c>
      <c r="O390" s="283">
        <v>6687.6768000000002</v>
      </c>
      <c r="P390" s="284">
        <v>2.5</v>
      </c>
      <c r="Q390" s="1056">
        <v>167.19192000000001</v>
      </c>
      <c r="R390" s="1056">
        <v>430.68639000000002</v>
      </c>
      <c r="S390" s="1056">
        <v>133.75353999999999</v>
      </c>
      <c r="T390" s="285">
        <v>7419.3086499999999</v>
      </c>
      <c r="U390" s="286">
        <v>1194.5086899999999</v>
      </c>
      <c r="V390" s="286">
        <v>8613.8173399999996</v>
      </c>
      <c r="W390" s="287">
        <v>451.26060000000001</v>
      </c>
      <c r="X390" s="287">
        <v>75.944400000000002</v>
      </c>
      <c r="Y390" s="287">
        <v>197.5932</v>
      </c>
      <c r="Z390" s="345">
        <v>724.79820000000007</v>
      </c>
      <c r="AA390" s="285">
        <v>9338.6155399999989</v>
      </c>
      <c r="AB390" s="249"/>
      <c r="AC390" s="249"/>
      <c r="AD390" s="249"/>
      <c r="AE390" s="249"/>
      <c r="AF390" s="249"/>
      <c r="AG390" s="249"/>
      <c r="AH390" s="830"/>
      <c r="AI390" s="225"/>
      <c r="AJ390" s="266"/>
      <c r="AK390" s="1625"/>
      <c r="AL390" s="483"/>
      <c r="AM390"/>
      <c r="AO390" t="s">
        <v>364</v>
      </c>
      <c r="AQ390" s="1453"/>
    </row>
    <row r="391" spans="1:43" ht="15" customHeight="1" outlineLevel="1" x14ac:dyDescent="0.2">
      <c r="A391" s="787"/>
      <c r="B391" s="781" t="s">
        <v>2276</v>
      </c>
      <c r="C391" s="977"/>
      <c r="D391" s="977"/>
      <c r="E391" s="767">
        <v>206</v>
      </c>
      <c r="F391" s="276">
        <v>209</v>
      </c>
      <c r="G391" s="276" t="s">
        <v>70</v>
      </c>
      <c r="H391" s="277"/>
      <c r="I391" s="902" t="s">
        <v>587</v>
      </c>
      <c r="J391" s="445" t="s">
        <v>1804</v>
      </c>
      <c r="K391" s="446"/>
      <c r="L391" s="657"/>
      <c r="M391" s="436"/>
      <c r="N391" s="1477"/>
      <c r="O391" s="436"/>
      <c r="P391" s="448"/>
      <c r="Q391" s="1064"/>
      <c r="R391" s="1064"/>
      <c r="S391" s="1064"/>
      <c r="T391" s="436"/>
      <c r="U391" s="436"/>
      <c r="V391" s="436"/>
      <c r="W391" s="436"/>
      <c r="X391" s="436"/>
      <c r="Y391" s="436"/>
      <c r="Z391" s="436"/>
      <c r="AA391" s="436"/>
      <c r="AB391" s="249"/>
      <c r="AC391" s="249"/>
      <c r="AD391" s="249"/>
      <c r="AE391" s="249"/>
      <c r="AF391" s="249"/>
      <c r="AG391" s="249"/>
      <c r="AH391" s="830"/>
      <c r="AI391" s="225"/>
      <c r="AJ391" s="266"/>
      <c r="AK391" s="1625"/>
      <c r="AL391" s="483"/>
      <c r="AM391" t="s">
        <v>698</v>
      </c>
      <c r="AO391" t="s">
        <v>364</v>
      </c>
      <c r="AQ391" s="1453"/>
    </row>
    <row r="392" spans="1:43" outlineLevel="1" x14ac:dyDescent="0.2">
      <c r="A392" s="787"/>
      <c r="B392" s="781" t="s">
        <v>2276</v>
      </c>
      <c r="C392" s="977"/>
      <c r="D392" s="977"/>
      <c r="E392" s="767">
        <v>206</v>
      </c>
      <c r="F392" s="276">
        <v>209</v>
      </c>
      <c r="G392" s="276" t="s">
        <v>70</v>
      </c>
      <c r="H392" s="277"/>
      <c r="I392" s="902" t="s">
        <v>587</v>
      </c>
      <c r="J392" s="442" t="s">
        <v>4</v>
      </c>
      <c r="K392" s="224"/>
      <c r="L392" s="649"/>
      <c r="M392" s="249"/>
      <c r="N392" s="1464"/>
      <c r="O392" s="249"/>
      <c r="P392" s="250"/>
      <c r="Q392" s="1048"/>
      <c r="R392" s="1048"/>
      <c r="S392" s="1048"/>
      <c r="T392" s="249"/>
      <c r="U392" s="249"/>
      <c r="V392" s="249"/>
      <c r="W392" s="249"/>
      <c r="X392" s="249"/>
      <c r="Y392" s="249"/>
      <c r="Z392" s="249"/>
      <c r="AA392" s="249"/>
      <c r="AB392" s="249"/>
      <c r="AC392" s="249"/>
      <c r="AD392" s="249"/>
      <c r="AE392" s="249"/>
      <c r="AF392" s="249"/>
      <c r="AG392" s="249"/>
      <c r="AH392" s="830"/>
      <c r="AI392" s="225"/>
      <c r="AJ392" s="266"/>
      <c r="AK392" s="1625"/>
      <c r="AL392" s="483"/>
      <c r="AM392" t="s">
        <v>698</v>
      </c>
      <c r="AO392" t="s">
        <v>364</v>
      </c>
      <c r="AQ392" s="1453"/>
    </row>
    <row r="393" spans="1:43" outlineLevel="1" x14ac:dyDescent="0.2">
      <c r="A393" s="787"/>
      <c r="B393" s="807" t="s">
        <v>2276</v>
      </c>
      <c r="C393" s="978"/>
      <c r="D393" s="978"/>
      <c r="E393" s="768">
        <v>206</v>
      </c>
      <c r="F393" s="289">
        <v>209</v>
      </c>
      <c r="G393" s="289" t="s">
        <v>70</v>
      </c>
      <c r="H393" s="290"/>
      <c r="I393" s="897" t="s">
        <v>587</v>
      </c>
      <c r="J393" s="437" t="s">
        <v>5</v>
      </c>
      <c r="K393" s="259"/>
      <c r="L393" s="658"/>
      <c r="M393" s="260"/>
      <c r="N393" s="1466"/>
      <c r="O393" s="260"/>
      <c r="P393" s="262"/>
      <c r="Q393" s="1059"/>
      <c r="R393" s="1059"/>
      <c r="S393" s="1059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833"/>
      <c r="AI393" s="261"/>
      <c r="AJ393" s="267"/>
      <c r="AK393" s="1626"/>
      <c r="AL393" s="483"/>
      <c r="AM393" t="s">
        <v>698</v>
      </c>
      <c r="AO393" t="s">
        <v>364</v>
      </c>
      <c r="AQ393" s="1453"/>
    </row>
    <row r="394" spans="1:43" ht="21.75" customHeight="1" x14ac:dyDescent="0.2">
      <c r="A394" s="804" t="s">
        <v>2039</v>
      </c>
      <c r="B394" s="781" t="s">
        <v>2276</v>
      </c>
      <c r="C394" s="977" t="s">
        <v>2537</v>
      </c>
      <c r="D394" s="977" t="s">
        <v>79</v>
      </c>
      <c r="E394" s="769">
        <v>206</v>
      </c>
      <c r="F394" s="268">
        <v>209</v>
      </c>
      <c r="G394" s="268" t="s">
        <v>71</v>
      </c>
      <c r="H394" s="268" t="s">
        <v>498</v>
      </c>
      <c r="I394" s="898"/>
      <c r="J394" s="302" t="s">
        <v>614</v>
      </c>
      <c r="K394" s="271">
        <v>2141</v>
      </c>
      <c r="L394" s="327" t="s">
        <v>579</v>
      </c>
      <c r="M394" s="272">
        <v>2.88</v>
      </c>
      <c r="N394" s="1097"/>
      <c r="O394" s="273">
        <v>87844.44</v>
      </c>
      <c r="P394" s="269"/>
      <c r="Q394" s="1055">
        <v>2196.1109999999999</v>
      </c>
      <c r="R394" s="1055">
        <v>5657.1819300000006</v>
      </c>
      <c r="S394" s="1055">
        <v>1756.8887999999999</v>
      </c>
      <c r="T394" s="274">
        <v>97454.621729999984</v>
      </c>
      <c r="U394" s="272">
        <v>15690.194100000001</v>
      </c>
      <c r="V394" s="272">
        <v>113144.81583000001</v>
      </c>
      <c r="W394" s="275">
        <v>3094.3584000000001</v>
      </c>
      <c r="X394" s="275">
        <v>520.76159999999993</v>
      </c>
      <c r="Y394" s="275">
        <v>1354.9247999999998</v>
      </c>
      <c r="Z394" s="342">
        <v>4970.0447999999997</v>
      </c>
      <c r="AA394" s="274">
        <v>118114.86063</v>
      </c>
      <c r="AB394" s="348">
        <v>907150.63</v>
      </c>
      <c r="AC394" s="348">
        <v>1631.42</v>
      </c>
      <c r="AD394" s="348">
        <v>950.04</v>
      </c>
      <c r="AE394" s="347">
        <v>993765.37</v>
      </c>
      <c r="AF394" s="347">
        <v>1787.19</v>
      </c>
      <c r="AG394" s="365">
        <v>1561.12</v>
      </c>
      <c r="AH394" s="365">
        <v>1115228.5406299999</v>
      </c>
      <c r="AI394" s="846">
        <v>520.89</v>
      </c>
      <c r="AJ394" s="398"/>
      <c r="AK394" s="1627">
        <v>47</v>
      </c>
      <c r="AL394" s="484"/>
      <c r="AM394" s="751" t="s">
        <v>2604</v>
      </c>
      <c r="AN394" t="b">
        <v>0</v>
      </c>
      <c r="AO394" t="e">
        <v>#NAME?</v>
      </c>
      <c r="AQ394" s="1452"/>
    </row>
    <row r="395" spans="1:43" outlineLevel="1" x14ac:dyDescent="0.2">
      <c r="A395" s="787"/>
      <c r="B395" s="781" t="s">
        <v>2276</v>
      </c>
      <c r="C395" s="977"/>
      <c r="D395" s="977"/>
      <c r="E395" s="767">
        <v>206</v>
      </c>
      <c r="F395" s="276">
        <v>209</v>
      </c>
      <c r="G395" s="276" t="s">
        <v>71</v>
      </c>
      <c r="H395" s="277"/>
      <c r="I395" s="895">
        <v>1</v>
      </c>
      <c r="J395" s="279" t="s">
        <v>546</v>
      </c>
      <c r="K395" s="280"/>
      <c r="L395" s="321"/>
      <c r="M395" s="281">
        <v>1</v>
      </c>
      <c r="N395" s="1463">
        <v>54</v>
      </c>
      <c r="O395" s="283">
        <v>44146.32</v>
      </c>
      <c r="P395" s="284">
        <v>2.5</v>
      </c>
      <c r="Q395" s="1056">
        <v>1103.6579999999999</v>
      </c>
      <c r="R395" s="1056">
        <v>2843.0230099999999</v>
      </c>
      <c r="S395" s="1056">
        <v>882.92639999999994</v>
      </c>
      <c r="T395" s="285">
        <v>48975.927409999997</v>
      </c>
      <c r="U395" s="286">
        <v>7885.1243100000002</v>
      </c>
      <c r="V395" s="286">
        <v>56861.051719999996</v>
      </c>
      <c r="W395" s="287">
        <v>1074.43</v>
      </c>
      <c r="X395" s="287">
        <v>180.82</v>
      </c>
      <c r="Y395" s="287">
        <v>470.46</v>
      </c>
      <c r="Z395" s="345">
        <v>1725.71</v>
      </c>
      <c r="AA395" s="285">
        <v>58586.761719999995</v>
      </c>
      <c r="AB395" s="350"/>
      <c r="AC395" s="350"/>
      <c r="AD395" s="350"/>
      <c r="AE395" s="350"/>
      <c r="AF395" s="350"/>
      <c r="AG395" s="350"/>
      <c r="AH395" s="832"/>
      <c r="AI395" s="843"/>
      <c r="AJ395" s="351"/>
      <c r="AK395" s="1625"/>
      <c r="AL395" s="483"/>
      <c r="AM395"/>
      <c r="AO395" t="s">
        <v>364</v>
      </c>
      <c r="AQ395" s="1453"/>
    </row>
    <row r="396" spans="1:43" outlineLevel="1" x14ac:dyDescent="0.2">
      <c r="A396" s="787"/>
      <c r="B396" s="781" t="s">
        <v>2276</v>
      </c>
      <c r="C396" s="977"/>
      <c r="D396" s="977"/>
      <c r="E396" s="767">
        <v>206</v>
      </c>
      <c r="F396" s="276">
        <v>209</v>
      </c>
      <c r="G396" s="276" t="s">
        <v>71</v>
      </c>
      <c r="H396" s="277"/>
      <c r="I396" s="895">
        <v>80</v>
      </c>
      <c r="J396" s="279" t="s">
        <v>561</v>
      </c>
      <c r="K396" s="277"/>
      <c r="L396" s="322"/>
      <c r="M396" s="281">
        <v>1</v>
      </c>
      <c r="N396" s="1463">
        <v>42</v>
      </c>
      <c r="O396" s="283">
        <v>27573.48</v>
      </c>
      <c r="P396" s="284">
        <v>2.5</v>
      </c>
      <c r="Q396" s="1056">
        <v>689.33699999999999</v>
      </c>
      <c r="R396" s="1056">
        <v>1775.7321099999999</v>
      </c>
      <c r="S396" s="1056">
        <v>551.46960000000001</v>
      </c>
      <c r="T396" s="285">
        <v>30590.01871</v>
      </c>
      <c r="U396" s="286">
        <v>4924.9930100000001</v>
      </c>
      <c r="V396" s="286">
        <v>35515.011720000002</v>
      </c>
      <c r="W396" s="287">
        <v>1074.43</v>
      </c>
      <c r="X396" s="287">
        <v>180.82</v>
      </c>
      <c r="Y396" s="287">
        <v>470.46</v>
      </c>
      <c r="Z396" s="345">
        <v>1725.71</v>
      </c>
      <c r="AA396" s="285">
        <v>37240.721720000001</v>
      </c>
      <c r="AB396" s="249"/>
      <c r="AC396" s="249"/>
      <c r="AD396" s="249"/>
      <c r="AE396" s="249"/>
      <c r="AF396" s="249"/>
      <c r="AG396" s="249"/>
      <c r="AH396" s="830"/>
      <c r="AI396" s="225"/>
      <c r="AJ396" s="266"/>
      <c r="AK396" s="1625"/>
      <c r="AL396" s="483"/>
      <c r="AM396"/>
      <c r="AO396" t="s">
        <v>364</v>
      </c>
      <c r="AQ396" s="1453"/>
    </row>
    <row r="397" spans="1:43" outlineLevel="1" x14ac:dyDescent="0.2">
      <c r="A397" s="787"/>
      <c r="B397" s="781" t="s">
        <v>2276</v>
      </c>
      <c r="C397" s="977"/>
      <c r="D397" s="977"/>
      <c r="E397" s="767">
        <v>206</v>
      </c>
      <c r="F397" s="276">
        <v>209</v>
      </c>
      <c r="G397" s="276" t="s">
        <v>71</v>
      </c>
      <c r="H397" s="277"/>
      <c r="I397" s="895">
        <v>180</v>
      </c>
      <c r="J397" s="279" t="s">
        <v>543</v>
      </c>
      <c r="K397" s="277"/>
      <c r="L397" s="322"/>
      <c r="M397" s="281">
        <v>0.5</v>
      </c>
      <c r="N397" s="1463">
        <v>34</v>
      </c>
      <c r="O397" s="283">
        <v>10073.879999999999</v>
      </c>
      <c r="P397" s="284">
        <v>2.5</v>
      </c>
      <c r="Q397" s="1056">
        <v>251.84700000000001</v>
      </c>
      <c r="R397" s="1056">
        <v>648.75787000000003</v>
      </c>
      <c r="S397" s="1056">
        <v>201.4776</v>
      </c>
      <c r="T397" s="285">
        <v>11175.962469999999</v>
      </c>
      <c r="U397" s="286">
        <v>1799.32996</v>
      </c>
      <c r="V397" s="286">
        <v>12975.292429999998</v>
      </c>
      <c r="W397" s="287">
        <v>537.21500000000003</v>
      </c>
      <c r="X397" s="287">
        <v>90.41</v>
      </c>
      <c r="Y397" s="287">
        <v>235.23</v>
      </c>
      <c r="Z397" s="345">
        <v>862.85500000000002</v>
      </c>
      <c r="AA397" s="285">
        <v>13838.147429999997</v>
      </c>
      <c r="AB397" s="249"/>
      <c r="AC397" s="249"/>
      <c r="AD397" s="249"/>
      <c r="AE397" s="249"/>
      <c r="AF397" s="249"/>
      <c r="AG397" s="249"/>
      <c r="AH397" s="830"/>
      <c r="AI397" s="225"/>
      <c r="AJ397" s="266"/>
      <c r="AK397" s="1625"/>
      <c r="AL397" s="483"/>
      <c r="AM397"/>
      <c r="AO397" t="s">
        <v>364</v>
      </c>
      <c r="AQ397" s="1453"/>
    </row>
    <row r="398" spans="1:43" outlineLevel="1" x14ac:dyDescent="0.2">
      <c r="A398" s="787"/>
      <c r="B398" s="781" t="s">
        <v>2276</v>
      </c>
      <c r="C398" s="977"/>
      <c r="D398" s="977"/>
      <c r="E398" s="767">
        <v>206</v>
      </c>
      <c r="F398" s="276">
        <v>209</v>
      </c>
      <c r="G398" s="276" t="s">
        <v>71</v>
      </c>
      <c r="H398" s="277"/>
      <c r="I398" s="895">
        <v>200</v>
      </c>
      <c r="J398" s="279" t="s">
        <v>1927</v>
      </c>
      <c r="K398" s="277"/>
      <c r="L398" s="322"/>
      <c r="M398" s="281">
        <v>0.38</v>
      </c>
      <c r="N398" s="1463">
        <v>28</v>
      </c>
      <c r="O398" s="283">
        <v>6050.76</v>
      </c>
      <c r="P398" s="284">
        <v>2.5</v>
      </c>
      <c r="Q398" s="1056">
        <v>151.26900000000001</v>
      </c>
      <c r="R398" s="1056">
        <v>389.66894000000002</v>
      </c>
      <c r="S398" s="1056">
        <v>121.01519999999999</v>
      </c>
      <c r="T398" s="285">
        <v>6712.7131399999998</v>
      </c>
      <c r="U398" s="286">
        <v>1080.7468200000001</v>
      </c>
      <c r="V398" s="286">
        <v>7793.4599600000001</v>
      </c>
      <c r="W398" s="287">
        <v>408.28339999999997</v>
      </c>
      <c r="X398" s="287">
        <v>68.711600000000004</v>
      </c>
      <c r="Y398" s="287">
        <v>178.7748</v>
      </c>
      <c r="Z398" s="345">
        <v>655.76980000000003</v>
      </c>
      <c r="AA398" s="285">
        <v>8449.2297600000002</v>
      </c>
      <c r="AB398" s="249"/>
      <c r="AC398" s="249"/>
      <c r="AD398" s="249"/>
      <c r="AE398" s="249"/>
      <c r="AF398" s="249"/>
      <c r="AG398" s="249"/>
      <c r="AH398" s="830"/>
      <c r="AI398" s="225"/>
      <c r="AJ398" s="266"/>
      <c r="AK398" s="1625"/>
      <c r="AL398" s="483"/>
      <c r="AM398"/>
      <c r="AO398" t="s">
        <v>364</v>
      </c>
      <c r="AQ398" s="1453"/>
    </row>
    <row r="399" spans="1:43" ht="15" customHeight="1" outlineLevel="1" x14ac:dyDescent="0.2">
      <c r="A399" s="787"/>
      <c r="B399" s="781" t="s">
        <v>2276</v>
      </c>
      <c r="C399" s="977"/>
      <c r="D399" s="977"/>
      <c r="E399" s="767">
        <v>206</v>
      </c>
      <c r="F399" s="276">
        <v>209</v>
      </c>
      <c r="G399" s="276" t="s">
        <v>71</v>
      </c>
      <c r="H399" s="277"/>
      <c r="I399" s="902" t="s">
        <v>587</v>
      </c>
      <c r="J399" s="445" t="s">
        <v>1804</v>
      </c>
      <c r="K399" s="446"/>
      <c r="L399" s="657"/>
      <c r="M399" s="436"/>
      <c r="N399" s="1477"/>
      <c r="O399" s="436"/>
      <c r="P399" s="448"/>
      <c r="Q399" s="1064"/>
      <c r="R399" s="1064"/>
      <c r="S399" s="1064"/>
      <c r="T399" s="436"/>
      <c r="U399" s="436"/>
      <c r="V399" s="436"/>
      <c r="W399" s="436"/>
      <c r="X399" s="436"/>
      <c r="Y399" s="436"/>
      <c r="Z399" s="436"/>
      <c r="AA399" s="436"/>
      <c r="AB399" s="249"/>
      <c r="AC399" s="249"/>
      <c r="AD399" s="249"/>
      <c r="AE399" s="249"/>
      <c r="AF399" s="249"/>
      <c r="AG399" s="249"/>
      <c r="AH399" s="830"/>
      <c r="AI399" s="225"/>
      <c r="AJ399" s="266"/>
      <c r="AK399" s="1625"/>
      <c r="AL399" s="483"/>
      <c r="AM399" t="s">
        <v>698</v>
      </c>
      <c r="AO399" t="s">
        <v>364</v>
      </c>
      <c r="AQ399" s="1453"/>
    </row>
    <row r="400" spans="1:43" outlineLevel="1" x14ac:dyDescent="0.2">
      <c r="A400" s="787"/>
      <c r="B400" s="781" t="s">
        <v>2276</v>
      </c>
      <c r="C400" s="977"/>
      <c r="D400" s="977"/>
      <c r="E400" s="767">
        <v>206</v>
      </c>
      <c r="F400" s="276">
        <v>209</v>
      </c>
      <c r="G400" s="276" t="s">
        <v>71</v>
      </c>
      <c r="H400" s="277"/>
      <c r="I400" s="902" t="s">
        <v>587</v>
      </c>
      <c r="J400" s="442" t="s">
        <v>4</v>
      </c>
      <c r="K400" s="224"/>
      <c r="L400" s="649"/>
      <c r="M400" s="249"/>
      <c r="N400" s="1464"/>
      <c r="O400" s="249"/>
      <c r="P400" s="250"/>
      <c r="Q400" s="1048"/>
      <c r="R400" s="1048"/>
      <c r="S400" s="1048"/>
      <c r="T400" s="249"/>
      <c r="U400" s="249"/>
      <c r="V400" s="249"/>
      <c r="W400" s="249"/>
      <c r="X400" s="249"/>
      <c r="Y400" s="249"/>
      <c r="Z400" s="249"/>
      <c r="AA400" s="249"/>
      <c r="AB400" s="249"/>
      <c r="AC400" s="249"/>
      <c r="AD400" s="249"/>
      <c r="AE400" s="249"/>
      <c r="AF400" s="249"/>
      <c r="AG400" s="249"/>
      <c r="AH400" s="830"/>
      <c r="AI400" s="225"/>
      <c r="AJ400" s="266"/>
      <c r="AK400" s="1625"/>
      <c r="AL400" s="483"/>
      <c r="AM400" t="s">
        <v>698</v>
      </c>
      <c r="AO400" t="s">
        <v>364</v>
      </c>
      <c r="AQ400" s="1453"/>
    </row>
    <row r="401" spans="1:43" outlineLevel="1" x14ac:dyDescent="0.2">
      <c r="A401" s="787"/>
      <c r="B401" s="807" t="s">
        <v>2276</v>
      </c>
      <c r="C401" s="978"/>
      <c r="D401" s="978"/>
      <c r="E401" s="768">
        <v>206</v>
      </c>
      <c r="F401" s="289">
        <v>209</v>
      </c>
      <c r="G401" s="289" t="s">
        <v>71</v>
      </c>
      <c r="H401" s="290"/>
      <c r="I401" s="897" t="s">
        <v>587</v>
      </c>
      <c r="J401" s="437" t="s">
        <v>5</v>
      </c>
      <c r="K401" s="259"/>
      <c r="L401" s="658"/>
      <c r="M401" s="260"/>
      <c r="N401" s="1466"/>
      <c r="O401" s="260"/>
      <c r="P401" s="262"/>
      <c r="Q401" s="1059"/>
      <c r="R401" s="1059"/>
      <c r="S401" s="1059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833"/>
      <c r="AI401" s="261"/>
      <c r="AJ401" s="267"/>
      <c r="AK401" s="1626"/>
      <c r="AL401" s="483"/>
      <c r="AM401" t="s">
        <v>698</v>
      </c>
      <c r="AO401" t="s">
        <v>364</v>
      </c>
      <c r="AQ401" s="1453"/>
    </row>
    <row r="402" spans="1:43" ht="24" customHeight="1" x14ac:dyDescent="0.2">
      <c r="A402" s="804" t="s">
        <v>2040</v>
      </c>
      <c r="B402" s="781" t="s">
        <v>2276</v>
      </c>
      <c r="C402" s="977" t="s">
        <v>2537</v>
      </c>
      <c r="D402" s="977" t="s">
        <v>79</v>
      </c>
      <c r="E402" s="769">
        <v>206</v>
      </c>
      <c r="F402" s="268">
        <v>210</v>
      </c>
      <c r="G402" s="268" t="s">
        <v>28</v>
      </c>
      <c r="H402" s="268" t="s">
        <v>498</v>
      </c>
      <c r="I402" s="898"/>
      <c r="J402" s="302" t="s">
        <v>615</v>
      </c>
      <c r="K402" s="271">
        <v>41690</v>
      </c>
      <c r="L402" s="327" t="s">
        <v>583</v>
      </c>
      <c r="M402" s="272">
        <v>2.31</v>
      </c>
      <c r="N402" s="1097"/>
      <c r="O402" s="273">
        <v>72462.633600000001</v>
      </c>
      <c r="P402" s="269"/>
      <c r="Q402" s="1055">
        <v>1811.56584</v>
      </c>
      <c r="R402" s="1055">
        <v>4666.5936099999999</v>
      </c>
      <c r="S402" s="1055">
        <v>1449.2526699999999</v>
      </c>
      <c r="T402" s="274">
        <v>80390.045719999995</v>
      </c>
      <c r="U402" s="272">
        <v>12942.797349999999</v>
      </c>
      <c r="V402" s="272">
        <v>93332.843070000003</v>
      </c>
      <c r="W402" s="275">
        <v>2481.9333000000001</v>
      </c>
      <c r="X402" s="275">
        <v>417.69419999999997</v>
      </c>
      <c r="Y402" s="275">
        <v>1086.7626</v>
      </c>
      <c r="Z402" s="272">
        <v>3986.3901000000001</v>
      </c>
      <c r="AA402" s="274">
        <v>97319.233169999992</v>
      </c>
      <c r="AB402" s="348">
        <v>22464.16</v>
      </c>
      <c r="AC402" s="348">
        <v>3746.3</v>
      </c>
      <c r="AD402" s="348">
        <v>950.04</v>
      </c>
      <c r="AE402" s="347">
        <v>24609.040000000001</v>
      </c>
      <c r="AF402" s="347">
        <v>4104</v>
      </c>
      <c r="AG402" s="347">
        <v>1561.12</v>
      </c>
      <c r="AH402" s="845">
        <v>127593.39317</v>
      </c>
      <c r="AI402" s="846">
        <v>3.06</v>
      </c>
      <c r="AJ402" s="398"/>
      <c r="AK402" s="1627">
        <v>48</v>
      </c>
      <c r="AL402" s="484"/>
      <c r="AM402" s="751" t="s">
        <v>2604</v>
      </c>
      <c r="AN402" t="b">
        <v>0</v>
      </c>
      <c r="AO402" t="e">
        <v>#NAME?</v>
      </c>
      <c r="AQ402" s="1454"/>
    </row>
    <row r="403" spans="1:43" outlineLevel="1" x14ac:dyDescent="0.2">
      <c r="A403" s="787"/>
      <c r="B403" s="781" t="s">
        <v>2276</v>
      </c>
      <c r="C403" s="977"/>
      <c r="D403" s="977"/>
      <c r="E403" s="767">
        <v>206</v>
      </c>
      <c r="F403" s="276">
        <v>210</v>
      </c>
      <c r="G403" s="276" t="s">
        <v>28</v>
      </c>
      <c r="H403" s="277"/>
      <c r="I403" s="895">
        <v>1</v>
      </c>
      <c r="J403" s="279" t="s">
        <v>546</v>
      </c>
      <c r="K403" s="319">
        <v>25233</v>
      </c>
      <c r="L403" s="321"/>
      <c r="M403" s="281">
        <v>1</v>
      </c>
      <c r="N403" s="1463">
        <v>54</v>
      </c>
      <c r="O403" s="283">
        <v>44146.32</v>
      </c>
      <c r="P403" s="284">
        <v>2.5</v>
      </c>
      <c r="Q403" s="1056">
        <v>1103.6579999999999</v>
      </c>
      <c r="R403" s="1056">
        <v>2843.0230099999999</v>
      </c>
      <c r="S403" s="1056">
        <v>882.92639999999994</v>
      </c>
      <c r="T403" s="285">
        <v>48975.927409999997</v>
      </c>
      <c r="U403" s="286">
        <v>7885.1243100000002</v>
      </c>
      <c r="V403" s="286">
        <v>56861.051719999996</v>
      </c>
      <c r="W403" s="287">
        <v>1074.43</v>
      </c>
      <c r="X403" s="287">
        <v>180.82</v>
      </c>
      <c r="Y403" s="287">
        <v>470.46</v>
      </c>
      <c r="Z403" s="345">
        <v>1725.71</v>
      </c>
      <c r="AA403" s="285">
        <v>58586.761719999995</v>
      </c>
      <c r="AB403" s="350"/>
      <c r="AC403" s="350"/>
      <c r="AD403" s="350"/>
      <c r="AE403" s="350"/>
      <c r="AF403" s="350"/>
      <c r="AG403" s="350"/>
      <c r="AH403" s="832"/>
      <c r="AI403" s="843"/>
      <c r="AJ403" s="351"/>
      <c r="AK403" s="1625"/>
      <c r="AL403" s="483"/>
      <c r="AM403"/>
      <c r="AO403" t="s">
        <v>364</v>
      </c>
      <c r="AQ403" s="1453"/>
    </row>
    <row r="404" spans="1:43" outlineLevel="1" x14ac:dyDescent="0.2">
      <c r="A404" s="787"/>
      <c r="B404" s="781" t="s">
        <v>2276</v>
      </c>
      <c r="C404" s="977"/>
      <c r="D404" s="977"/>
      <c r="E404" s="767">
        <v>206</v>
      </c>
      <c r="F404" s="276">
        <v>210</v>
      </c>
      <c r="G404" s="276" t="s">
        <v>28</v>
      </c>
      <c r="H404" s="277"/>
      <c r="I404" s="895">
        <v>80</v>
      </c>
      <c r="J404" s="279" t="s">
        <v>561</v>
      </c>
      <c r="K404" s="319">
        <v>16457</v>
      </c>
      <c r="L404" s="322"/>
      <c r="M404" s="281">
        <v>1</v>
      </c>
      <c r="N404" s="1463">
        <v>38</v>
      </c>
      <c r="O404" s="283">
        <v>23570.04</v>
      </c>
      <c r="P404" s="284">
        <v>2.5</v>
      </c>
      <c r="Q404" s="1056">
        <v>589.25099999999998</v>
      </c>
      <c r="R404" s="1056">
        <v>1517.91058</v>
      </c>
      <c r="S404" s="1056">
        <v>471.4008</v>
      </c>
      <c r="T404" s="285">
        <v>26148.60238</v>
      </c>
      <c r="U404" s="286">
        <v>4209.9249799999998</v>
      </c>
      <c r="V404" s="286">
        <v>30358.52736</v>
      </c>
      <c r="W404" s="287">
        <v>1074.43</v>
      </c>
      <c r="X404" s="287">
        <v>180.82</v>
      </c>
      <c r="Y404" s="287">
        <v>470.46</v>
      </c>
      <c r="Z404" s="345">
        <v>1725.71</v>
      </c>
      <c r="AA404" s="285">
        <v>32084.237359999999</v>
      </c>
      <c r="AB404" s="249"/>
      <c r="AC404" s="249"/>
      <c r="AD404" s="249"/>
      <c r="AE404" s="249"/>
      <c r="AF404" s="249"/>
      <c r="AG404" s="249"/>
      <c r="AH404" s="830"/>
      <c r="AI404" s="225"/>
      <c r="AJ404" s="266"/>
      <c r="AK404" s="1625"/>
      <c r="AL404" s="483"/>
      <c r="AM404"/>
      <c r="AO404" t="s">
        <v>364</v>
      </c>
      <c r="AQ404" s="1453"/>
    </row>
    <row r="405" spans="1:43" outlineLevel="1" x14ac:dyDescent="0.2">
      <c r="A405" s="787"/>
      <c r="B405" s="807" t="s">
        <v>2276</v>
      </c>
      <c r="C405" s="978"/>
      <c r="D405" s="978"/>
      <c r="E405" s="768">
        <v>206</v>
      </c>
      <c r="F405" s="289">
        <v>210</v>
      </c>
      <c r="G405" s="289" t="s">
        <v>28</v>
      </c>
      <c r="H405" s="290"/>
      <c r="I405" s="899">
        <v>200</v>
      </c>
      <c r="J405" s="292" t="s">
        <v>1927</v>
      </c>
      <c r="K405" s="290"/>
      <c r="L405" s="656"/>
      <c r="M405" s="294">
        <v>0.31</v>
      </c>
      <c r="N405" s="1465">
        <v>27</v>
      </c>
      <c r="O405" s="283">
        <v>4746.2736000000004</v>
      </c>
      <c r="P405" s="297">
        <v>2.5</v>
      </c>
      <c r="Q405" s="1056">
        <v>118.65684</v>
      </c>
      <c r="R405" s="1056">
        <v>305.66001999999997</v>
      </c>
      <c r="S405" s="1056">
        <v>94.925470000000004</v>
      </c>
      <c r="T405" s="298">
        <v>5265.5159300000005</v>
      </c>
      <c r="U405" s="286">
        <v>847.74806000000001</v>
      </c>
      <c r="V405" s="299">
        <v>6113.2639900000004</v>
      </c>
      <c r="W405" s="287">
        <v>333.07330000000002</v>
      </c>
      <c r="X405" s="287">
        <v>56.054200000000002</v>
      </c>
      <c r="Y405" s="287">
        <v>145.8426</v>
      </c>
      <c r="Z405" s="346">
        <v>534.9701</v>
      </c>
      <c r="AA405" s="298">
        <v>6648.2340899999999</v>
      </c>
      <c r="AB405" s="260"/>
      <c r="AC405" s="260"/>
      <c r="AD405" s="260"/>
      <c r="AE405" s="260"/>
      <c r="AF405" s="260"/>
      <c r="AG405" s="260"/>
      <c r="AH405" s="833"/>
      <c r="AI405" s="261"/>
      <c r="AJ405" s="267"/>
      <c r="AK405" s="1626"/>
      <c r="AL405" s="483"/>
      <c r="AM405"/>
      <c r="AO405" t="s">
        <v>364</v>
      </c>
      <c r="AQ405" s="1453"/>
    </row>
    <row r="406" spans="1:43" ht="28.5" customHeight="1" x14ac:dyDescent="0.2">
      <c r="A406" s="804" t="s">
        <v>2041</v>
      </c>
      <c r="B406" s="781" t="s">
        <v>2276</v>
      </c>
      <c r="C406" s="977" t="s">
        <v>2537</v>
      </c>
      <c r="D406" s="977" t="s">
        <v>79</v>
      </c>
      <c r="E406" s="769">
        <v>206</v>
      </c>
      <c r="F406" s="268">
        <v>212</v>
      </c>
      <c r="G406" s="268" t="s">
        <v>28</v>
      </c>
      <c r="H406" s="268" t="s">
        <v>498</v>
      </c>
      <c r="I406" s="898"/>
      <c r="J406" s="302" t="s">
        <v>1780</v>
      </c>
      <c r="K406" s="271">
        <v>71969.600000000006</v>
      </c>
      <c r="L406" s="327" t="s">
        <v>583</v>
      </c>
      <c r="M406" s="272">
        <v>4.96</v>
      </c>
      <c r="N406" s="1097"/>
      <c r="O406" s="273">
        <v>126892.1544</v>
      </c>
      <c r="P406" s="269"/>
      <c r="Q406" s="1055">
        <v>3172.3038599999995</v>
      </c>
      <c r="R406" s="1055">
        <v>8171.8547500000004</v>
      </c>
      <c r="S406" s="1055">
        <v>2537.8430800000001</v>
      </c>
      <c r="T406" s="274">
        <v>140774.15609</v>
      </c>
      <c r="U406" s="272">
        <v>22664.639119999996</v>
      </c>
      <c r="V406" s="272">
        <v>163438.79520999998</v>
      </c>
      <c r="W406" s="275">
        <v>5329.1727999999994</v>
      </c>
      <c r="X406" s="275">
        <v>896.86719999999991</v>
      </c>
      <c r="Y406" s="275">
        <v>2333.4816000000001</v>
      </c>
      <c r="Z406" s="272">
        <v>8559.5216</v>
      </c>
      <c r="AA406" s="274">
        <v>171998.31680999999</v>
      </c>
      <c r="AB406" s="464">
        <v>42427.213920000002</v>
      </c>
      <c r="AC406" s="464">
        <v>8445.0844799999995</v>
      </c>
      <c r="AD406" s="348">
        <v>950.04</v>
      </c>
      <c r="AE406" s="347">
        <v>46478.164305081598</v>
      </c>
      <c r="AF406" s="347">
        <v>9251.4211461504001</v>
      </c>
      <c r="AG406" s="347">
        <v>1561.12</v>
      </c>
      <c r="AH406" s="845">
        <v>229289.02226123196</v>
      </c>
      <c r="AI406" s="846">
        <v>3.19</v>
      </c>
      <c r="AJ406" s="398"/>
      <c r="AK406" s="1627">
        <v>49</v>
      </c>
      <c r="AL406" s="484"/>
      <c r="AM406" s="751" t="s">
        <v>2604</v>
      </c>
      <c r="AN406" t="b">
        <v>0</v>
      </c>
      <c r="AO406" t="e">
        <v>#NAME?</v>
      </c>
      <c r="AQ406" s="1454"/>
    </row>
    <row r="407" spans="1:43" outlineLevel="1" x14ac:dyDescent="0.2">
      <c r="A407" s="787"/>
      <c r="B407" s="781" t="s">
        <v>2276</v>
      </c>
      <c r="C407" s="977"/>
      <c r="D407" s="977"/>
      <c r="E407" s="767">
        <v>206</v>
      </c>
      <c r="F407" s="276">
        <v>212</v>
      </c>
      <c r="G407" s="276" t="s">
        <v>28</v>
      </c>
      <c r="H407" s="277"/>
      <c r="I407" s="895">
        <v>1</v>
      </c>
      <c r="J407" s="279" t="s">
        <v>546</v>
      </c>
      <c r="K407" s="319">
        <v>25233</v>
      </c>
      <c r="L407" s="321"/>
      <c r="M407" s="281">
        <v>1</v>
      </c>
      <c r="N407" s="1463">
        <v>54</v>
      </c>
      <c r="O407" s="283">
        <v>44146.32</v>
      </c>
      <c r="P407" s="284">
        <v>2.5</v>
      </c>
      <c r="Q407" s="1056">
        <v>1103.6579999999999</v>
      </c>
      <c r="R407" s="1056">
        <v>2843.0230099999999</v>
      </c>
      <c r="S407" s="1056">
        <v>882.92639999999994</v>
      </c>
      <c r="T407" s="285">
        <v>48975.927409999997</v>
      </c>
      <c r="U407" s="286">
        <v>7885.1243100000002</v>
      </c>
      <c r="V407" s="286">
        <v>56861.051719999996</v>
      </c>
      <c r="W407" s="287">
        <v>1074.43</v>
      </c>
      <c r="X407" s="287">
        <v>180.82</v>
      </c>
      <c r="Y407" s="287">
        <v>470.46</v>
      </c>
      <c r="Z407" s="345">
        <v>1725.71</v>
      </c>
      <c r="AA407" s="285">
        <v>58586.761719999995</v>
      </c>
      <c r="AB407" s="369"/>
      <c r="AC407" s="369"/>
      <c r="AD407" s="369"/>
      <c r="AE407" s="350"/>
      <c r="AF407" s="350"/>
      <c r="AG407" s="350"/>
      <c r="AH407" s="832"/>
      <c r="AI407" s="843"/>
      <c r="AJ407" s="351"/>
      <c r="AK407" s="1625"/>
      <c r="AL407" s="483"/>
      <c r="AM407"/>
      <c r="AO407" t="s">
        <v>364</v>
      </c>
      <c r="AQ407" s="1453"/>
    </row>
    <row r="408" spans="1:43" outlineLevel="1" x14ac:dyDescent="0.2">
      <c r="A408" s="787"/>
      <c r="B408" s="781" t="s">
        <v>2276</v>
      </c>
      <c r="C408" s="977"/>
      <c r="D408" s="977"/>
      <c r="E408" s="767">
        <v>206</v>
      </c>
      <c r="F408" s="276">
        <v>212</v>
      </c>
      <c r="G408" s="276" t="s">
        <v>28</v>
      </c>
      <c r="H408" s="277"/>
      <c r="I408" s="895">
        <v>80</v>
      </c>
      <c r="J408" s="279" t="s">
        <v>561</v>
      </c>
      <c r="K408" s="319">
        <v>16457</v>
      </c>
      <c r="L408" s="322"/>
      <c r="M408" s="281">
        <v>1</v>
      </c>
      <c r="N408" s="1463">
        <v>38</v>
      </c>
      <c r="O408" s="283">
        <v>23570.04</v>
      </c>
      <c r="P408" s="284">
        <v>2.5</v>
      </c>
      <c r="Q408" s="1056">
        <v>589.25099999999998</v>
      </c>
      <c r="R408" s="1056">
        <v>1517.91058</v>
      </c>
      <c r="S408" s="1056">
        <v>471.4008</v>
      </c>
      <c r="T408" s="285">
        <v>26148.60238</v>
      </c>
      <c r="U408" s="286">
        <v>4209.9249799999998</v>
      </c>
      <c r="V408" s="286">
        <v>30358.52736</v>
      </c>
      <c r="W408" s="287">
        <v>1074.43</v>
      </c>
      <c r="X408" s="287">
        <v>180.82</v>
      </c>
      <c r="Y408" s="287">
        <v>470.46</v>
      </c>
      <c r="Z408" s="345">
        <v>1725.71</v>
      </c>
      <c r="AA408" s="285">
        <v>32084.237359999999</v>
      </c>
      <c r="AB408" s="263"/>
      <c r="AC408" s="263"/>
      <c r="AD408" s="263"/>
      <c r="AE408" s="249"/>
      <c r="AF408" s="249"/>
      <c r="AG408" s="249"/>
      <c r="AH408" s="830"/>
      <c r="AI408" s="225"/>
      <c r="AJ408" s="266"/>
      <c r="AK408" s="1625"/>
      <c r="AL408" s="483"/>
      <c r="AM408"/>
      <c r="AO408" t="s">
        <v>364</v>
      </c>
      <c r="AQ408" s="1453"/>
    </row>
    <row r="409" spans="1:43" outlineLevel="1" x14ac:dyDescent="0.2">
      <c r="A409" s="787"/>
      <c r="B409" s="781" t="s">
        <v>2276</v>
      </c>
      <c r="C409" s="977"/>
      <c r="D409" s="977"/>
      <c r="E409" s="767">
        <v>206</v>
      </c>
      <c r="F409" s="276">
        <v>212</v>
      </c>
      <c r="G409" s="276" t="s">
        <v>28</v>
      </c>
      <c r="H409" s="277"/>
      <c r="I409" s="895">
        <v>180</v>
      </c>
      <c r="J409" s="279" t="s">
        <v>543</v>
      </c>
      <c r="K409" s="319">
        <v>12726</v>
      </c>
      <c r="L409" s="322"/>
      <c r="M409" s="281">
        <v>1</v>
      </c>
      <c r="N409" s="1463">
        <v>29</v>
      </c>
      <c r="O409" s="283">
        <v>16560.12</v>
      </c>
      <c r="P409" s="284">
        <v>2.5</v>
      </c>
      <c r="Q409" s="1056">
        <v>414.00299999999999</v>
      </c>
      <c r="R409" s="1056">
        <v>1066.47173</v>
      </c>
      <c r="S409" s="1056">
        <v>331.20240000000001</v>
      </c>
      <c r="T409" s="285">
        <v>18371.797129999999</v>
      </c>
      <c r="U409" s="286">
        <v>2957.85934</v>
      </c>
      <c r="V409" s="286">
        <v>21329.656469999998</v>
      </c>
      <c r="W409" s="287">
        <v>1074.43</v>
      </c>
      <c r="X409" s="287">
        <v>180.82</v>
      </c>
      <c r="Y409" s="287">
        <v>470.46</v>
      </c>
      <c r="Z409" s="345">
        <v>1725.71</v>
      </c>
      <c r="AA409" s="285">
        <v>23055.366469999997</v>
      </c>
      <c r="AB409" s="263"/>
      <c r="AC409" s="263"/>
      <c r="AD409" s="263"/>
      <c r="AE409" s="249"/>
      <c r="AF409" s="249"/>
      <c r="AG409" s="249"/>
      <c r="AH409" s="830"/>
      <c r="AI409" s="225"/>
      <c r="AJ409" s="266"/>
      <c r="AK409" s="1625"/>
      <c r="AL409" s="483"/>
      <c r="AM409"/>
      <c r="AO409" t="s">
        <v>364</v>
      </c>
      <c r="AQ409" s="1453"/>
    </row>
    <row r="410" spans="1:43" outlineLevel="1" x14ac:dyDescent="0.2">
      <c r="A410" s="787"/>
      <c r="B410" s="781" t="s">
        <v>2276</v>
      </c>
      <c r="C410" s="977"/>
      <c r="D410" s="977"/>
      <c r="E410" s="767">
        <v>206</v>
      </c>
      <c r="F410" s="276">
        <v>212</v>
      </c>
      <c r="G410" s="276" t="s">
        <v>28</v>
      </c>
      <c r="H410" s="277"/>
      <c r="I410" s="895">
        <v>203</v>
      </c>
      <c r="J410" s="279" t="s">
        <v>507</v>
      </c>
      <c r="K410" s="319">
        <v>17553.600000000002</v>
      </c>
      <c r="L410" s="322"/>
      <c r="M410" s="281">
        <v>0.8</v>
      </c>
      <c r="N410" s="1463">
        <v>41</v>
      </c>
      <c r="O410" s="283">
        <v>21210.527999999998</v>
      </c>
      <c r="P410" s="284">
        <v>2.5</v>
      </c>
      <c r="Q410" s="1056">
        <v>530.26319999999998</v>
      </c>
      <c r="R410" s="1056">
        <v>1365.9580000000001</v>
      </c>
      <c r="S410" s="1056">
        <v>424.21055999999999</v>
      </c>
      <c r="T410" s="285">
        <v>23530.959759999998</v>
      </c>
      <c r="U410" s="286">
        <v>3788.48452</v>
      </c>
      <c r="V410" s="286">
        <v>27319.444279999996</v>
      </c>
      <c r="W410" s="287">
        <v>859.54399999999998</v>
      </c>
      <c r="X410" s="287">
        <v>144.65600000000001</v>
      </c>
      <c r="Y410" s="287">
        <v>376.36799999999999</v>
      </c>
      <c r="Z410" s="345">
        <v>1380.568</v>
      </c>
      <c r="AA410" s="285">
        <v>28700.012279999995</v>
      </c>
      <c r="AB410" s="263"/>
      <c r="AC410" s="263"/>
      <c r="AD410" s="263"/>
      <c r="AE410" s="249"/>
      <c r="AF410" s="249"/>
      <c r="AG410" s="249"/>
      <c r="AH410" s="830"/>
      <c r="AI410" s="225"/>
      <c r="AJ410" s="266"/>
      <c r="AK410" s="1625"/>
      <c r="AL410" s="483"/>
      <c r="AM410"/>
      <c r="AO410" t="s">
        <v>364</v>
      </c>
      <c r="AQ410" s="1453"/>
    </row>
    <row r="411" spans="1:43" outlineLevel="1" x14ac:dyDescent="0.2">
      <c r="A411" s="787"/>
      <c r="B411" s="781" t="s">
        <v>2276</v>
      </c>
      <c r="C411" s="977"/>
      <c r="D411" s="977"/>
      <c r="E411" s="767">
        <v>206</v>
      </c>
      <c r="F411" s="276">
        <v>212</v>
      </c>
      <c r="G411" s="276" t="s">
        <v>28</v>
      </c>
      <c r="H411" s="277"/>
      <c r="I411" s="895">
        <v>200</v>
      </c>
      <c r="J411" s="279" t="s">
        <v>1927</v>
      </c>
      <c r="K411" s="277"/>
      <c r="L411" s="322"/>
      <c r="M411" s="281">
        <v>0.57999999999999996</v>
      </c>
      <c r="N411" s="1463">
        <v>28</v>
      </c>
      <c r="O411" s="283">
        <v>9235.3631999999998</v>
      </c>
      <c r="P411" s="284">
        <v>2.5</v>
      </c>
      <c r="Q411" s="1056">
        <v>230.88408000000001</v>
      </c>
      <c r="R411" s="1056">
        <v>594.75738999999999</v>
      </c>
      <c r="S411" s="1056">
        <v>184.70725999999999</v>
      </c>
      <c r="T411" s="285">
        <v>10245.711929999999</v>
      </c>
      <c r="U411" s="286">
        <v>1649.55962</v>
      </c>
      <c r="V411" s="286">
        <v>11895.271549999999</v>
      </c>
      <c r="W411" s="287">
        <v>623.1694</v>
      </c>
      <c r="X411" s="287">
        <v>104.87560000000001</v>
      </c>
      <c r="Y411" s="287">
        <v>272.86680000000001</v>
      </c>
      <c r="Z411" s="345">
        <v>1000.9118</v>
      </c>
      <c r="AA411" s="285">
        <v>12896.183349999999</v>
      </c>
      <c r="AB411" s="257">
        <v>38791.327680000002</v>
      </c>
      <c r="AC411" s="257">
        <v>7849.1750400000001</v>
      </c>
      <c r="AD411" s="263"/>
      <c r="AE411" s="249">
        <v>42495.123646886401</v>
      </c>
      <c r="AF411" s="249">
        <v>8598.6142728192008</v>
      </c>
      <c r="AG411" s="249"/>
      <c r="AH411" s="830"/>
      <c r="AI411" s="225"/>
      <c r="AJ411" s="266"/>
      <c r="AK411" s="1625"/>
      <c r="AL411" s="483"/>
      <c r="AM411"/>
      <c r="AO411" t="s">
        <v>364</v>
      </c>
      <c r="AQ411" s="1453"/>
    </row>
    <row r="412" spans="1:43" outlineLevel="1" x14ac:dyDescent="0.2">
      <c r="A412" s="787"/>
      <c r="B412" s="781" t="s">
        <v>2276</v>
      </c>
      <c r="C412" s="977"/>
      <c r="D412" s="977"/>
      <c r="E412" s="767">
        <v>206</v>
      </c>
      <c r="F412" s="276">
        <v>212</v>
      </c>
      <c r="G412" s="276" t="s">
        <v>28</v>
      </c>
      <c r="H412" s="277"/>
      <c r="I412" s="895">
        <v>170</v>
      </c>
      <c r="J412" s="279" t="s">
        <v>3262</v>
      </c>
      <c r="K412" s="277"/>
      <c r="L412" s="322"/>
      <c r="M412" s="281">
        <v>0.5</v>
      </c>
      <c r="N412" s="1463">
        <v>36</v>
      </c>
      <c r="O412" s="283">
        <v>10895.94</v>
      </c>
      <c r="P412" s="284">
        <v>2.5</v>
      </c>
      <c r="Q412" s="1056">
        <v>272.39850000000001</v>
      </c>
      <c r="R412" s="1056">
        <v>701.69853999999998</v>
      </c>
      <c r="S412" s="1056">
        <v>217.9188</v>
      </c>
      <c r="T412" s="285">
        <v>12087.955839999999</v>
      </c>
      <c r="U412" s="286">
        <v>1946.1608900000001</v>
      </c>
      <c r="V412" s="286">
        <v>14034.116729999998</v>
      </c>
      <c r="W412" s="287">
        <v>537.21500000000003</v>
      </c>
      <c r="X412" s="287">
        <v>90.41</v>
      </c>
      <c r="Y412" s="287">
        <v>235.23</v>
      </c>
      <c r="Z412" s="345">
        <v>862.85500000000002</v>
      </c>
      <c r="AA412" s="285">
        <v>14896.971729999997</v>
      </c>
      <c r="AB412" s="263"/>
      <c r="AC412" s="263"/>
      <c r="AD412" s="263"/>
      <c r="AE412" s="249"/>
      <c r="AF412" s="249"/>
      <c r="AG412" s="249"/>
      <c r="AH412" s="830" t="s">
        <v>592</v>
      </c>
      <c r="AI412" s="225"/>
      <c r="AJ412" s="266"/>
      <c r="AK412" s="1625"/>
      <c r="AL412" s="483"/>
      <c r="AM412"/>
      <c r="AO412" t="s">
        <v>364</v>
      </c>
      <c r="AQ412" s="1453"/>
    </row>
    <row r="413" spans="1:43" outlineLevel="1" x14ac:dyDescent="0.2">
      <c r="A413" s="787"/>
      <c r="B413" s="807" t="s">
        <v>2276</v>
      </c>
      <c r="C413" s="978"/>
      <c r="D413" s="978"/>
      <c r="E413" s="768">
        <v>206</v>
      </c>
      <c r="F413" s="289">
        <v>212</v>
      </c>
      <c r="G413" s="289" t="s">
        <v>28</v>
      </c>
      <c r="H413" s="290"/>
      <c r="I413" s="899">
        <v>201</v>
      </c>
      <c r="J413" s="292" t="s">
        <v>2609</v>
      </c>
      <c r="K413" s="290"/>
      <c r="L413" s="656"/>
      <c r="M413" s="294">
        <v>0.08</v>
      </c>
      <c r="N413" s="1465">
        <v>28</v>
      </c>
      <c r="O413" s="283">
        <v>1273.8432</v>
      </c>
      <c r="P413" s="297">
        <v>2.5</v>
      </c>
      <c r="Q413" s="1056">
        <v>31.846080000000001</v>
      </c>
      <c r="R413" s="1056">
        <v>82.035499999999999</v>
      </c>
      <c r="S413" s="1056">
        <v>25.476859999999999</v>
      </c>
      <c r="T413" s="298">
        <v>1413.20164</v>
      </c>
      <c r="U413" s="286">
        <v>227.52546000000001</v>
      </c>
      <c r="V413" s="299">
        <v>1640.7271000000001</v>
      </c>
      <c r="W413" s="287">
        <v>85.954400000000007</v>
      </c>
      <c r="X413" s="287">
        <v>14.4656</v>
      </c>
      <c r="Y413" s="287">
        <v>37.636800000000001</v>
      </c>
      <c r="Z413" s="346">
        <v>138.05680000000001</v>
      </c>
      <c r="AA413" s="298">
        <v>1778.7839000000001</v>
      </c>
      <c r="AB413" s="368">
        <v>3635.8862400000003</v>
      </c>
      <c r="AC413" s="368">
        <v>595.9094399999999</v>
      </c>
      <c r="AD413" s="465"/>
      <c r="AE413" s="260">
        <v>3983.0406581952002</v>
      </c>
      <c r="AF413" s="260">
        <v>652.80687333119988</v>
      </c>
      <c r="AG413" s="260"/>
      <c r="AH413" s="833" t="s">
        <v>593</v>
      </c>
      <c r="AI413" s="260">
        <v>2.16</v>
      </c>
      <c r="AJ413" s="366"/>
      <c r="AK413" s="1626"/>
      <c r="AL413" s="483"/>
      <c r="AM413"/>
      <c r="AO413" t="s">
        <v>364</v>
      </c>
      <c r="AQ413" s="1453"/>
    </row>
    <row r="414" spans="1:43" ht="28.5" customHeight="1" x14ac:dyDescent="0.2">
      <c r="A414" s="804" t="s">
        <v>2042</v>
      </c>
      <c r="B414" s="781" t="s">
        <v>2276</v>
      </c>
      <c r="C414" s="977" t="s">
        <v>2537</v>
      </c>
      <c r="D414" s="977" t="s">
        <v>79</v>
      </c>
      <c r="E414" s="769">
        <v>206</v>
      </c>
      <c r="F414" s="268">
        <v>263</v>
      </c>
      <c r="G414" s="268" t="s">
        <v>83</v>
      </c>
      <c r="H414" s="268" t="s">
        <v>498</v>
      </c>
      <c r="I414" s="898"/>
      <c r="J414" s="302" t="s">
        <v>616</v>
      </c>
      <c r="K414" s="271">
        <v>260</v>
      </c>
      <c r="L414" s="661" t="s">
        <v>591</v>
      </c>
      <c r="M414" s="272">
        <v>0.6</v>
      </c>
      <c r="N414" s="1097"/>
      <c r="O414" s="273">
        <v>20086.7196</v>
      </c>
      <c r="P414" s="269"/>
      <c r="Q414" s="1055">
        <v>502.16799000000003</v>
      </c>
      <c r="R414" s="1055">
        <v>1293.58474</v>
      </c>
      <c r="S414" s="1055">
        <v>401.73438999999996</v>
      </c>
      <c r="T414" s="274">
        <v>22284.206720000002</v>
      </c>
      <c r="U414" s="272">
        <v>3587.7572700000001</v>
      </c>
      <c r="V414" s="272">
        <v>25871.96399</v>
      </c>
      <c r="W414" s="275">
        <v>644.65800000000002</v>
      </c>
      <c r="X414" s="275">
        <v>108.49199999999999</v>
      </c>
      <c r="Y414" s="275">
        <v>282.27600000000001</v>
      </c>
      <c r="Z414" s="272">
        <v>1035.4259999999999</v>
      </c>
      <c r="AA414" s="274">
        <v>26907.38999</v>
      </c>
      <c r="AB414" s="348">
        <v>27485.58</v>
      </c>
      <c r="AC414" s="348">
        <v>5735.82</v>
      </c>
      <c r="AD414" s="348">
        <v>950.04</v>
      </c>
      <c r="AE414" s="347">
        <v>30109.9</v>
      </c>
      <c r="AF414" s="347">
        <v>6283.48</v>
      </c>
      <c r="AG414" s="347">
        <v>1561.12</v>
      </c>
      <c r="AH414" s="846">
        <v>64861.889990000003</v>
      </c>
      <c r="AI414" s="846">
        <v>249.47</v>
      </c>
      <c r="AJ414" s="398"/>
      <c r="AK414" s="1627">
        <v>50</v>
      </c>
      <c r="AL414" s="484"/>
      <c r="AM414" s="751" t="s">
        <v>2604</v>
      </c>
      <c r="AN414" t="b">
        <v>0</v>
      </c>
      <c r="AO414" t="e">
        <v>#NAME?</v>
      </c>
      <c r="AQ414" s="1454"/>
    </row>
    <row r="415" spans="1:43" outlineLevel="1" x14ac:dyDescent="0.2">
      <c r="A415" s="787"/>
      <c r="B415" s="781" t="s">
        <v>2276</v>
      </c>
      <c r="C415" s="977"/>
      <c r="D415" s="977"/>
      <c r="E415" s="767">
        <v>206</v>
      </c>
      <c r="F415" s="276">
        <v>263</v>
      </c>
      <c r="G415" s="276" t="s">
        <v>83</v>
      </c>
      <c r="H415" s="277"/>
      <c r="I415" s="895">
        <v>1</v>
      </c>
      <c r="J415" s="279" t="s">
        <v>546</v>
      </c>
      <c r="K415" s="280"/>
      <c r="L415" s="321"/>
      <c r="M415" s="281">
        <v>0.27</v>
      </c>
      <c r="N415" s="1463">
        <v>54</v>
      </c>
      <c r="O415" s="283">
        <v>11919.5064</v>
      </c>
      <c r="P415" s="284">
        <v>2.5</v>
      </c>
      <c r="Q415" s="1056">
        <v>297.98766000000001</v>
      </c>
      <c r="R415" s="1056">
        <v>767.61621000000002</v>
      </c>
      <c r="S415" s="1056">
        <v>238.39013</v>
      </c>
      <c r="T415" s="285">
        <v>13223.500400000001</v>
      </c>
      <c r="U415" s="286">
        <v>2128.9835600000001</v>
      </c>
      <c r="V415" s="286">
        <v>15352.483960000001</v>
      </c>
      <c r="W415" s="287">
        <v>290.09609999999998</v>
      </c>
      <c r="X415" s="287">
        <v>48.821399999999997</v>
      </c>
      <c r="Y415" s="287">
        <v>127.02419999999999</v>
      </c>
      <c r="Z415" s="345">
        <v>465.94169999999997</v>
      </c>
      <c r="AA415" s="285">
        <v>15818.425660000001</v>
      </c>
      <c r="AB415" s="350"/>
      <c r="AC415" s="350"/>
      <c r="AD415" s="350"/>
      <c r="AE415" s="350"/>
      <c r="AF415" s="350"/>
      <c r="AG415" s="350"/>
      <c r="AH415" s="843" t="s">
        <v>364</v>
      </c>
      <c r="AI415" s="843"/>
      <c r="AJ415" s="351"/>
      <c r="AK415" s="1625"/>
      <c r="AL415" s="483"/>
      <c r="AM415"/>
      <c r="AO415" t="s">
        <v>364</v>
      </c>
      <c r="AQ415" s="1453"/>
    </row>
    <row r="416" spans="1:43" outlineLevel="1" x14ac:dyDescent="0.2">
      <c r="A416" s="787"/>
      <c r="B416" s="781" t="s">
        <v>2276</v>
      </c>
      <c r="C416" s="977"/>
      <c r="D416" s="977"/>
      <c r="E416" s="767">
        <v>206</v>
      </c>
      <c r="F416" s="276">
        <v>263</v>
      </c>
      <c r="G416" s="276" t="s">
        <v>83</v>
      </c>
      <c r="H416" s="277"/>
      <c r="I416" s="895">
        <v>80</v>
      </c>
      <c r="J416" s="279" t="s">
        <v>561</v>
      </c>
      <c r="K416" s="277"/>
      <c r="L416" s="322"/>
      <c r="M416" s="281">
        <v>0.25</v>
      </c>
      <c r="N416" s="1463">
        <v>42</v>
      </c>
      <c r="O416" s="283">
        <v>6893.37</v>
      </c>
      <c r="P416" s="284">
        <v>2.5</v>
      </c>
      <c r="Q416" s="1056">
        <v>172.33425</v>
      </c>
      <c r="R416" s="1056">
        <v>443.93302999999997</v>
      </c>
      <c r="S416" s="1056">
        <v>137.8674</v>
      </c>
      <c r="T416" s="285">
        <v>7647.50468</v>
      </c>
      <c r="U416" s="286">
        <v>1231.2482500000001</v>
      </c>
      <c r="V416" s="286">
        <v>8878.7529300000006</v>
      </c>
      <c r="W416" s="287">
        <v>268.60750000000002</v>
      </c>
      <c r="X416" s="287">
        <v>45.204999999999998</v>
      </c>
      <c r="Y416" s="287">
        <v>117.61499999999999</v>
      </c>
      <c r="Z416" s="345">
        <v>431.42750000000001</v>
      </c>
      <c r="AA416" s="285">
        <v>9310.1804300000003</v>
      </c>
      <c r="AB416" s="249"/>
      <c r="AC416" s="249"/>
      <c r="AD416" s="249"/>
      <c r="AE416" s="249"/>
      <c r="AF416" s="249"/>
      <c r="AG416" s="249"/>
      <c r="AH416" s="225" t="s">
        <v>364</v>
      </c>
      <c r="AI416" s="225"/>
      <c r="AJ416" s="266"/>
      <c r="AK416" s="1625"/>
      <c r="AL416" s="483"/>
      <c r="AM416"/>
      <c r="AO416" t="s">
        <v>364</v>
      </c>
      <c r="AQ416" s="1453"/>
    </row>
    <row r="417" spans="1:43" outlineLevel="1" x14ac:dyDescent="0.2">
      <c r="A417" s="787"/>
      <c r="B417" s="781" t="s">
        <v>2276</v>
      </c>
      <c r="C417" s="977"/>
      <c r="D417" s="977"/>
      <c r="E417" s="767">
        <v>206</v>
      </c>
      <c r="F417" s="276">
        <v>263</v>
      </c>
      <c r="G417" s="276" t="s">
        <v>83</v>
      </c>
      <c r="H417" s="277"/>
      <c r="I417" s="895">
        <v>200</v>
      </c>
      <c r="J417" s="279" t="s">
        <v>1927</v>
      </c>
      <c r="K417" s="277"/>
      <c r="L417" s="322"/>
      <c r="M417" s="286">
        <v>0.08</v>
      </c>
      <c r="N417" s="1427">
        <v>28</v>
      </c>
      <c r="O417" s="283">
        <v>1273.8432</v>
      </c>
      <c r="P417" s="284">
        <v>2.5</v>
      </c>
      <c r="Q417" s="1056">
        <v>31.846080000000001</v>
      </c>
      <c r="R417" s="1056">
        <v>82.035499999999999</v>
      </c>
      <c r="S417" s="1056">
        <v>25.476859999999999</v>
      </c>
      <c r="T417" s="285">
        <v>1413.20164</v>
      </c>
      <c r="U417" s="286">
        <v>227.52546000000001</v>
      </c>
      <c r="V417" s="286">
        <v>1640.7271000000001</v>
      </c>
      <c r="W417" s="287">
        <v>85.954400000000007</v>
      </c>
      <c r="X417" s="287">
        <v>14.4656</v>
      </c>
      <c r="Y417" s="287">
        <v>37.636800000000001</v>
      </c>
      <c r="Z417" s="345">
        <v>138.05680000000001</v>
      </c>
      <c r="AA417" s="285">
        <v>1778.7839000000001</v>
      </c>
      <c r="AB417" s="249"/>
      <c r="AC417" s="249"/>
      <c r="AD417" s="249"/>
      <c r="AE417" s="249"/>
      <c r="AF417" s="249"/>
      <c r="AG417" s="249"/>
      <c r="AH417" s="225" t="s">
        <v>364</v>
      </c>
      <c r="AI417" s="225"/>
      <c r="AJ417" s="266"/>
      <c r="AK417" s="1625"/>
      <c r="AL417" s="483"/>
      <c r="AM417"/>
      <c r="AO417" t="s">
        <v>364</v>
      </c>
      <c r="AQ417" s="1453"/>
    </row>
    <row r="418" spans="1:43" ht="15" customHeight="1" outlineLevel="1" x14ac:dyDescent="0.2">
      <c r="A418" s="787"/>
      <c r="B418" s="781" t="s">
        <v>2276</v>
      </c>
      <c r="C418" s="977"/>
      <c r="D418" s="977"/>
      <c r="E418" s="767">
        <v>206</v>
      </c>
      <c r="F418" s="276">
        <v>263</v>
      </c>
      <c r="G418" s="276" t="s">
        <v>83</v>
      </c>
      <c r="H418" s="277"/>
      <c r="I418" s="902" t="s">
        <v>587</v>
      </c>
      <c r="J418" s="445" t="s">
        <v>1804</v>
      </c>
      <c r="K418" s="446"/>
      <c r="L418" s="657"/>
      <c r="M418" s="436"/>
      <c r="N418" s="1477"/>
      <c r="O418" s="436"/>
      <c r="P418" s="448"/>
      <c r="Q418" s="1064"/>
      <c r="R418" s="1064"/>
      <c r="S418" s="1064"/>
      <c r="T418" s="436"/>
      <c r="U418" s="436"/>
      <c r="V418" s="436"/>
      <c r="W418" s="436"/>
      <c r="X418" s="436"/>
      <c r="Y418" s="436"/>
      <c r="Z418" s="436"/>
      <c r="AA418" s="436"/>
      <c r="AB418" s="249"/>
      <c r="AC418" s="249"/>
      <c r="AD418" s="249"/>
      <c r="AE418" s="249"/>
      <c r="AF418" s="249"/>
      <c r="AG418" s="249"/>
      <c r="AH418" s="225" t="s">
        <v>364</v>
      </c>
      <c r="AI418" s="225"/>
      <c r="AJ418" s="266"/>
      <c r="AK418" s="1625"/>
      <c r="AL418" s="483"/>
      <c r="AM418" t="s">
        <v>698</v>
      </c>
      <c r="AO418" t="s">
        <v>364</v>
      </c>
      <c r="AQ418" s="1453"/>
    </row>
    <row r="419" spans="1:43" outlineLevel="1" x14ac:dyDescent="0.2">
      <c r="A419" s="787"/>
      <c r="B419" s="807" t="s">
        <v>2276</v>
      </c>
      <c r="C419" s="978"/>
      <c r="D419" s="978"/>
      <c r="E419" s="768">
        <v>206</v>
      </c>
      <c r="F419" s="289">
        <v>263</v>
      </c>
      <c r="G419" s="289" t="s">
        <v>83</v>
      </c>
      <c r="H419" s="290"/>
      <c r="I419" s="897" t="s">
        <v>587</v>
      </c>
      <c r="J419" s="437" t="s">
        <v>5</v>
      </c>
      <c r="K419" s="259"/>
      <c r="L419" s="658"/>
      <c r="M419" s="260"/>
      <c r="N419" s="1466"/>
      <c r="O419" s="260"/>
      <c r="P419" s="262"/>
      <c r="Q419" s="1059"/>
      <c r="R419" s="1059"/>
      <c r="S419" s="1059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1" t="s">
        <v>364</v>
      </c>
      <c r="AI419" s="261"/>
      <c r="AJ419" s="267"/>
      <c r="AK419" s="1626"/>
      <c r="AL419" s="483"/>
      <c r="AM419" t="s">
        <v>698</v>
      </c>
      <c r="AO419" t="s">
        <v>364</v>
      </c>
      <c r="AQ419" s="1453"/>
    </row>
    <row r="420" spans="1:43" ht="24" customHeight="1" x14ac:dyDescent="0.2">
      <c r="A420" s="804" t="s">
        <v>2043</v>
      </c>
      <c r="B420" s="781" t="s">
        <v>2276</v>
      </c>
      <c r="C420" s="977" t="s">
        <v>2537</v>
      </c>
      <c r="D420" s="977" t="s">
        <v>79</v>
      </c>
      <c r="E420" s="769">
        <v>206</v>
      </c>
      <c r="F420" s="268">
        <v>263</v>
      </c>
      <c r="G420" s="268" t="s">
        <v>85</v>
      </c>
      <c r="H420" s="268" t="s">
        <v>498</v>
      </c>
      <c r="I420" s="898"/>
      <c r="J420" s="302" t="s">
        <v>617</v>
      </c>
      <c r="K420" s="271">
        <v>1000</v>
      </c>
      <c r="L420" s="327" t="s">
        <v>591</v>
      </c>
      <c r="M420" s="272">
        <v>1.82</v>
      </c>
      <c r="N420" s="1097"/>
      <c r="O420" s="273">
        <v>58988.616000000002</v>
      </c>
      <c r="P420" s="269"/>
      <c r="Q420" s="1055">
        <v>1474.7154000000003</v>
      </c>
      <c r="R420" s="1055">
        <v>3798.86688</v>
      </c>
      <c r="S420" s="1055">
        <v>1179.77232</v>
      </c>
      <c r="T420" s="274">
        <v>65441.970599999993</v>
      </c>
      <c r="U420" s="272">
        <v>10536.15727</v>
      </c>
      <c r="V420" s="272">
        <v>75978.127869999982</v>
      </c>
      <c r="W420" s="275">
        <v>1955.4626000000001</v>
      </c>
      <c r="X420" s="275">
        <v>329.0924</v>
      </c>
      <c r="Y420" s="275">
        <v>856.23720000000003</v>
      </c>
      <c r="Z420" s="272">
        <v>3140.7921999999999</v>
      </c>
      <c r="AA420" s="274">
        <v>79118.920069999993</v>
      </c>
      <c r="AB420" s="348">
        <v>38503.620000000003</v>
      </c>
      <c r="AC420" s="348">
        <v>16546.71</v>
      </c>
      <c r="AD420" s="348">
        <v>950.04</v>
      </c>
      <c r="AE420" s="347">
        <v>42179.95</v>
      </c>
      <c r="AF420" s="347">
        <v>18126.59</v>
      </c>
      <c r="AG420" s="347">
        <v>1561.12</v>
      </c>
      <c r="AH420" s="846">
        <v>140986.58007</v>
      </c>
      <c r="AI420" s="846">
        <v>140.99</v>
      </c>
      <c r="AJ420" s="398"/>
      <c r="AK420" s="1627">
        <v>51</v>
      </c>
      <c r="AL420" s="484"/>
      <c r="AM420" s="751" t="s">
        <v>2604</v>
      </c>
      <c r="AN420" t="b">
        <v>0</v>
      </c>
      <c r="AO420" t="e">
        <v>#NAME?</v>
      </c>
      <c r="AQ420" s="1454"/>
    </row>
    <row r="421" spans="1:43" outlineLevel="1" x14ac:dyDescent="0.2">
      <c r="A421" s="787"/>
      <c r="B421" s="781" t="s">
        <v>2276</v>
      </c>
      <c r="C421" s="977"/>
      <c r="D421" s="977"/>
      <c r="E421" s="767">
        <v>206</v>
      </c>
      <c r="F421" s="276">
        <v>263</v>
      </c>
      <c r="G421" s="276" t="s">
        <v>85</v>
      </c>
      <c r="H421" s="277"/>
      <c r="I421" s="895">
        <v>1</v>
      </c>
      <c r="J421" s="279" t="s">
        <v>546</v>
      </c>
      <c r="K421" s="280"/>
      <c r="L421" s="321"/>
      <c r="M421" s="281">
        <v>0.7</v>
      </c>
      <c r="N421" s="1463">
        <v>54</v>
      </c>
      <c r="O421" s="283">
        <v>30902.423999999999</v>
      </c>
      <c r="P421" s="284">
        <v>2.5</v>
      </c>
      <c r="Q421" s="1056">
        <v>772.56060000000002</v>
      </c>
      <c r="R421" s="1056">
        <v>1990.1161099999999</v>
      </c>
      <c r="S421" s="1056">
        <v>618.04848000000004</v>
      </c>
      <c r="T421" s="285">
        <v>34283.149189999996</v>
      </c>
      <c r="U421" s="286">
        <v>5519.5870199999999</v>
      </c>
      <c r="V421" s="286">
        <v>39802.736209999995</v>
      </c>
      <c r="W421" s="287">
        <v>752.101</v>
      </c>
      <c r="X421" s="287">
        <v>126.574</v>
      </c>
      <c r="Y421" s="287">
        <v>329.322</v>
      </c>
      <c r="Z421" s="345">
        <v>1207.9969999999998</v>
      </c>
      <c r="AA421" s="285">
        <v>41010.733209999999</v>
      </c>
      <c r="AB421" s="350"/>
      <c r="AC421" s="350"/>
      <c r="AD421" s="350"/>
      <c r="AE421" s="350"/>
      <c r="AF421" s="350"/>
      <c r="AG421" s="350"/>
      <c r="AH421" s="843" t="s">
        <v>364</v>
      </c>
      <c r="AI421" s="843"/>
      <c r="AJ421" s="351"/>
      <c r="AK421" s="1625"/>
      <c r="AL421" s="483"/>
      <c r="AM421"/>
      <c r="AO421" t="s">
        <v>364</v>
      </c>
      <c r="AQ421" s="1453"/>
    </row>
    <row r="422" spans="1:43" outlineLevel="1" x14ac:dyDescent="0.2">
      <c r="A422" s="787"/>
      <c r="B422" s="781" t="s">
        <v>2276</v>
      </c>
      <c r="C422" s="977"/>
      <c r="D422" s="977"/>
      <c r="E422" s="767">
        <v>206</v>
      </c>
      <c r="F422" s="276">
        <v>263</v>
      </c>
      <c r="G422" s="276" t="s">
        <v>85</v>
      </c>
      <c r="H422" s="277"/>
      <c r="I422" s="895">
        <v>80</v>
      </c>
      <c r="J422" s="279" t="s">
        <v>561</v>
      </c>
      <c r="K422" s="277"/>
      <c r="L422" s="322"/>
      <c r="M422" s="281">
        <v>0.88</v>
      </c>
      <c r="N422" s="1463">
        <v>42</v>
      </c>
      <c r="O422" s="283">
        <v>24264.662400000001</v>
      </c>
      <c r="P422" s="284">
        <v>2.5</v>
      </c>
      <c r="Q422" s="1056">
        <v>606.61656000000005</v>
      </c>
      <c r="R422" s="1056">
        <v>1562.64426</v>
      </c>
      <c r="S422" s="1056">
        <v>485.29325</v>
      </c>
      <c r="T422" s="285">
        <v>26919.216469999999</v>
      </c>
      <c r="U422" s="286">
        <v>4333.9938499999998</v>
      </c>
      <c r="V422" s="286">
        <v>31253.210319999998</v>
      </c>
      <c r="W422" s="287">
        <v>945.49839999999995</v>
      </c>
      <c r="X422" s="287">
        <v>159.1216</v>
      </c>
      <c r="Y422" s="287">
        <v>414.00479999999999</v>
      </c>
      <c r="Z422" s="345">
        <v>1518.6247999999998</v>
      </c>
      <c r="AA422" s="285">
        <v>32771.835119999996</v>
      </c>
      <c r="AB422" s="249"/>
      <c r="AC422" s="249"/>
      <c r="AD422" s="249"/>
      <c r="AE422" s="249"/>
      <c r="AF422" s="249"/>
      <c r="AG422" s="249"/>
      <c r="AH422" s="225" t="s">
        <v>364</v>
      </c>
      <c r="AI422" s="225"/>
      <c r="AJ422" s="266"/>
      <c r="AK422" s="1625"/>
      <c r="AL422" s="483"/>
      <c r="AM422"/>
      <c r="AO422" t="s">
        <v>364</v>
      </c>
      <c r="AQ422" s="1453"/>
    </row>
    <row r="423" spans="1:43" outlineLevel="1" x14ac:dyDescent="0.2">
      <c r="A423" s="787"/>
      <c r="B423" s="781" t="s">
        <v>2276</v>
      </c>
      <c r="C423" s="977"/>
      <c r="D423" s="977"/>
      <c r="E423" s="767">
        <v>206</v>
      </c>
      <c r="F423" s="276">
        <v>263</v>
      </c>
      <c r="G423" s="276" t="s">
        <v>85</v>
      </c>
      <c r="H423" s="277"/>
      <c r="I423" s="895">
        <v>200</v>
      </c>
      <c r="J423" s="279" t="s">
        <v>1927</v>
      </c>
      <c r="K423" s="277"/>
      <c r="L423" s="322"/>
      <c r="M423" s="281">
        <v>0.24</v>
      </c>
      <c r="N423" s="1463">
        <v>28</v>
      </c>
      <c r="O423" s="283">
        <v>3821.5295999999998</v>
      </c>
      <c r="P423" s="284">
        <v>2.5</v>
      </c>
      <c r="Q423" s="1056">
        <v>95.538240000000002</v>
      </c>
      <c r="R423" s="1056">
        <v>246.10650999999999</v>
      </c>
      <c r="S423" s="1056">
        <v>76.430589999999995</v>
      </c>
      <c r="T423" s="285">
        <v>4239.6049399999993</v>
      </c>
      <c r="U423" s="286">
        <v>682.57640000000004</v>
      </c>
      <c r="V423" s="286">
        <v>4922.1813399999992</v>
      </c>
      <c r="W423" s="287">
        <v>257.86320000000001</v>
      </c>
      <c r="X423" s="287">
        <v>43.396799999999999</v>
      </c>
      <c r="Y423" s="287">
        <v>112.9104</v>
      </c>
      <c r="Z423" s="345">
        <v>414.17039999999997</v>
      </c>
      <c r="AA423" s="285">
        <v>5336.3517399999992</v>
      </c>
      <c r="AB423" s="249"/>
      <c r="AC423" s="249"/>
      <c r="AD423" s="249"/>
      <c r="AE423" s="249"/>
      <c r="AF423" s="249"/>
      <c r="AG423" s="249"/>
      <c r="AH423" s="225" t="s">
        <v>364</v>
      </c>
      <c r="AI423" s="225"/>
      <c r="AJ423" s="266"/>
      <c r="AK423" s="1625"/>
      <c r="AL423" s="483"/>
      <c r="AM423"/>
      <c r="AO423" t="s">
        <v>364</v>
      </c>
      <c r="AQ423" s="1453"/>
    </row>
    <row r="424" spans="1:43" ht="15" customHeight="1" outlineLevel="1" x14ac:dyDescent="0.2">
      <c r="A424" s="787"/>
      <c r="B424" s="781" t="s">
        <v>2276</v>
      </c>
      <c r="C424" s="977"/>
      <c r="D424" s="977"/>
      <c r="E424" s="767">
        <v>206</v>
      </c>
      <c r="F424" s="276">
        <v>263</v>
      </c>
      <c r="G424" s="276" t="s">
        <v>85</v>
      </c>
      <c r="H424" s="277"/>
      <c r="I424" s="902" t="s">
        <v>587</v>
      </c>
      <c r="J424" s="445" t="s">
        <v>1804</v>
      </c>
      <c r="K424" s="446"/>
      <c r="L424" s="657"/>
      <c r="M424" s="436"/>
      <c r="N424" s="1477"/>
      <c r="O424" s="436"/>
      <c r="P424" s="448"/>
      <c r="Q424" s="1064"/>
      <c r="R424" s="1064"/>
      <c r="S424" s="1064"/>
      <c r="T424" s="436"/>
      <c r="U424" s="436"/>
      <c r="V424" s="436"/>
      <c r="W424" s="436"/>
      <c r="X424" s="436"/>
      <c r="Y424" s="436"/>
      <c r="Z424" s="436"/>
      <c r="AA424" s="436"/>
      <c r="AB424" s="249"/>
      <c r="AC424" s="249"/>
      <c r="AD424" s="249"/>
      <c r="AE424" s="249"/>
      <c r="AF424" s="249"/>
      <c r="AG424" s="249"/>
      <c r="AH424" s="225" t="s">
        <v>364</v>
      </c>
      <c r="AI424" s="225"/>
      <c r="AJ424" s="266"/>
      <c r="AK424" s="1625"/>
      <c r="AL424" s="483"/>
      <c r="AM424" t="s">
        <v>698</v>
      </c>
      <c r="AO424" t="s">
        <v>364</v>
      </c>
      <c r="AQ424" s="1453"/>
    </row>
    <row r="425" spans="1:43" outlineLevel="1" x14ac:dyDescent="0.2">
      <c r="A425" s="787"/>
      <c r="B425" s="807" t="s">
        <v>2276</v>
      </c>
      <c r="C425" s="978"/>
      <c r="D425" s="978"/>
      <c r="E425" s="768">
        <v>206</v>
      </c>
      <c r="F425" s="289">
        <v>263</v>
      </c>
      <c r="G425" s="289" t="s">
        <v>85</v>
      </c>
      <c r="H425" s="290"/>
      <c r="I425" s="897" t="s">
        <v>587</v>
      </c>
      <c r="J425" s="437" t="s">
        <v>5</v>
      </c>
      <c r="K425" s="259"/>
      <c r="L425" s="658"/>
      <c r="M425" s="260"/>
      <c r="N425" s="1466"/>
      <c r="O425" s="260"/>
      <c r="P425" s="262"/>
      <c r="Q425" s="1059"/>
      <c r="R425" s="1059"/>
      <c r="S425" s="1059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1" t="s">
        <v>364</v>
      </c>
      <c r="AI425" s="261"/>
      <c r="AJ425" s="267"/>
      <c r="AK425" s="1626"/>
      <c r="AL425" s="483"/>
      <c r="AM425" t="s">
        <v>698</v>
      </c>
      <c r="AO425" t="s">
        <v>364</v>
      </c>
      <c r="AQ425" s="1453"/>
    </row>
    <row r="426" spans="1:43" ht="24" customHeight="1" x14ac:dyDescent="0.2">
      <c r="A426" s="804" t="s">
        <v>2044</v>
      </c>
      <c r="B426" s="781" t="s">
        <v>2276</v>
      </c>
      <c r="C426" s="977" t="s">
        <v>2537</v>
      </c>
      <c r="D426" s="977" t="s">
        <v>87</v>
      </c>
      <c r="E426" s="769">
        <v>208</v>
      </c>
      <c r="F426" s="268">
        <v>214</v>
      </c>
      <c r="G426" s="268" t="s">
        <v>28</v>
      </c>
      <c r="H426" s="268" t="s">
        <v>498</v>
      </c>
      <c r="I426" s="898"/>
      <c r="J426" s="302" t="s">
        <v>618</v>
      </c>
      <c r="K426" s="271">
        <v>48053</v>
      </c>
      <c r="L426" s="327" t="s">
        <v>583</v>
      </c>
      <c r="M426" s="272">
        <v>3.34</v>
      </c>
      <c r="N426" s="1097"/>
      <c r="O426" s="273">
        <v>91449.818399999989</v>
      </c>
      <c r="P426" s="269"/>
      <c r="Q426" s="1055">
        <v>2286.2454599999996</v>
      </c>
      <c r="R426" s="1055">
        <v>5889.3682999999992</v>
      </c>
      <c r="S426" s="1055">
        <v>1828.9963699999998</v>
      </c>
      <c r="T426" s="274">
        <v>101454.42853</v>
      </c>
      <c r="U426" s="272">
        <v>16334.162989999999</v>
      </c>
      <c r="V426" s="272">
        <v>117788.59152</v>
      </c>
      <c r="W426" s="275">
        <v>3588.5962</v>
      </c>
      <c r="X426" s="275">
        <v>603.9387999999999</v>
      </c>
      <c r="Y426" s="275">
        <v>1571.3363999999997</v>
      </c>
      <c r="Z426" s="272">
        <v>5763.8713999999991</v>
      </c>
      <c r="AA426" s="274">
        <v>123552.46291999999</v>
      </c>
      <c r="AB426" s="464">
        <v>208369.71792</v>
      </c>
      <c r="AC426" s="464">
        <v>6990.3287999999993</v>
      </c>
      <c r="AD426" s="348">
        <v>950.04</v>
      </c>
      <c r="AE426" s="347">
        <v>228264.8585870016</v>
      </c>
      <c r="AF426" s="347">
        <v>7657.7653938240001</v>
      </c>
      <c r="AG426" s="347">
        <v>1561.12</v>
      </c>
      <c r="AH426" s="846">
        <v>361036.20690082561</v>
      </c>
      <c r="AI426" s="846">
        <v>7.51</v>
      </c>
      <c r="AJ426" s="398"/>
      <c r="AK426" s="1627">
        <v>52</v>
      </c>
      <c r="AL426" s="484"/>
      <c r="AM426" s="751" t="s">
        <v>2604</v>
      </c>
      <c r="AN426" t="b">
        <v>0</v>
      </c>
      <c r="AO426" t="e">
        <v>#NAME?</v>
      </c>
      <c r="AQ426" s="1454"/>
    </row>
    <row r="427" spans="1:43" outlineLevel="1" x14ac:dyDescent="0.2">
      <c r="A427" s="787"/>
      <c r="B427" s="781" t="s">
        <v>2276</v>
      </c>
      <c r="C427" s="977"/>
      <c r="D427" s="977"/>
      <c r="E427" s="767">
        <v>208</v>
      </c>
      <c r="F427" s="276">
        <v>214</v>
      </c>
      <c r="G427" s="276" t="s">
        <v>28</v>
      </c>
      <c r="H427" s="277"/>
      <c r="I427" s="895">
        <v>1</v>
      </c>
      <c r="J427" s="279" t="s">
        <v>546</v>
      </c>
      <c r="K427" s="319">
        <v>25233</v>
      </c>
      <c r="L427" s="321"/>
      <c r="M427" s="281">
        <v>1</v>
      </c>
      <c r="N427" s="1463">
        <v>54</v>
      </c>
      <c r="O427" s="283">
        <v>44146.32</v>
      </c>
      <c r="P427" s="284">
        <v>2.5</v>
      </c>
      <c r="Q427" s="1056">
        <v>1103.6579999999999</v>
      </c>
      <c r="R427" s="1056">
        <v>2843.0230099999999</v>
      </c>
      <c r="S427" s="1056">
        <v>882.92639999999994</v>
      </c>
      <c r="T427" s="285">
        <v>48975.927409999997</v>
      </c>
      <c r="U427" s="286">
        <v>7885.1243100000002</v>
      </c>
      <c r="V427" s="286">
        <v>56861.051719999996</v>
      </c>
      <c r="W427" s="287">
        <v>1074.43</v>
      </c>
      <c r="X427" s="287">
        <v>180.82</v>
      </c>
      <c r="Y427" s="287">
        <v>470.46</v>
      </c>
      <c r="Z427" s="345">
        <v>1725.71</v>
      </c>
      <c r="AA427" s="285">
        <v>58586.761719999995</v>
      </c>
      <c r="AB427" s="369"/>
      <c r="AC427" s="369"/>
      <c r="AD427" s="369"/>
      <c r="AE427" s="350"/>
      <c r="AF427" s="350"/>
      <c r="AG427" s="350"/>
      <c r="AH427" s="832"/>
      <c r="AI427" s="843"/>
      <c r="AJ427" s="351"/>
      <c r="AK427" s="1625"/>
      <c r="AL427" s="483"/>
      <c r="AM427"/>
      <c r="AO427" t="s">
        <v>364</v>
      </c>
      <c r="AQ427" s="1453"/>
    </row>
    <row r="428" spans="1:43" outlineLevel="1" x14ac:dyDescent="0.2">
      <c r="A428" s="787"/>
      <c r="B428" s="781" t="s">
        <v>2276</v>
      </c>
      <c r="C428" s="977"/>
      <c r="D428" s="977"/>
      <c r="E428" s="767">
        <v>208</v>
      </c>
      <c r="F428" s="276">
        <v>214</v>
      </c>
      <c r="G428" s="276" t="s">
        <v>28</v>
      </c>
      <c r="H428" s="277"/>
      <c r="I428" s="895">
        <v>80</v>
      </c>
      <c r="J428" s="279" t="s">
        <v>561</v>
      </c>
      <c r="K428" s="319">
        <v>16457</v>
      </c>
      <c r="L428" s="322"/>
      <c r="M428" s="281">
        <v>1</v>
      </c>
      <c r="N428" s="1463">
        <v>38</v>
      </c>
      <c r="O428" s="283">
        <v>23570.04</v>
      </c>
      <c r="P428" s="284">
        <v>2.5</v>
      </c>
      <c r="Q428" s="1056">
        <v>589.25099999999998</v>
      </c>
      <c r="R428" s="1056">
        <v>1517.91058</v>
      </c>
      <c r="S428" s="1056">
        <v>471.4008</v>
      </c>
      <c r="T428" s="285">
        <v>26148.60238</v>
      </c>
      <c r="U428" s="286">
        <v>4209.9249799999998</v>
      </c>
      <c r="V428" s="286">
        <v>30358.52736</v>
      </c>
      <c r="W428" s="287">
        <v>1074.43</v>
      </c>
      <c r="X428" s="287">
        <v>180.82</v>
      </c>
      <c r="Y428" s="287">
        <v>470.46</v>
      </c>
      <c r="Z428" s="345">
        <v>1725.71</v>
      </c>
      <c r="AA428" s="285">
        <v>32084.237359999999</v>
      </c>
      <c r="AB428" s="263"/>
      <c r="AC428" s="263"/>
      <c r="AD428" s="263"/>
      <c r="AE428" s="249"/>
      <c r="AF428" s="249"/>
      <c r="AG428" s="249"/>
      <c r="AH428" s="830"/>
      <c r="AI428" s="225"/>
      <c r="AJ428" s="266"/>
      <c r="AK428" s="1625"/>
      <c r="AL428" s="483"/>
      <c r="AM428"/>
      <c r="AO428" t="s">
        <v>364</v>
      </c>
      <c r="AQ428" s="1453"/>
    </row>
    <row r="429" spans="1:43" outlineLevel="1" x14ac:dyDescent="0.2">
      <c r="A429" s="787"/>
      <c r="B429" s="781" t="s">
        <v>2276</v>
      </c>
      <c r="C429" s="977"/>
      <c r="D429" s="977"/>
      <c r="E429" s="767">
        <v>208</v>
      </c>
      <c r="F429" s="276">
        <v>214</v>
      </c>
      <c r="G429" s="276" t="s">
        <v>28</v>
      </c>
      <c r="H429" s="277"/>
      <c r="I429" s="895">
        <v>180</v>
      </c>
      <c r="J429" s="279" t="s">
        <v>543</v>
      </c>
      <c r="K429" s="319">
        <v>6363</v>
      </c>
      <c r="L429" s="322"/>
      <c r="M429" s="281">
        <v>0.5</v>
      </c>
      <c r="N429" s="1463">
        <v>29</v>
      </c>
      <c r="O429" s="283">
        <v>8280.06</v>
      </c>
      <c r="P429" s="284">
        <v>2.5</v>
      </c>
      <c r="Q429" s="1056">
        <v>207.00149999999999</v>
      </c>
      <c r="R429" s="1056">
        <v>533.23586</v>
      </c>
      <c r="S429" s="1056">
        <v>165.60120000000001</v>
      </c>
      <c r="T429" s="285">
        <v>9185.8985599999996</v>
      </c>
      <c r="U429" s="286">
        <v>1478.92967</v>
      </c>
      <c r="V429" s="286">
        <v>10664.828229999999</v>
      </c>
      <c r="W429" s="287">
        <v>537.21500000000003</v>
      </c>
      <c r="X429" s="287">
        <v>90.41</v>
      </c>
      <c r="Y429" s="287">
        <v>235.23</v>
      </c>
      <c r="Z429" s="345">
        <v>862.85500000000002</v>
      </c>
      <c r="AA429" s="285">
        <v>11527.683229999999</v>
      </c>
      <c r="AB429" s="263"/>
      <c r="AC429" s="263"/>
      <c r="AD429" s="263"/>
      <c r="AE429" s="249"/>
      <c r="AF429" s="249"/>
      <c r="AG429" s="249"/>
      <c r="AH429" s="830"/>
      <c r="AI429" s="225"/>
      <c r="AJ429" s="266"/>
      <c r="AK429" s="1625"/>
      <c r="AL429" s="483"/>
      <c r="AM429"/>
      <c r="AO429" t="s">
        <v>364</v>
      </c>
      <c r="AQ429" s="1453"/>
    </row>
    <row r="430" spans="1:43" outlineLevel="1" x14ac:dyDescent="0.2">
      <c r="A430" s="787"/>
      <c r="B430" s="781" t="s">
        <v>2276</v>
      </c>
      <c r="C430" s="977"/>
      <c r="D430" s="977"/>
      <c r="E430" s="767">
        <v>208</v>
      </c>
      <c r="F430" s="276">
        <v>214</v>
      </c>
      <c r="G430" s="276" t="s">
        <v>28</v>
      </c>
      <c r="H430" s="277"/>
      <c r="I430" s="895">
        <v>200</v>
      </c>
      <c r="J430" s="279" t="s">
        <v>1927</v>
      </c>
      <c r="K430" s="277"/>
      <c r="L430" s="322"/>
      <c r="M430" s="281">
        <v>0.38</v>
      </c>
      <c r="N430" s="1463">
        <v>27</v>
      </c>
      <c r="O430" s="283">
        <v>5818.0128000000004</v>
      </c>
      <c r="P430" s="284">
        <v>2.5</v>
      </c>
      <c r="Q430" s="1056">
        <v>145.45032</v>
      </c>
      <c r="R430" s="1056">
        <v>374.68002000000001</v>
      </c>
      <c r="S430" s="1056">
        <v>116.36026</v>
      </c>
      <c r="T430" s="285">
        <v>6454.5034000000005</v>
      </c>
      <c r="U430" s="286">
        <v>1039.1750500000001</v>
      </c>
      <c r="V430" s="286">
        <v>7493.6784500000003</v>
      </c>
      <c r="W430" s="287">
        <v>408.28339999999997</v>
      </c>
      <c r="X430" s="287">
        <v>68.711600000000004</v>
      </c>
      <c r="Y430" s="287">
        <v>178.7748</v>
      </c>
      <c r="Z430" s="345">
        <v>655.76980000000003</v>
      </c>
      <c r="AA430" s="285">
        <v>8149.4482500000004</v>
      </c>
      <c r="AB430" s="257">
        <v>39555.704159999994</v>
      </c>
      <c r="AC430" s="257">
        <v>6513.5951999999997</v>
      </c>
      <c r="AD430" s="263"/>
      <c r="AE430" s="249">
        <v>43332.482793196796</v>
      </c>
      <c r="AF430" s="249">
        <v>7135.513269696</v>
      </c>
      <c r="AG430" s="249"/>
      <c r="AH430" s="830"/>
      <c r="AI430" s="225"/>
      <c r="AJ430" s="266"/>
      <c r="AK430" s="1625"/>
      <c r="AL430" s="483"/>
      <c r="AM430"/>
      <c r="AO430" t="s">
        <v>364</v>
      </c>
      <c r="AQ430" s="1453"/>
    </row>
    <row r="431" spans="1:43" outlineLevel="1" x14ac:dyDescent="0.2">
      <c r="A431" s="787"/>
      <c r="B431" s="781" t="s">
        <v>2276</v>
      </c>
      <c r="C431" s="977"/>
      <c r="D431" s="977"/>
      <c r="E431" s="767">
        <v>208</v>
      </c>
      <c r="F431" s="276">
        <v>214</v>
      </c>
      <c r="G431" s="276" t="s">
        <v>28</v>
      </c>
      <c r="H431" s="277"/>
      <c r="I431" s="895">
        <v>170</v>
      </c>
      <c r="J431" s="279" t="s">
        <v>3262</v>
      </c>
      <c r="K431" s="277"/>
      <c r="L431" s="322"/>
      <c r="M431" s="281">
        <v>0.4</v>
      </c>
      <c r="N431" s="1463">
        <v>36</v>
      </c>
      <c r="O431" s="283">
        <v>8716.7520000000004</v>
      </c>
      <c r="P431" s="284">
        <v>2.5</v>
      </c>
      <c r="Q431" s="1056">
        <v>217.9188</v>
      </c>
      <c r="R431" s="1056">
        <v>561.35883000000001</v>
      </c>
      <c r="S431" s="1056">
        <v>174.33503999999999</v>
      </c>
      <c r="T431" s="285">
        <v>9670.364669999999</v>
      </c>
      <c r="U431" s="286">
        <v>1556.9287099999999</v>
      </c>
      <c r="V431" s="286">
        <v>11227.293379999999</v>
      </c>
      <c r="W431" s="287">
        <v>429.77199999999999</v>
      </c>
      <c r="X431" s="287">
        <v>72.328000000000003</v>
      </c>
      <c r="Y431" s="287">
        <v>188.184</v>
      </c>
      <c r="Z431" s="345">
        <v>690.28399999999999</v>
      </c>
      <c r="AA431" s="285">
        <v>11917.577379999999</v>
      </c>
      <c r="AB431" s="263"/>
      <c r="AC431" s="263"/>
      <c r="AD431" s="263"/>
      <c r="AE431" s="249"/>
      <c r="AF431" s="249"/>
      <c r="AG431" s="249"/>
      <c r="AH431" s="830" t="s">
        <v>592</v>
      </c>
      <c r="AI431" s="225"/>
      <c r="AJ431" s="266"/>
      <c r="AK431" s="1625"/>
      <c r="AL431" s="483"/>
      <c r="AM431"/>
      <c r="AO431" t="s">
        <v>364</v>
      </c>
      <c r="AQ431" s="1453"/>
    </row>
    <row r="432" spans="1:43" outlineLevel="1" x14ac:dyDescent="0.2">
      <c r="A432" s="787"/>
      <c r="B432" s="807" t="s">
        <v>2276</v>
      </c>
      <c r="C432" s="978"/>
      <c r="D432" s="978"/>
      <c r="E432" s="768">
        <v>208</v>
      </c>
      <c r="F432" s="289">
        <v>214</v>
      </c>
      <c r="G432" s="289" t="s">
        <v>28</v>
      </c>
      <c r="H432" s="290"/>
      <c r="I432" s="899">
        <v>201</v>
      </c>
      <c r="J432" s="292" t="s">
        <v>2609</v>
      </c>
      <c r="K432" s="290"/>
      <c r="L432" s="656"/>
      <c r="M432" s="294">
        <v>0.06</v>
      </c>
      <c r="N432" s="1465">
        <v>27</v>
      </c>
      <c r="O432" s="283">
        <v>918.6336</v>
      </c>
      <c r="P432" s="297">
        <v>2.5</v>
      </c>
      <c r="Q432" s="1056">
        <v>22.96584</v>
      </c>
      <c r="R432" s="1056">
        <v>59.16</v>
      </c>
      <c r="S432" s="1056">
        <v>18.372669999999999</v>
      </c>
      <c r="T432" s="298">
        <v>1019.1321099999999</v>
      </c>
      <c r="U432" s="286">
        <v>164.08027000000001</v>
      </c>
      <c r="V432" s="299">
        <v>1183.2123799999999</v>
      </c>
      <c r="W432" s="287">
        <v>64.465800000000002</v>
      </c>
      <c r="X432" s="287">
        <v>10.8492</v>
      </c>
      <c r="Y432" s="287">
        <v>28.227599999999999</v>
      </c>
      <c r="Z432" s="346">
        <v>103.54259999999999</v>
      </c>
      <c r="AA432" s="298">
        <v>1286.7549799999999</v>
      </c>
      <c r="AB432" s="368">
        <v>168814.01376</v>
      </c>
      <c r="AC432" s="368">
        <v>476.73359999999997</v>
      </c>
      <c r="AD432" s="465"/>
      <c r="AE432" s="260">
        <v>184932.37579380479</v>
      </c>
      <c r="AF432" s="260">
        <v>522.25212412799999</v>
      </c>
      <c r="AG432" s="260"/>
      <c r="AH432" s="833" t="s">
        <v>593</v>
      </c>
      <c r="AI432" s="260">
        <v>2.16</v>
      </c>
      <c r="AJ432" s="366"/>
      <c r="AK432" s="1626"/>
      <c r="AL432" s="483"/>
      <c r="AM432"/>
      <c r="AO432" t="s">
        <v>364</v>
      </c>
      <c r="AQ432" s="1453"/>
    </row>
    <row r="433" spans="1:43" ht="24" customHeight="1" x14ac:dyDescent="0.2">
      <c r="A433" s="804" t="s">
        <v>2045</v>
      </c>
      <c r="B433" s="781" t="s">
        <v>2276</v>
      </c>
      <c r="C433" s="977" t="s">
        <v>2537</v>
      </c>
      <c r="D433" s="977" t="s">
        <v>87</v>
      </c>
      <c r="E433" s="769">
        <v>208</v>
      </c>
      <c r="F433" s="268">
        <v>214</v>
      </c>
      <c r="G433" s="268" t="s">
        <v>28</v>
      </c>
      <c r="H433" s="268" t="s">
        <v>1876</v>
      </c>
      <c r="I433" s="898"/>
      <c r="J433" s="302" t="s">
        <v>1915</v>
      </c>
      <c r="K433" s="271">
        <v>48053</v>
      </c>
      <c r="L433" s="271"/>
      <c r="M433" s="272">
        <v>3.34</v>
      </c>
      <c r="N433" s="1097"/>
      <c r="O433" s="273">
        <v>91449.818399999989</v>
      </c>
      <c r="P433" s="269"/>
      <c r="Q433" s="1055">
        <v>2286.2454599999996</v>
      </c>
      <c r="R433" s="1055">
        <v>5889.3682999999992</v>
      </c>
      <c r="S433" s="1055">
        <v>1828.9963699999998</v>
      </c>
      <c r="T433" s="274">
        <v>101454.42853</v>
      </c>
      <c r="U433" s="272">
        <v>16334.162989999999</v>
      </c>
      <c r="V433" s="272">
        <v>117788.59152</v>
      </c>
      <c r="W433" s="275">
        <v>3588.5962</v>
      </c>
      <c r="X433" s="275">
        <v>603.9387999999999</v>
      </c>
      <c r="Y433" s="275">
        <v>1571.3363999999997</v>
      </c>
      <c r="Z433" s="272">
        <v>5763.8713999999991</v>
      </c>
      <c r="AA433" s="274">
        <v>123552.46291999999</v>
      </c>
      <c r="AB433" s="339">
        <v>359829.76000000001</v>
      </c>
      <c r="AC433" s="339">
        <v>6990.33</v>
      </c>
      <c r="AD433" s="339">
        <v>950.04</v>
      </c>
      <c r="AE433" s="340">
        <v>394186.31</v>
      </c>
      <c r="AF433" s="340">
        <v>7657.77</v>
      </c>
      <c r="AG433" s="340">
        <v>1561.12</v>
      </c>
      <c r="AH433" s="846">
        <v>526957.66292000003</v>
      </c>
      <c r="AI433" s="842">
        <v>10.97</v>
      </c>
      <c r="AJ433" s="395"/>
      <c r="AK433" s="1627">
        <v>53</v>
      </c>
      <c r="AL433" s="484"/>
      <c r="AM433" s="474" t="s">
        <v>2603</v>
      </c>
      <c r="AN433" t="b">
        <v>0</v>
      </c>
      <c r="AO433" t="e">
        <v>#NAME?</v>
      </c>
      <c r="AQ433" s="1454"/>
    </row>
    <row r="434" spans="1:43" outlineLevel="1" x14ac:dyDescent="0.2">
      <c r="A434" s="787"/>
      <c r="B434" s="781" t="s">
        <v>2276</v>
      </c>
      <c r="C434" s="977"/>
      <c r="D434" s="977"/>
      <c r="E434" s="767">
        <v>208</v>
      </c>
      <c r="F434" s="276">
        <v>214</v>
      </c>
      <c r="G434" s="276" t="s">
        <v>28</v>
      </c>
      <c r="H434" s="277"/>
      <c r="I434" s="895">
        <v>1</v>
      </c>
      <c r="J434" s="279" t="s">
        <v>546</v>
      </c>
      <c r="K434" s="319">
        <v>25233</v>
      </c>
      <c r="L434" s="280"/>
      <c r="M434" s="281">
        <v>1</v>
      </c>
      <c r="N434" s="1463">
        <v>54</v>
      </c>
      <c r="O434" s="283">
        <v>44146.32</v>
      </c>
      <c r="P434" s="284">
        <v>2.5</v>
      </c>
      <c r="Q434" s="1056">
        <v>1103.6579999999999</v>
      </c>
      <c r="R434" s="1056">
        <v>2843.0230099999999</v>
      </c>
      <c r="S434" s="1056">
        <v>882.92639999999994</v>
      </c>
      <c r="T434" s="285">
        <v>48975.927409999997</v>
      </c>
      <c r="U434" s="286">
        <v>7885.1243100000002</v>
      </c>
      <c r="V434" s="286">
        <v>56861.051719999996</v>
      </c>
      <c r="W434" s="287">
        <v>1074.43</v>
      </c>
      <c r="X434" s="287">
        <v>180.82</v>
      </c>
      <c r="Y434" s="287">
        <v>470.46</v>
      </c>
      <c r="Z434" s="286">
        <v>1725.71</v>
      </c>
      <c r="AA434" s="285">
        <v>58586.761719999995</v>
      </c>
      <c r="AB434" s="531"/>
      <c r="AC434" s="531"/>
      <c r="AD434" s="531"/>
      <c r="AE434" s="350"/>
      <c r="AF434" s="350"/>
      <c r="AG434" s="350"/>
      <c r="AH434" s="832"/>
      <c r="AI434" s="843"/>
      <c r="AJ434" s="351"/>
      <c r="AK434" s="1625"/>
      <c r="AL434" s="483"/>
      <c r="AM434"/>
      <c r="AO434" t="s">
        <v>364</v>
      </c>
      <c r="AQ434" s="1453"/>
    </row>
    <row r="435" spans="1:43" outlineLevel="1" x14ac:dyDescent="0.2">
      <c r="A435" s="787"/>
      <c r="B435" s="781" t="s">
        <v>2276</v>
      </c>
      <c r="C435" s="977"/>
      <c r="D435" s="977"/>
      <c r="E435" s="767">
        <v>208</v>
      </c>
      <c r="F435" s="276">
        <v>214</v>
      </c>
      <c r="G435" s="276" t="s">
        <v>28</v>
      </c>
      <c r="H435" s="277"/>
      <c r="I435" s="895">
        <v>80</v>
      </c>
      <c r="J435" s="279" t="s">
        <v>561</v>
      </c>
      <c r="K435" s="319">
        <v>16457</v>
      </c>
      <c r="L435" s="277"/>
      <c r="M435" s="281">
        <v>1</v>
      </c>
      <c r="N435" s="1463">
        <v>38</v>
      </c>
      <c r="O435" s="283">
        <v>23570.04</v>
      </c>
      <c r="P435" s="284">
        <v>2.5</v>
      </c>
      <c r="Q435" s="1056">
        <v>589.25099999999998</v>
      </c>
      <c r="R435" s="1056">
        <v>1517.91058</v>
      </c>
      <c r="S435" s="1056">
        <v>471.4008</v>
      </c>
      <c r="T435" s="285">
        <v>26148.60238</v>
      </c>
      <c r="U435" s="286">
        <v>4209.9249799999998</v>
      </c>
      <c r="V435" s="286">
        <v>30358.52736</v>
      </c>
      <c r="W435" s="287">
        <v>1074.43</v>
      </c>
      <c r="X435" s="287">
        <v>180.82</v>
      </c>
      <c r="Y435" s="287">
        <v>470.46</v>
      </c>
      <c r="Z435" s="286">
        <v>1725.71</v>
      </c>
      <c r="AA435" s="285">
        <v>32084.237359999999</v>
      </c>
      <c r="AB435" s="519"/>
      <c r="AC435" s="519"/>
      <c r="AD435" s="519"/>
      <c r="AE435" s="249"/>
      <c r="AF435" s="249"/>
      <c r="AG435" s="249"/>
      <c r="AH435" s="830"/>
      <c r="AI435" s="225"/>
      <c r="AJ435" s="266"/>
      <c r="AK435" s="1625"/>
      <c r="AL435" s="483"/>
      <c r="AM435"/>
      <c r="AO435" t="s">
        <v>364</v>
      </c>
      <c r="AQ435" s="1453"/>
    </row>
    <row r="436" spans="1:43" outlineLevel="1" x14ac:dyDescent="0.2">
      <c r="A436" s="787"/>
      <c r="B436" s="781" t="s">
        <v>2276</v>
      </c>
      <c r="C436" s="977"/>
      <c r="D436" s="977"/>
      <c r="E436" s="767">
        <v>208</v>
      </c>
      <c r="F436" s="276">
        <v>214</v>
      </c>
      <c r="G436" s="276" t="s">
        <v>28</v>
      </c>
      <c r="H436" s="277"/>
      <c r="I436" s="895">
        <v>180</v>
      </c>
      <c r="J436" s="279" t="s">
        <v>543</v>
      </c>
      <c r="K436" s="319">
        <v>6363</v>
      </c>
      <c r="L436" s="277"/>
      <c r="M436" s="281">
        <v>0.5</v>
      </c>
      <c r="N436" s="1463">
        <v>29</v>
      </c>
      <c r="O436" s="283">
        <v>8280.06</v>
      </c>
      <c r="P436" s="284">
        <v>2.5</v>
      </c>
      <c r="Q436" s="1056">
        <v>207.00149999999999</v>
      </c>
      <c r="R436" s="1056">
        <v>533.23586</v>
      </c>
      <c r="S436" s="1056">
        <v>165.60120000000001</v>
      </c>
      <c r="T436" s="285">
        <v>9185.8985599999996</v>
      </c>
      <c r="U436" s="286">
        <v>1478.92967</v>
      </c>
      <c r="V436" s="286">
        <v>10664.828229999999</v>
      </c>
      <c r="W436" s="287">
        <v>537.21500000000003</v>
      </c>
      <c r="X436" s="287">
        <v>90.41</v>
      </c>
      <c r="Y436" s="287">
        <v>235.23</v>
      </c>
      <c r="Z436" s="286">
        <v>862.85500000000002</v>
      </c>
      <c r="AA436" s="285">
        <v>11527.683229999999</v>
      </c>
      <c r="AB436" s="519"/>
      <c r="AC436" s="519"/>
      <c r="AD436" s="519"/>
      <c r="AE436" s="249"/>
      <c r="AF436" s="249"/>
      <c r="AG436" s="249"/>
      <c r="AH436" s="830"/>
      <c r="AI436" s="225"/>
      <c r="AJ436" s="266"/>
      <c r="AK436" s="1625"/>
      <c r="AL436" s="483"/>
      <c r="AM436"/>
      <c r="AO436" t="s">
        <v>364</v>
      </c>
      <c r="AQ436" s="1453"/>
    </row>
    <row r="437" spans="1:43" outlineLevel="1" x14ac:dyDescent="0.2">
      <c r="A437" s="787"/>
      <c r="B437" s="781" t="s">
        <v>2276</v>
      </c>
      <c r="C437" s="977"/>
      <c r="D437" s="977"/>
      <c r="E437" s="767">
        <v>208</v>
      </c>
      <c r="F437" s="276">
        <v>214</v>
      </c>
      <c r="G437" s="276" t="s">
        <v>28</v>
      </c>
      <c r="H437" s="277"/>
      <c r="I437" s="895">
        <v>200</v>
      </c>
      <c r="J437" s="279" t="s">
        <v>1927</v>
      </c>
      <c r="K437" s="277"/>
      <c r="L437" s="277"/>
      <c r="M437" s="281">
        <v>0.38</v>
      </c>
      <c r="N437" s="1463">
        <v>27</v>
      </c>
      <c r="O437" s="283">
        <v>5818.0128000000004</v>
      </c>
      <c r="P437" s="284">
        <v>2.5</v>
      </c>
      <c r="Q437" s="1056">
        <v>145.45032</v>
      </c>
      <c r="R437" s="1056">
        <v>374.68002000000001</v>
      </c>
      <c r="S437" s="1056">
        <v>116.36026</v>
      </c>
      <c r="T437" s="285">
        <v>6454.5034000000005</v>
      </c>
      <c r="U437" s="286">
        <v>1039.1750500000001</v>
      </c>
      <c r="V437" s="286">
        <v>7493.6784500000003</v>
      </c>
      <c r="W437" s="287">
        <v>408.28339999999997</v>
      </c>
      <c r="X437" s="287">
        <v>68.711600000000004</v>
      </c>
      <c r="Y437" s="287">
        <v>178.7748</v>
      </c>
      <c r="Z437" s="345">
        <v>655.76980000000003</v>
      </c>
      <c r="AA437" s="285">
        <v>8149.4482500000004</v>
      </c>
      <c r="AB437" s="517">
        <v>39555.699999999997</v>
      </c>
      <c r="AC437" s="517">
        <v>6513.6</v>
      </c>
      <c r="AD437" s="532"/>
      <c r="AE437" s="520">
        <v>43332.480000000003</v>
      </c>
      <c r="AF437" s="520">
        <v>7135.52</v>
      </c>
      <c r="AG437" s="521"/>
      <c r="AH437" s="830"/>
      <c r="AI437" s="225"/>
      <c r="AJ437" s="266"/>
      <c r="AK437" s="1625"/>
      <c r="AL437" s="483"/>
      <c r="AM437"/>
      <c r="AO437" t="s">
        <v>364</v>
      </c>
      <c r="AQ437" s="1453"/>
    </row>
    <row r="438" spans="1:43" outlineLevel="1" x14ac:dyDescent="0.2">
      <c r="A438" s="787"/>
      <c r="B438" s="781" t="s">
        <v>2276</v>
      </c>
      <c r="C438" s="977"/>
      <c r="D438" s="977"/>
      <c r="E438" s="767">
        <v>208</v>
      </c>
      <c r="F438" s="276">
        <v>214</v>
      </c>
      <c r="G438" s="276" t="s">
        <v>28</v>
      </c>
      <c r="H438" s="277"/>
      <c r="I438" s="895">
        <v>170</v>
      </c>
      <c r="J438" s="279" t="s">
        <v>3262</v>
      </c>
      <c r="K438" s="277"/>
      <c r="L438" s="277"/>
      <c r="M438" s="281">
        <v>0.4</v>
      </c>
      <c r="N438" s="1463">
        <v>36</v>
      </c>
      <c r="O438" s="283">
        <v>8716.7520000000004</v>
      </c>
      <c r="P438" s="284">
        <v>2.5</v>
      </c>
      <c r="Q438" s="1056">
        <v>217.9188</v>
      </c>
      <c r="R438" s="1056">
        <v>561.35883000000001</v>
      </c>
      <c r="S438" s="1056">
        <v>174.33503999999999</v>
      </c>
      <c r="T438" s="285">
        <v>9670.364669999999</v>
      </c>
      <c r="U438" s="286">
        <v>1556.9287099999999</v>
      </c>
      <c r="V438" s="286">
        <v>11227.293379999999</v>
      </c>
      <c r="W438" s="287">
        <v>429.77199999999999</v>
      </c>
      <c r="X438" s="287">
        <v>72.328000000000003</v>
      </c>
      <c r="Y438" s="287">
        <v>188.184</v>
      </c>
      <c r="Z438" s="286">
        <v>690.28399999999999</v>
      </c>
      <c r="AA438" s="285">
        <v>11917.577379999999</v>
      </c>
      <c r="AB438" s="519"/>
      <c r="AC438" s="519"/>
      <c r="AD438" s="519"/>
      <c r="AE438" s="249"/>
      <c r="AF438" s="249"/>
      <c r="AG438" s="249"/>
      <c r="AH438" s="835" t="s">
        <v>592</v>
      </c>
      <c r="AI438" s="233"/>
      <c r="AJ438" s="355"/>
      <c r="AK438" s="1625"/>
      <c r="AL438" s="483"/>
      <c r="AM438"/>
      <c r="AO438" t="s">
        <v>364</v>
      </c>
      <c r="AQ438" s="1457"/>
    </row>
    <row r="439" spans="1:43" outlineLevel="1" x14ac:dyDescent="0.2">
      <c r="A439" s="787"/>
      <c r="B439" s="781" t="s">
        <v>2276</v>
      </c>
      <c r="C439" s="977"/>
      <c r="D439" s="977"/>
      <c r="E439" s="767">
        <v>208</v>
      </c>
      <c r="F439" s="276">
        <v>214</v>
      </c>
      <c r="G439" s="276" t="s">
        <v>28</v>
      </c>
      <c r="H439" s="277"/>
      <c r="I439" s="895">
        <v>201</v>
      </c>
      <c r="J439" s="279" t="s">
        <v>2609</v>
      </c>
      <c r="K439" s="277"/>
      <c r="L439" s="277"/>
      <c r="M439" s="281">
        <v>0.06</v>
      </c>
      <c r="N439" s="1483">
        <v>27</v>
      </c>
      <c r="O439" s="283">
        <v>918.6336</v>
      </c>
      <c r="P439" s="284">
        <v>2.5</v>
      </c>
      <c r="Q439" s="1056">
        <v>22.96584</v>
      </c>
      <c r="R439" s="1056">
        <v>59.16</v>
      </c>
      <c r="S439" s="1056">
        <v>18.372669999999999</v>
      </c>
      <c r="T439" s="285">
        <v>1019.1321099999999</v>
      </c>
      <c r="U439" s="286">
        <v>164.08027000000001</v>
      </c>
      <c r="V439" s="286">
        <v>1183.2123799999999</v>
      </c>
      <c r="W439" s="287">
        <v>64.465800000000002</v>
      </c>
      <c r="X439" s="287">
        <v>10.8492</v>
      </c>
      <c r="Y439" s="287">
        <v>28.227599999999999</v>
      </c>
      <c r="Z439" s="345">
        <v>103.54259999999999</v>
      </c>
      <c r="AA439" s="285">
        <v>1286.7549799999999</v>
      </c>
      <c r="AB439" s="517">
        <v>320274.06</v>
      </c>
      <c r="AC439" s="517">
        <v>476.73</v>
      </c>
      <c r="AD439" s="532"/>
      <c r="AE439" s="520">
        <v>350853.83</v>
      </c>
      <c r="AF439" s="520">
        <v>522.25</v>
      </c>
      <c r="AG439" s="521"/>
      <c r="AH439" s="835" t="s">
        <v>593</v>
      </c>
      <c r="AI439" s="354">
        <v>2.16</v>
      </c>
      <c r="AJ439" s="361"/>
      <c r="AK439" s="1625"/>
      <c r="AL439" s="483"/>
      <c r="AM439"/>
      <c r="AO439" t="s">
        <v>364</v>
      </c>
      <c r="AQ439" s="1457"/>
    </row>
    <row r="440" spans="1:43" outlineLevel="1" x14ac:dyDescent="0.2">
      <c r="A440" s="787"/>
      <c r="B440" s="807" t="s">
        <v>2276</v>
      </c>
      <c r="C440" s="978"/>
      <c r="D440" s="978"/>
      <c r="E440" s="768">
        <v>208</v>
      </c>
      <c r="F440" s="289">
        <v>214</v>
      </c>
      <c r="G440" s="289" t="s">
        <v>28</v>
      </c>
      <c r="H440" s="290"/>
      <c r="I440" s="897" t="s">
        <v>587</v>
      </c>
      <c r="J440" s="437" t="s">
        <v>1916</v>
      </c>
      <c r="K440" s="259"/>
      <c r="L440" s="259"/>
      <c r="M440" s="260"/>
      <c r="N440" s="1484"/>
      <c r="O440" s="260">
        <v>46686.6492</v>
      </c>
      <c r="P440" s="262"/>
      <c r="Q440" s="1059"/>
      <c r="R440" s="1059"/>
      <c r="S440" s="1059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833"/>
      <c r="AI440" s="261"/>
      <c r="AJ440" s="267"/>
      <c r="AK440" s="1626"/>
      <c r="AL440" s="483"/>
      <c r="AM440" t="s">
        <v>698</v>
      </c>
      <c r="AO440" t="s">
        <v>364</v>
      </c>
      <c r="AQ440" s="1453"/>
    </row>
    <row r="441" spans="1:43" ht="27.75" customHeight="1" x14ac:dyDescent="0.2">
      <c r="A441" s="804" t="s">
        <v>2046</v>
      </c>
      <c r="B441" s="781" t="s">
        <v>2276</v>
      </c>
      <c r="C441" s="977" t="s">
        <v>2537</v>
      </c>
      <c r="D441" s="977" t="s">
        <v>88</v>
      </c>
      <c r="E441" s="769">
        <v>209</v>
      </c>
      <c r="F441" s="268">
        <v>215</v>
      </c>
      <c r="G441" s="268" t="s">
        <v>28</v>
      </c>
      <c r="H441" s="268" t="s">
        <v>498</v>
      </c>
      <c r="I441" s="900"/>
      <c r="J441" s="270" t="s">
        <v>619</v>
      </c>
      <c r="K441" s="271">
        <v>48053</v>
      </c>
      <c r="L441" s="327" t="s">
        <v>583</v>
      </c>
      <c r="M441" s="272">
        <v>3.34</v>
      </c>
      <c r="N441" s="1097"/>
      <c r="O441" s="273">
        <v>93373.2984</v>
      </c>
      <c r="P441" s="269"/>
      <c r="Q441" s="1055">
        <v>2334.3324599999996</v>
      </c>
      <c r="R441" s="1055">
        <v>6013.2404099999994</v>
      </c>
      <c r="S441" s="1055">
        <v>1867.46597</v>
      </c>
      <c r="T441" s="274">
        <v>103588.33723999999</v>
      </c>
      <c r="U441" s="272">
        <v>16677.722299999998</v>
      </c>
      <c r="V441" s="272">
        <v>120266.05954</v>
      </c>
      <c r="W441" s="275">
        <v>3588.5962</v>
      </c>
      <c r="X441" s="275">
        <v>603.9387999999999</v>
      </c>
      <c r="Y441" s="275">
        <v>1571.3363999999997</v>
      </c>
      <c r="Z441" s="272">
        <v>5763.8713999999991</v>
      </c>
      <c r="AA441" s="274">
        <v>126029.93093999999</v>
      </c>
      <c r="AB441" s="348">
        <v>42482.250719999996</v>
      </c>
      <c r="AC441" s="348">
        <v>6990.3287999999993</v>
      </c>
      <c r="AD441" s="348">
        <v>950.04</v>
      </c>
      <c r="AE441" s="347">
        <v>46538.456018745594</v>
      </c>
      <c r="AF441" s="347">
        <v>7657.7653938240001</v>
      </c>
      <c r="AG441" s="347">
        <v>1561.12</v>
      </c>
      <c r="AH441" s="846">
        <v>181787.27235256959</v>
      </c>
      <c r="AI441" s="846">
        <v>3.78</v>
      </c>
      <c r="AJ441" s="398"/>
      <c r="AK441" s="1627">
        <v>54</v>
      </c>
      <c r="AL441" s="484"/>
      <c r="AM441" s="751" t="s">
        <v>2604</v>
      </c>
      <c r="AN441" t="b">
        <v>0</v>
      </c>
      <c r="AO441" t="e">
        <v>#NAME?</v>
      </c>
      <c r="AQ441" s="1454"/>
    </row>
    <row r="442" spans="1:43" outlineLevel="1" x14ac:dyDescent="0.2">
      <c r="A442" s="787"/>
      <c r="B442" s="781" t="s">
        <v>2276</v>
      </c>
      <c r="C442" s="977"/>
      <c r="D442" s="977"/>
      <c r="E442" s="767">
        <v>209</v>
      </c>
      <c r="F442" s="276">
        <v>215</v>
      </c>
      <c r="G442" s="276" t="s">
        <v>28</v>
      </c>
      <c r="H442" s="277"/>
      <c r="I442" s="895">
        <v>1</v>
      </c>
      <c r="J442" s="279" t="s">
        <v>546</v>
      </c>
      <c r="K442" s="319">
        <v>25233</v>
      </c>
      <c r="L442" s="321"/>
      <c r="M442" s="281">
        <v>1</v>
      </c>
      <c r="N442" s="1463">
        <v>54</v>
      </c>
      <c r="O442" s="283">
        <v>44146.32</v>
      </c>
      <c r="P442" s="284">
        <v>2.5</v>
      </c>
      <c r="Q442" s="1056">
        <v>1103.6579999999999</v>
      </c>
      <c r="R442" s="1056">
        <v>2843.0230099999999</v>
      </c>
      <c r="S442" s="1056">
        <v>882.92639999999994</v>
      </c>
      <c r="T442" s="285">
        <v>48975.927409999997</v>
      </c>
      <c r="U442" s="286">
        <v>7885.1243100000002</v>
      </c>
      <c r="V442" s="286">
        <v>56861.051719999996</v>
      </c>
      <c r="W442" s="287">
        <v>1074.43</v>
      </c>
      <c r="X442" s="287">
        <v>180.82</v>
      </c>
      <c r="Y442" s="287">
        <v>470.46</v>
      </c>
      <c r="Z442" s="345">
        <v>1725.71</v>
      </c>
      <c r="AA442" s="285">
        <v>58586.761719999995</v>
      </c>
      <c r="AB442" s="369"/>
      <c r="AC442" s="369"/>
      <c r="AD442" s="369"/>
      <c r="AE442" s="350"/>
      <c r="AF442" s="350"/>
      <c r="AG442" s="350"/>
      <c r="AH442" s="832"/>
      <c r="AI442" s="843"/>
      <c r="AJ442" s="351"/>
      <c r="AK442" s="1625"/>
      <c r="AL442" s="483"/>
      <c r="AM442"/>
      <c r="AO442" t="s">
        <v>364</v>
      </c>
      <c r="AQ442" s="1453"/>
    </row>
    <row r="443" spans="1:43" outlineLevel="1" x14ac:dyDescent="0.2">
      <c r="A443" s="787"/>
      <c r="B443" s="781" t="s">
        <v>2276</v>
      </c>
      <c r="C443" s="977"/>
      <c r="D443" s="977"/>
      <c r="E443" s="767">
        <v>209</v>
      </c>
      <c r="F443" s="276">
        <v>215</v>
      </c>
      <c r="G443" s="276" t="s">
        <v>28</v>
      </c>
      <c r="H443" s="277"/>
      <c r="I443" s="895">
        <v>80</v>
      </c>
      <c r="J443" s="279" t="s">
        <v>561</v>
      </c>
      <c r="K443" s="319">
        <v>16457</v>
      </c>
      <c r="L443" s="322"/>
      <c r="M443" s="281">
        <v>1</v>
      </c>
      <c r="N443" s="1463">
        <v>40</v>
      </c>
      <c r="O443" s="283">
        <v>25493.52</v>
      </c>
      <c r="P443" s="284">
        <v>2.5</v>
      </c>
      <c r="Q443" s="1056">
        <v>637.33799999999997</v>
      </c>
      <c r="R443" s="1056">
        <v>1641.78269</v>
      </c>
      <c r="S443" s="1056">
        <v>509.87040000000002</v>
      </c>
      <c r="T443" s="285">
        <v>28282.51109</v>
      </c>
      <c r="U443" s="286">
        <v>4553.4842900000003</v>
      </c>
      <c r="V443" s="286">
        <v>32835.99538</v>
      </c>
      <c r="W443" s="287">
        <v>1074.43</v>
      </c>
      <c r="X443" s="287">
        <v>180.82</v>
      </c>
      <c r="Y443" s="287">
        <v>470.46</v>
      </c>
      <c r="Z443" s="345">
        <v>1725.71</v>
      </c>
      <c r="AA443" s="285">
        <v>34561.705379999999</v>
      </c>
      <c r="AB443" s="263"/>
      <c r="AC443" s="263"/>
      <c r="AD443" s="263"/>
      <c r="AE443" s="249"/>
      <c r="AF443" s="249"/>
      <c r="AG443" s="249"/>
      <c r="AH443" s="830"/>
      <c r="AI443" s="225"/>
      <c r="AJ443" s="266"/>
      <c r="AK443" s="1625"/>
      <c r="AL443" s="483"/>
      <c r="AM443"/>
      <c r="AO443" t="s">
        <v>364</v>
      </c>
      <c r="AQ443" s="1453"/>
    </row>
    <row r="444" spans="1:43" outlineLevel="1" x14ac:dyDescent="0.2">
      <c r="A444" s="787"/>
      <c r="B444" s="781" t="s">
        <v>2276</v>
      </c>
      <c r="C444" s="977"/>
      <c r="D444" s="977"/>
      <c r="E444" s="767">
        <v>209</v>
      </c>
      <c r="F444" s="276">
        <v>215</v>
      </c>
      <c r="G444" s="276" t="s">
        <v>28</v>
      </c>
      <c r="H444" s="277"/>
      <c r="I444" s="895">
        <v>180</v>
      </c>
      <c r="J444" s="279" t="s">
        <v>543</v>
      </c>
      <c r="K444" s="319">
        <v>6363</v>
      </c>
      <c r="L444" s="322"/>
      <c r="M444" s="281">
        <v>0.5</v>
      </c>
      <c r="N444" s="1463">
        <v>29</v>
      </c>
      <c r="O444" s="283">
        <v>8280.06</v>
      </c>
      <c r="P444" s="284">
        <v>2.5</v>
      </c>
      <c r="Q444" s="1056">
        <v>207.00149999999999</v>
      </c>
      <c r="R444" s="1056">
        <v>533.23586</v>
      </c>
      <c r="S444" s="1056">
        <v>165.60120000000001</v>
      </c>
      <c r="T444" s="285">
        <v>9185.8985599999996</v>
      </c>
      <c r="U444" s="286">
        <v>1478.92967</v>
      </c>
      <c r="V444" s="286">
        <v>10664.828229999999</v>
      </c>
      <c r="W444" s="287">
        <v>537.21500000000003</v>
      </c>
      <c r="X444" s="287">
        <v>90.41</v>
      </c>
      <c r="Y444" s="287">
        <v>235.23</v>
      </c>
      <c r="Z444" s="345">
        <v>862.85500000000002</v>
      </c>
      <c r="AA444" s="285">
        <v>11527.683229999999</v>
      </c>
      <c r="AB444" s="263"/>
      <c r="AC444" s="263"/>
      <c r="AD444" s="263"/>
      <c r="AE444" s="249"/>
      <c r="AF444" s="249"/>
      <c r="AG444" s="249"/>
      <c r="AH444" s="830"/>
      <c r="AI444" s="225"/>
      <c r="AJ444" s="266"/>
      <c r="AK444" s="1625"/>
      <c r="AL444" s="483"/>
      <c r="AM444"/>
      <c r="AO444" t="s">
        <v>364</v>
      </c>
      <c r="AQ444" s="1453"/>
    </row>
    <row r="445" spans="1:43" outlineLevel="1" x14ac:dyDescent="0.2">
      <c r="A445" s="787"/>
      <c r="B445" s="781" t="s">
        <v>2276</v>
      </c>
      <c r="C445" s="977"/>
      <c r="D445" s="977"/>
      <c r="E445" s="767">
        <v>209</v>
      </c>
      <c r="F445" s="276">
        <v>215</v>
      </c>
      <c r="G445" s="276" t="s">
        <v>28</v>
      </c>
      <c r="H445" s="277"/>
      <c r="I445" s="895">
        <v>200</v>
      </c>
      <c r="J445" s="279" t="s">
        <v>1927</v>
      </c>
      <c r="K445" s="277"/>
      <c r="L445" s="322"/>
      <c r="M445" s="281">
        <v>0.38</v>
      </c>
      <c r="N445" s="1463">
        <v>27</v>
      </c>
      <c r="O445" s="283">
        <v>5818.0128000000004</v>
      </c>
      <c r="P445" s="284">
        <v>2.5</v>
      </c>
      <c r="Q445" s="1056">
        <v>145.45032</v>
      </c>
      <c r="R445" s="1056">
        <v>374.68002000000001</v>
      </c>
      <c r="S445" s="1056">
        <v>116.36026</v>
      </c>
      <c r="T445" s="285">
        <v>6454.5034000000005</v>
      </c>
      <c r="U445" s="286">
        <v>1039.1750500000001</v>
      </c>
      <c r="V445" s="286">
        <v>7493.6784500000003</v>
      </c>
      <c r="W445" s="287">
        <v>408.28339999999997</v>
      </c>
      <c r="X445" s="287">
        <v>68.711600000000004</v>
      </c>
      <c r="Y445" s="287">
        <v>178.7748</v>
      </c>
      <c r="Z445" s="345">
        <v>655.76980000000003</v>
      </c>
      <c r="AA445" s="285">
        <v>8149.4482500000004</v>
      </c>
      <c r="AB445" s="257">
        <v>39555.704159999994</v>
      </c>
      <c r="AC445" s="257">
        <v>6513.5951999999997</v>
      </c>
      <c r="AD445" s="263"/>
      <c r="AE445" s="249">
        <v>43332.482793196796</v>
      </c>
      <c r="AF445" s="249">
        <v>7135.513269696</v>
      </c>
      <c r="AG445" s="249"/>
      <c r="AH445" s="830"/>
      <c r="AI445" s="225"/>
      <c r="AJ445" s="266"/>
      <c r="AK445" s="1625"/>
      <c r="AL445" s="483"/>
      <c r="AM445"/>
      <c r="AO445" t="s">
        <v>364</v>
      </c>
      <c r="AQ445" s="1453"/>
    </row>
    <row r="446" spans="1:43" outlineLevel="1" x14ac:dyDescent="0.2">
      <c r="A446" s="787"/>
      <c r="B446" s="781" t="s">
        <v>2276</v>
      </c>
      <c r="C446" s="977"/>
      <c r="D446" s="977"/>
      <c r="E446" s="767">
        <v>209</v>
      </c>
      <c r="F446" s="276">
        <v>215</v>
      </c>
      <c r="G446" s="276" t="s">
        <v>28</v>
      </c>
      <c r="H446" s="277"/>
      <c r="I446" s="895">
        <v>170</v>
      </c>
      <c r="J446" s="279" t="s">
        <v>3262</v>
      </c>
      <c r="K446" s="277"/>
      <c r="L446" s="322"/>
      <c r="M446" s="281">
        <v>0.4</v>
      </c>
      <c r="N446" s="1463">
        <v>36</v>
      </c>
      <c r="O446" s="283">
        <v>8716.7520000000004</v>
      </c>
      <c r="P446" s="284">
        <v>2.5</v>
      </c>
      <c r="Q446" s="1056">
        <v>217.9188</v>
      </c>
      <c r="R446" s="1056">
        <v>561.35883000000001</v>
      </c>
      <c r="S446" s="1056">
        <v>174.33503999999999</v>
      </c>
      <c r="T446" s="285">
        <v>9670.364669999999</v>
      </c>
      <c r="U446" s="286">
        <v>1556.9287099999999</v>
      </c>
      <c r="V446" s="286">
        <v>11227.293379999999</v>
      </c>
      <c r="W446" s="287">
        <v>429.77199999999999</v>
      </c>
      <c r="X446" s="287">
        <v>72.328000000000003</v>
      </c>
      <c r="Y446" s="287">
        <v>188.184</v>
      </c>
      <c r="Z446" s="345">
        <v>690.28399999999999</v>
      </c>
      <c r="AA446" s="285">
        <v>11917.577379999999</v>
      </c>
      <c r="AB446" s="263"/>
      <c r="AC446" s="263"/>
      <c r="AD446" s="263"/>
      <c r="AE446" s="249"/>
      <c r="AF446" s="249"/>
      <c r="AG446" s="249"/>
      <c r="AH446" s="835" t="s">
        <v>592</v>
      </c>
      <c r="AI446" s="233"/>
      <c r="AJ446" s="355"/>
      <c r="AK446" s="1625"/>
      <c r="AL446" s="483"/>
      <c r="AM446"/>
      <c r="AO446" t="s">
        <v>364</v>
      </c>
      <c r="AQ446" s="1457"/>
    </row>
    <row r="447" spans="1:43" outlineLevel="1" x14ac:dyDescent="0.2">
      <c r="A447" s="787"/>
      <c r="B447" s="781" t="s">
        <v>2276</v>
      </c>
      <c r="C447" s="977"/>
      <c r="D447" s="977"/>
      <c r="E447" s="767">
        <v>209</v>
      </c>
      <c r="F447" s="276">
        <v>215</v>
      </c>
      <c r="G447" s="276" t="s">
        <v>28</v>
      </c>
      <c r="H447" s="277"/>
      <c r="I447" s="895">
        <v>201</v>
      </c>
      <c r="J447" s="279" t="s">
        <v>2609</v>
      </c>
      <c r="K447" s="277"/>
      <c r="L447" s="322"/>
      <c r="M447" s="281">
        <v>0.06</v>
      </c>
      <c r="N447" s="1463">
        <v>27</v>
      </c>
      <c r="O447" s="283">
        <v>918.6336</v>
      </c>
      <c r="P447" s="284">
        <v>2.5</v>
      </c>
      <c r="Q447" s="1056">
        <v>22.96584</v>
      </c>
      <c r="R447" s="1056">
        <v>59.16</v>
      </c>
      <c r="S447" s="1056">
        <v>18.372669999999999</v>
      </c>
      <c r="T447" s="285">
        <v>1019.1321099999999</v>
      </c>
      <c r="U447" s="286">
        <v>164.08027000000001</v>
      </c>
      <c r="V447" s="286">
        <v>1183.2123799999999</v>
      </c>
      <c r="W447" s="287">
        <v>64.465800000000002</v>
      </c>
      <c r="X447" s="287">
        <v>10.8492</v>
      </c>
      <c r="Y447" s="287">
        <v>28.227599999999999</v>
      </c>
      <c r="Z447" s="345">
        <v>103.54259999999999</v>
      </c>
      <c r="AA447" s="285">
        <v>1286.7549799999999</v>
      </c>
      <c r="AB447" s="257">
        <v>2926.5465600000002</v>
      </c>
      <c r="AC447" s="257">
        <v>476.73359999999997</v>
      </c>
      <c r="AD447" s="263"/>
      <c r="AE447" s="249">
        <v>3205.9732255488002</v>
      </c>
      <c r="AF447" s="249">
        <v>522.25212412799999</v>
      </c>
      <c r="AG447" s="249"/>
      <c r="AH447" s="835" t="s">
        <v>593</v>
      </c>
      <c r="AI447" s="354">
        <v>2.16</v>
      </c>
      <c r="AJ447" s="361"/>
      <c r="AK447" s="1625"/>
      <c r="AL447" s="483"/>
      <c r="AM447"/>
      <c r="AO447" t="s">
        <v>364</v>
      </c>
      <c r="AQ447" s="1457"/>
    </row>
    <row r="448" spans="1:43" ht="15" customHeight="1" outlineLevel="1" x14ac:dyDescent="0.2">
      <c r="A448" s="787"/>
      <c r="B448" s="807" t="s">
        <v>2276</v>
      </c>
      <c r="C448" s="978"/>
      <c r="D448" s="978"/>
      <c r="E448" s="768">
        <v>209</v>
      </c>
      <c r="F448" s="289">
        <v>215</v>
      </c>
      <c r="G448" s="289" t="s">
        <v>28</v>
      </c>
      <c r="H448" s="290"/>
      <c r="I448" s="901" t="s">
        <v>586</v>
      </c>
      <c r="J448" s="438" t="s">
        <v>622</v>
      </c>
      <c r="K448" s="439"/>
      <c r="L448" s="450"/>
      <c r="M448" s="440"/>
      <c r="N448" s="1470"/>
      <c r="O448" s="440"/>
      <c r="P448" s="441"/>
      <c r="Q448" s="1065"/>
      <c r="R448" s="1065"/>
      <c r="S448" s="1062"/>
      <c r="T448" s="430"/>
      <c r="U448" s="430"/>
      <c r="V448" s="430"/>
      <c r="W448" s="430"/>
      <c r="X448" s="430"/>
      <c r="Y448" s="430"/>
      <c r="Z448" s="430"/>
      <c r="AA448" s="430"/>
      <c r="AB448" s="260"/>
      <c r="AC448" s="260"/>
      <c r="AD448" s="260"/>
      <c r="AE448" s="260"/>
      <c r="AF448" s="260"/>
      <c r="AG448" s="260"/>
      <c r="AH448" s="833"/>
      <c r="AI448" s="261"/>
      <c r="AJ448" s="267"/>
      <c r="AK448" s="1626"/>
      <c r="AL448" s="483"/>
      <c r="AM448" t="s">
        <v>698</v>
      </c>
      <c r="AO448" t="s">
        <v>364</v>
      </c>
      <c r="AQ448" s="1453"/>
    </row>
    <row r="449" spans="1:43" ht="24" customHeight="1" x14ac:dyDescent="0.2">
      <c r="A449" s="804" t="s">
        <v>2047</v>
      </c>
      <c r="B449" s="781" t="s">
        <v>2276</v>
      </c>
      <c r="C449" s="977" t="s">
        <v>2537</v>
      </c>
      <c r="D449" s="977" t="s">
        <v>88</v>
      </c>
      <c r="E449" s="769">
        <v>209</v>
      </c>
      <c r="F449" s="268">
        <v>215</v>
      </c>
      <c r="G449" s="268" t="s">
        <v>28</v>
      </c>
      <c r="H449" s="268" t="s">
        <v>1876</v>
      </c>
      <c r="I449" s="898"/>
      <c r="J449" s="302" t="s">
        <v>1917</v>
      </c>
      <c r="K449" s="271">
        <v>48053</v>
      </c>
      <c r="L449" s="271"/>
      <c r="M449" s="272">
        <v>3.34</v>
      </c>
      <c r="N449" s="1097"/>
      <c r="O449" s="273">
        <v>93373.2984</v>
      </c>
      <c r="P449" s="269"/>
      <c r="Q449" s="1055">
        <v>2334.3324599999996</v>
      </c>
      <c r="R449" s="1055">
        <v>6013.2404099999994</v>
      </c>
      <c r="S449" s="1055">
        <v>1867.46597</v>
      </c>
      <c r="T449" s="274">
        <v>103588.33723999999</v>
      </c>
      <c r="U449" s="272">
        <v>16677.722299999998</v>
      </c>
      <c r="V449" s="272">
        <v>120266.05954</v>
      </c>
      <c r="W449" s="275">
        <v>3588.5962</v>
      </c>
      <c r="X449" s="275">
        <v>603.9387999999999</v>
      </c>
      <c r="Y449" s="275">
        <v>1571.3363999999997</v>
      </c>
      <c r="Z449" s="272">
        <v>5763.8713999999991</v>
      </c>
      <c r="AA449" s="274">
        <v>126029.93093999999</v>
      </c>
      <c r="AB449" s="339">
        <v>76636.34</v>
      </c>
      <c r="AC449" s="339">
        <v>6990.33</v>
      </c>
      <c r="AD449" s="339">
        <v>950.04</v>
      </c>
      <c r="AE449" s="340">
        <v>83953.58</v>
      </c>
      <c r="AF449" s="340">
        <v>7657.77</v>
      </c>
      <c r="AG449" s="340">
        <v>1561.12</v>
      </c>
      <c r="AH449" s="846">
        <v>219202.40093999999</v>
      </c>
      <c r="AI449" s="842">
        <v>4.5599999999999996</v>
      </c>
      <c r="AJ449" s="395"/>
      <c r="AK449" s="1627">
        <v>55</v>
      </c>
      <c r="AL449" s="484"/>
      <c r="AM449" s="474" t="s">
        <v>2603</v>
      </c>
      <c r="AN449" t="b">
        <v>0</v>
      </c>
      <c r="AO449" t="e">
        <v>#NAME?</v>
      </c>
      <c r="AQ449" s="1454"/>
    </row>
    <row r="450" spans="1:43" outlineLevel="1" x14ac:dyDescent="0.2">
      <c r="A450" s="787"/>
      <c r="B450" s="781" t="s">
        <v>2276</v>
      </c>
      <c r="C450" s="977"/>
      <c r="D450" s="977"/>
      <c r="E450" s="767">
        <v>209</v>
      </c>
      <c r="F450" s="276">
        <v>215</v>
      </c>
      <c r="G450" s="276" t="s">
        <v>28</v>
      </c>
      <c r="H450" s="277"/>
      <c r="I450" s="895">
        <v>1</v>
      </c>
      <c r="J450" s="279" t="s">
        <v>546</v>
      </c>
      <c r="K450" s="319">
        <v>25233</v>
      </c>
      <c r="L450" s="280"/>
      <c r="M450" s="281">
        <v>1</v>
      </c>
      <c r="N450" s="1463">
        <v>54</v>
      </c>
      <c r="O450" s="283">
        <v>44146.32</v>
      </c>
      <c r="P450" s="284">
        <v>2.5</v>
      </c>
      <c r="Q450" s="1056">
        <v>1103.6579999999999</v>
      </c>
      <c r="R450" s="1056">
        <v>2843.0230099999999</v>
      </c>
      <c r="S450" s="1056">
        <v>882.92639999999994</v>
      </c>
      <c r="T450" s="285">
        <v>48975.927409999997</v>
      </c>
      <c r="U450" s="286">
        <v>7885.1243100000002</v>
      </c>
      <c r="V450" s="286">
        <v>56861.051719999996</v>
      </c>
      <c r="W450" s="287">
        <v>1074.43</v>
      </c>
      <c r="X450" s="287">
        <v>180.82</v>
      </c>
      <c r="Y450" s="287">
        <v>470.46</v>
      </c>
      <c r="Z450" s="286">
        <v>1725.71</v>
      </c>
      <c r="AA450" s="285">
        <v>58586.761719999995</v>
      </c>
      <c r="AB450" s="531"/>
      <c r="AC450" s="531"/>
      <c r="AD450" s="531"/>
      <c r="AE450" s="350"/>
      <c r="AF450" s="350"/>
      <c r="AG450" s="350"/>
      <c r="AH450" s="832"/>
      <c r="AI450" s="843"/>
      <c r="AJ450" s="351"/>
      <c r="AK450" s="1625"/>
      <c r="AL450" s="483"/>
      <c r="AM450"/>
      <c r="AO450" t="s">
        <v>364</v>
      </c>
      <c r="AQ450" s="1453"/>
    </row>
    <row r="451" spans="1:43" outlineLevel="1" x14ac:dyDescent="0.2">
      <c r="A451" s="787"/>
      <c r="B451" s="781" t="s">
        <v>2276</v>
      </c>
      <c r="C451" s="977"/>
      <c r="D451" s="977"/>
      <c r="E451" s="767">
        <v>209</v>
      </c>
      <c r="F451" s="276">
        <v>215</v>
      </c>
      <c r="G451" s="276" t="s">
        <v>28</v>
      </c>
      <c r="H451" s="277"/>
      <c r="I451" s="895">
        <v>80</v>
      </c>
      <c r="J451" s="279" t="s">
        <v>561</v>
      </c>
      <c r="K451" s="319">
        <v>16457</v>
      </c>
      <c r="L451" s="277"/>
      <c r="M451" s="281">
        <v>1</v>
      </c>
      <c r="N451" s="1463">
        <v>40</v>
      </c>
      <c r="O451" s="283">
        <v>25493.52</v>
      </c>
      <c r="P451" s="284">
        <v>2.5</v>
      </c>
      <c r="Q451" s="1056">
        <v>637.33799999999997</v>
      </c>
      <c r="R451" s="1056">
        <v>1641.78269</v>
      </c>
      <c r="S451" s="1056">
        <v>509.87040000000002</v>
      </c>
      <c r="T451" s="285">
        <v>28282.51109</v>
      </c>
      <c r="U451" s="286">
        <v>4553.4842900000003</v>
      </c>
      <c r="V451" s="286">
        <v>32835.99538</v>
      </c>
      <c r="W451" s="287">
        <v>1074.43</v>
      </c>
      <c r="X451" s="287">
        <v>180.82</v>
      </c>
      <c r="Y451" s="287">
        <v>470.46</v>
      </c>
      <c r="Z451" s="286">
        <v>1725.71</v>
      </c>
      <c r="AA451" s="285">
        <v>34561.705379999999</v>
      </c>
      <c r="AB451" s="519"/>
      <c r="AC451" s="519"/>
      <c r="AD451" s="519"/>
      <c r="AE451" s="249"/>
      <c r="AF451" s="249"/>
      <c r="AG451" s="249"/>
      <c r="AH451" s="830"/>
      <c r="AI451" s="225"/>
      <c r="AJ451" s="266"/>
      <c r="AK451" s="1625"/>
      <c r="AL451" s="483"/>
      <c r="AM451"/>
      <c r="AO451" t="s">
        <v>364</v>
      </c>
      <c r="AQ451" s="1453"/>
    </row>
    <row r="452" spans="1:43" outlineLevel="1" x14ac:dyDescent="0.2">
      <c r="A452" s="787"/>
      <c r="B452" s="781" t="s">
        <v>2276</v>
      </c>
      <c r="C452" s="977"/>
      <c r="D452" s="977"/>
      <c r="E452" s="767">
        <v>209</v>
      </c>
      <c r="F452" s="276">
        <v>215</v>
      </c>
      <c r="G452" s="276" t="s">
        <v>28</v>
      </c>
      <c r="H452" s="277"/>
      <c r="I452" s="895">
        <v>180</v>
      </c>
      <c r="J452" s="279" t="s">
        <v>543</v>
      </c>
      <c r="K452" s="319">
        <v>6363</v>
      </c>
      <c r="L452" s="277"/>
      <c r="M452" s="281">
        <v>0.5</v>
      </c>
      <c r="N452" s="1463">
        <v>29</v>
      </c>
      <c r="O452" s="283">
        <v>8280.06</v>
      </c>
      <c r="P452" s="284">
        <v>2.5</v>
      </c>
      <c r="Q452" s="1056">
        <v>207.00149999999999</v>
      </c>
      <c r="R452" s="1056">
        <v>533.23586</v>
      </c>
      <c r="S452" s="1056">
        <v>165.60120000000001</v>
      </c>
      <c r="T452" s="285">
        <v>9185.8985599999996</v>
      </c>
      <c r="U452" s="286">
        <v>1478.92967</v>
      </c>
      <c r="V452" s="286">
        <v>10664.828229999999</v>
      </c>
      <c r="W452" s="287">
        <v>537.21500000000003</v>
      </c>
      <c r="X452" s="287">
        <v>90.41</v>
      </c>
      <c r="Y452" s="287">
        <v>235.23</v>
      </c>
      <c r="Z452" s="286">
        <v>862.85500000000002</v>
      </c>
      <c r="AA452" s="285">
        <v>11527.683229999999</v>
      </c>
      <c r="AB452" s="519"/>
      <c r="AC452" s="519"/>
      <c r="AD452" s="519"/>
      <c r="AE452" s="249"/>
      <c r="AF452" s="249"/>
      <c r="AG452" s="249"/>
      <c r="AH452" s="830"/>
      <c r="AI452" s="225"/>
      <c r="AJ452" s="266"/>
      <c r="AK452" s="1625"/>
      <c r="AL452" s="483"/>
      <c r="AM452"/>
      <c r="AO452" t="s">
        <v>364</v>
      </c>
      <c r="AQ452" s="1453"/>
    </row>
    <row r="453" spans="1:43" outlineLevel="1" x14ac:dyDescent="0.2">
      <c r="A453" s="787"/>
      <c r="B453" s="781" t="s">
        <v>2276</v>
      </c>
      <c r="C453" s="977"/>
      <c r="D453" s="977"/>
      <c r="E453" s="767">
        <v>209</v>
      </c>
      <c r="F453" s="276">
        <v>215</v>
      </c>
      <c r="G453" s="276" t="s">
        <v>28</v>
      </c>
      <c r="H453" s="277"/>
      <c r="I453" s="895">
        <v>200</v>
      </c>
      <c r="J453" s="279" t="s">
        <v>1927</v>
      </c>
      <c r="K453" s="277"/>
      <c r="L453" s="277"/>
      <c r="M453" s="281">
        <v>0.38</v>
      </c>
      <c r="N453" s="1463">
        <v>27</v>
      </c>
      <c r="O453" s="283">
        <v>5818.0128000000004</v>
      </c>
      <c r="P453" s="284">
        <v>2.5</v>
      </c>
      <c r="Q453" s="1056">
        <v>145.45032</v>
      </c>
      <c r="R453" s="1056">
        <v>374.68002000000001</v>
      </c>
      <c r="S453" s="1056">
        <v>116.36026</v>
      </c>
      <c r="T453" s="285">
        <v>6454.5034000000005</v>
      </c>
      <c r="U453" s="286">
        <v>1039.1750500000001</v>
      </c>
      <c r="V453" s="286">
        <v>7493.6784500000003</v>
      </c>
      <c r="W453" s="287">
        <v>408.28339999999997</v>
      </c>
      <c r="X453" s="287">
        <v>68.711600000000004</v>
      </c>
      <c r="Y453" s="287">
        <v>178.7748</v>
      </c>
      <c r="Z453" s="345">
        <v>655.76980000000003</v>
      </c>
      <c r="AA453" s="285">
        <v>8149.4482500000004</v>
      </c>
      <c r="AB453" s="517">
        <v>39555.699999999997</v>
      </c>
      <c r="AC453" s="517">
        <v>6513.6</v>
      </c>
      <c r="AD453" s="532"/>
      <c r="AE453" s="520">
        <v>43332.480000000003</v>
      </c>
      <c r="AF453" s="520">
        <v>7135.52</v>
      </c>
      <c r="AG453" s="521"/>
      <c r="AH453" s="830"/>
      <c r="AI453" s="225"/>
      <c r="AJ453" s="266"/>
      <c r="AK453" s="1625"/>
      <c r="AL453" s="483"/>
      <c r="AM453"/>
      <c r="AO453" t="s">
        <v>364</v>
      </c>
      <c r="AQ453" s="1453"/>
    </row>
    <row r="454" spans="1:43" outlineLevel="1" x14ac:dyDescent="0.2">
      <c r="A454" s="787"/>
      <c r="B454" s="781" t="s">
        <v>2276</v>
      </c>
      <c r="C454" s="977"/>
      <c r="D454" s="977"/>
      <c r="E454" s="767">
        <v>209</v>
      </c>
      <c r="F454" s="276">
        <v>215</v>
      </c>
      <c r="G454" s="276" t="s">
        <v>28</v>
      </c>
      <c r="H454" s="277"/>
      <c r="I454" s="895">
        <v>170</v>
      </c>
      <c r="J454" s="279" t="s">
        <v>3262</v>
      </c>
      <c r="K454" s="277"/>
      <c r="L454" s="277"/>
      <c r="M454" s="281">
        <v>0.4</v>
      </c>
      <c r="N454" s="1463">
        <v>36</v>
      </c>
      <c r="O454" s="283">
        <v>8716.7520000000004</v>
      </c>
      <c r="P454" s="284">
        <v>2.5</v>
      </c>
      <c r="Q454" s="1056">
        <v>217.9188</v>
      </c>
      <c r="R454" s="1056">
        <v>561.35883000000001</v>
      </c>
      <c r="S454" s="1056">
        <v>174.33503999999999</v>
      </c>
      <c r="T454" s="285">
        <v>9670.364669999999</v>
      </c>
      <c r="U454" s="286">
        <v>1556.9287099999999</v>
      </c>
      <c r="V454" s="286">
        <v>11227.293379999999</v>
      </c>
      <c r="W454" s="287">
        <v>429.77199999999999</v>
      </c>
      <c r="X454" s="287">
        <v>72.328000000000003</v>
      </c>
      <c r="Y454" s="287">
        <v>188.184</v>
      </c>
      <c r="Z454" s="286">
        <v>690.28399999999999</v>
      </c>
      <c r="AA454" s="285">
        <v>11917.577379999999</v>
      </c>
      <c r="AB454" s="519"/>
      <c r="AC454" s="519"/>
      <c r="AD454" s="519"/>
      <c r="AE454" s="249"/>
      <c r="AF454" s="249"/>
      <c r="AG454" s="249"/>
      <c r="AH454" s="835" t="s">
        <v>592</v>
      </c>
      <c r="AI454" s="233"/>
      <c r="AJ454" s="355"/>
      <c r="AK454" s="1625"/>
      <c r="AL454" s="483"/>
      <c r="AM454" s="21"/>
      <c r="AO454" t="s">
        <v>364</v>
      </c>
      <c r="AQ454" s="1457"/>
    </row>
    <row r="455" spans="1:43" outlineLevel="1" x14ac:dyDescent="0.2">
      <c r="A455" s="787"/>
      <c r="B455" s="781" t="s">
        <v>2276</v>
      </c>
      <c r="C455" s="977"/>
      <c r="D455" s="977"/>
      <c r="E455" s="767">
        <v>209</v>
      </c>
      <c r="F455" s="276">
        <v>215</v>
      </c>
      <c r="G455" s="276" t="s">
        <v>28</v>
      </c>
      <c r="H455" s="277"/>
      <c r="I455" s="895">
        <v>201</v>
      </c>
      <c r="J455" s="279" t="s">
        <v>2609</v>
      </c>
      <c r="K455" s="277"/>
      <c r="L455" s="277"/>
      <c r="M455" s="281">
        <v>0.06</v>
      </c>
      <c r="N455" s="1463">
        <v>27</v>
      </c>
      <c r="O455" s="283">
        <v>918.6336</v>
      </c>
      <c r="P455" s="284">
        <v>2.5</v>
      </c>
      <c r="Q455" s="1056">
        <v>22.96584</v>
      </c>
      <c r="R455" s="1056">
        <v>59.16</v>
      </c>
      <c r="S455" s="1056">
        <v>18.372669999999999</v>
      </c>
      <c r="T455" s="285">
        <v>1019.1321099999999</v>
      </c>
      <c r="U455" s="286">
        <v>164.08027000000001</v>
      </c>
      <c r="V455" s="286">
        <v>1183.2123799999999</v>
      </c>
      <c r="W455" s="287">
        <v>64.465800000000002</v>
      </c>
      <c r="X455" s="287">
        <v>10.8492</v>
      </c>
      <c r="Y455" s="287">
        <v>28.227599999999999</v>
      </c>
      <c r="Z455" s="345">
        <v>103.54259999999999</v>
      </c>
      <c r="AA455" s="285">
        <v>1286.7549799999999</v>
      </c>
      <c r="AB455" s="517">
        <v>37080.639999999999</v>
      </c>
      <c r="AC455" s="517">
        <v>476.73</v>
      </c>
      <c r="AD455" s="532"/>
      <c r="AE455" s="520">
        <v>40621.1</v>
      </c>
      <c r="AF455" s="520">
        <v>522.25</v>
      </c>
      <c r="AG455" s="521"/>
      <c r="AH455" s="835" t="s">
        <v>593</v>
      </c>
      <c r="AI455" s="354">
        <v>2.16</v>
      </c>
      <c r="AJ455" s="361"/>
      <c r="AK455" s="1625"/>
      <c r="AL455" s="483"/>
      <c r="AM455"/>
      <c r="AO455" t="s">
        <v>364</v>
      </c>
      <c r="AQ455" s="1457"/>
    </row>
    <row r="456" spans="1:43" outlineLevel="1" x14ac:dyDescent="0.2">
      <c r="A456" s="787"/>
      <c r="B456" s="781" t="s">
        <v>2276</v>
      </c>
      <c r="C456" s="977"/>
      <c r="D456" s="977"/>
      <c r="E456" s="767">
        <v>209</v>
      </c>
      <c r="F456" s="276">
        <v>215</v>
      </c>
      <c r="G456" s="276" t="s">
        <v>28</v>
      </c>
      <c r="H456" s="388"/>
      <c r="I456" s="896" t="s">
        <v>586</v>
      </c>
      <c r="J456" s="432" t="s">
        <v>622</v>
      </c>
      <c r="K456" s="224"/>
      <c r="L456" s="224"/>
      <c r="M456" s="354"/>
      <c r="N456" s="1436"/>
      <c r="O456" s="249"/>
      <c r="P456" s="416"/>
      <c r="Q456" s="1048"/>
      <c r="R456" s="1048"/>
      <c r="S456" s="1048"/>
      <c r="T456" s="249"/>
      <c r="U456" s="249"/>
      <c r="V456" s="249"/>
      <c r="W456" s="249"/>
      <c r="X456" s="249"/>
      <c r="Y456" s="249"/>
      <c r="Z456" s="249"/>
      <c r="AA456" s="249"/>
      <c r="AB456" s="246"/>
      <c r="AC456" s="246"/>
      <c r="AD456" s="246"/>
      <c r="AE456" s="249"/>
      <c r="AF456" s="249"/>
      <c r="AG456" s="249"/>
      <c r="AH456" s="835"/>
      <c r="AI456" s="354"/>
      <c r="AJ456" s="361"/>
      <c r="AK456" s="1625"/>
      <c r="AL456" s="483"/>
      <c r="AM456"/>
      <c r="AO456" t="s">
        <v>364</v>
      </c>
      <c r="AQ456" s="1457"/>
    </row>
    <row r="457" spans="1:43" outlineLevel="1" x14ac:dyDescent="0.2">
      <c r="A457" s="787"/>
      <c r="B457" s="807" t="s">
        <v>2276</v>
      </c>
      <c r="C457" s="978"/>
      <c r="D457" s="978"/>
      <c r="E457" s="768">
        <v>209</v>
      </c>
      <c r="F457" s="289">
        <v>215</v>
      </c>
      <c r="G457" s="289" t="s">
        <v>28</v>
      </c>
      <c r="H457" s="290"/>
      <c r="I457" s="897" t="s">
        <v>587</v>
      </c>
      <c r="J457" s="437" t="s">
        <v>1916</v>
      </c>
      <c r="K457" s="259"/>
      <c r="L457" s="259"/>
      <c r="M457" s="260"/>
      <c r="N457" s="1466"/>
      <c r="O457" s="260"/>
      <c r="P457" s="262"/>
      <c r="Q457" s="1059"/>
      <c r="R457" s="1059"/>
      <c r="S457" s="1059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833"/>
      <c r="AI457" s="261"/>
      <c r="AJ457" s="267"/>
      <c r="AK457" s="1626"/>
      <c r="AL457" s="483"/>
      <c r="AM457" t="s">
        <v>698</v>
      </c>
      <c r="AO457" t="s">
        <v>364</v>
      </c>
      <c r="AQ457" s="1453"/>
    </row>
    <row r="458" spans="1:43" ht="25.5" x14ac:dyDescent="0.2">
      <c r="A458" s="804" t="s">
        <v>2048</v>
      </c>
      <c r="B458" s="781" t="s">
        <v>2276</v>
      </c>
      <c r="C458" s="977" t="s">
        <v>2537</v>
      </c>
      <c r="D458" s="977" t="s">
        <v>88</v>
      </c>
      <c r="E458" s="769">
        <v>209</v>
      </c>
      <c r="F458" s="268">
        <v>215</v>
      </c>
      <c r="G458" s="268" t="s">
        <v>28</v>
      </c>
      <c r="H458" s="268" t="s">
        <v>1872</v>
      </c>
      <c r="I458" s="898"/>
      <c r="J458" s="302" t="s">
        <v>826</v>
      </c>
      <c r="K458" s="327">
        <v>116271.3</v>
      </c>
      <c r="L458" s="327" t="s">
        <v>583</v>
      </c>
      <c r="M458" s="272">
        <v>7.84</v>
      </c>
      <c r="N458" s="1097"/>
      <c r="O458" s="273">
        <v>236845.43040000001</v>
      </c>
      <c r="P458" s="269"/>
      <c r="Q458" s="1055">
        <v>5921.1357599999992</v>
      </c>
      <c r="R458" s="1055">
        <v>15252.845719999999</v>
      </c>
      <c r="S458" s="1055">
        <v>4736.9086099999995</v>
      </c>
      <c r="T458" s="274">
        <v>262756.32049000001</v>
      </c>
      <c r="U458" s="272">
        <v>42303.767599999999</v>
      </c>
      <c r="V458" s="272">
        <v>305060.08809000009</v>
      </c>
      <c r="W458" s="275">
        <v>8423.5311999999994</v>
      </c>
      <c r="X458" s="275">
        <v>1417.6288000000002</v>
      </c>
      <c r="Y458" s="275">
        <v>3688.4064000000003</v>
      </c>
      <c r="Z458" s="272">
        <v>13529.566399999998</v>
      </c>
      <c r="AA458" s="274">
        <v>318589.65449000004</v>
      </c>
      <c r="AB458" s="464">
        <v>205451.24544000003</v>
      </c>
      <c r="AC458" s="464">
        <v>57607.663679999998</v>
      </c>
      <c r="AD458" s="348">
        <v>950.04</v>
      </c>
      <c r="AE458" s="347">
        <v>225067.73035461121</v>
      </c>
      <c r="AF458" s="347">
        <v>63108.043408166399</v>
      </c>
      <c r="AG458" s="347">
        <v>1561.12</v>
      </c>
      <c r="AH458" s="846">
        <v>608326.54825277766</v>
      </c>
      <c r="AI458" s="846">
        <v>5.23</v>
      </c>
      <c r="AJ458" s="398"/>
      <c r="AK458" s="1627">
        <v>56</v>
      </c>
      <c r="AL458" s="484"/>
      <c r="AM458" s="751" t="s">
        <v>2604</v>
      </c>
      <c r="AN458" t="b">
        <v>0</v>
      </c>
      <c r="AO458" t="e">
        <v>#NAME?</v>
      </c>
      <c r="AQ458" s="1454"/>
    </row>
    <row r="459" spans="1:43" outlineLevel="1" x14ac:dyDescent="0.2">
      <c r="A459" s="787"/>
      <c r="B459" s="781" t="s">
        <v>2276</v>
      </c>
      <c r="C459" s="977"/>
      <c r="D459" s="977"/>
      <c r="E459" s="767">
        <v>209</v>
      </c>
      <c r="F459" s="276">
        <v>215</v>
      </c>
      <c r="G459" s="276" t="s">
        <v>28</v>
      </c>
      <c r="H459" s="277"/>
      <c r="I459" s="895">
        <v>1</v>
      </c>
      <c r="J459" s="279" t="s">
        <v>546</v>
      </c>
      <c r="K459" s="319">
        <v>63082.5</v>
      </c>
      <c r="L459" s="321"/>
      <c r="M459" s="281">
        <v>2.5</v>
      </c>
      <c r="N459" s="1463">
        <v>54</v>
      </c>
      <c r="O459" s="283">
        <v>110365.8</v>
      </c>
      <c r="P459" s="284">
        <v>2.5</v>
      </c>
      <c r="Q459" s="1056">
        <v>2759.145</v>
      </c>
      <c r="R459" s="1056">
        <v>7107.5575200000003</v>
      </c>
      <c r="S459" s="1056">
        <v>2207.3159999999998</v>
      </c>
      <c r="T459" s="285">
        <v>122439.81852000002</v>
      </c>
      <c r="U459" s="286">
        <v>19712.81078</v>
      </c>
      <c r="V459" s="286">
        <v>142152.62930000003</v>
      </c>
      <c r="W459" s="287">
        <v>2686.0749999999998</v>
      </c>
      <c r="X459" s="287">
        <v>452.05</v>
      </c>
      <c r="Y459" s="287">
        <v>1176.1500000000001</v>
      </c>
      <c r="Z459" s="345">
        <v>4314.2749999999996</v>
      </c>
      <c r="AA459" s="285">
        <v>146466.90430000002</v>
      </c>
      <c r="AB459" s="369"/>
      <c r="AC459" s="369"/>
      <c r="AD459" s="369"/>
      <c r="AE459" s="350"/>
      <c r="AF459" s="350"/>
      <c r="AG459" s="350"/>
      <c r="AH459" s="832"/>
      <c r="AI459" s="843"/>
      <c r="AJ459" s="351"/>
      <c r="AK459" s="1625"/>
      <c r="AL459" s="483"/>
      <c r="AM459"/>
      <c r="AO459" t="s">
        <v>364</v>
      </c>
      <c r="AQ459" s="1453"/>
    </row>
    <row r="460" spans="1:43" outlineLevel="1" x14ac:dyDescent="0.2">
      <c r="A460" s="787"/>
      <c r="B460" s="781" t="s">
        <v>2276</v>
      </c>
      <c r="C460" s="977"/>
      <c r="D460" s="977"/>
      <c r="E460" s="767">
        <v>209</v>
      </c>
      <c r="F460" s="276">
        <v>215</v>
      </c>
      <c r="G460" s="276" t="s">
        <v>28</v>
      </c>
      <c r="H460" s="277"/>
      <c r="I460" s="895">
        <v>80</v>
      </c>
      <c r="J460" s="279" t="s">
        <v>561</v>
      </c>
      <c r="K460" s="319">
        <v>49371</v>
      </c>
      <c r="L460" s="322"/>
      <c r="M460" s="281">
        <v>3</v>
      </c>
      <c r="N460" s="1463">
        <v>42</v>
      </c>
      <c r="O460" s="283">
        <v>82720.44</v>
      </c>
      <c r="P460" s="284">
        <v>2.5</v>
      </c>
      <c r="Q460" s="1056">
        <v>2068.011</v>
      </c>
      <c r="R460" s="1056">
        <v>5327.1963400000004</v>
      </c>
      <c r="S460" s="1056">
        <v>1654.4087999999999</v>
      </c>
      <c r="T460" s="285">
        <v>91770.056140000001</v>
      </c>
      <c r="U460" s="286">
        <v>14774.97904</v>
      </c>
      <c r="V460" s="286">
        <v>106545.03518000001</v>
      </c>
      <c r="W460" s="287">
        <v>3223.29</v>
      </c>
      <c r="X460" s="287">
        <v>542.46</v>
      </c>
      <c r="Y460" s="287">
        <v>1411.38</v>
      </c>
      <c r="Z460" s="345">
        <v>5177.13</v>
      </c>
      <c r="AA460" s="285">
        <v>111722.16518000001</v>
      </c>
      <c r="AB460" s="263"/>
      <c r="AC460" s="263"/>
      <c r="AD460" s="263"/>
      <c r="AE460" s="249"/>
      <c r="AF460" s="249"/>
      <c r="AG460" s="249"/>
      <c r="AH460" s="830"/>
      <c r="AI460" s="225"/>
      <c r="AJ460" s="266"/>
      <c r="AK460" s="1625"/>
      <c r="AL460" s="483"/>
      <c r="AM460"/>
      <c r="AO460" t="s">
        <v>364</v>
      </c>
      <c r="AQ460" s="1453"/>
    </row>
    <row r="461" spans="1:43" outlineLevel="1" x14ac:dyDescent="0.2">
      <c r="A461" s="787"/>
      <c r="B461" s="781" t="s">
        <v>2276</v>
      </c>
      <c r="C461" s="977"/>
      <c r="D461" s="977"/>
      <c r="E461" s="767">
        <v>209</v>
      </c>
      <c r="F461" s="276">
        <v>215</v>
      </c>
      <c r="G461" s="276" t="s">
        <v>28</v>
      </c>
      <c r="H461" s="277"/>
      <c r="I461" s="895">
        <v>180</v>
      </c>
      <c r="J461" s="279" t="s">
        <v>543</v>
      </c>
      <c r="K461" s="319">
        <v>3817.7999999999997</v>
      </c>
      <c r="L461" s="322"/>
      <c r="M461" s="281">
        <v>0.3</v>
      </c>
      <c r="N461" s="1463">
        <v>34</v>
      </c>
      <c r="O461" s="283">
        <v>6044.3280000000004</v>
      </c>
      <c r="P461" s="284">
        <v>2.5</v>
      </c>
      <c r="Q461" s="1056">
        <v>151.10820000000001</v>
      </c>
      <c r="R461" s="1056">
        <v>389.25472000000002</v>
      </c>
      <c r="S461" s="1056">
        <v>120.88656</v>
      </c>
      <c r="T461" s="285">
        <v>6705.5774799999999</v>
      </c>
      <c r="U461" s="286">
        <v>1079.59797</v>
      </c>
      <c r="V461" s="286">
        <v>7785.1754499999997</v>
      </c>
      <c r="W461" s="287">
        <v>322.32900000000001</v>
      </c>
      <c r="X461" s="287">
        <v>54.246000000000002</v>
      </c>
      <c r="Y461" s="287">
        <v>141.13800000000001</v>
      </c>
      <c r="Z461" s="345">
        <v>517.71299999999997</v>
      </c>
      <c r="AA461" s="285">
        <v>8302.8884500000004</v>
      </c>
      <c r="AB461" s="263"/>
      <c r="AC461" s="263"/>
      <c r="AD461" s="263"/>
      <c r="AE461" s="249"/>
      <c r="AF461" s="249"/>
      <c r="AG461" s="249"/>
      <c r="AH461" s="830"/>
      <c r="AI461" s="225"/>
      <c r="AJ461" s="266"/>
      <c r="AK461" s="1625"/>
      <c r="AL461" s="483"/>
      <c r="AM461"/>
      <c r="AO461" t="s">
        <v>364</v>
      </c>
      <c r="AQ461" s="1453"/>
    </row>
    <row r="462" spans="1:43" outlineLevel="1" x14ac:dyDescent="0.2">
      <c r="A462" s="787"/>
      <c r="B462" s="781" t="s">
        <v>2276</v>
      </c>
      <c r="C462" s="977"/>
      <c r="D462" s="977"/>
      <c r="E462" s="767">
        <v>209</v>
      </c>
      <c r="F462" s="276">
        <v>215</v>
      </c>
      <c r="G462" s="276" t="s">
        <v>28</v>
      </c>
      <c r="H462" s="277"/>
      <c r="I462" s="895">
        <v>200</v>
      </c>
      <c r="J462" s="279" t="s">
        <v>1927</v>
      </c>
      <c r="K462" s="277"/>
      <c r="L462" s="322"/>
      <c r="M462" s="281">
        <v>0.89</v>
      </c>
      <c r="N462" s="1463">
        <v>27</v>
      </c>
      <c r="O462" s="283">
        <v>13626.3984</v>
      </c>
      <c r="P462" s="284">
        <v>2.5</v>
      </c>
      <c r="Q462" s="1056">
        <v>340.65996000000001</v>
      </c>
      <c r="R462" s="1056">
        <v>877.54006000000004</v>
      </c>
      <c r="S462" s="1056">
        <v>272.52796999999998</v>
      </c>
      <c r="T462" s="285">
        <v>15117.126389999999</v>
      </c>
      <c r="U462" s="286">
        <v>2433.8573500000002</v>
      </c>
      <c r="V462" s="286">
        <v>17550.98374</v>
      </c>
      <c r="W462" s="287">
        <v>956.24270000000001</v>
      </c>
      <c r="X462" s="287">
        <v>160.9298</v>
      </c>
      <c r="Y462" s="287">
        <v>418.70940000000002</v>
      </c>
      <c r="Z462" s="345">
        <v>1535.8819000000001</v>
      </c>
      <c r="AA462" s="285">
        <v>19086.86564</v>
      </c>
      <c r="AB462" s="257">
        <v>198623.82960000003</v>
      </c>
      <c r="AC462" s="257">
        <v>56441.649599999997</v>
      </c>
      <c r="AD462" s="263"/>
      <c r="AE462" s="249">
        <v>217588.43285020802</v>
      </c>
      <c r="AF462" s="249">
        <v>61830.698303808</v>
      </c>
      <c r="AG462" s="249"/>
      <c r="AH462" s="830"/>
      <c r="AI462" s="225"/>
      <c r="AJ462" s="266"/>
      <c r="AK462" s="1625"/>
      <c r="AL462" s="483"/>
      <c r="AM462"/>
      <c r="AO462" t="s">
        <v>364</v>
      </c>
      <c r="AQ462" s="1453"/>
    </row>
    <row r="463" spans="1:43" outlineLevel="1" x14ac:dyDescent="0.2">
      <c r="A463" s="787"/>
      <c r="B463" s="781" t="s">
        <v>2276</v>
      </c>
      <c r="C463" s="977"/>
      <c r="D463" s="977"/>
      <c r="E463" s="767">
        <v>209</v>
      </c>
      <c r="F463" s="276">
        <v>215</v>
      </c>
      <c r="G463" s="276" t="s">
        <v>28</v>
      </c>
      <c r="H463" s="277"/>
      <c r="I463" s="895">
        <v>170</v>
      </c>
      <c r="J463" s="279" t="s">
        <v>3262</v>
      </c>
      <c r="K463" s="277"/>
      <c r="L463" s="322"/>
      <c r="M463" s="281">
        <v>1</v>
      </c>
      <c r="N463" s="1463">
        <v>36</v>
      </c>
      <c r="O463" s="283">
        <v>21791.88</v>
      </c>
      <c r="P463" s="284">
        <v>2.5</v>
      </c>
      <c r="Q463" s="1056">
        <v>544.79700000000003</v>
      </c>
      <c r="R463" s="1056">
        <v>1403.39707</v>
      </c>
      <c r="S463" s="1056">
        <v>435.83760000000001</v>
      </c>
      <c r="T463" s="285">
        <v>24175.911669999998</v>
      </c>
      <c r="U463" s="286">
        <v>3892.3217800000002</v>
      </c>
      <c r="V463" s="286">
        <v>28068.23345</v>
      </c>
      <c r="W463" s="287">
        <v>1074.43</v>
      </c>
      <c r="X463" s="287">
        <v>180.82</v>
      </c>
      <c r="Y463" s="287">
        <v>470.46</v>
      </c>
      <c r="Z463" s="345">
        <v>1725.71</v>
      </c>
      <c r="AA463" s="285">
        <v>29793.943449999999</v>
      </c>
      <c r="AB463" s="263"/>
      <c r="AC463" s="263"/>
      <c r="AD463" s="263"/>
      <c r="AE463" s="249"/>
      <c r="AF463" s="249"/>
      <c r="AG463" s="249"/>
      <c r="AH463" s="835" t="s">
        <v>592</v>
      </c>
      <c r="AI463" s="233"/>
      <c r="AJ463" s="355"/>
      <c r="AK463" s="1625"/>
      <c r="AL463" s="483"/>
      <c r="AM463"/>
      <c r="AO463" t="s">
        <v>364</v>
      </c>
      <c r="AQ463" s="1457"/>
    </row>
    <row r="464" spans="1:43" outlineLevel="1" x14ac:dyDescent="0.2">
      <c r="A464" s="787"/>
      <c r="B464" s="781" t="s">
        <v>2276</v>
      </c>
      <c r="C464" s="977"/>
      <c r="D464" s="977"/>
      <c r="E464" s="767">
        <v>209</v>
      </c>
      <c r="F464" s="276">
        <v>215</v>
      </c>
      <c r="G464" s="276" t="s">
        <v>28</v>
      </c>
      <c r="H464" s="277"/>
      <c r="I464" s="895">
        <v>201</v>
      </c>
      <c r="J464" s="279" t="s">
        <v>2609</v>
      </c>
      <c r="K464" s="277"/>
      <c r="L464" s="322"/>
      <c r="M464" s="281">
        <v>0.15</v>
      </c>
      <c r="N464" s="1463">
        <v>27</v>
      </c>
      <c r="O464" s="283">
        <v>2296.5839999999998</v>
      </c>
      <c r="P464" s="284">
        <v>2.5</v>
      </c>
      <c r="Q464" s="1056">
        <v>57.4146</v>
      </c>
      <c r="R464" s="1056">
        <v>147.90001000000001</v>
      </c>
      <c r="S464" s="1056">
        <v>45.93168</v>
      </c>
      <c r="T464" s="285">
        <v>2547.8302899999999</v>
      </c>
      <c r="U464" s="286">
        <v>410.20067999999998</v>
      </c>
      <c r="V464" s="286">
        <v>2958.0309699999998</v>
      </c>
      <c r="W464" s="287">
        <v>161.1645</v>
      </c>
      <c r="X464" s="287">
        <v>27.123000000000001</v>
      </c>
      <c r="Y464" s="287">
        <v>70.569000000000003</v>
      </c>
      <c r="Z464" s="345">
        <v>258.85649999999998</v>
      </c>
      <c r="AA464" s="285">
        <v>3216.8874699999997</v>
      </c>
      <c r="AB464" s="257">
        <v>6827.4158399999997</v>
      </c>
      <c r="AC464" s="257">
        <v>1166.0140799999999</v>
      </c>
      <c r="AD464" s="263"/>
      <c r="AE464" s="249">
        <v>7479.2975044032</v>
      </c>
      <c r="AF464" s="249">
        <v>1277.3451043584</v>
      </c>
      <c r="AG464" s="249"/>
      <c r="AH464" s="835" t="s">
        <v>593</v>
      </c>
      <c r="AI464" s="354">
        <v>2.16</v>
      </c>
      <c r="AJ464" s="361"/>
      <c r="AK464" s="1625"/>
      <c r="AL464" s="483"/>
      <c r="AM464"/>
      <c r="AO464" t="s">
        <v>364</v>
      </c>
      <c r="AQ464" s="1457"/>
    </row>
    <row r="465" spans="1:43" ht="15" customHeight="1" outlineLevel="1" x14ac:dyDescent="0.2">
      <c r="A465" s="787"/>
      <c r="B465" s="781" t="s">
        <v>2276</v>
      </c>
      <c r="C465" s="977"/>
      <c r="D465" s="977"/>
      <c r="E465" s="767">
        <v>209</v>
      </c>
      <c r="F465" s="276">
        <v>215</v>
      </c>
      <c r="G465" s="276" t="s">
        <v>28</v>
      </c>
      <c r="H465" s="277"/>
      <c r="I465" s="902" t="s">
        <v>587</v>
      </c>
      <c r="J465" s="445" t="s">
        <v>1805</v>
      </c>
      <c r="K465" s="446"/>
      <c r="L465" s="657"/>
      <c r="M465" s="436"/>
      <c r="N465" s="1477"/>
      <c r="O465" s="436"/>
      <c r="P465" s="448"/>
      <c r="Q465" s="1064"/>
      <c r="R465" s="1064"/>
      <c r="S465" s="1064"/>
      <c r="T465" s="436"/>
      <c r="U465" s="436"/>
      <c r="V465" s="436"/>
      <c r="W465" s="436"/>
      <c r="X465" s="436"/>
      <c r="Y465" s="436"/>
      <c r="Z465" s="436"/>
      <c r="AA465" s="436"/>
      <c r="AB465" s="249"/>
      <c r="AC465" s="249"/>
      <c r="AD465" s="249"/>
      <c r="AE465" s="249"/>
      <c r="AF465" s="249"/>
      <c r="AG465" s="249"/>
      <c r="AH465" s="830"/>
      <c r="AI465" s="225"/>
      <c r="AJ465" s="266"/>
      <c r="AK465" s="1625"/>
      <c r="AL465" s="483"/>
      <c r="AM465" t="s">
        <v>698</v>
      </c>
      <c r="AO465" t="s">
        <v>364</v>
      </c>
      <c r="AQ465" s="1453"/>
    </row>
    <row r="466" spans="1:43" outlineLevel="1" x14ac:dyDescent="0.2">
      <c r="A466" s="787"/>
      <c r="B466" s="781" t="s">
        <v>2276</v>
      </c>
      <c r="C466" s="977"/>
      <c r="D466" s="977"/>
      <c r="E466" s="767">
        <v>209</v>
      </c>
      <c r="F466" s="276">
        <v>215</v>
      </c>
      <c r="G466" s="276" t="s">
        <v>28</v>
      </c>
      <c r="H466" s="277"/>
      <c r="I466" s="902" t="s">
        <v>587</v>
      </c>
      <c r="J466" s="442" t="s">
        <v>1806</v>
      </c>
      <c r="K466" s="224"/>
      <c r="L466" s="649"/>
      <c r="M466" s="249"/>
      <c r="N466" s="1464"/>
      <c r="O466" s="249"/>
      <c r="P466" s="250"/>
      <c r="Q466" s="1048"/>
      <c r="R466" s="1048"/>
      <c r="S466" s="1048"/>
      <c r="T466" s="249"/>
      <c r="U466" s="249"/>
      <c r="V466" s="249"/>
      <c r="W466" s="249"/>
      <c r="X466" s="249"/>
      <c r="Y466" s="249"/>
      <c r="Z466" s="249"/>
      <c r="AA466" s="249"/>
      <c r="AB466" s="249"/>
      <c r="AC466" s="249"/>
      <c r="AD466" s="249"/>
      <c r="AE466" s="249"/>
      <c r="AF466" s="249"/>
      <c r="AG466" s="249"/>
      <c r="AH466" s="830"/>
      <c r="AI466" s="225"/>
      <c r="AJ466" s="266"/>
      <c r="AK466" s="1625"/>
      <c r="AL466" s="483"/>
      <c r="AM466" t="s">
        <v>698</v>
      </c>
      <c r="AO466" t="s">
        <v>364</v>
      </c>
      <c r="AQ466" s="1453"/>
    </row>
    <row r="467" spans="1:43" outlineLevel="1" x14ac:dyDescent="0.2">
      <c r="A467" s="787"/>
      <c r="B467" s="781" t="s">
        <v>2276</v>
      </c>
      <c r="C467" s="977"/>
      <c r="D467" s="977"/>
      <c r="E467" s="767">
        <v>209</v>
      </c>
      <c r="F467" s="276">
        <v>215</v>
      </c>
      <c r="G467" s="276" t="s">
        <v>28</v>
      </c>
      <c r="H467" s="277"/>
      <c r="I467" s="902" t="s">
        <v>587</v>
      </c>
      <c r="J467" s="442" t="s">
        <v>620</v>
      </c>
      <c r="K467" s="224"/>
      <c r="L467" s="649"/>
      <c r="M467" s="249"/>
      <c r="N467" s="1464"/>
      <c r="O467" s="249"/>
      <c r="P467" s="250"/>
      <c r="Q467" s="1048"/>
      <c r="R467" s="1048"/>
      <c r="S467" s="1048"/>
      <c r="T467" s="249"/>
      <c r="U467" s="249"/>
      <c r="V467" s="249"/>
      <c r="W467" s="249"/>
      <c r="X467" s="249"/>
      <c r="Y467" s="249"/>
      <c r="Z467" s="249"/>
      <c r="AA467" s="249"/>
      <c r="AB467" s="249"/>
      <c r="AC467" s="249"/>
      <c r="AD467" s="249"/>
      <c r="AE467" s="249"/>
      <c r="AF467" s="249"/>
      <c r="AG467" s="249"/>
      <c r="AH467" s="830"/>
      <c r="AI467" s="225"/>
      <c r="AJ467" s="266"/>
      <c r="AK467" s="1625"/>
      <c r="AL467" s="483"/>
      <c r="AM467" t="s">
        <v>698</v>
      </c>
      <c r="AO467" t="s">
        <v>364</v>
      </c>
      <c r="AQ467" s="1453"/>
    </row>
    <row r="468" spans="1:43" outlineLevel="1" x14ac:dyDescent="0.2">
      <c r="A468" s="787"/>
      <c r="B468" s="807" t="s">
        <v>2276</v>
      </c>
      <c r="C468" s="978"/>
      <c r="D468" s="978"/>
      <c r="E468" s="768">
        <v>209</v>
      </c>
      <c r="F468" s="289">
        <v>215</v>
      </c>
      <c r="G468" s="289" t="s">
        <v>28</v>
      </c>
      <c r="H468" s="290"/>
      <c r="I468" s="897" t="s">
        <v>587</v>
      </c>
      <c r="J468" s="437" t="s">
        <v>621</v>
      </c>
      <c r="K468" s="259"/>
      <c r="L468" s="658"/>
      <c r="M468" s="260"/>
      <c r="N468" s="1466"/>
      <c r="O468" s="260"/>
      <c r="P468" s="262"/>
      <c r="Q468" s="1059"/>
      <c r="R468" s="1059"/>
      <c r="S468" s="1059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833"/>
      <c r="AI468" s="261"/>
      <c r="AJ468" s="267"/>
      <c r="AK468" s="1626"/>
      <c r="AL468" s="483"/>
      <c r="AM468" t="s">
        <v>698</v>
      </c>
      <c r="AO468" t="s">
        <v>364</v>
      </c>
      <c r="AQ468" s="1453"/>
    </row>
    <row r="469" spans="1:43" ht="24" customHeight="1" x14ac:dyDescent="0.2">
      <c r="A469" s="804" t="s">
        <v>2051</v>
      </c>
      <c r="B469" s="781" t="s">
        <v>2276</v>
      </c>
      <c r="C469" s="977" t="s">
        <v>2537</v>
      </c>
      <c r="D469" s="977" t="s">
        <v>98</v>
      </c>
      <c r="E469" s="769">
        <v>209</v>
      </c>
      <c r="F469" s="268">
        <v>240</v>
      </c>
      <c r="G469" s="268" t="s">
        <v>28</v>
      </c>
      <c r="H469" s="268" t="s">
        <v>498</v>
      </c>
      <c r="I469" s="898"/>
      <c r="J469" s="379" t="s">
        <v>623</v>
      </c>
      <c r="K469" s="380">
        <v>37959</v>
      </c>
      <c r="L469" s="660" t="s">
        <v>583</v>
      </c>
      <c r="M469" s="384">
        <v>2.69</v>
      </c>
      <c r="N469" s="1486"/>
      <c r="O469" s="383">
        <v>73409.562000000005</v>
      </c>
      <c r="P469" s="382"/>
      <c r="Q469" s="1070">
        <v>1835.2390499999999</v>
      </c>
      <c r="R469" s="1070">
        <v>4727.5757900000008</v>
      </c>
      <c r="S469" s="1070">
        <v>1468.1912399999997</v>
      </c>
      <c r="T469" s="385">
        <v>81440.568079999983</v>
      </c>
      <c r="U469" s="384">
        <v>13111.93146</v>
      </c>
      <c r="V469" s="384">
        <v>94552.49953999999</v>
      </c>
      <c r="W469" s="386">
        <v>2890.2167000000004</v>
      </c>
      <c r="X469" s="386">
        <v>486.40579999999994</v>
      </c>
      <c r="Y469" s="386">
        <v>1265.5373999999999</v>
      </c>
      <c r="Z469" s="384">
        <v>4642.1598999999997</v>
      </c>
      <c r="AA469" s="385">
        <v>99194.659439999989</v>
      </c>
      <c r="AB469" s="464">
        <v>73047.653279999999</v>
      </c>
      <c r="AC469" s="464">
        <v>4345.30656</v>
      </c>
      <c r="AD469" s="348">
        <v>950.04</v>
      </c>
      <c r="AE469" s="347">
        <v>80022.2432151744</v>
      </c>
      <c r="AF469" s="347">
        <v>4760.1964303488003</v>
      </c>
      <c r="AG469" s="347">
        <v>1561.12</v>
      </c>
      <c r="AH469" s="846">
        <v>185538.21908552316</v>
      </c>
      <c r="AI469" s="846">
        <v>4.8899999999999997</v>
      </c>
      <c r="AJ469" s="398"/>
      <c r="AK469" s="1627">
        <v>57</v>
      </c>
      <c r="AL469" s="484"/>
      <c r="AM469" s="751" t="s">
        <v>2604</v>
      </c>
      <c r="AN469" t="b">
        <v>0</v>
      </c>
      <c r="AO469" t="e">
        <v>#NAME?</v>
      </c>
      <c r="AQ469" s="1454"/>
    </row>
    <row r="470" spans="1:43" outlineLevel="1" x14ac:dyDescent="0.2">
      <c r="A470" s="787"/>
      <c r="B470" s="781" t="s">
        <v>2276</v>
      </c>
      <c r="C470" s="977"/>
      <c r="D470" s="977"/>
      <c r="E470" s="767">
        <v>209</v>
      </c>
      <c r="F470" s="276">
        <v>240</v>
      </c>
      <c r="G470" s="276" t="s">
        <v>28</v>
      </c>
      <c r="H470" s="277"/>
      <c r="I470" s="895">
        <v>1</v>
      </c>
      <c r="J470" s="279" t="s">
        <v>546</v>
      </c>
      <c r="K470" s="319">
        <v>25233</v>
      </c>
      <c r="L470" s="321"/>
      <c r="M470" s="281">
        <v>1</v>
      </c>
      <c r="N470" s="1463">
        <v>54</v>
      </c>
      <c r="O470" s="283">
        <v>44146.32</v>
      </c>
      <c r="P470" s="284">
        <v>2.5</v>
      </c>
      <c r="Q470" s="1056">
        <v>1103.6579999999999</v>
      </c>
      <c r="R470" s="1056">
        <v>2843.0230099999999</v>
      </c>
      <c r="S470" s="1056">
        <v>882.92639999999994</v>
      </c>
      <c r="T470" s="285">
        <v>48975.927409999997</v>
      </c>
      <c r="U470" s="286">
        <v>7885.1243100000002</v>
      </c>
      <c r="V470" s="286">
        <v>56861.051719999996</v>
      </c>
      <c r="W470" s="287">
        <v>1074.43</v>
      </c>
      <c r="X470" s="287">
        <v>180.82</v>
      </c>
      <c r="Y470" s="287">
        <v>470.46</v>
      </c>
      <c r="Z470" s="345">
        <v>1725.71</v>
      </c>
      <c r="AA470" s="285">
        <v>58586.761719999995</v>
      </c>
      <c r="AB470" s="369"/>
      <c r="AC470" s="369"/>
      <c r="AD470" s="369"/>
      <c r="AE470" s="350"/>
      <c r="AF470" s="350"/>
      <c r="AG470" s="350"/>
      <c r="AH470" s="832"/>
      <c r="AI470" s="843"/>
      <c r="AJ470" s="351"/>
      <c r="AK470" s="1625"/>
      <c r="AL470" s="483"/>
      <c r="AM470"/>
      <c r="AO470" t="s">
        <v>364</v>
      </c>
      <c r="AQ470" s="1453"/>
    </row>
    <row r="471" spans="1:43" outlineLevel="1" x14ac:dyDescent="0.2">
      <c r="A471" s="787"/>
      <c r="B471" s="781" t="s">
        <v>2276</v>
      </c>
      <c r="C471" s="977"/>
      <c r="D471" s="977"/>
      <c r="E471" s="767">
        <v>209</v>
      </c>
      <c r="F471" s="276">
        <v>240</v>
      </c>
      <c r="G471" s="276" t="s">
        <v>28</v>
      </c>
      <c r="H471" s="277"/>
      <c r="I471" s="895">
        <v>180</v>
      </c>
      <c r="J471" s="279" t="s">
        <v>543</v>
      </c>
      <c r="K471" s="319">
        <v>12726</v>
      </c>
      <c r="L471" s="322"/>
      <c r="M471" s="281">
        <v>1</v>
      </c>
      <c r="N471" s="1463">
        <v>29</v>
      </c>
      <c r="O471" s="283">
        <v>16560.12</v>
      </c>
      <c r="P471" s="284">
        <v>2.5</v>
      </c>
      <c r="Q471" s="1056">
        <v>414.00299999999999</v>
      </c>
      <c r="R471" s="1056">
        <v>1066.47173</v>
      </c>
      <c r="S471" s="1056">
        <v>331.20240000000001</v>
      </c>
      <c r="T471" s="285">
        <v>18371.797129999999</v>
      </c>
      <c r="U471" s="286">
        <v>2957.85934</v>
      </c>
      <c r="V471" s="286">
        <v>21329.656469999998</v>
      </c>
      <c r="W471" s="287">
        <v>1074.43</v>
      </c>
      <c r="X471" s="287">
        <v>180.82</v>
      </c>
      <c r="Y471" s="287">
        <v>470.46</v>
      </c>
      <c r="Z471" s="345">
        <v>1725.71</v>
      </c>
      <c r="AA471" s="285">
        <v>23055.366469999997</v>
      </c>
      <c r="AB471" s="263"/>
      <c r="AC471" s="263"/>
      <c r="AD471" s="263"/>
      <c r="AE471" s="249"/>
      <c r="AF471" s="249"/>
      <c r="AG471" s="249"/>
      <c r="AH471" s="830"/>
      <c r="AI471" s="225"/>
      <c r="AJ471" s="266"/>
      <c r="AK471" s="1625"/>
      <c r="AL471" s="483"/>
      <c r="AM471"/>
      <c r="AO471" t="s">
        <v>364</v>
      </c>
      <c r="AQ471" s="1453"/>
    </row>
    <row r="472" spans="1:43" outlineLevel="1" x14ac:dyDescent="0.2">
      <c r="A472" s="787"/>
      <c r="B472" s="781" t="s">
        <v>2276</v>
      </c>
      <c r="C472" s="977"/>
      <c r="D472" s="977"/>
      <c r="E472" s="767">
        <v>209</v>
      </c>
      <c r="F472" s="276">
        <v>240</v>
      </c>
      <c r="G472" s="276" t="s">
        <v>28</v>
      </c>
      <c r="H472" s="277"/>
      <c r="I472" s="895">
        <v>200</v>
      </c>
      <c r="J472" s="279" t="s">
        <v>1927</v>
      </c>
      <c r="K472" s="277"/>
      <c r="L472" s="322"/>
      <c r="M472" s="281">
        <v>0.31</v>
      </c>
      <c r="N472" s="1463">
        <v>27</v>
      </c>
      <c r="O472" s="283">
        <v>4746.2736000000004</v>
      </c>
      <c r="P472" s="284">
        <v>2.5</v>
      </c>
      <c r="Q472" s="1056">
        <v>118.65684</v>
      </c>
      <c r="R472" s="1056">
        <v>305.66001999999997</v>
      </c>
      <c r="S472" s="1056">
        <v>94.925470000000004</v>
      </c>
      <c r="T472" s="285">
        <v>5265.5159300000005</v>
      </c>
      <c r="U472" s="286">
        <v>847.74806000000001</v>
      </c>
      <c r="V472" s="286">
        <v>6113.2639900000004</v>
      </c>
      <c r="W472" s="287">
        <v>333.07330000000002</v>
      </c>
      <c r="X472" s="287">
        <v>56.054200000000002</v>
      </c>
      <c r="Y472" s="287">
        <v>145.8426</v>
      </c>
      <c r="Z472" s="345">
        <v>534.9701</v>
      </c>
      <c r="AA472" s="285">
        <v>6648.2340899999999</v>
      </c>
      <c r="AB472" s="257">
        <v>70655.901119999995</v>
      </c>
      <c r="AC472" s="257">
        <v>3952.0051199999998</v>
      </c>
      <c r="AD472" s="263"/>
      <c r="AE472" s="249">
        <v>77402.126558937598</v>
      </c>
      <c r="AF472" s="249">
        <v>4329.3425688575999</v>
      </c>
      <c r="AG472" s="249"/>
      <c r="AH472" s="830"/>
      <c r="AI472" s="225"/>
      <c r="AJ472" s="266"/>
      <c r="AK472" s="1625"/>
      <c r="AL472" s="483"/>
      <c r="AM472"/>
      <c r="AO472" t="s">
        <v>364</v>
      </c>
      <c r="AQ472" s="1453"/>
    </row>
    <row r="473" spans="1:43" outlineLevel="1" x14ac:dyDescent="0.2">
      <c r="A473" s="787"/>
      <c r="B473" s="781" t="s">
        <v>2276</v>
      </c>
      <c r="C473" s="977"/>
      <c r="D473" s="977"/>
      <c r="E473" s="767">
        <v>209</v>
      </c>
      <c r="F473" s="276">
        <v>240</v>
      </c>
      <c r="G473" s="276" t="s">
        <v>28</v>
      </c>
      <c r="H473" s="277"/>
      <c r="I473" s="895">
        <v>170</v>
      </c>
      <c r="J473" s="279" t="s">
        <v>3262</v>
      </c>
      <c r="K473" s="277"/>
      <c r="L473" s="322"/>
      <c r="M473" s="281">
        <v>0.33</v>
      </c>
      <c r="N473" s="1463">
        <v>36</v>
      </c>
      <c r="O473" s="283">
        <v>7191.3203999999996</v>
      </c>
      <c r="P473" s="284">
        <v>2.5</v>
      </c>
      <c r="Q473" s="1056">
        <v>179.78300999999999</v>
      </c>
      <c r="R473" s="1056">
        <v>463.12103000000002</v>
      </c>
      <c r="S473" s="1056">
        <v>143.82641000000001</v>
      </c>
      <c r="T473" s="285">
        <v>7978.0508499999996</v>
      </c>
      <c r="U473" s="286">
        <v>1284.4661900000001</v>
      </c>
      <c r="V473" s="286">
        <v>9262.5170399999988</v>
      </c>
      <c r="W473" s="287">
        <v>354.56189999999998</v>
      </c>
      <c r="X473" s="287">
        <v>59.6706</v>
      </c>
      <c r="Y473" s="287">
        <v>155.2518</v>
      </c>
      <c r="Z473" s="345">
        <v>569.48429999999996</v>
      </c>
      <c r="AA473" s="285">
        <v>9832.0013399999989</v>
      </c>
      <c r="AB473" s="263"/>
      <c r="AC473" s="263"/>
      <c r="AD473" s="263"/>
      <c r="AE473" s="249"/>
      <c r="AF473" s="249"/>
      <c r="AG473" s="249"/>
      <c r="AH473" s="835" t="s">
        <v>592</v>
      </c>
      <c r="AI473" s="233"/>
      <c r="AJ473" s="355"/>
      <c r="AK473" s="1625"/>
      <c r="AL473" s="483"/>
      <c r="AM473"/>
      <c r="AO473" t="s">
        <v>364</v>
      </c>
      <c r="AQ473" s="1457"/>
    </row>
    <row r="474" spans="1:43" outlineLevel="1" x14ac:dyDescent="0.2">
      <c r="A474" s="787"/>
      <c r="B474" s="781" t="s">
        <v>2276</v>
      </c>
      <c r="C474" s="977"/>
      <c r="D474" s="977"/>
      <c r="E474" s="767">
        <v>209</v>
      </c>
      <c r="F474" s="276">
        <v>240</v>
      </c>
      <c r="G474" s="276" t="s">
        <v>28</v>
      </c>
      <c r="H474" s="277"/>
      <c r="I474" s="895">
        <v>201</v>
      </c>
      <c r="J474" s="279" t="s">
        <v>2609</v>
      </c>
      <c r="K474" s="277"/>
      <c r="L474" s="322"/>
      <c r="M474" s="281">
        <v>0.05</v>
      </c>
      <c r="N474" s="1463">
        <v>27</v>
      </c>
      <c r="O474" s="283">
        <v>765.52800000000002</v>
      </c>
      <c r="P474" s="284">
        <v>2.5</v>
      </c>
      <c r="Q474" s="1056">
        <v>19.138200000000001</v>
      </c>
      <c r="R474" s="1056">
        <v>49.3</v>
      </c>
      <c r="S474" s="1056">
        <v>15.310560000000001</v>
      </c>
      <c r="T474" s="285">
        <v>849.27675999999997</v>
      </c>
      <c r="U474" s="286">
        <v>136.73356000000001</v>
      </c>
      <c r="V474" s="286">
        <v>986.01031999999998</v>
      </c>
      <c r="W474" s="287">
        <v>53.721499999999999</v>
      </c>
      <c r="X474" s="287">
        <v>9.0410000000000004</v>
      </c>
      <c r="Y474" s="287">
        <v>23.523</v>
      </c>
      <c r="Z474" s="345">
        <v>86.285499999999999</v>
      </c>
      <c r="AA474" s="285">
        <v>1072.29582</v>
      </c>
      <c r="AB474" s="257">
        <v>2391.75216</v>
      </c>
      <c r="AC474" s="257">
        <v>393.30144000000001</v>
      </c>
      <c r="AD474" s="263"/>
      <c r="AE474" s="249">
        <v>2620.1166562367998</v>
      </c>
      <c r="AF474" s="249">
        <v>430.85386149120001</v>
      </c>
      <c r="AG474" s="249"/>
      <c r="AH474" s="835" t="s">
        <v>593</v>
      </c>
      <c r="AI474" s="354">
        <v>2.16</v>
      </c>
      <c r="AJ474" s="361"/>
      <c r="AK474" s="1625"/>
      <c r="AL474" s="483"/>
      <c r="AM474"/>
      <c r="AO474" t="s">
        <v>364</v>
      </c>
      <c r="AQ474" s="1457"/>
    </row>
    <row r="475" spans="1:43" ht="15" customHeight="1" outlineLevel="1" x14ac:dyDescent="0.2">
      <c r="A475" s="787"/>
      <c r="B475" s="807" t="s">
        <v>2276</v>
      </c>
      <c r="C475" s="978"/>
      <c r="D475" s="978"/>
      <c r="E475" s="768">
        <v>209</v>
      </c>
      <c r="F475" s="289">
        <v>240</v>
      </c>
      <c r="G475" s="289" t="s">
        <v>28</v>
      </c>
      <c r="H475" s="290"/>
      <c r="I475" s="901" t="s">
        <v>586</v>
      </c>
      <c r="J475" s="438" t="s">
        <v>624</v>
      </c>
      <c r="K475" s="439"/>
      <c r="L475" s="450"/>
      <c r="M475" s="440"/>
      <c r="N475" s="1470"/>
      <c r="O475" s="440"/>
      <c r="P475" s="441"/>
      <c r="Q475" s="1065"/>
      <c r="R475" s="1065"/>
      <c r="S475" s="1062"/>
      <c r="T475" s="430"/>
      <c r="U475" s="430"/>
      <c r="V475" s="430"/>
      <c r="W475" s="430"/>
      <c r="X475" s="430"/>
      <c r="Y475" s="430"/>
      <c r="Z475" s="430"/>
      <c r="AA475" s="430"/>
      <c r="AB475" s="260"/>
      <c r="AC475" s="260"/>
      <c r="AD475" s="260"/>
      <c r="AE475" s="260"/>
      <c r="AF475" s="260"/>
      <c r="AG475" s="260"/>
      <c r="AH475" s="833"/>
      <c r="AI475" s="261"/>
      <c r="AJ475" s="267"/>
      <c r="AK475" s="1626"/>
      <c r="AL475" s="483"/>
      <c r="AM475" t="s">
        <v>698</v>
      </c>
      <c r="AO475" t="s">
        <v>364</v>
      </c>
      <c r="AQ475" s="1453"/>
    </row>
    <row r="476" spans="1:43" ht="27.75" customHeight="1" x14ac:dyDescent="0.2">
      <c r="A476" s="804" t="s">
        <v>2052</v>
      </c>
      <c r="B476" s="781" t="s">
        <v>2276</v>
      </c>
      <c r="C476" s="977" t="s">
        <v>2537</v>
      </c>
      <c r="D476" s="977" t="s">
        <v>99</v>
      </c>
      <c r="E476" s="769">
        <v>210</v>
      </c>
      <c r="F476" s="268">
        <v>219</v>
      </c>
      <c r="G476" s="268" t="s">
        <v>28</v>
      </c>
      <c r="H476" s="268" t="s">
        <v>498</v>
      </c>
      <c r="I476" s="900"/>
      <c r="J476" s="270" t="s">
        <v>625</v>
      </c>
      <c r="K476" s="271">
        <v>37959</v>
      </c>
      <c r="L476" s="327" t="s">
        <v>583</v>
      </c>
      <c r="M476" s="272">
        <v>2.54</v>
      </c>
      <c r="N476" s="1097"/>
      <c r="O476" s="273">
        <v>71829.969599999997</v>
      </c>
      <c r="P476" s="269"/>
      <c r="Q476" s="1055">
        <v>1795.7492399999999</v>
      </c>
      <c r="R476" s="1055">
        <v>4625.8500400000003</v>
      </c>
      <c r="S476" s="1055">
        <v>1436.5993899999999</v>
      </c>
      <c r="T476" s="274">
        <v>79688.168269999995</v>
      </c>
      <c r="U476" s="272">
        <v>12829.795099999999</v>
      </c>
      <c r="V476" s="272">
        <v>92517.963369999983</v>
      </c>
      <c r="W476" s="275">
        <v>2729.0522000000001</v>
      </c>
      <c r="X476" s="275">
        <v>459.28279999999995</v>
      </c>
      <c r="Y476" s="275">
        <v>1194.9684000000002</v>
      </c>
      <c r="Z476" s="272">
        <v>4383.3034000000007</v>
      </c>
      <c r="AA476" s="274">
        <v>96901.266769999987</v>
      </c>
      <c r="AB476" s="348">
        <v>20125.264319999998</v>
      </c>
      <c r="AC476" s="348">
        <v>3751.1409600000002</v>
      </c>
      <c r="AD476" s="348">
        <v>950.04</v>
      </c>
      <c r="AE476" s="347">
        <v>22046.824557273601</v>
      </c>
      <c r="AF476" s="347">
        <v>4109.2998988607997</v>
      </c>
      <c r="AG476" s="347">
        <v>1561.12</v>
      </c>
      <c r="AH476" s="846">
        <v>124618.51122613439</v>
      </c>
      <c r="AI476" s="846">
        <v>3.28</v>
      </c>
      <c r="AJ476" s="398"/>
      <c r="AK476" s="1627">
        <v>58</v>
      </c>
      <c r="AL476" s="484"/>
      <c r="AM476" s="751" t="s">
        <v>2604</v>
      </c>
      <c r="AN476" t="b">
        <v>0</v>
      </c>
      <c r="AO476" t="e">
        <v>#NAME?</v>
      </c>
      <c r="AQ476" s="1454"/>
    </row>
    <row r="477" spans="1:43" outlineLevel="1" x14ac:dyDescent="0.2">
      <c r="A477" s="787"/>
      <c r="B477" s="781" t="s">
        <v>2276</v>
      </c>
      <c r="C477" s="977"/>
      <c r="D477" s="977"/>
      <c r="E477" s="767">
        <v>210</v>
      </c>
      <c r="F477" s="276">
        <v>219</v>
      </c>
      <c r="G477" s="276" t="s">
        <v>28</v>
      </c>
      <c r="H477" s="277"/>
      <c r="I477" s="895">
        <v>1</v>
      </c>
      <c r="J477" s="279" t="s">
        <v>546</v>
      </c>
      <c r="K477" s="319">
        <v>25233</v>
      </c>
      <c r="L477" s="321"/>
      <c r="M477" s="281">
        <v>1</v>
      </c>
      <c r="N477" s="1463">
        <v>54</v>
      </c>
      <c r="O477" s="283">
        <v>44146.32</v>
      </c>
      <c r="P477" s="284">
        <v>2.5</v>
      </c>
      <c r="Q477" s="1056">
        <v>1103.6579999999999</v>
      </c>
      <c r="R477" s="1056">
        <v>2843.0230099999999</v>
      </c>
      <c r="S477" s="1056">
        <v>882.92639999999994</v>
      </c>
      <c r="T477" s="285">
        <v>48975.927409999997</v>
      </c>
      <c r="U477" s="286">
        <v>7885.1243100000002</v>
      </c>
      <c r="V477" s="286">
        <v>56861.051719999996</v>
      </c>
      <c r="W477" s="287">
        <v>1074.43</v>
      </c>
      <c r="X477" s="287">
        <v>180.82</v>
      </c>
      <c r="Y477" s="287">
        <v>470.46</v>
      </c>
      <c r="Z477" s="345">
        <v>1725.71</v>
      </c>
      <c r="AA477" s="285">
        <v>58586.761719999995</v>
      </c>
      <c r="AB477" s="369"/>
      <c r="AC477" s="369"/>
      <c r="AD477" s="369"/>
      <c r="AE477" s="350"/>
      <c r="AF477" s="350"/>
      <c r="AG477" s="350"/>
      <c r="AH477" s="832"/>
      <c r="AI477" s="843"/>
      <c r="AJ477" s="351"/>
      <c r="AK477" s="1625"/>
      <c r="AL477" s="483"/>
      <c r="AM477"/>
      <c r="AO477" t="s">
        <v>364</v>
      </c>
      <c r="AQ477" s="1453"/>
    </row>
    <row r="478" spans="1:43" outlineLevel="1" x14ac:dyDescent="0.2">
      <c r="A478" s="787"/>
      <c r="B478" s="781" t="s">
        <v>2276</v>
      </c>
      <c r="C478" s="977"/>
      <c r="D478" s="977"/>
      <c r="E478" s="767">
        <v>210</v>
      </c>
      <c r="F478" s="276">
        <v>219</v>
      </c>
      <c r="G478" s="276" t="s">
        <v>28</v>
      </c>
      <c r="H478" s="277"/>
      <c r="I478" s="895">
        <v>180</v>
      </c>
      <c r="J478" s="279" t="s">
        <v>543</v>
      </c>
      <c r="K478" s="319">
        <v>12726</v>
      </c>
      <c r="L478" s="322"/>
      <c r="M478" s="281">
        <v>1</v>
      </c>
      <c r="N478" s="1463">
        <v>31</v>
      </c>
      <c r="O478" s="283">
        <v>17911.439999999999</v>
      </c>
      <c r="P478" s="284">
        <v>2.5</v>
      </c>
      <c r="Q478" s="1056">
        <v>447.786</v>
      </c>
      <c r="R478" s="1056">
        <v>1153.49674</v>
      </c>
      <c r="S478" s="1056">
        <v>358.22879999999998</v>
      </c>
      <c r="T478" s="285">
        <v>19870.951539999998</v>
      </c>
      <c r="U478" s="286">
        <v>3199.2231999999999</v>
      </c>
      <c r="V478" s="286">
        <v>23070.174739999999</v>
      </c>
      <c r="W478" s="287">
        <v>1074.43</v>
      </c>
      <c r="X478" s="287">
        <v>180.82</v>
      </c>
      <c r="Y478" s="287">
        <v>470.46</v>
      </c>
      <c r="Z478" s="345">
        <v>1725.71</v>
      </c>
      <c r="AA478" s="285">
        <v>24795.884739999998</v>
      </c>
      <c r="AB478" s="263"/>
      <c r="AC478" s="263"/>
      <c r="AD478" s="263"/>
      <c r="AE478" s="249"/>
      <c r="AF478" s="249"/>
      <c r="AG478" s="249"/>
      <c r="AH478" s="830"/>
      <c r="AI478" s="225"/>
      <c r="AJ478" s="266"/>
      <c r="AK478" s="1625"/>
      <c r="AL478" s="483"/>
      <c r="AM478"/>
      <c r="AO478" t="s">
        <v>364</v>
      </c>
      <c r="AQ478" s="1453"/>
    </row>
    <row r="479" spans="1:43" outlineLevel="1" x14ac:dyDescent="0.2">
      <c r="A479" s="787"/>
      <c r="B479" s="781" t="s">
        <v>2276</v>
      </c>
      <c r="C479" s="977"/>
      <c r="D479" s="977"/>
      <c r="E479" s="767">
        <v>210</v>
      </c>
      <c r="F479" s="276">
        <v>219</v>
      </c>
      <c r="G479" s="276" t="s">
        <v>28</v>
      </c>
      <c r="H479" s="277"/>
      <c r="I479" s="895">
        <v>200</v>
      </c>
      <c r="J479" s="279" t="s">
        <v>1927</v>
      </c>
      <c r="K479" s="277"/>
      <c r="L479" s="322"/>
      <c r="M479" s="281">
        <v>0.31</v>
      </c>
      <c r="N479" s="1463">
        <v>28</v>
      </c>
      <c r="O479" s="283">
        <v>4936.1423999999997</v>
      </c>
      <c r="P479" s="284">
        <v>2.5</v>
      </c>
      <c r="Q479" s="1056">
        <v>123.40356</v>
      </c>
      <c r="R479" s="1056">
        <v>317.88756999999998</v>
      </c>
      <c r="S479" s="1056">
        <v>98.722849999999994</v>
      </c>
      <c r="T479" s="285">
        <v>5476.1563799999994</v>
      </c>
      <c r="U479" s="286">
        <v>881.66117999999994</v>
      </c>
      <c r="V479" s="286">
        <v>6357.8175599999995</v>
      </c>
      <c r="W479" s="287">
        <v>333.07330000000002</v>
      </c>
      <c r="X479" s="287">
        <v>56.054200000000002</v>
      </c>
      <c r="Y479" s="287">
        <v>145.8426</v>
      </c>
      <c r="Z479" s="345">
        <v>534.9701</v>
      </c>
      <c r="AA479" s="285">
        <v>6892.78766</v>
      </c>
      <c r="AB479" s="257">
        <v>18681.62688</v>
      </c>
      <c r="AC479" s="257">
        <v>3512.79936</v>
      </c>
      <c r="AD479" s="263"/>
      <c r="AE479" s="249">
        <v>20465.3486145024</v>
      </c>
      <c r="AF479" s="249">
        <v>3848.2014428928001</v>
      </c>
      <c r="AG479" s="249"/>
      <c r="AH479" s="830"/>
      <c r="AI479" s="225"/>
      <c r="AJ479" s="266"/>
      <c r="AK479" s="1625"/>
      <c r="AL479" s="483"/>
      <c r="AM479"/>
      <c r="AO479" t="s">
        <v>364</v>
      </c>
      <c r="AQ479" s="1453"/>
    </row>
    <row r="480" spans="1:43" outlineLevel="1" x14ac:dyDescent="0.2">
      <c r="A480" s="787"/>
      <c r="B480" s="781" t="s">
        <v>2276</v>
      </c>
      <c r="C480" s="977"/>
      <c r="D480" s="977"/>
      <c r="E480" s="767">
        <v>210</v>
      </c>
      <c r="F480" s="276">
        <v>219</v>
      </c>
      <c r="G480" s="276" t="s">
        <v>28</v>
      </c>
      <c r="H480" s="277"/>
      <c r="I480" s="895">
        <v>170</v>
      </c>
      <c r="J480" s="279" t="s">
        <v>3262</v>
      </c>
      <c r="K480" s="277"/>
      <c r="L480" s="322"/>
      <c r="M480" s="281">
        <v>0.2</v>
      </c>
      <c r="N480" s="1463">
        <v>36</v>
      </c>
      <c r="O480" s="283">
        <v>4358.3760000000002</v>
      </c>
      <c r="P480" s="284">
        <v>2.5</v>
      </c>
      <c r="Q480" s="1056">
        <v>108.9594</v>
      </c>
      <c r="R480" s="1056">
        <v>280.67941000000002</v>
      </c>
      <c r="S480" s="1056">
        <v>87.167519999999996</v>
      </c>
      <c r="T480" s="285">
        <v>4835.1823299999996</v>
      </c>
      <c r="U480" s="286">
        <v>778.46436000000006</v>
      </c>
      <c r="V480" s="286">
        <v>5613.6466899999996</v>
      </c>
      <c r="W480" s="287">
        <v>214.886</v>
      </c>
      <c r="X480" s="287">
        <v>36.164000000000001</v>
      </c>
      <c r="Y480" s="287">
        <v>94.091999999999999</v>
      </c>
      <c r="Z480" s="345">
        <v>345.142</v>
      </c>
      <c r="AA480" s="285">
        <v>5958.7886899999994</v>
      </c>
      <c r="AB480" s="263"/>
      <c r="AC480" s="263"/>
      <c r="AD480" s="263"/>
      <c r="AE480" s="249"/>
      <c r="AF480" s="249"/>
      <c r="AG480" s="249"/>
      <c r="AH480" s="835" t="s">
        <v>592</v>
      </c>
      <c r="AI480" s="233"/>
      <c r="AJ480" s="355"/>
      <c r="AK480" s="1625"/>
      <c r="AL480" s="483"/>
      <c r="AM480"/>
      <c r="AO480" t="s">
        <v>364</v>
      </c>
      <c r="AQ480" s="1457"/>
    </row>
    <row r="481" spans="1:43" outlineLevel="1" x14ac:dyDescent="0.2">
      <c r="A481" s="787"/>
      <c r="B481" s="807" t="s">
        <v>2276</v>
      </c>
      <c r="C481" s="978"/>
      <c r="D481" s="978"/>
      <c r="E481" s="768">
        <v>210</v>
      </c>
      <c r="F481" s="289">
        <v>219</v>
      </c>
      <c r="G481" s="289" t="s">
        <v>28</v>
      </c>
      <c r="H481" s="290"/>
      <c r="I481" s="899">
        <v>201</v>
      </c>
      <c r="J481" s="292" t="s">
        <v>2609</v>
      </c>
      <c r="K481" s="290"/>
      <c r="L481" s="656"/>
      <c r="M481" s="294">
        <v>0.03</v>
      </c>
      <c r="N481" s="1465">
        <v>28</v>
      </c>
      <c r="O481" s="283">
        <v>477.69119999999998</v>
      </c>
      <c r="P481" s="297">
        <v>2.5</v>
      </c>
      <c r="Q481" s="1056">
        <v>11.94228</v>
      </c>
      <c r="R481" s="1056">
        <v>30.763310000000001</v>
      </c>
      <c r="S481" s="1056">
        <v>9.55382</v>
      </c>
      <c r="T481" s="298">
        <v>529.95060999999998</v>
      </c>
      <c r="U481" s="286">
        <v>85.322050000000004</v>
      </c>
      <c r="V481" s="299">
        <v>615.27265999999997</v>
      </c>
      <c r="W481" s="287">
        <v>32.232900000000001</v>
      </c>
      <c r="X481" s="287">
        <v>5.4245999999999999</v>
      </c>
      <c r="Y481" s="287">
        <v>14.113799999999999</v>
      </c>
      <c r="Z481" s="346">
        <v>51.771299999999997</v>
      </c>
      <c r="AA481" s="298">
        <v>667.04395999999997</v>
      </c>
      <c r="AB481" s="368">
        <v>1443.63744</v>
      </c>
      <c r="AC481" s="368">
        <v>238.3416</v>
      </c>
      <c r="AD481" s="465"/>
      <c r="AE481" s="260">
        <v>1581.4759427711999</v>
      </c>
      <c r="AF481" s="260">
        <v>261.098455968</v>
      </c>
      <c r="AG481" s="260"/>
      <c r="AH481" s="356" t="s">
        <v>593</v>
      </c>
      <c r="AI481" s="356">
        <v>2.16</v>
      </c>
      <c r="AJ481" s="357"/>
      <c r="AK481" s="1626"/>
      <c r="AL481" s="483"/>
      <c r="AM481"/>
      <c r="AO481" t="s">
        <v>364</v>
      </c>
      <c r="AQ481" s="1457"/>
    </row>
    <row r="482" spans="1:43" ht="30.75" customHeight="1" x14ac:dyDescent="0.2">
      <c r="A482" s="804" t="s">
        <v>2053</v>
      </c>
      <c r="B482" s="781" t="s">
        <v>2276</v>
      </c>
      <c r="C482" s="977" t="s">
        <v>2537</v>
      </c>
      <c r="D482" s="977" t="s">
        <v>99</v>
      </c>
      <c r="E482" s="769">
        <v>210</v>
      </c>
      <c r="F482" s="268">
        <v>219</v>
      </c>
      <c r="G482" s="268" t="s">
        <v>28</v>
      </c>
      <c r="H482" s="268" t="s">
        <v>1873</v>
      </c>
      <c r="I482" s="898"/>
      <c r="J482" s="1045" t="s">
        <v>837</v>
      </c>
      <c r="K482" s="327">
        <v>100000</v>
      </c>
      <c r="L482" s="327" t="s">
        <v>583</v>
      </c>
      <c r="M482" s="272">
        <v>17.34</v>
      </c>
      <c r="N482" s="1487"/>
      <c r="O482" s="273">
        <v>451328.13119999995</v>
      </c>
      <c r="P482" s="689"/>
      <c r="Q482" s="1055">
        <v>11283.20328</v>
      </c>
      <c r="R482" s="1055">
        <v>29065.531640000001</v>
      </c>
      <c r="S482" s="1055">
        <v>9026.5626199999988</v>
      </c>
      <c r="T482" s="274">
        <v>500703.42874</v>
      </c>
      <c r="U482" s="272">
        <v>80613.252030000003</v>
      </c>
      <c r="V482" s="272">
        <v>581316.68076999998</v>
      </c>
      <c r="W482" s="275">
        <v>18630.6162</v>
      </c>
      <c r="X482" s="275">
        <v>3135.4187999999999</v>
      </c>
      <c r="Y482" s="275">
        <v>8157.7763999999997</v>
      </c>
      <c r="Z482" s="272">
        <v>29923.811399999999</v>
      </c>
      <c r="AA482" s="274">
        <v>611240.49216999998</v>
      </c>
      <c r="AB482" s="348">
        <v>1430754.03</v>
      </c>
      <c r="AC482" s="348">
        <v>22474.98</v>
      </c>
      <c r="AD482" s="348">
        <v>5602.7550000000001</v>
      </c>
      <c r="AE482" s="639">
        <v>1567362.42</v>
      </c>
      <c r="AF482" s="639">
        <v>24620.89</v>
      </c>
      <c r="AG482" s="639">
        <v>6137.71</v>
      </c>
      <c r="AH482" s="846">
        <v>2209361.51217</v>
      </c>
      <c r="AI482" s="846">
        <v>22.09</v>
      </c>
      <c r="AJ482" s="398"/>
      <c r="AK482" s="1627">
        <v>59</v>
      </c>
      <c r="AL482" s="484"/>
      <c r="AM482" s="474" t="s">
        <v>2603</v>
      </c>
      <c r="AN482" t="b">
        <v>0</v>
      </c>
      <c r="AO482" t="e">
        <v>#NAME?</v>
      </c>
      <c r="AQ482" s="1452"/>
    </row>
    <row r="483" spans="1:43" outlineLevel="1" x14ac:dyDescent="0.2">
      <c r="A483" s="787"/>
      <c r="B483" s="781" t="s">
        <v>2276</v>
      </c>
      <c r="C483" s="977"/>
      <c r="D483" s="977"/>
      <c r="E483" s="767">
        <v>210</v>
      </c>
      <c r="F483" s="276">
        <v>219</v>
      </c>
      <c r="G483" s="276" t="s">
        <v>28</v>
      </c>
      <c r="H483" s="277"/>
      <c r="I483" s="895">
        <v>222</v>
      </c>
      <c r="J483" s="279" t="s">
        <v>534</v>
      </c>
      <c r="K483" s="280"/>
      <c r="L483" s="321"/>
      <c r="M483" s="754">
        <v>15.04</v>
      </c>
      <c r="N483" s="1472">
        <v>42</v>
      </c>
      <c r="O483" s="283">
        <v>414705.13919999998</v>
      </c>
      <c r="P483" s="564">
        <v>2.5</v>
      </c>
      <c r="Q483" s="1056">
        <v>10367.628479999999</v>
      </c>
      <c r="R483" s="1056">
        <v>26707.01096</v>
      </c>
      <c r="S483" s="1056">
        <v>8294.1027799999993</v>
      </c>
      <c r="T483" s="756">
        <v>460073.88141999999</v>
      </c>
      <c r="U483" s="286">
        <v>74071.894910000003</v>
      </c>
      <c r="V483" s="755">
        <v>534145.77633000002</v>
      </c>
      <c r="W483" s="287">
        <v>16159.4272</v>
      </c>
      <c r="X483" s="287">
        <v>2719.5328</v>
      </c>
      <c r="Y483" s="287">
        <v>7075.7183999999997</v>
      </c>
      <c r="Z483" s="757">
        <v>25954.678399999997</v>
      </c>
      <c r="AA483" s="756">
        <v>560100.45473</v>
      </c>
      <c r="AB483" s="350"/>
      <c r="AC483" s="350"/>
      <c r="AD483" s="350"/>
      <c r="AE483" s="350"/>
      <c r="AF483" s="350"/>
      <c r="AG483" s="350"/>
      <c r="AH483" s="832"/>
      <c r="AI483" s="843"/>
      <c r="AJ483" s="351"/>
      <c r="AK483" s="1625"/>
      <c r="AL483" s="483"/>
      <c r="AM483"/>
      <c r="AO483" t="s">
        <v>364</v>
      </c>
      <c r="AQ483" s="1453"/>
    </row>
    <row r="484" spans="1:43" outlineLevel="1" x14ac:dyDescent="0.2">
      <c r="A484" s="787"/>
      <c r="B484" s="1109" t="s">
        <v>2276</v>
      </c>
      <c r="C484" s="1110"/>
      <c r="D484" s="1110"/>
      <c r="E484" s="767">
        <v>210</v>
      </c>
      <c r="F484" s="276">
        <v>219</v>
      </c>
      <c r="G484" s="276" t="s">
        <v>28</v>
      </c>
      <c r="H484" s="277"/>
      <c r="I484" s="895">
        <v>200</v>
      </c>
      <c r="J484" s="279" t="s">
        <v>1927</v>
      </c>
      <c r="K484" s="277"/>
      <c r="L484" s="322"/>
      <c r="M484" s="281">
        <v>2.2999999999999998</v>
      </c>
      <c r="N484" s="1463">
        <v>28</v>
      </c>
      <c r="O484" s="283">
        <v>36622.991999999998</v>
      </c>
      <c r="P484" s="284">
        <v>2.5</v>
      </c>
      <c r="Q484" s="1056">
        <v>915.57479999999998</v>
      </c>
      <c r="R484" s="1056">
        <v>2358.5206800000001</v>
      </c>
      <c r="S484" s="1056">
        <v>732.45983999999999</v>
      </c>
      <c r="T484" s="285">
        <v>40629.547320000005</v>
      </c>
      <c r="U484" s="286">
        <v>6541.3571199999997</v>
      </c>
      <c r="V484" s="286">
        <v>47170.904440000006</v>
      </c>
      <c r="W484" s="287">
        <v>2471.1889999999999</v>
      </c>
      <c r="X484" s="287">
        <v>415.88600000000002</v>
      </c>
      <c r="Y484" s="287">
        <v>1082.058</v>
      </c>
      <c r="Z484" s="345">
        <v>3969.1329999999998</v>
      </c>
      <c r="AA484" s="285">
        <v>51140.037440000007</v>
      </c>
      <c r="AB484" s="758"/>
      <c r="AC484" s="758"/>
      <c r="AD484" s="758"/>
      <c r="AE484" s="758"/>
      <c r="AF484" s="758"/>
      <c r="AG484" s="758"/>
      <c r="AH484" s="1111"/>
      <c r="AI484" s="1112"/>
      <c r="AJ484" s="1113"/>
      <c r="AK484" s="1626"/>
      <c r="AL484" s="483"/>
      <c r="AM484"/>
      <c r="AO484" t="s">
        <v>364</v>
      </c>
      <c r="AQ484" s="1453"/>
    </row>
    <row r="485" spans="1:43" outlineLevel="1" x14ac:dyDescent="0.2">
      <c r="A485" s="787"/>
      <c r="B485" s="1114" t="s">
        <v>2276</v>
      </c>
      <c r="C485" s="1115"/>
      <c r="D485" s="1115"/>
      <c r="E485" s="1116">
        <v>210</v>
      </c>
      <c r="F485" s="1117">
        <v>219</v>
      </c>
      <c r="G485" s="1117" t="s">
        <v>28</v>
      </c>
      <c r="H485" s="1118"/>
      <c r="I485" s="1119" t="s">
        <v>587</v>
      </c>
      <c r="J485" s="1120" t="s">
        <v>2678</v>
      </c>
      <c r="K485" s="1118"/>
      <c r="L485" s="1121"/>
      <c r="M485" s="1122"/>
      <c r="N485" s="1488"/>
      <c r="O485" s="1123"/>
      <c r="P485" s="1124"/>
      <c r="Q485" s="1125"/>
      <c r="R485" s="1125"/>
      <c r="S485" s="1125"/>
      <c r="T485" s="1126"/>
      <c r="U485" s="1127"/>
      <c r="V485" s="1127"/>
      <c r="W485" s="1128"/>
      <c r="X485" s="1128"/>
      <c r="Y485" s="1128"/>
      <c r="Z485" s="1129"/>
      <c r="AA485" s="1126"/>
      <c r="AB485" s="1130"/>
      <c r="AC485" s="1130"/>
      <c r="AD485" s="1130"/>
      <c r="AE485" s="1130"/>
      <c r="AF485" s="1130"/>
      <c r="AG485" s="1130"/>
      <c r="AH485" s="1131"/>
      <c r="AI485" s="1132"/>
      <c r="AJ485" s="1133"/>
      <c r="AK485" s="1625"/>
      <c r="AL485" s="483"/>
      <c r="AM485"/>
      <c r="AQ485" s="1453"/>
    </row>
    <row r="486" spans="1:43" ht="27.75" customHeight="1" x14ac:dyDescent="0.2">
      <c r="A486" s="804" t="s">
        <v>2054</v>
      </c>
      <c r="B486" s="805" t="s">
        <v>2276</v>
      </c>
      <c r="C486" s="975" t="s">
        <v>2537</v>
      </c>
      <c r="D486" s="975" t="s">
        <v>100</v>
      </c>
      <c r="E486" s="766">
        <v>211</v>
      </c>
      <c r="F486" s="378">
        <v>220</v>
      </c>
      <c r="G486" s="378" t="s">
        <v>28</v>
      </c>
      <c r="H486" s="378" t="s">
        <v>498</v>
      </c>
      <c r="I486" s="894"/>
      <c r="J486" s="400" t="s">
        <v>626</v>
      </c>
      <c r="K486" s="380">
        <v>48053</v>
      </c>
      <c r="L486" s="660" t="s">
        <v>583</v>
      </c>
      <c r="M486" s="384">
        <v>3.34</v>
      </c>
      <c r="N486" s="1486"/>
      <c r="O486" s="383">
        <v>93373.2984</v>
      </c>
      <c r="P486" s="382"/>
      <c r="Q486" s="1070">
        <v>2334.3324599999996</v>
      </c>
      <c r="R486" s="1070">
        <v>6013.2404099999994</v>
      </c>
      <c r="S486" s="1070">
        <v>1867.46597</v>
      </c>
      <c r="T486" s="385">
        <v>103588.33723999999</v>
      </c>
      <c r="U486" s="384">
        <v>16677.722299999998</v>
      </c>
      <c r="V486" s="384">
        <v>120266.05954</v>
      </c>
      <c r="W486" s="386">
        <v>3588.5962</v>
      </c>
      <c r="X486" s="386">
        <v>603.9387999999999</v>
      </c>
      <c r="Y486" s="386">
        <v>1571.3363999999997</v>
      </c>
      <c r="Z486" s="384">
        <v>5763.8713999999991</v>
      </c>
      <c r="AA486" s="385">
        <v>126029.93093999999</v>
      </c>
      <c r="AB486" s="348">
        <v>46411.323840000005</v>
      </c>
      <c r="AC486" s="348">
        <v>7229.3760000000002</v>
      </c>
      <c r="AD486" s="348">
        <v>950.04</v>
      </c>
      <c r="AE486" s="347">
        <v>50842.677040243201</v>
      </c>
      <c r="AF486" s="347">
        <v>7919.636820480001</v>
      </c>
      <c r="AG486" s="347">
        <v>1561.12</v>
      </c>
      <c r="AH486" s="846">
        <v>186353.36480072318</v>
      </c>
      <c r="AI486" s="846">
        <v>3.88</v>
      </c>
      <c r="AJ486" s="398"/>
      <c r="AK486" s="1627">
        <v>60</v>
      </c>
      <c r="AL486" s="484"/>
      <c r="AM486" s="751" t="s">
        <v>2604</v>
      </c>
      <c r="AN486" t="b">
        <v>0</v>
      </c>
      <c r="AO486" t="e">
        <v>#NAME?</v>
      </c>
      <c r="AQ486" s="1454"/>
    </row>
    <row r="487" spans="1:43" outlineLevel="1" x14ac:dyDescent="0.2">
      <c r="A487" s="787"/>
      <c r="B487" s="781" t="s">
        <v>2276</v>
      </c>
      <c r="C487" s="977"/>
      <c r="D487" s="977"/>
      <c r="E487" s="767">
        <v>211</v>
      </c>
      <c r="F487" s="276">
        <v>220</v>
      </c>
      <c r="G487" s="276" t="s">
        <v>28</v>
      </c>
      <c r="H487" s="277"/>
      <c r="I487" s="895">
        <v>1</v>
      </c>
      <c r="J487" s="279" t="s">
        <v>546</v>
      </c>
      <c r="K487" s="319">
        <v>25233</v>
      </c>
      <c r="L487" s="321"/>
      <c r="M487" s="281">
        <v>1</v>
      </c>
      <c r="N487" s="1463">
        <v>54</v>
      </c>
      <c r="O487" s="283">
        <v>44146.32</v>
      </c>
      <c r="P487" s="284">
        <v>2.5</v>
      </c>
      <c r="Q487" s="1056">
        <v>1103.6579999999999</v>
      </c>
      <c r="R487" s="1056">
        <v>2843.0230099999999</v>
      </c>
      <c r="S487" s="1056">
        <v>882.92639999999994</v>
      </c>
      <c r="T487" s="285">
        <v>48975.927409999997</v>
      </c>
      <c r="U487" s="286">
        <v>7885.1243100000002</v>
      </c>
      <c r="V487" s="286">
        <v>56861.051719999996</v>
      </c>
      <c r="W487" s="287">
        <v>1074.43</v>
      </c>
      <c r="X487" s="287">
        <v>180.82</v>
      </c>
      <c r="Y487" s="287">
        <v>470.46</v>
      </c>
      <c r="Z487" s="345">
        <v>1725.71</v>
      </c>
      <c r="AA487" s="285">
        <v>58586.761719999995</v>
      </c>
      <c r="AB487" s="369"/>
      <c r="AC487" s="369"/>
      <c r="AD487" s="369"/>
      <c r="AE487" s="350"/>
      <c r="AF487" s="350"/>
      <c r="AG487" s="350"/>
      <c r="AH487" s="832"/>
      <c r="AI487" s="843"/>
      <c r="AJ487" s="351"/>
      <c r="AK487" s="1625"/>
      <c r="AL487" s="483"/>
      <c r="AM487"/>
      <c r="AO487" t="s">
        <v>364</v>
      </c>
      <c r="AQ487" s="1453"/>
    </row>
    <row r="488" spans="1:43" outlineLevel="1" x14ac:dyDescent="0.2">
      <c r="A488" s="787"/>
      <c r="B488" s="781" t="s">
        <v>2276</v>
      </c>
      <c r="C488" s="977"/>
      <c r="D488" s="977"/>
      <c r="E488" s="767">
        <v>211</v>
      </c>
      <c r="F488" s="276">
        <v>220</v>
      </c>
      <c r="G488" s="276" t="s">
        <v>28</v>
      </c>
      <c r="H488" s="277"/>
      <c r="I488" s="895">
        <v>80</v>
      </c>
      <c r="J488" s="279" t="s">
        <v>561</v>
      </c>
      <c r="K488" s="319">
        <v>16457</v>
      </c>
      <c r="L488" s="322"/>
      <c r="M488" s="281">
        <v>1</v>
      </c>
      <c r="N488" s="1463">
        <v>40</v>
      </c>
      <c r="O488" s="283">
        <v>25493.52</v>
      </c>
      <c r="P488" s="284">
        <v>2.5</v>
      </c>
      <c r="Q488" s="1056">
        <v>637.33799999999997</v>
      </c>
      <c r="R488" s="1056">
        <v>1641.78269</v>
      </c>
      <c r="S488" s="1056">
        <v>509.87040000000002</v>
      </c>
      <c r="T488" s="285">
        <v>28282.51109</v>
      </c>
      <c r="U488" s="286">
        <v>4553.4842900000003</v>
      </c>
      <c r="V488" s="286">
        <v>32835.99538</v>
      </c>
      <c r="W488" s="287">
        <v>1074.43</v>
      </c>
      <c r="X488" s="287">
        <v>180.82</v>
      </c>
      <c r="Y488" s="287">
        <v>470.46</v>
      </c>
      <c r="Z488" s="345">
        <v>1725.71</v>
      </c>
      <c r="AA488" s="285">
        <v>34561.705379999999</v>
      </c>
      <c r="AB488" s="263"/>
      <c r="AC488" s="263"/>
      <c r="AD488" s="263"/>
      <c r="AE488" s="249"/>
      <c r="AF488" s="249"/>
      <c r="AG488" s="249"/>
      <c r="AH488" s="830"/>
      <c r="AI488" s="225"/>
      <c r="AJ488" s="266"/>
      <c r="AK488" s="1625"/>
      <c r="AL488" s="483"/>
      <c r="AM488"/>
      <c r="AO488" t="s">
        <v>364</v>
      </c>
      <c r="AQ488" s="1453"/>
    </row>
    <row r="489" spans="1:43" outlineLevel="1" x14ac:dyDescent="0.2">
      <c r="A489" s="787"/>
      <c r="B489" s="781" t="s">
        <v>2276</v>
      </c>
      <c r="C489" s="977"/>
      <c r="D489" s="977"/>
      <c r="E489" s="767">
        <v>211</v>
      </c>
      <c r="F489" s="276">
        <v>220</v>
      </c>
      <c r="G489" s="276" t="s">
        <v>28</v>
      </c>
      <c r="H489" s="277"/>
      <c r="I489" s="895">
        <v>180</v>
      </c>
      <c r="J489" s="279" t="s">
        <v>543</v>
      </c>
      <c r="K489" s="319">
        <v>6363</v>
      </c>
      <c r="L489" s="322"/>
      <c r="M489" s="281">
        <v>0.5</v>
      </c>
      <c r="N489" s="1463">
        <v>29</v>
      </c>
      <c r="O489" s="283">
        <v>8280.06</v>
      </c>
      <c r="P489" s="284">
        <v>2.5</v>
      </c>
      <c r="Q489" s="1056">
        <v>207.00149999999999</v>
      </c>
      <c r="R489" s="1056">
        <v>533.23586</v>
      </c>
      <c r="S489" s="1056">
        <v>165.60120000000001</v>
      </c>
      <c r="T489" s="285">
        <v>9185.8985599999996</v>
      </c>
      <c r="U489" s="286">
        <v>1478.92967</v>
      </c>
      <c r="V489" s="286">
        <v>10664.828229999999</v>
      </c>
      <c r="W489" s="287">
        <v>537.21500000000003</v>
      </c>
      <c r="X489" s="287">
        <v>90.41</v>
      </c>
      <c r="Y489" s="287">
        <v>235.23</v>
      </c>
      <c r="Z489" s="345">
        <v>862.85500000000002</v>
      </c>
      <c r="AA489" s="285">
        <v>11527.683229999999</v>
      </c>
      <c r="AB489" s="263"/>
      <c r="AC489" s="263"/>
      <c r="AD489" s="263"/>
      <c r="AE489" s="249"/>
      <c r="AF489" s="249"/>
      <c r="AG489" s="249"/>
      <c r="AH489" s="830"/>
      <c r="AI489" s="225"/>
      <c r="AJ489" s="266"/>
      <c r="AK489" s="1625"/>
      <c r="AL489" s="483"/>
      <c r="AM489"/>
      <c r="AO489" t="s">
        <v>364</v>
      </c>
      <c r="AQ489" s="1453"/>
    </row>
    <row r="490" spans="1:43" outlineLevel="1" x14ac:dyDescent="0.2">
      <c r="A490" s="787"/>
      <c r="B490" s="781" t="s">
        <v>2276</v>
      </c>
      <c r="C490" s="977"/>
      <c r="D490" s="977"/>
      <c r="E490" s="767">
        <v>211</v>
      </c>
      <c r="F490" s="276">
        <v>220</v>
      </c>
      <c r="G490" s="276" t="s">
        <v>28</v>
      </c>
      <c r="H490" s="277"/>
      <c r="I490" s="895">
        <v>200</v>
      </c>
      <c r="J490" s="279" t="s">
        <v>1927</v>
      </c>
      <c r="K490" s="277"/>
      <c r="L490" s="322"/>
      <c r="M490" s="281">
        <v>0.38</v>
      </c>
      <c r="N490" s="1463">
        <v>27</v>
      </c>
      <c r="O490" s="283">
        <v>5818.0128000000004</v>
      </c>
      <c r="P490" s="284">
        <v>2.5</v>
      </c>
      <c r="Q490" s="1056">
        <v>145.45032</v>
      </c>
      <c r="R490" s="1056">
        <v>374.68002000000001</v>
      </c>
      <c r="S490" s="1056">
        <v>116.36026</v>
      </c>
      <c r="T490" s="285">
        <v>6454.5034000000005</v>
      </c>
      <c r="U490" s="286">
        <v>1039.1750500000001</v>
      </c>
      <c r="V490" s="286">
        <v>7493.6784500000003</v>
      </c>
      <c r="W490" s="287">
        <v>408.28339999999997</v>
      </c>
      <c r="X490" s="287">
        <v>68.711600000000004</v>
      </c>
      <c r="Y490" s="287">
        <v>178.7748</v>
      </c>
      <c r="Z490" s="345">
        <v>655.76980000000003</v>
      </c>
      <c r="AA490" s="285">
        <v>8149.4482500000004</v>
      </c>
      <c r="AB490" s="257">
        <v>43484.394240000001</v>
      </c>
      <c r="AC490" s="257">
        <v>6752.6424000000006</v>
      </c>
      <c r="AD490" s="263"/>
      <c r="AE490" s="249">
        <v>47636.284202035204</v>
      </c>
      <c r="AF490" s="249">
        <v>7397.3846963520009</v>
      </c>
      <c r="AG490" s="249"/>
      <c r="AH490" s="830"/>
      <c r="AI490" s="225"/>
      <c r="AJ490" s="266"/>
      <c r="AK490" s="1625"/>
      <c r="AL490" s="483"/>
      <c r="AM490"/>
      <c r="AO490" t="s">
        <v>364</v>
      </c>
      <c r="AQ490" s="1453"/>
    </row>
    <row r="491" spans="1:43" outlineLevel="1" x14ac:dyDescent="0.2">
      <c r="A491" s="787"/>
      <c r="B491" s="781" t="s">
        <v>2276</v>
      </c>
      <c r="C491" s="977"/>
      <c r="D491" s="977"/>
      <c r="E491" s="767">
        <v>211</v>
      </c>
      <c r="F491" s="276">
        <v>220</v>
      </c>
      <c r="G491" s="276" t="s">
        <v>28</v>
      </c>
      <c r="H491" s="277"/>
      <c r="I491" s="895">
        <v>170</v>
      </c>
      <c r="J491" s="279" t="s">
        <v>3262</v>
      </c>
      <c r="K491" s="277"/>
      <c r="L491" s="322"/>
      <c r="M491" s="281">
        <v>0.4</v>
      </c>
      <c r="N491" s="1463">
        <v>36</v>
      </c>
      <c r="O491" s="283">
        <v>8716.7520000000004</v>
      </c>
      <c r="P491" s="284">
        <v>2.5</v>
      </c>
      <c r="Q491" s="1056">
        <v>217.9188</v>
      </c>
      <c r="R491" s="1056">
        <v>561.35883000000001</v>
      </c>
      <c r="S491" s="1056">
        <v>174.33503999999999</v>
      </c>
      <c r="T491" s="285">
        <v>9670.364669999999</v>
      </c>
      <c r="U491" s="286">
        <v>1556.9287099999999</v>
      </c>
      <c r="V491" s="286">
        <v>11227.293379999999</v>
      </c>
      <c r="W491" s="287">
        <v>429.77199999999999</v>
      </c>
      <c r="X491" s="287">
        <v>72.328000000000003</v>
      </c>
      <c r="Y491" s="287">
        <v>188.184</v>
      </c>
      <c r="Z491" s="345">
        <v>690.28399999999999</v>
      </c>
      <c r="AA491" s="285">
        <v>11917.577379999999</v>
      </c>
      <c r="AB491" s="263"/>
      <c r="AC491" s="263"/>
      <c r="AD491" s="263"/>
      <c r="AE491" s="249"/>
      <c r="AF491" s="249"/>
      <c r="AG491" s="249"/>
      <c r="AH491" s="835" t="s">
        <v>592</v>
      </c>
      <c r="AI491" s="233"/>
      <c r="AJ491" s="355"/>
      <c r="AK491" s="1625"/>
      <c r="AL491" s="483"/>
      <c r="AM491"/>
      <c r="AO491" t="s">
        <v>364</v>
      </c>
      <c r="AQ491" s="1457"/>
    </row>
    <row r="492" spans="1:43" outlineLevel="1" x14ac:dyDescent="0.2">
      <c r="A492" s="787"/>
      <c r="B492" s="807" t="s">
        <v>2276</v>
      </c>
      <c r="C492" s="978"/>
      <c r="D492" s="978"/>
      <c r="E492" s="768">
        <v>211</v>
      </c>
      <c r="F492" s="289">
        <v>220</v>
      </c>
      <c r="G492" s="289" t="s">
        <v>28</v>
      </c>
      <c r="H492" s="290"/>
      <c r="I492" s="899">
        <v>201</v>
      </c>
      <c r="J492" s="292" t="s">
        <v>2609</v>
      </c>
      <c r="K492" s="290"/>
      <c r="L492" s="656"/>
      <c r="M492" s="294">
        <v>0.06</v>
      </c>
      <c r="N492" s="1465">
        <v>27</v>
      </c>
      <c r="O492" s="283">
        <v>918.6336</v>
      </c>
      <c r="P492" s="297">
        <v>2.5</v>
      </c>
      <c r="Q492" s="1056">
        <v>22.96584</v>
      </c>
      <c r="R492" s="1056">
        <v>59.16</v>
      </c>
      <c r="S492" s="1056">
        <v>18.372669999999999</v>
      </c>
      <c r="T492" s="298">
        <v>1019.1321099999999</v>
      </c>
      <c r="U492" s="286">
        <v>164.08027000000001</v>
      </c>
      <c r="V492" s="299">
        <v>1183.2123799999999</v>
      </c>
      <c r="W492" s="287">
        <v>64.465800000000002</v>
      </c>
      <c r="X492" s="287">
        <v>10.8492</v>
      </c>
      <c r="Y492" s="287">
        <v>28.227599999999999</v>
      </c>
      <c r="Z492" s="346">
        <v>103.54259999999999</v>
      </c>
      <c r="AA492" s="298">
        <v>1286.7549799999999</v>
      </c>
      <c r="AB492" s="368">
        <v>2926.9295999999999</v>
      </c>
      <c r="AC492" s="368">
        <v>476.73359999999997</v>
      </c>
      <c r="AD492" s="465"/>
      <c r="AE492" s="260">
        <v>3206.3928382079998</v>
      </c>
      <c r="AF492" s="260">
        <v>522.25212412799999</v>
      </c>
      <c r="AG492" s="260"/>
      <c r="AH492" s="356" t="s">
        <v>593</v>
      </c>
      <c r="AI492" s="356">
        <v>2.16</v>
      </c>
      <c r="AJ492" s="357"/>
      <c r="AK492" s="1626"/>
      <c r="AL492" s="483"/>
      <c r="AM492"/>
      <c r="AO492" t="s">
        <v>364</v>
      </c>
      <c r="AQ492" s="1457"/>
    </row>
    <row r="493" spans="1:43" ht="25.5" x14ac:dyDescent="0.2">
      <c r="A493" s="804" t="s">
        <v>2055</v>
      </c>
      <c r="B493" s="781" t="s">
        <v>2276</v>
      </c>
      <c r="C493" s="977" t="s">
        <v>2537</v>
      </c>
      <c r="D493" s="977" t="s">
        <v>100</v>
      </c>
      <c r="E493" s="769">
        <v>211</v>
      </c>
      <c r="F493" s="268">
        <v>276</v>
      </c>
      <c r="G493" s="268" t="s">
        <v>28</v>
      </c>
      <c r="H493" s="268" t="s">
        <v>498</v>
      </c>
      <c r="I493" s="898"/>
      <c r="J493" s="302" t="s">
        <v>627</v>
      </c>
      <c r="K493" s="271">
        <v>82870.100000000006</v>
      </c>
      <c r="L493" s="327" t="s">
        <v>583</v>
      </c>
      <c r="M493" s="272">
        <v>5.3</v>
      </c>
      <c r="N493" s="1097"/>
      <c r="O493" s="273">
        <v>140871.64800000002</v>
      </c>
      <c r="P493" s="269"/>
      <c r="Q493" s="1055">
        <v>3521.7912000000001</v>
      </c>
      <c r="R493" s="1055">
        <v>9072.1341299999985</v>
      </c>
      <c r="S493" s="1055">
        <v>2817.4329600000005</v>
      </c>
      <c r="T493" s="274">
        <v>156283.00629000005</v>
      </c>
      <c r="U493" s="272">
        <v>25161.564009999998</v>
      </c>
      <c r="V493" s="272">
        <v>181444.57030000002</v>
      </c>
      <c r="W493" s="275">
        <v>5694.4789999999994</v>
      </c>
      <c r="X493" s="275">
        <v>958.346</v>
      </c>
      <c r="Y493" s="275">
        <v>2493.4380000000006</v>
      </c>
      <c r="Z493" s="272">
        <v>9146.2630000000008</v>
      </c>
      <c r="AA493" s="274">
        <v>190590.83330000003</v>
      </c>
      <c r="AB493" s="464">
        <v>37714.440960000007</v>
      </c>
      <c r="AC493" s="464">
        <v>7229.3760000000002</v>
      </c>
      <c r="AD493" s="348">
        <v>950.04</v>
      </c>
      <c r="AE493" s="347">
        <v>41315.415782860808</v>
      </c>
      <c r="AF493" s="347">
        <v>7919.636820480001</v>
      </c>
      <c r="AG493" s="347">
        <v>1561.12</v>
      </c>
      <c r="AH493" s="846">
        <v>241387.00590334082</v>
      </c>
      <c r="AI493" s="846">
        <v>2.91</v>
      </c>
      <c r="AJ493" s="398"/>
      <c r="AK493" s="1627">
        <v>61</v>
      </c>
      <c r="AL493" s="484"/>
      <c r="AM493" s="751" t="s">
        <v>2604</v>
      </c>
      <c r="AN493" t="b">
        <v>0</v>
      </c>
      <c r="AO493" t="e">
        <v>#NAME?</v>
      </c>
      <c r="AQ493" s="1454"/>
    </row>
    <row r="494" spans="1:43" outlineLevel="1" x14ac:dyDescent="0.2">
      <c r="A494" s="787"/>
      <c r="B494" s="781" t="s">
        <v>2276</v>
      </c>
      <c r="C494" s="977"/>
      <c r="D494" s="977"/>
      <c r="E494" s="767">
        <v>211</v>
      </c>
      <c r="F494" s="276">
        <v>276</v>
      </c>
      <c r="G494" s="276" t="s">
        <v>28</v>
      </c>
      <c r="H494" s="277"/>
      <c r="I494" s="895">
        <v>1</v>
      </c>
      <c r="J494" s="279" t="s">
        <v>546</v>
      </c>
      <c r="K494" s="319">
        <v>30279.599999999999</v>
      </c>
      <c r="L494" s="321"/>
      <c r="M494" s="281">
        <v>1.2</v>
      </c>
      <c r="N494" s="1463">
        <v>54</v>
      </c>
      <c r="O494" s="283">
        <v>52975.584000000003</v>
      </c>
      <c r="P494" s="284">
        <v>2.5</v>
      </c>
      <c r="Q494" s="1056">
        <v>1324.3896</v>
      </c>
      <c r="R494" s="1056">
        <v>3411.62761</v>
      </c>
      <c r="S494" s="1056">
        <v>1059.5116800000001</v>
      </c>
      <c r="T494" s="285">
        <v>58771.112890000011</v>
      </c>
      <c r="U494" s="286">
        <v>9462.1491800000003</v>
      </c>
      <c r="V494" s="286">
        <v>68233.262070000012</v>
      </c>
      <c r="W494" s="287">
        <v>1289.316</v>
      </c>
      <c r="X494" s="287">
        <v>216.98400000000001</v>
      </c>
      <c r="Y494" s="287">
        <v>564.55200000000002</v>
      </c>
      <c r="Z494" s="345">
        <v>2070.8519999999999</v>
      </c>
      <c r="AA494" s="285">
        <v>70304.114070000011</v>
      </c>
      <c r="AB494" s="369"/>
      <c r="AC494" s="369"/>
      <c r="AD494" s="369"/>
      <c r="AE494" s="350"/>
      <c r="AF494" s="350"/>
      <c r="AG494" s="350"/>
      <c r="AH494" s="832"/>
      <c r="AI494" s="843"/>
      <c r="AJ494" s="351"/>
      <c r="AK494" s="1625"/>
      <c r="AL494" s="483"/>
      <c r="AM494"/>
      <c r="AO494" t="s">
        <v>364</v>
      </c>
      <c r="AQ494" s="1453"/>
    </row>
    <row r="495" spans="1:43" outlineLevel="1" x14ac:dyDescent="0.2">
      <c r="A495" s="787"/>
      <c r="B495" s="781" t="s">
        <v>2276</v>
      </c>
      <c r="C495" s="977"/>
      <c r="D495" s="977"/>
      <c r="E495" s="767">
        <v>211</v>
      </c>
      <c r="F495" s="276">
        <v>276</v>
      </c>
      <c r="G495" s="276" t="s">
        <v>28</v>
      </c>
      <c r="H495" s="277"/>
      <c r="I495" s="895">
        <v>80</v>
      </c>
      <c r="J495" s="279" t="s">
        <v>561</v>
      </c>
      <c r="K495" s="319">
        <v>24685.5</v>
      </c>
      <c r="L495" s="322"/>
      <c r="M495" s="281">
        <v>1.5</v>
      </c>
      <c r="N495" s="1463">
        <v>40</v>
      </c>
      <c r="O495" s="283">
        <v>38240.28</v>
      </c>
      <c r="P495" s="284">
        <v>2.5</v>
      </c>
      <c r="Q495" s="1056">
        <v>956.00699999999995</v>
      </c>
      <c r="R495" s="1056">
        <v>2462.6740300000001</v>
      </c>
      <c r="S495" s="1056">
        <v>764.80560000000003</v>
      </c>
      <c r="T495" s="285">
        <v>42423.766629999998</v>
      </c>
      <c r="U495" s="286">
        <v>6830.2264299999997</v>
      </c>
      <c r="V495" s="286">
        <v>49253.993060000001</v>
      </c>
      <c r="W495" s="287">
        <v>1611.645</v>
      </c>
      <c r="X495" s="287">
        <v>271.23</v>
      </c>
      <c r="Y495" s="287">
        <v>705.69</v>
      </c>
      <c r="Z495" s="345">
        <v>2588.5650000000001</v>
      </c>
      <c r="AA495" s="285">
        <v>51842.558060000003</v>
      </c>
      <c r="AB495" s="263"/>
      <c r="AC495" s="263"/>
      <c r="AD495" s="263"/>
      <c r="AE495" s="249"/>
      <c r="AF495" s="249"/>
      <c r="AG495" s="249"/>
      <c r="AH495" s="830"/>
      <c r="AI495" s="225"/>
      <c r="AJ495" s="266"/>
      <c r="AK495" s="1625"/>
      <c r="AL495" s="483"/>
      <c r="AM495"/>
      <c r="AO495" t="s">
        <v>364</v>
      </c>
      <c r="AQ495" s="1453"/>
    </row>
    <row r="496" spans="1:43" outlineLevel="1" x14ac:dyDescent="0.2">
      <c r="A496" s="787"/>
      <c r="B496" s="781" t="s">
        <v>2276</v>
      </c>
      <c r="C496" s="977"/>
      <c r="D496" s="977"/>
      <c r="E496" s="767">
        <v>211</v>
      </c>
      <c r="F496" s="276">
        <v>276</v>
      </c>
      <c r="G496" s="276" t="s">
        <v>28</v>
      </c>
      <c r="H496" s="277"/>
      <c r="I496" s="895">
        <v>61</v>
      </c>
      <c r="J496" s="279" t="s">
        <v>509</v>
      </c>
      <c r="K496" s="319">
        <v>27905</v>
      </c>
      <c r="L496" s="322"/>
      <c r="M496" s="281">
        <v>1.5</v>
      </c>
      <c r="N496" s="1463">
        <v>34</v>
      </c>
      <c r="O496" s="283">
        <v>30221.64</v>
      </c>
      <c r="P496" s="284">
        <v>2.5</v>
      </c>
      <c r="Q496" s="1056">
        <v>755.54100000000005</v>
      </c>
      <c r="R496" s="1056">
        <v>1946.2736199999999</v>
      </c>
      <c r="S496" s="1056">
        <v>604.43280000000004</v>
      </c>
      <c r="T496" s="285">
        <v>33527.887420000006</v>
      </c>
      <c r="U496" s="286">
        <v>5397.9898700000003</v>
      </c>
      <c r="V496" s="286">
        <v>38925.877290000004</v>
      </c>
      <c r="W496" s="287">
        <v>1611.645</v>
      </c>
      <c r="X496" s="287">
        <v>271.23</v>
      </c>
      <c r="Y496" s="287">
        <v>705.69</v>
      </c>
      <c r="Z496" s="345">
        <v>2588.5650000000001</v>
      </c>
      <c r="AA496" s="285">
        <v>41514.442290000006</v>
      </c>
      <c r="AB496" s="263"/>
      <c r="AC496" s="263"/>
      <c r="AD496" s="263"/>
      <c r="AE496" s="249"/>
      <c r="AF496" s="249"/>
      <c r="AG496" s="249"/>
      <c r="AH496" s="830"/>
      <c r="AI496" s="225"/>
      <c r="AJ496" s="266"/>
      <c r="AK496" s="1625"/>
      <c r="AL496" s="483"/>
      <c r="AM496"/>
      <c r="AO496" t="s">
        <v>364</v>
      </c>
      <c r="AQ496" s="1453"/>
    </row>
    <row r="497" spans="1:43" outlineLevel="1" x14ac:dyDescent="0.2">
      <c r="A497" s="787"/>
      <c r="B497" s="781" t="s">
        <v>2276</v>
      </c>
      <c r="C497" s="977"/>
      <c r="D497" s="977"/>
      <c r="E497" s="767">
        <v>211</v>
      </c>
      <c r="F497" s="276">
        <v>276</v>
      </c>
      <c r="G497" s="276" t="s">
        <v>28</v>
      </c>
      <c r="H497" s="277"/>
      <c r="I497" s="895">
        <v>200</v>
      </c>
      <c r="J497" s="279" t="s">
        <v>1927</v>
      </c>
      <c r="K497" s="277"/>
      <c r="L497" s="322"/>
      <c r="M497" s="281">
        <v>0.64</v>
      </c>
      <c r="N497" s="1463">
        <v>27</v>
      </c>
      <c r="O497" s="283">
        <v>9798.7584000000006</v>
      </c>
      <c r="P497" s="284">
        <v>2.5</v>
      </c>
      <c r="Q497" s="1056">
        <v>244.96896000000001</v>
      </c>
      <c r="R497" s="1056">
        <v>631.04003999999998</v>
      </c>
      <c r="S497" s="1056">
        <v>195.97516999999999</v>
      </c>
      <c r="T497" s="285">
        <v>10870.74257</v>
      </c>
      <c r="U497" s="286">
        <v>1750.1895500000001</v>
      </c>
      <c r="V497" s="286">
        <v>12620.932120000001</v>
      </c>
      <c r="W497" s="287">
        <v>687.63520000000005</v>
      </c>
      <c r="X497" s="287">
        <v>115.7248</v>
      </c>
      <c r="Y497" s="287">
        <v>301.09440000000001</v>
      </c>
      <c r="Z497" s="345">
        <v>1104.4544000000001</v>
      </c>
      <c r="AA497" s="285">
        <v>13725.386520000002</v>
      </c>
      <c r="AB497" s="257">
        <v>34787.521440000004</v>
      </c>
      <c r="AC497" s="257">
        <v>6752.6424000000006</v>
      </c>
      <c r="AD497" s="263"/>
      <c r="AE497" s="249">
        <v>38109.033987091207</v>
      </c>
      <c r="AF497" s="249">
        <v>7397.3846963520009</v>
      </c>
      <c r="AG497" s="249"/>
      <c r="AH497" s="830"/>
      <c r="AI497" s="225"/>
      <c r="AJ497" s="266"/>
      <c r="AK497" s="1625"/>
      <c r="AL497" s="483"/>
      <c r="AM497"/>
      <c r="AO497" t="s">
        <v>364</v>
      </c>
      <c r="AQ497" s="1453"/>
    </row>
    <row r="498" spans="1:43" outlineLevel="1" x14ac:dyDescent="0.2">
      <c r="A498" s="787"/>
      <c r="B498" s="781" t="s">
        <v>2276</v>
      </c>
      <c r="C498" s="977"/>
      <c r="D498" s="977"/>
      <c r="E498" s="767">
        <v>211</v>
      </c>
      <c r="F498" s="276">
        <v>276</v>
      </c>
      <c r="G498" s="276" t="s">
        <v>28</v>
      </c>
      <c r="H498" s="277"/>
      <c r="I498" s="895">
        <v>170</v>
      </c>
      <c r="J498" s="279" t="s">
        <v>3262</v>
      </c>
      <c r="K498" s="277"/>
      <c r="L498" s="322"/>
      <c r="M498" s="281">
        <v>0.4</v>
      </c>
      <c r="N498" s="1463">
        <v>36</v>
      </c>
      <c r="O498" s="283">
        <v>8716.7520000000004</v>
      </c>
      <c r="P498" s="284">
        <v>2.5</v>
      </c>
      <c r="Q498" s="1056">
        <v>217.9188</v>
      </c>
      <c r="R498" s="1056">
        <v>561.35883000000001</v>
      </c>
      <c r="S498" s="1056">
        <v>174.33503999999999</v>
      </c>
      <c r="T498" s="285">
        <v>9670.364669999999</v>
      </c>
      <c r="U498" s="286">
        <v>1556.9287099999999</v>
      </c>
      <c r="V498" s="286">
        <v>11227.293379999999</v>
      </c>
      <c r="W498" s="287">
        <v>429.77199999999999</v>
      </c>
      <c r="X498" s="287">
        <v>72.328000000000003</v>
      </c>
      <c r="Y498" s="287">
        <v>188.184</v>
      </c>
      <c r="Z498" s="345">
        <v>690.28399999999999</v>
      </c>
      <c r="AA498" s="285">
        <v>11917.577379999999</v>
      </c>
      <c r="AB498" s="263"/>
      <c r="AC498" s="263"/>
      <c r="AD498" s="263"/>
      <c r="AE498" s="249"/>
      <c r="AF498" s="249"/>
      <c r="AG498" s="249"/>
      <c r="AH498" s="835" t="s">
        <v>592</v>
      </c>
      <c r="AI498" s="233"/>
      <c r="AJ498" s="355"/>
      <c r="AK498" s="1625"/>
      <c r="AL498" s="483"/>
      <c r="AM498"/>
      <c r="AO498" t="s">
        <v>364</v>
      </c>
      <c r="AQ498" s="1457"/>
    </row>
    <row r="499" spans="1:43" outlineLevel="1" x14ac:dyDescent="0.2">
      <c r="A499" s="787"/>
      <c r="B499" s="781" t="s">
        <v>2276</v>
      </c>
      <c r="C499" s="977"/>
      <c r="D499" s="977"/>
      <c r="E499" s="767">
        <v>211</v>
      </c>
      <c r="F499" s="276">
        <v>276</v>
      </c>
      <c r="G499" s="276" t="s">
        <v>28</v>
      </c>
      <c r="H499" s="277"/>
      <c r="I499" s="895">
        <v>201</v>
      </c>
      <c r="J499" s="279" t="s">
        <v>2609</v>
      </c>
      <c r="K499" s="277"/>
      <c r="L499" s="322"/>
      <c r="M499" s="281">
        <v>0.06</v>
      </c>
      <c r="N499" s="1463">
        <v>27</v>
      </c>
      <c r="O499" s="283">
        <v>918.6336</v>
      </c>
      <c r="P499" s="284">
        <v>2.5</v>
      </c>
      <c r="Q499" s="1056">
        <v>22.96584</v>
      </c>
      <c r="R499" s="1056">
        <v>59.16</v>
      </c>
      <c r="S499" s="1056">
        <v>18.372669999999999</v>
      </c>
      <c r="T499" s="285">
        <v>1019.1321099999999</v>
      </c>
      <c r="U499" s="286">
        <v>164.08027000000001</v>
      </c>
      <c r="V499" s="286">
        <v>1183.2123799999999</v>
      </c>
      <c r="W499" s="287">
        <v>64.465800000000002</v>
      </c>
      <c r="X499" s="287">
        <v>10.8492</v>
      </c>
      <c r="Y499" s="287">
        <v>28.227599999999999</v>
      </c>
      <c r="Z499" s="345">
        <v>103.54259999999999</v>
      </c>
      <c r="AA499" s="285">
        <v>1286.7549799999999</v>
      </c>
      <c r="AB499" s="257">
        <v>2926.9195199999999</v>
      </c>
      <c r="AC499" s="257">
        <v>476.73359999999997</v>
      </c>
      <c r="AD499" s="263"/>
      <c r="AE499" s="249">
        <v>3206.3817957696001</v>
      </c>
      <c r="AF499" s="249">
        <v>522.25212412799999</v>
      </c>
      <c r="AG499" s="249"/>
      <c r="AH499" s="835" t="s">
        <v>593</v>
      </c>
      <c r="AI499" s="354">
        <v>2.16</v>
      </c>
      <c r="AJ499" s="361"/>
      <c r="AK499" s="1625"/>
      <c r="AL499" s="483"/>
      <c r="AM499"/>
      <c r="AO499" t="s">
        <v>364</v>
      </c>
      <c r="AQ499" s="1457"/>
    </row>
    <row r="500" spans="1:43" outlineLevel="1" x14ac:dyDescent="0.2">
      <c r="A500" s="787"/>
      <c r="B500" s="781" t="s">
        <v>2276</v>
      </c>
      <c r="C500" s="977"/>
      <c r="D500" s="977"/>
      <c r="E500" s="767">
        <v>211</v>
      </c>
      <c r="F500" s="276">
        <v>276</v>
      </c>
      <c r="G500" s="276" t="s">
        <v>28</v>
      </c>
      <c r="H500" s="277"/>
      <c r="I500" s="902" t="s">
        <v>587</v>
      </c>
      <c r="J500" s="445" t="s">
        <v>1807</v>
      </c>
      <c r="K500" s="446"/>
      <c r="L500" s="657"/>
      <c r="M500" s="436"/>
      <c r="N500" s="1477"/>
      <c r="O500" s="436"/>
      <c r="P500" s="448"/>
      <c r="Q500" s="1064"/>
      <c r="R500" s="1064"/>
      <c r="S500" s="1064"/>
      <c r="T500" s="436"/>
      <c r="U500" s="436"/>
      <c r="V500" s="436"/>
      <c r="W500" s="436"/>
      <c r="X500" s="436"/>
      <c r="Y500" s="436"/>
      <c r="Z500" s="436"/>
      <c r="AA500" s="436"/>
      <c r="AB500" s="249"/>
      <c r="AC500" s="249"/>
      <c r="AD500" s="249"/>
      <c r="AE500" s="249"/>
      <c r="AF500" s="249"/>
      <c r="AG500" s="249"/>
      <c r="AH500" s="830"/>
      <c r="AI500" s="225"/>
      <c r="AJ500" s="266"/>
      <c r="AK500" s="1625"/>
      <c r="AL500" s="483"/>
      <c r="AM500" t="s">
        <v>698</v>
      </c>
      <c r="AO500" t="s">
        <v>364</v>
      </c>
      <c r="AQ500" s="1453"/>
    </row>
    <row r="501" spans="1:43" outlineLevel="1" x14ac:dyDescent="0.2">
      <c r="A501" s="787"/>
      <c r="B501" s="807" t="s">
        <v>2276</v>
      </c>
      <c r="C501" s="978"/>
      <c r="D501" s="978"/>
      <c r="E501" s="768">
        <v>211</v>
      </c>
      <c r="F501" s="289">
        <v>276</v>
      </c>
      <c r="G501" s="289" t="s">
        <v>28</v>
      </c>
      <c r="H501" s="290"/>
      <c r="I501" s="897" t="s">
        <v>587</v>
      </c>
      <c r="J501" s="437" t="s">
        <v>1808</v>
      </c>
      <c r="K501" s="259"/>
      <c r="L501" s="658"/>
      <c r="M501" s="260"/>
      <c r="N501" s="1466"/>
      <c r="O501" s="260"/>
      <c r="P501" s="262"/>
      <c r="Q501" s="1059"/>
      <c r="R501" s="1059"/>
      <c r="S501" s="1059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833"/>
      <c r="AI501" s="261"/>
      <c r="AJ501" s="267"/>
      <c r="AK501" s="1626"/>
      <c r="AL501" s="483"/>
      <c r="AM501"/>
      <c r="AO501" t="s">
        <v>364</v>
      </c>
      <c r="AQ501" s="1453"/>
    </row>
    <row r="502" spans="1:43" ht="24" customHeight="1" x14ac:dyDescent="0.2">
      <c r="A502" s="804" t="s">
        <v>2056</v>
      </c>
      <c r="B502" s="781" t="s">
        <v>2276</v>
      </c>
      <c r="C502" s="977" t="s">
        <v>2537</v>
      </c>
      <c r="D502" s="977" t="s">
        <v>2550</v>
      </c>
      <c r="E502" s="769">
        <v>212</v>
      </c>
      <c r="F502" s="268">
        <v>221</v>
      </c>
      <c r="G502" s="268" t="s">
        <v>120</v>
      </c>
      <c r="H502" s="268" t="s">
        <v>498</v>
      </c>
      <c r="I502" s="898"/>
      <c r="J502" s="302" t="s">
        <v>628</v>
      </c>
      <c r="K502" s="271">
        <v>600</v>
      </c>
      <c r="L502" s="327" t="s">
        <v>590</v>
      </c>
      <c r="M502" s="272">
        <v>3.5700000000000003</v>
      </c>
      <c r="N502" s="1097"/>
      <c r="O502" s="273">
        <v>100178.3808</v>
      </c>
      <c r="P502" s="269"/>
      <c r="Q502" s="1055">
        <v>2504.4595199999999</v>
      </c>
      <c r="R502" s="1055">
        <v>6451.4877200000001</v>
      </c>
      <c r="S502" s="1055">
        <v>2003.56762</v>
      </c>
      <c r="T502" s="274">
        <v>111137.89565999999</v>
      </c>
      <c r="U502" s="272">
        <v>17893.2012</v>
      </c>
      <c r="V502" s="272">
        <v>129031.09685999999</v>
      </c>
      <c r="W502" s="275">
        <v>3835.7151000000003</v>
      </c>
      <c r="X502" s="275">
        <v>645.52739999999994</v>
      </c>
      <c r="Y502" s="275">
        <v>1679.5421999999999</v>
      </c>
      <c r="Z502" s="272">
        <v>6160.7847000000002</v>
      </c>
      <c r="AA502" s="274">
        <v>135191.88156000001</v>
      </c>
      <c r="AB502" s="348">
        <v>346448.52</v>
      </c>
      <c r="AC502" s="348">
        <v>23290.560000000001</v>
      </c>
      <c r="AD502" s="348">
        <v>950.04</v>
      </c>
      <c r="AE502" s="347">
        <v>379527.42</v>
      </c>
      <c r="AF502" s="347">
        <v>25514.34</v>
      </c>
      <c r="AG502" s="347">
        <v>1561.12</v>
      </c>
      <c r="AH502" s="846">
        <v>541794.76156000001</v>
      </c>
      <c r="AI502" s="846">
        <v>902.99</v>
      </c>
      <c r="AJ502" s="398"/>
      <c r="AK502" s="1627">
        <v>62</v>
      </c>
      <c r="AL502" s="484"/>
      <c r="AM502" s="751" t="s">
        <v>2604</v>
      </c>
      <c r="AN502" t="b">
        <v>0</v>
      </c>
      <c r="AO502" t="e">
        <v>#NAME?</v>
      </c>
      <c r="AQ502" s="1454"/>
    </row>
    <row r="503" spans="1:43" outlineLevel="1" x14ac:dyDescent="0.2">
      <c r="A503" s="787"/>
      <c r="B503" s="781" t="s">
        <v>2276</v>
      </c>
      <c r="C503" s="977"/>
      <c r="D503" s="977"/>
      <c r="E503" s="767">
        <v>212</v>
      </c>
      <c r="F503" s="276">
        <v>221</v>
      </c>
      <c r="G503" s="276" t="s">
        <v>120</v>
      </c>
      <c r="H503" s="277"/>
      <c r="I503" s="895">
        <v>1</v>
      </c>
      <c r="J503" s="279" t="s">
        <v>546</v>
      </c>
      <c r="K503" s="280"/>
      <c r="L503" s="321"/>
      <c r="M503" s="281">
        <v>1.1000000000000001</v>
      </c>
      <c r="N503" s="1463">
        <v>54</v>
      </c>
      <c r="O503" s="283">
        <v>48560.951999999997</v>
      </c>
      <c r="P503" s="284">
        <v>2.5</v>
      </c>
      <c r="Q503" s="1056">
        <v>1214.0237999999999</v>
      </c>
      <c r="R503" s="1056">
        <v>3127.3253100000002</v>
      </c>
      <c r="S503" s="1056">
        <v>971.21903999999995</v>
      </c>
      <c r="T503" s="285">
        <v>53873.520149999997</v>
      </c>
      <c r="U503" s="286">
        <v>8673.6367399999999</v>
      </c>
      <c r="V503" s="286">
        <v>62547.156889999998</v>
      </c>
      <c r="W503" s="287">
        <v>1181.873</v>
      </c>
      <c r="X503" s="287">
        <v>198.90199999999999</v>
      </c>
      <c r="Y503" s="287">
        <v>517.50599999999997</v>
      </c>
      <c r="Z503" s="345">
        <v>1898.2809999999999</v>
      </c>
      <c r="AA503" s="285">
        <v>64445.437890000001</v>
      </c>
      <c r="AB503" s="350"/>
      <c r="AC503" s="350"/>
      <c r="AD503" s="350"/>
      <c r="AE503" s="350"/>
      <c r="AF503" s="350"/>
      <c r="AG503" s="350"/>
      <c r="AH503" s="1435"/>
      <c r="AI503" s="843"/>
      <c r="AJ503" s="351"/>
      <c r="AK503" s="1625"/>
      <c r="AL503" s="483"/>
      <c r="AM503"/>
      <c r="AO503" t="s">
        <v>364</v>
      </c>
      <c r="AQ503" s="1453"/>
    </row>
    <row r="504" spans="1:43" outlineLevel="1" x14ac:dyDescent="0.2">
      <c r="A504" s="787"/>
      <c r="B504" s="781" t="s">
        <v>2276</v>
      </c>
      <c r="C504" s="977"/>
      <c r="D504" s="977"/>
      <c r="E504" s="767">
        <v>212</v>
      </c>
      <c r="F504" s="276">
        <v>221</v>
      </c>
      <c r="G504" s="276" t="s">
        <v>120</v>
      </c>
      <c r="H504" s="277"/>
      <c r="I504" s="895">
        <v>80</v>
      </c>
      <c r="J504" s="279" t="s">
        <v>561</v>
      </c>
      <c r="K504" s="277"/>
      <c r="L504" s="322"/>
      <c r="M504" s="281">
        <v>1</v>
      </c>
      <c r="N504" s="1463">
        <v>42</v>
      </c>
      <c r="O504" s="283">
        <v>27573.48</v>
      </c>
      <c r="P504" s="284">
        <v>2.5</v>
      </c>
      <c r="Q504" s="1056">
        <v>689.33699999999999</v>
      </c>
      <c r="R504" s="1056">
        <v>1775.7321099999999</v>
      </c>
      <c r="S504" s="1056">
        <v>551.46960000000001</v>
      </c>
      <c r="T504" s="285">
        <v>30590.01871</v>
      </c>
      <c r="U504" s="286">
        <v>4924.9930100000001</v>
      </c>
      <c r="V504" s="286">
        <v>35515.011720000002</v>
      </c>
      <c r="W504" s="287">
        <v>1074.43</v>
      </c>
      <c r="X504" s="287">
        <v>180.82</v>
      </c>
      <c r="Y504" s="287">
        <v>470.46</v>
      </c>
      <c r="Z504" s="345">
        <v>1725.71</v>
      </c>
      <c r="AA504" s="285">
        <v>37240.721720000001</v>
      </c>
      <c r="AB504" s="249"/>
      <c r="AC504" s="249"/>
      <c r="AD504" s="249"/>
      <c r="AE504" s="249"/>
      <c r="AF504" s="249"/>
      <c r="AG504" s="249"/>
      <c r="AH504" s="1435"/>
      <c r="AI504" s="225"/>
      <c r="AJ504" s="266"/>
      <c r="AK504" s="1625"/>
      <c r="AL504" s="483"/>
      <c r="AM504"/>
      <c r="AO504" t="s">
        <v>364</v>
      </c>
      <c r="AQ504" s="1453"/>
    </row>
    <row r="505" spans="1:43" outlineLevel="1" x14ac:dyDescent="0.2">
      <c r="A505" s="787"/>
      <c r="B505" s="781" t="s">
        <v>2276</v>
      </c>
      <c r="C505" s="977"/>
      <c r="D505" s="977"/>
      <c r="E505" s="767">
        <v>212</v>
      </c>
      <c r="F505" s="276">
        <v>221</v>
      </c>
      <c r="G505" s="276" t="s">
        <v>120</v>
      </c>
      <c r="H505" s="277"/>
      <c r="I505" s="895">
        <v>180</v>
      </c>
      <c r="J505" s="279" t="s">
        <v>543</v>
      </c>
      <c r="K505" s="277"/>
      <c r="L505" s="322"/>
      <c r="M505" s="281">
        <v>1</v>
      </c>
      <c r="N505" s="1463">
        <v>29</v>
      </c>
      <c r="O505" s="283">
        <v>16560.12</v>
      </c>
      <c r="P505" s="284">
        <v>2.5</v>
      </c>
      <c r="Q505" s="1056">
        <v>414.00299999999999</v>
      </c>
      <c r="R505" s="1056">
        <v>1066.47173</v>
      </c>
      <c r="S505" s="1056">
        <v>331.20240000000001</v>
      </c>
      <c r="T505" s="285">
        <v>18371.797129999999</v>
      </c>
      <c r="U505" s="286">
        <v>2957.85934</v>
      </c>
      <c r="V505" s="286">
        <v>21329.656469999998</v>
      </c>
      <c r="W505" s="287">
        <v>1074.43</v>
      </c>
      <c r="X505" s="287">
        <v>180.82</v>
      </c>
      <c r="Y505" s="287">
        <v>470.46</v>
      </c>
      <c r="Z505" s="345">
        <v>1725.71</v>
      </c>
      <c r="AA505" s="285">
        <v>23055.366469999997</v>
      </c>
      <c r="AB505" s="249"/>
      <c r="AC505" s="249"/>
      <c r="AD505" s="249"/>
      <c r="AE505" s="249"/>
      <c r="AF505" s="249"/>
      <c r="AG505" s="249"/>
      <c r="AH505" s="1435"/>
      <c r="AI505" s="225"/>
      <c r="AJ505" s="266"/>
      <c r="AK505" s="1625"/>
      <c r="AL505" s="483"/>
      <c r="AM505"/>
      <c r="AO505" t="s">
        <v>364</v>
      </c>
      <c r="AQ505" s="1453"/>
    </row>
    <row r="506" spans="1:43" outlineLevel="1" x14ac:dyDescent="0.2">
      <c r="A506" s="787"/>
      <c r="B506" s="781" t="s">
        <v>2276</v>
      </c>
      <c r="C506" s="977"/>
      <c r="D506" s="977"/>
      <c r="E506" s="767">
        <v>212</v>
      </c>
      <c r="F506" s="276">
        <v>221</v>
      </c>
      <c r="G506" s="276" t="s">
        <v>120</v>
      </c>
      <c r="H506" s="277"/>
      <c r="I506" s="895">
        <v>200</v>
      </c>
      <c r="J506" s="279" t="s">
        <v>1927</v>
      </c>
      <c r="K506" s="277"/>
      <c r="L506" s="322"/>
      <c r="M506" s="281">
        <v>0.47</v>
      </c>
      <c r="N506" s="1463">
        <v>28</v>
      </c>
      <c r="O506" s="283">
        <v>7483.8288000000002</v>
      </c>
      <c r="P506" s="284">
        <v>2.5</v>
      </c>
      <c r="Q506" s="1056">
        <v>187.09572</v>
      </c>
      <c r="R506" s="1056">
        <v>481.95857000000001</v>
      </c>
      <c r="S506" s="1056">
        <v>149.67658</v>
      </c>
      <c r="T506" s="285">
        <v>8302.5596700000006</v>
      </c>
      <c r="U506" s="286">
        <v>1336.7121099999999</v>
      </c>
      <c r="V506" s="286">
        <v>9639.2717800000009</v>
      </c>
      <c r="W506" s="287">
        <v>504.9821</v>
      </c>
      <c r="X506" s="287">
        <v>84.985399999999998</v>
      </c>
      <c r="Y506" s="287">
        <v>221.11619999999999</v>
      </c>
      <c r="Z506" s="345">
        <v>811.08369999999991</v>
      </c>
      <c r="AA506" s="285">
        <v>10450.35548</v>
      </c>
      <c r="AB506" s="249"/>
      <c r="AC506" s="249"/>
      <c r="AD506" s="249"/>
      <c r="AE506" s="249"/>
      <c r="AF506" s="249"/>
      <c r="AG506" s="249"/>
      <c r="AH506" s="1435"/>
      <c r="AI506" s="225"/>
      <c r="AJ506" s="266"/>
      <c r="AK506" s="1625"/>
      <c r="AL506" s="483"/>
      <c r="AM506"/>
      <c r="AO506" t="s">
        <v>364</v>
      </c>
      <c r="AQ506" s="1453"/>
    </row>
    <row r="507" spans="1:43" ht="15" customHeight="1" outlineLevel="1" x14ac:dyDescent="0.2">
      <c r="A507" s="787"/>
      <c r="B507" s="781" t="s">
        <v>2276</v>
      </c>
      <c r="C507" s="977"/>
      <c r="D507" s="977"/>
      <c r="E507" s="767">
        <v>212</v>
      </c>
      <c r="F507" s="276">
        <v>221</v>
      </c>
      <c r="G507" s="276" t="s">
        <v>120</v>
      </c>
      <c r="H507" s="277"/>
      <c r="I507" s="896" t="s">
        <v>586</v>
      </c>
      <c r="J507" s="432" t="s">
        <v>1809</v>
      </c>
      <c r="K507" s="433"/>
      <c r="L507" s="657"/>
      <c r="M507" s="434"/>
      <c r="N507" s="1467"/>
      <c r="O507" s="434"/>
      <c r="P507" s="435"/>
      <c r="Q507" s="1063"/>
      <c r="R507" s="1063"/>
      <c r="S507" s="1064"/>
      <c r="T507" s="436"/>
      <c r="U507" s="436"/>
      <c r="V507" s="436"/>
      <c r="W507" s="436"/>
      <c r="X507" s="436"/>
      <c r="Y507" s="436"/>
      <c r="Z507" s="436"/>
      <c r="AA507" s="436"/>
      <c r="AB507" s="249"/>
      <c r="AC507" s="249"/>
      <c r="AD507" s="249"/>
      <c r="AE507" s="249"/>
      <c r="AF507" s="249"/>
      <c r="AG507" s="249"/>
      <c r="AH507" s="830"/>
      <c r="AI507" s="225"/>
      <c r="AJ507" s="266"/>
      <c r="AK507" s="1625"/>
      <c r="AL507" s="483"/>
      <c r="AM507" t="s">
        <v>698</v>
      </c>
      <c r="AO507" t="s">
        <v>364</v>
      </c>
      <c r="AQ507" s="1453"/>
    </row>
    <row r="508" spans="1:43" outlineLevel="1" x14ac:dyDescent="0.2">
      <c r="A508" s="787"/>
      <c r="B508" s="781" t="s">
        <v>2276</v>
      </c>
      <c r="C508" s="977"/>
      <c r="D508" s="977"/>
      <c r="E508" s="767">
        <v>212</v>
      </c>
      <c r="F508" s="276">
        <v>221</v>
      </c>
      <c r="G508" s="276" t="s">
        <v>120</v>
      </c>
      <c r="H508" s="277"/>
      <c r="I508" s="902" t="s">
        <v>587</v>
      </c>
      <c r="J508" s="442" t="s">
        <v>14</v>
      </c>
      <c r="K508" s="224"/>
      <c r="L508" s="649"/>
      <c r="M508" s="249"/>
      <c r="N508" s="1464"/>
      <c r="O508" s="249"/>
      <c r="P508" s="250"/>
      <c r="Q508" s="1048"/>
      <c r="R508" s="1048"/>
      <c r="S508" s="1048"/>
      <c r="T508" s="249"/>
      <c r="U508" s="249"/>
      <c r="V508" s="249"/>
      <c r="W508" s="249"/>
      <c r="X508" s="249"/>
      <c r="Y508" s="249"/>
      <c r="Z508" s="249"/>
      <c r="AA508" s="249"/>
      <c r="AB508" s="249"/>
      <c r="AC508" s="249"/>
      <c r="AD508" s="249"/>
      <c r="AE508" s="249"/>
      <c r="AF508" s="249"/>
      <c r="AG508" s="249"/>
      <c r="AH508" s="830"/>
      <c r="AI508" s="225"/>
      <c r="AJ508" s="266"/>
      <c r="AK508" s="1625"/>
      <c r="AL508" s="483"/>
      <c r="AM508" t="s">
        <v>698</v>
      </c>
      <c r="AO508" t="s">
        <v>364</v>
      </c>
      <c r="AQ508" s="1453"/>
    </row>
    <row r="509" spans="1:43" outlineLevel="1" x14ac:dyDescent="0.2">
      <c r="A509" s="787"/>
      <c r="B509" s="781" t="s">
        <v>2276</v>
      </c>
      <c r="C509" s="977"/>
      <c r="D509" s="977"/>
      <c r="E509" s="767">
        <v>212</v>
      </c>
      <c r="F509" s="276">
        <v>221</v>
      </c>
      <c r="G509" s="276" t="s">
        <v>120</v>
      </c>
      <c r="H509" s="277"/>
      <c r="I509" s="902" t="s">
        <v>587</v>
      </c>
      <c r="J509" s="442" t="s">
        <v>1804</v>
      </c>
      <c r="K509" s="224"/>
      <c r="L509" s="649"/>
      <c r="M509" s="249"/>
      <c r="N509" s="1464"/>
      <c r="O509" s="249"/>
      <c r="P509" s="250"/>
      <c r="Q509" s="1048"/>
      <c r="R509" s="1048"/>
      <c r="S509" s="1048"/>
      <c r="T509" s="249"/>
      <c r="U509" s="249"/>
      <c r="V509" s="249"/>
      <c r="W509" s="249"/>
      <c r="X509" s="249"/>
      <c r="Y509" s="249"/>
      <c r="Z509" s="249"/>
      <c r="AA509" s="249"/>
      <c r="AB509" s="249"/>
      <c r="AC509" s="249"/>
      <c r="AD509" s="249"/>
      <c r="AE509" s="249"/>
      <c r="AF509" s="249"/>
      <c r="AG509" s="249"/>
      <c r="AH509" s="830"/>
      <c r="AI509" s="225"/>
      <c r="AJ509" s="266"/>
      <c r="AK509" s="1625"/>
      <c r="AL509" s="483"/>
      <c r="AM509" t="s">
        <v>698</v>
      </c>
      <c r="AO509" t="s">
        <v>364</v>
      </c>
      <c r="AQ509" s="1453"/>
    </row>
    <row r="510" spans="1:43" outlineLevel="1" x14ac:dyDescent="0.2">
      <c r="A510" s="787"/>
      <c r="B510" s="781" t="s">
        <v>2276</v>
      </c>
      <c r="C510" s="977"/>
      <c r="D510" s="977"/>
      <c r="E510" s="767">
        <v>212</v>
      </c>
      <c r="F510" s="276">
        <v>221</v>
      </c>
      <c r="G510" s="276" t="s">
        <v>120</v>
      </c>
      <c r="H510" s="277"/>
      <c r="I510" s="902" t="s">
        <v>587</v>
      </c>
      <c r="J510" s="442" t="s">
        <v>5</v>
      </c>
      <c r="K510" s="224"/>
      <c r="L510" s="649"/>
      <c r="M510" s="249"/>
      <c r="N510" s="1464"/>
      <c r="O510" s="249"/>
      <c r="P510" s="250"/>
      <c r="Q510" s="1048"/>
      <c r="R510" s="1048"/>
      <c r="S510" s="1048"/>
      <c r="T510" s="249"/>
      <c r="U510" s="249"/>
      <c r="V510" s="249"/>
      <c r="W510" s="249"/>
      <c r="X510" s="249"/>
      <c r="Y510" s="249"/>
      <c r="Z510" s="249"/>
      <c r="AA510" s="249"/>
      <c r="AB510" s="249"/>
      <c r="AC510" s="249"/>
      <c r="AD510" s="249"/>
      <c r="AE510" s="249"/>
      <c r="AF510" s="249"/>
      <c r="AG510" s="249"/>
      <c r="AH510" s="830"/>
      <c r="AI510" s="225"/>
      <c r="AJ510" s="266"/>
      <c r="AK510" s="1625"/>
      <c r="AL510" s="483"/>
      <c r="AM510" t="s">
        <v>698</v>
      </c>
      <c r="AO510" t="s">
        <v>364</v>
      </c>
      <c r="AQ510" s="1453"/>
    </row>
    <row r="511" spans="1:43" outlineLevel="1" x14ac:dyDescent="0.2">
      <c r="A511" s="787"/>
      <c r="B511" s="781" t="s">
        <v>2276</v>
      </c>
      <c r="C511" s="977"/>
      <c r="D511" s="977"/>
      <c r="E511" s="767">
        <v>212</v>
      </c>
      <c r="F511" s="276">
        <v>221</v>
      </c>
      <c r="G511" s="276" t="s">
        <v>120</v>
      </c>
      <c r="H511" s="277"/>
      <c r="I511" s="902" t="s">
        <v>587</v>
      </c>
      <c r="J511" s="442" t="s">
        <v>390</v>
      </c>
      <c r="K511" s="224"/>
      <c r="L511" s="649"/>
      <c r="M511" s="249"/>
      <c r="N511" s="1464"/>
      <c r="O511" s="249"/>
      <c r="P511" s="250"/>
      <c r="Q511" s="1048"/>
      <c r="R511" s="1048"/>
      <c r="S511" s="1048"/>
      <c r="T511" s="249"/>
      <c r="U511" s="249"/>
      <c r="V511" s="249"/>
      <c r="W511" s="249"/>
      <c r="X511" s="249"/>
      <c r="Y511" s="249"/>
      <c r="Z511" s="249"/>
      <c r="AA511" s="249"/>
      <c r="AB511" s="249"/>
      <c r="AC511" s="249"/>
      <c r="AD511" s="249"/>
      <c r="AE511" s="249"/>
      <c r="AF511" s="249"/>
      <c r="AG511" s="249"/>
      <c r="AH511" s="830"/>
      <c r="AI511" s="225"/>
      <c r="AJ511" s="266"/>
      <c r="AK511" s="1625"/>
      <c r="AL511" s="483"/>
      <c r="AM511" t="s">
        <v>698</v>
      </c>
      <c r="AO511" t="s">
        <v>364</v>
      </c>
      <c r="AQ511" s="1453"/>
    </row>
    <row r="512" spans="1:43" outlineLevel="1" x14ac:dyDescent="0.2">
      <c r="A512" s="787"/>
      <c r="B512" s="781" t="s">
        <v>2276</v>
      </c>
      <c r="C512" s="977"/>
      <c r="D512" s="977"/>
      <c r="E512" s="767">
        <v>212</v>
      </c>
      <c r="F512" s="276">
        <v>221</v>
      </c>
      <c r="G512" s="276" t="s">
        <v>120</v>
      </c>
      <c r="H512" s="277"/>
      <c r="I512" s="902" t="s">
        <v>587</v>
      </c>
      <c r="J512" s="442" t="s">
        <v>1810</v>
      </c>
      <c r="K512" s="224"/>
      <c r="L512" s="649"/>
      <c r="M512" s="249"/>
      <c r="N512" s="1464"/>
      <c r="O512" s="249"/>
      <c r="P512" s="250"/>
      <c r="Q512" s="1048"/>
      <c r="R512" s="1048"/>
      <c r="S512" s="1048"/>
      <c r="T512" s="249"/>
      <c r="U512" s="249"/>
      <c r="V512" s="249"/>
      <c r="W512" s="249"/>
      <c r="X512" s="249"/>
      <c r="Y512" s="249"/>
      <c r="Z512" s="249"/>
      <c r="AA512" s="249"/>
      <c r="AB512" s="249"/>
      <c r="AC512" s="249"/>
      <c r="AD512" s="249"/>
      <c r="AE512" s="249"/>
      <c r="AF512" s="249"/>
      <c r="AG512" s="249"/>
      <c r="AH512" s="830"/>
      <c r="AI512" s="225"/>
      <c r="AJ512" s="266"/>
      <c r="AK512" s="1625"/>
      <c r="AL512" s="483"/>
      <c r="AM512" t="s">
        <v>698</v>
      </c>
      <c r="AO512" t="s">
        <v>364</v>
      </c>
      <c r="AQ512" s="1453"/>
    </row>
    <row r="513" spans="1:43" outlineLevel="1" x14ac:dyDescent="0.2">
      <c r="A513" s="787"/>
      <c r="B513" s="781" t="s">
        <v>2276</v>
      </c>
      <c r="C513" s="977"/>
      <c r="D513" s="977"/>
      <c r="E513" s="767">
        <v>212</v>
      </c>
      <c r="F513" s="276">
        <v>221</v>
      </c>
      <c r="G513" s="276" t="s">
        <v>120</v>
      </c>
      <c r="H513" s="388"/>
      <c r="I513" s="902" t="s">
        <v>587</v>
      </c>
      <c r="J513" s="442" t="s">
        <v>1811</v>
      </c>
      <c r="K513" s="224"/>
      <c r="L513" s="649"/>
      <c r="M513" s="249"/>
      <c r="N513" s="1464"/>
      <c r="O513" s="249"/>
      <c r="P513" s="250"/>
      <c r="Q513" s="1048"/>
      <c r="R513" s="1048"/>
      <c r="S513" s="1048"/>
      <c r="T513" s="249"/>
      <c r="U513" s="249"/>
      <c r="V513" s="249"/>
      <c r="W513" s="249"/>
      <c r="X513" s="249"/>
      <c r="Y513" s="249"/>
      <c r="Z513" s="249"/>
      <c r="AA513" s="249"/>
      <c r="AB513" s="249"/>
      <c r="AC513" s="249"/>
      <c r="AD513" s="249"/>
      <c r="AE513" s="249"/>
      <c r="AF513" s="249"/>
      <c r="AG513" s="249"/>
      <c r="AH513" s="830"/>
      <c r="AI513" s="225"/>
      <c r="AJ513" s="266"/>
      <c r="AK513" s="1625"/>
      <c r="AL513" s="483"/>
      <c r="AM513"/>
      <c r="AO513" t="s">
        <v>364</v>
      </c>
      <c r="AQ513" s="1453"/>
    </row>
    <row r="514" spans="1:43" outlineLevel="1" x14ac:dyDescent="0.2">
      <c r="A514" s="787"/>
      <c r="B514" s="807" t="s">
        <v>2276</v>
      </c>
      <c r="C514" s="978"/>
      <c r="D514" s="978"/>
      <c r="E514" s="768">
        <v>212</v>
      </c>
      <c r="F514" s="289">
        <v>221</v>
      </c>
      <c r="G514" s="289" t="s">
        <v>120</v>
      </c>
      <c r="H514" s="290"/>
      <c r="I514" s="897" t="s">
        <v>587</v>
      </c>
      <c r="J514" s="437" t="s">
        <v>392</v>
      </c>
      <c r="K514" s="259"/>
      <c r="L514" s="658"/>
      <c r="M514" s="260"/>
      <c r="N514" s="1466"/>
      <c r="O514" s="260"/>
      <c r="P514" s="262"/>
      <c r="Q514" s="1059"/>
      <c r="R514" s="1059"/>
      <c r="S514" s="1059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833"/>
      <c r="AI514" s="261"/>
      <c r="AJ514" s="267"/>
      <c r="AK514" s="1626"/>
      <c r="AL514" s="483"/>
      <c r="AM514" t="s">
        <v>698</v>
      </c>
      <c r="AO514" t="s">
        <v>364</v>
      </c>
      <c r="AQ514" s="1453"/>
    </row>
    <row r="515" spans="1:43" ht="25.5" x14ac:dyDescent="0.2">
      <c r="A515" s="804" t="s">
        <v>2057</v>
      </c>
      <c r="B515" s="781" t="s">
        <v>2276</v>
      </c>
      <c r="C515" s="977" t="s">
        <v>2537</v>
      </c>
      <c r="D515" s="977" t="s">
        <v>2551</v>
      </c>
      <c r="E515" s="769">
        <v>215</v>
      </c>
      <c r="F515" s="268">
        <v>224</v>
      </c>
      <c r="G515" s="268" t="s">
        <v>28</v>
      </c>
      <c r="H515" s="268" t="s">
        <v>498</v>
      </c>
      <c r="I515" s="898"/>
      <c r="J515" s="302" t="s">
        <v>800</v>
      </c>
      <c r="K515" s="271">
        <v>63301.5</v>
      </c>
      <c r="L515" s="327" t="s">
        <v>583</v>
      </c>
      <c r="M515" s="272">
        <v>4.2</v>
      </c>
      <c r="N515" s="1097"/>
      <c r="O515" s="273">
        <v>133056.03</v>
      </c>
      <c r="P515" s="269"/>
      <c r="Q515" s="1055">
        <v>3326.4007499999998</v>
      </c>
      <c r="R515" s="1055">
        <v>8568.8083200000001</v>
      </c>
      <c r="S515" s="1055">
        <v>2661.1206000000006</v>
      </c>
      <c r="T515" s="274">
        <v>147612.35966999998</v>
      </c>
      <c r="U515" s="272">
        <v>23765.589899999999</v>
      </c>
      <c r="V515" s="272">
        <v>171377.94957</v>
      </c>
      <c r="W515" s="275">
        <v>4512.6059999999998</v>
      </c>
      <c r="X515" s="275">
        <v>759.44400000000007</v>
      </c>
      <c r="Y515" s="275">
        <v>1975.9320000000002</v>
      </c>
      <c r="Z515" s="272">
        <v>7247.982</v>
      </c>
      <c r="AA515" s="274">
        <v>178625.93156999999</v>
      </c>
      <c r="AB515" s="464">
        <v>82925.367839999992</v>
      </c>
      <c r="AC515" s="464">
        <v>9759.4358400000001</v>
      </c>
      <c r="AD515" s="348">
        <v>950.04</v>
      </c>
      <c r="AE515" s="347">
        <v>90843.08196136319</v>
      </c>
      <c r="AF515" s="347">
        <v>10691.266774003199</v>
      </c>
      <c r="AG515" s="347">
        <v>1561.12</v>
      </c>
      <c r="AH515" s="846">
        <v>281721.40030536638</v>
      </c>
      <c r="AI515" s="846">
        <v>4.45</v>
      </c>
      <c r="AJ515" s="398"/>
      <c r="AK515" s="1627">
        <v>63</v>
      </c>
      <c r="AL515" s="484"/>
      <c r="AM515" s="751" t="s">
        <v>2604</v>
      </c>
      <c r="AN515" t="b">
        <v>0</v>
      </c>
      <c r="AO515" t="e">
        <v>#NAME?</v>
      </c>
      <c r="AQ515" s="1454"/>
    </row>
    <row r="516" spans="1:43" outlineLevel="1" x14ac:dyDescent="0.2">
      <c r="A516" s="787"/>
      <c r="B516" s="781" t="s">
        <v>2276</v>
      </c>
      <c r="C516" s="977"/>
      <c r="D516" s="977"/>
      <c r="E516" s="767">
        <v>215</v>
      </c>
      <c r="F516" s="276">
        <v>224</v>
      </c>
      <c r="G516" s="276" t="s">
        <v>28</v>
      </c>
      <c r="H516" s="277"/>
      <c r="I516" s="895">
        <v>1</v>
      </c>
      <c r="J516" s="279" t="s">
        <v>546</v>
      </c>
      <c r="K516" s="319">
        <v>37849.5</v>
      </c>
      <c r="L516" s="321"/>
      <c r="M516" s="281">
        <v>1.5</v>
      </c>
      <c r="N516" s="1463">
        <v>54</v>
      </c>
      <c r="O516" s="283">
        <v>66219.48</v>
      </c>
      <c r="P516" s="284">
        <v>2.5</v>
      </c>
      <c r="Q516" s="1056">
        <v>1655.4870000000001</v>
      </c>
      <c r="R516" s="1056">
        <v>4264.5345100000004</v>
      </c>
      <c r="S516" s="1056">
        <v>1324.3896</v>
      </c>
      <c r="T516" s="285">
        <v>73463.891109999982</v>
      </c>
      <c r="U516" s="286">
        <v>11827.686470000001</v>
      </c>
      <c r="V516" s="286">
        <v>85291.577579999983</v>
      </c>
      <c r="W516" s="287">
        <v>1611.645</v>
      </c>
      <c r="X516" s="287">
        <v>271.23</v>
      </c>
      <c r="Y516" s="287">
        <v>705.69</v>
      </c>
      <c r="Z516" s="345">
        <v>2588.5650000000001</v>
      </c>
      <c r="AA516" s="285">
        <v>87880.142579999985</v>
      </c>
      <c r="AB516" s="369"/>
      <c r="AC516" s="369"/>
      <c r="AD516" s="369"/>
      <c r="AE516" s="350"/>
      <c r="AF516" s="350"/>
      <c r="AG516" s="350"/>
      <c r="AH516" s="832"/>
      <c r="AI516" s="843"/>
      <c r="AJ516" s="351"/>
      <c r="AK516" s="1625"/>
      <c r="AL516" s="483"/>
      <c r="AM516"/>
      <c r="AO516" t="s">
        <v>364</v>
      </c>
      <c r="AQ516" s="1453"/>
    </row>
    <row r="517" spans="1:43" outlineLevel="1" x14ac:dyDescent="0.2">
      <c r="A517" s="787"/>
      <c r="B517" s="781" t="s">
        <v>2276</v>
      </c>
      <c r="C517" s="977"/>
      <c r="D517" s="977"/>
      <c r="E517" s="767">
        <v>215</v>
      </c>
      <c r="F517" s="276">
        <v>224</v>
      </c>
      <c r="G517" s="276" t="s">
        <v>28</v>
      </c>
      <c r="H517" s="277"/>
      <c r="I517" s="895">
        <v>80</v>
      </c>
      <c r="J517" s="279" t="s">
        <v>561</v>
      </c>
      <c r="K517" s="319">
        <v>25452</v>
      </c>
      <c r="L517" s="322"/>
      <c r="M517" s="281">
        <v>2</v>
      </c>
      <c r="N517" s="1463">
        <v>42</v>
      </c>
      <c r="O517" s="283">
        <v>55146.96</v>
      </c>
      <c r="P517" s="284">
        <v>2.5</v>
      </c>
      <c r="Q517" s="1056">
        <v>1378.674</v>
      </c>
      <c r="R517" s="1056">
        <v>3551.4642199999998</v>
      </c>
      <c r="S517" s="1056">
        <v>1102.9392</v>
      </c>
      <c r="T517" s="285">
        <v>61180.037420000001</v>
      </c>
      <c r="U517" s="286">
        <v>9849.9860200000003</v>
      </c>
      <c r="V517" s="286">
        <v>71030.023440000004</v>
      </c>
      <c r="W517" s="287">
        <v>2148.86</v>
      </c>
      <c r="X517" s="287">
        <v>361.64</v>
      </c>
      <c r="Y517" s="287">
        <v>940.92</v>
      </c>
      <c r="Z517" s="345">
        <v>3451.42</v>
      </c>
      <c r="AA517" s="285">
        <v>74481.443440000003</v>
      </c>
      <c r="AB517" s="263"/>
      <c r="AC517" s="263"/>
      <c r="AD517" s="263"/>
      <c r="AE517" s="249"/>
      <c r="AF517" s="249"/>
      <c r="AG517" s="249"/>
      <c r="AH517" s="830"/>
      <c r="AI517" s="225"/>
      <c r="AJ517" s="266"/>
      <c r="AK517" s="1625"/>
      <c r="AL517" s="483"/>
      <c r="AM517"/>
      <c r="AO517" t="s">
        <v>364</v>
      </c>
      <c r="AQ517" s="1453"/>
    </row>
    <row r="518" spans="1:43" outlineLevel="1" x14ac:dyDescent="0.2">
      <c r="A518" s="787"/>
      <c r="B518" s="781" t="s">
        <v>2276</v>
      </c>
      <c r="C518" s="977"/>
      <c r="D518" s="977"/>
      <c r="E518" s="767">
        <v>215</v>
      </c>
      <c r="F518" s="276">
        <v>224</v>
      </c>
      <c r="G518" s="276" t="s">
        <v>28</v>
      </c>
      <c r="H518" s="277"/>
      <c r="I518" s="895">
        <v>200</v>
      </c>
      <c r="J518" s="279" t="s">
        <v>1927</v>
      </c>
      <c r="K518" s="277"/>
      <c r="L518" s="322"/>
      <c r="M518" s="281">
        <v>0.53</v>
      </c>
      <c r="N518" s="1463">
        <v>27</v>
      </c>
      <c r="O518" s="283">
        <v>8114.5968000000003</v>
      </c>
      <c r="P518" s="284">
        <v>2.5</v>
      </c>
      <c r="Q518" s="1056">
        <v>202.86492000000001</v>
      </c>
      <c r="R518" s="1056">
        <v>522.58002999999997</v>
      </c>
      <c r="S518" s="1056">
        <v>162.29194000000001</v>
      </c>
      <c r="T518" s="285">
        <v>9002.3336899999995</v>
      </c>
      <c r="U518" s="286">
        <v>1449.37572</v>
      </c>
      <c r="V518" s="286">
        <v>10451.709409999999</v>
      </c>
      <c r="W518" s="287">
        <v>569.4479</v>
      </c>
      <c r="X518" s="287">
        <v>95.834599999999995</v>
      </c>
      <c r="Y518" s="287">
        <v>249.34379999999999</v>
      </c>
      <c r="Z518" s="345">
        <v>914.62630000000001</v>
      </c>
      <c r="AA518" s="285">
        <v>11366.335709999999</v>
      </c>
      <c r="AB518" s="257">
        <v>81758.890079999997</v>
      </c>
      <c r="AC518" s="257">
        <v>9580.6771200000003</v>
      </c>
      <c r="AD518" s="263"/>
      <c r="AE518" s="249">
        <v>89565.228904838397</v>
      </c>
      <c r="AF518" s="249">
        <v>10495.4401714176</v>
      </c>
      <c r="AG518" s="249"/>
      <c r="AH518" s="830"/>
      <c r="AI518" s="225"/>
      <c r="AJ518" s="266"/>
      <c r="AK518" s="1625"/>
      <c r="AL518" s="483"/>
      <c r="AM518"/>
      <c r="AO518" t="s">
        <v>364</v>
      </c>
      <c r="AQ518" s="1453"/>
    </row>
    <row r="519" spans="1:43" outlineLevel="1" x14ac:dyDescent="0.2">
      <c r="A519" s="787"/>
      <c r="B519" s="781" t="s">
        <v>2276</v>
      </c>
      <c r="C519" s="977"/>
      <c r="D519" s="977"/>
      <c r="E519" s="767">
        <v>215</v>
      </c>
      <c r="F519" s="276">
        <v>224</v>
      </c>
      <c r="G519" s="276" t="s">
        <v>28</v>
      </c>
      <c r="H519" s="277"/>
      <c r="I519" s="895">
        <v>170</v>
      </c>
      <c r="J519" s="279" t="s">
        <v>3262</v>
      </c>
      <c r="K519" s="277"/>
      <c r="L519" s="322"/>
      <c r="M519" s="281">
        <v>0.15</v>
      </c>
      <c r="N519" s="1463">
        <v>36</v>
      </c>
      <c r="O519" s="283">
        <v>3268.7820000000002</v>
      </c>
      <c r="P519" s="284">
        <v>2.5</v>
      </c>
      <c r="Q519" s="1056">
        <v>81.719549999999998</v>
      </c>
      <c r="R519" s="1056">
        <v>210.50955999999999</v>
      </c>
      <c r="S519" s="1056">
        <v>65.375640000000004</v>
      </c>
      <c r="T519" s="285">
        <v>3626.3867500000001</v>
      </c>
      <c r="U519" s="286">
        <v>583.84826999999996</v>
      </c>
      <c r="V519" s="286">
        <v>4210.2350200000001</v>
      </c>
      <c r="W519" s="287">
        <v>161.1645</v>
      </c>
      <c r="X519" s="287">
        <v>27.123000000000001</v>
      </c>
      <c r="Y519" s="287">
        <v>70.569000000000003</v>
      </c>
      <c r="Z519" s="345">
        <v>258.85649999999998</v>
      </c>
      <c r="AA519" s="285">
        <v>4469.0915199999999</v>
      </c>
      <c r="AB519" s="263"/>
      <c r="AC519" s="263"/>
      <c r="AD519" s="263"/>
      <c r="AE519" s="249"/>
      <c r="AF519" s="249"/>
      <c r="AG519" s="249"/>
      <c r="AH519" s="835" t="s">
        <v>592</v>
      </c>
      <c r="AI519" s="233"/>
      <c r="AJ519" s="355"/>
      <c r="AK519" s="1625"/>
      <c r="AL519" s="483"/>
      <c r="AM519"/>
      <c r="AO519" t="s">
        <v>364</v>
      </c>
      <c r="AQ519" s="1457"/>
    </row>
    <row r="520" spans="1:43" outlineLevel="1" x14ac:dyDescent="0.2">
      <c r="A520" s="787"/>
      <c r="B520" s="781" t="s">
        <v>2276</v>
      </c>
      <c r="C520" s="977"/>
      <c r="D520" s="977"/>
      <c r="E520" s="767">
        <v>215</v>
      </c>
      <c r="F520" s="276">
        <v>224</v>
      </c>
      <c r="G520" s="276" t="s">
        <v>28</v>
      </c>
      <c r="H520" s="277"/>
      <c r="I520" s="895">
        <v>201</v>
      </c>
      <c r="J520" s="279" t="s">
        <v>2609</v>
      </c>
      <c r="K520" s="277"/>
      <c r="L520" s="322"/>
      <c r="M520" s="281">
        <v>0.02</v>
      </c>
      <c r="N520" s="1463">
        <v>27</v>
      </c>
      <c r="O520" s="283">
        <v>306.21120000000002</v>
      </c>
      <c r="P520" s="284">
        <v>2.5</v>
      </c>
      <c r="Q520" s="1056">
        <v>7.6552800000000003</v>
      </c>
      <c r="R520" s="1056">
        <v>19.72</v>
      </c>
      <c r="S520" s="1056">
        <v>6.1242200000000002</v>
      </c>
      <c r="T520" s="285">
        <v>339.71070000000003</v>
      </c>
      <c r="U520" s="286">
        <v>54.693420000000003</v>
      </c>
      <c r="V520" s="286">
        <v>394.40412000000003</v>
      </c>
      <c r="W520" s="287">
        <v>21.488600000000002</v>
      </c>
      <c r="X520" s="287">
        <v>3.6164000000000001</v>
      </c>
      <c r="Y520" s="287">
        <v>9.4092000000000002</v>
      </c>
      <c r="Z520" s="345">
        <v>34.514200000000002</v>
      </c>
      <c r="AA520" s="285">
        <v>428.91832000000005</v>
      </c>
      <c r="AB520" s="257">
        <v>1166.47776</v>
      </c>
      <c r="AC520" s="257">
        <v>178.75872000000001</v>
      </c>
      <c r="AD520" s="263"/>
      <c r="AE520" s="249">
        <v>1277.8530565248</v>
      </c>
      <c r="AF520" s="249">
        <v>195.8266025856</v>
      </c>
      <c r="AG520" s="249"/>
      <c r="AH520" s="835" t="s">
        <v>593</v>
      </c>
      <c r="AI520" s="354">
        <v>2.16</v>
      </c>
      <c r="AJ520" s="361"/>
      <c r="AK520" s="1625"/>
      <c r="AL520" s="483"/>
      <c r="AM520"/>
      <c r="AO520" t="s">
        <v>364</v>
      </c>
      <c r="AQ520" s="1457"/>
    </row>
    <row r="521" spans="1:43" ht="15" customHeight="1" outlineLevel="1" x14ac:dyDescent="0.2">
      <c r="A521" s="787"/>
      <c r="B521" s="781" t="s">
        <v>2276</v>
      </c>
      <c r="C521" s="977"/>
      <c r="D521" s="977"/>
      <c r="E521" s="767">
        <v>215</v>
      </c>
      <c r="F521" s="276">
        <v>224</v>
      </c>
      <c r="G521" s="276" t="s">
        <v>28</v>
      </c>
      <c r="H521" s="277"/>
      <c r="I521" s="896" t="s">
        <v>586</v>
      </c>
      <c r="J521" s="432" t="s">
        <v>629</v>
      </c>
      <c r="K521" s="433"/>
      <c r="L521" s="657"/>
      <c r="M521" s="434"/>
      <c r="N521" s="1467"/>
      <c r="O521" s="434"/>
      <c r="P521" s="435"/>
      <c r="Q521" s="1063"/>
      <c r="R521" s="1063"/>
      <c r="S521" s="1064"/>
      <c r="T521" s="436"/>
      <c r="U521" s="436"/>
      <c r="V521" s="436"/>
      <c r="W521" s="436"/>
      <c r="X521" s="436"/>
      <c r="Y521" s="436"/>
      <c r="Z521" s="436"/>
      <c r="AA521" s="436"/>
      <c r="AB521" s="249"/>
      <c r="AC521" s="249"/>
      <c r="AD521" s="249"/>
      <c r="AE521" s="249"/>
      <c r="AF521" s="249"/>
      <c r="AG521" s="249"/>
      <c r="AH521" s="830"/>
      <c r="AI521" s="225"/>
      <c r="AJ521" s="266"/>
      <c r="AK521" s="1625"/>
      <c r="AL521" s="483"/>
      <c r="AM521" t="s">
        <v>698</v>
      </c>
      <c r="AO521" t="s">
        <v>364</v>
      </c>
      <c r="AQ521" s="1453"/>
    </row>
    <row r="522" spans="1:43" outlineLevel="1" x14ac:dyDescent="0.2">
      <c r="A522" s="787"/>
      <c r="B522" s="807" t="s">
        <v>2276</v>
      </c>
      <c r="C522" s="978"/>
      <c r="D522" s="978"/>
      <c r="E522" s="768">
        <v>215</v>
      </c>
      <c r="F522" s="289">
        <v>224</v>
      </c>
      <c r="G522" s="289" t="s">
        <v>28</v>
      </c>
      <c r="H522" s="290"/>
      <c r="I522" s="897" t="s">
        <v>587</v>
      </c>
      <c r="J522" s="437" t="s">
        <v>630</v>
      </c>
      <c r="K522" s="259"/>
      <c r="L522" s="658"/>
      <c r="M522" s="260"/>
      <c r="N522" s="1466"/>
      <c r="O522" s="260"/>
      <c r="P522" s="262"/>
      <c r="Q522" s="1059"/>
      <c r="R522" s="1059"/>
      <c r="S522" s="1059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833"/>
      <c r="AI522" s="261"/>
      <c r="AJ522" s="267"/>
      <c r="AK522" s="1626"/>
      <c r="AL522" s="483"/>
      <c r="AM522" t="s">
        <v>698</v>
      </c>
      <c r="AO522" t="s">
        <v>364</v>
      </c>
      <c r="AQ522" s="1453"/>
    </row>
    <row r="523" spans="1:43" ht="27.75" customHeight="1" x14ac:dyDescent="0.2">
      <c r="A523" s="804" t="s">
        <v>2058</v>
      </c>
      <c r="B523" s="781" t="s">
        <v>2276</v>
      </c>
      <c r="C523" s="977" t="s">
        <v>2537</v>
      </c>
      <c r="D523" s="977" t="s">
        <v>101</v>
      </c>
      <c r="E523" s="769">
        <v>216</v>
      </c>
      <c r="F523" s="268">
        <v>225</v>
      </c>
      <c r="G523" s="268" t="s">
        <v>124</v>
      </c>
      <c r="H523" s="268" t="s">
        <v>498</v>
      </c>
      <c r="I523" s="900"/>
      <c r="J523" s="270" t="s">
        <v>828</v>
      </c>
      <c r="K523" s="271">
        <v>1000</v>
      </c>
      <c r="L523" s="327" t="s">
        <v>801</v>
      </c>
      <c r="M523" s="272">
        <v>1.46</v>
      </c>
      <c r="N523" s="1097"/>
      <c r="O523" s="273">
        <v>39253.153200000001</v>
      </c>
      <c r="P523" s="269"/>
      <c r="Q523" s="1055">
        <v>8831.9594699999998</v>
      </c>
      <c r="R523" s="1055">
        <v>2527.9030599999996</v>
      </c>
      <c r="S523" s="1055">
        <v>785.06305999999995</v>
      </c>
      <c r="T523" s="274">
        <v>51398.078790000007</v>
      </c>
      <c r="U523" s="272">
        <v>8275.0906799999993</v>
      </c>
      <c r="V523" s="272">
        <v>59673.169470000008</v>
      </c>
      <c r="W523" s="275">
        <v>1568.6677999999999</v>
      </c>
      <c r="X523" s="275">
        <v>263.99720000000002</v>
      </c>
      <c r="Y523" s="275">
        <v>686.87159999999994</v>
      </c>
      <c r="Z523" s="272">
        <v>2519.5365999999999</v>
      </c>
      <c r="AA523" s="274">
        <v>62192.70607</v>
      </c>
      <c r="AB523" s="348">
        <v>120272.64</v>
      </c>
      <c r="AC523" s="348">
        <v>19273.78</v>
      </c>
      <c r="AD523" s="348">
        <v>950.04</v>
      </c>
      <c r="AE523" s="347">
        <v>131756.26999999999</v>
      </c>
      <c r="AF523" s="347">
        <v>21114.04</v>
      </c>
      <c r="AG523" s="347">
        <v>1561.12</v>
      </c>
      <c r="AH523" s="846">
        <v>216624.13606999998</v>
      </c>
      <c r="AI523" s="846">
        <v>216.62</v>
      </c>
      <c r="AJ523" s="398"/>
      <c r="AK523" s="1627">
        <v>64</v>
      </c>
      <c r="AL523" s="484"/>
      <c r="AM523" s="751" t="s">
        <v>2604</v>
      </c>
      <c r="AN523" t="b">
        <v>0</v>
      </c>
      <c r="AO523" t="e">
        <v>#NAME?</v>
      </c>
      <c r="AQ523" s="1454"/>
    </row>
    <row r="524" spans="1:43" outlineLevel="1" x14ac:dyDescent="0.2">
      <c r="A524" s="787"/>
      <c r="B524" s="781" t="s">
        <v>2276</v>
      </c>
      <c r="C524" s="977"/>
      <c r="D524" s="977"/>
      <c r="E524" s="767">
        <v>216</v>
      </c>
      <c r="F524" s="276">
        <v>225</v>
      </c>
      <c r="G524" s="276" t="s">
        <v>124</v>
      </c>
      <c r="H524" s="277"/>
      <c r="I524" s="895">
        <v>1</v>
      </c>
      <c r="J524" s="279" t="s">
        <v>546</v>
      </c>
      <c r="K524" s="280"/>
      <c r="L524" s="321"/>
      <c r="M524" s="281">
        <v>0.08</v>
      </c>
      <c r="N524" s="1463">
        <v>54</v>
      </c>
      <c r="O524" s="283">
        <v>3531.7055999999998</v>
      </c>
      <c r="P524" s="284">
        <v>22.5</v>
      </c>
      <c r="Q524" s="1056">
        <v>794.63376000000005</v>
      </c>
      <c r="R524" s="1056">
        <v>227.44184000000001</v>
      </c>
      <c r="S524" s="1056">
        <v>70.634110000000007</v>
      </c>
      <c r="T524" s="285">
        <v>4624.4153100000003</v>
      </c>
      <c r="U524" s="286">
        <v>744.53085999999996</v>
      </c>
      <c r="V524" s="286">
        <v>5368.9461700000002</v>
      </c>
      <c r="W524" s="287">
        <v>85.954400000000007</v>
      </c>
      <c r="X524" s="287">
        <v>14.4656</v>
      </c>
      <c r="Y524" s="287">
        <v>37.636800000000001</v>
      </c>
      <c r="Z524" s="345">
        <v>138.05680000000001</v>
      </c>
      <c r="AA524" s="285">
        <v>5507.0029700000005</v>
      </c>
      <c r="AB524" s="350"/>
      <c r="AC524" s="350"/>
      <c r="AD524" s="350"/>
      <c r="AE524" s="350"/>
      <c r="AF524" s="350"/>
      <c r="AG524" s="350"/>
      <c r="AH524" s="1435" t="s">
        <v>364</v>
      </c>
      <c r="AI524" s="843"/>
      <c r="AJ524" s="351"/>
      <c r="AK524" s="1625"/>
      <c r="AL524" s="483"/>
      <c r="AM524"/>
      <c r="AO524" t="s">
        <v>364</v>
      </c>
      <c r="AQ524" s="1453"/>
    </row>
    <row r="525" spans="1:43" outlineLevel="1" x14ac:dyDescent="0.2">
      <c r="A525" s="787"/>
      <c r="B525" s="781" t="s">
        <v>2276</v>
      </c>
      <c r="C525" s="977"/>
      <c r="D525" s="977"/>
      <c r="E525" s="767">
        <v>216</v>
      </c>
      <c r="F525" s="276">
        <v>225</v>
      </c>
      <c r="G525" s="276" t="s">
        <v>124</v>
      </c>
      <c r="H525" s="277"/>
      <c r="I525" s="895">
        <v>80</v>
      </c>
      <c r="J525" s="279" t="s">
        <v>561</v>
      </c>
      <c r="K525" s="277"/>
      <c r="L525" s="322"/>
      <c r="M525" s="281">
        <v>1.19</v>
      </c>
      <c r="N525" s="1463">
        <v>42</v>
      </c>
      <c r="O525" s="283">
        <v>32812.441200000001</v>
      </c>
      <c r="P525" s="284">
        <v>22.5</v>
      </c>
      <c r="Q525" s="1056">
        <v>7382.7992700000004</v>
      </c>
      <c r="R525" s="1056">
        <v>2113.1212099999998</v>
      </c>
      <c r="S525" s="1056">
        <v>656.24882000000002</v>
      </c>
      <c r="T525" s="285">
        <v>42964.610500000003</v>
      </c>
      <c r="U525" s="286">
        <v>6917.3022899999996</v>
      </c>
      <c r="V525" s="286">
        <v>49881.912790000002</v>
      </c>
      <c r="W525" s="287">
        <v>1278.5717</v>
      </c>
      <c r="X525" s="287">
        <v>215.17580000000001</v>
      </c>
      <c r="Y525" s="287">
        <v>559.84739999999999</v>
      </c>
      <c r="Z525" s="345">
        <v>2053.5949000000001</v>
      </c>
      <c r="AA525" s="285">
        <v>51935.507689999999</v>
      </c>
      <c r="AB525" s="249"/>
      <c r="AC525" s="249"/>
      <c r="AD525" s="249"/>
      <c r="AE525" s="249"/>
      <c r="AF525" s="249"/>
      <c r="AG525" s="249"/>
      <c r="AH525" s="1435" t="s">
        <v>364</v>
      </c>
      <c r="AI525" s="225"/>
      <c r="AJ525" s="266"/>
      <c r="AK525" s="1625"/>
      <c r="AL525" s="483"/>
      <c r="AM525"/>
      <c r="AO525" t="s">
        <v>364</v>
      </c>
      <c r="AQ525" s="1453"/>
    </row>
    <row r="526" spans="1:43" outlineLevel="1" x14ac:dyDescent="0.2">
      <c r="A526" s="787"/>
      <c r="B526" s="781" t="s">
        <v>2276</v>
      </c>
      <c r="C526" s="977"/>
      <c r="D526" s="977"/>
      <c r="E526" s="767">
        <v>216</v>
      </c>
      <c r="F526" s="276">
        <v>225</v>
      </c>
      <c r="G526" s="276" t="s">
        <v>124</v>
      </c>
      <c r="H526" s="277"/>
      <c r="I526" s="895">
        <v>200</v>
      </c>
      <c r="J526" s="279" t="s">
        <v>1927</v>
      </c>
      <c r="K526" s="277"/>
      <c r="L526" s="322"/>
      <c r="M526" s="281">
        <v>0.19</v>
      </c>
      <c r="N526" s="1463">
        <v>27</v>
      </c>
      <c r="O526" s="283">
        <v>2909.0064000000002</v>
      </c>
      <c r="P526" s="284">
        <v>22.5</v>
      </c>
      <c r="Q526" s="1056">
        <v>654.52643999999998</v>
      </c>
      <c r="R526" s="1056">
        <v>187.34001000000001</v>
      </c>
      <c r="S526" s="1056">
        <v>58.180129999999998</v>
      </c>
      <c r="T526" s="285">
        <v>3809.0529800000004</v>
      </c>
      <c r="U526" s="286">
        <v>613.25752999999997</v>
      </c>
      <c r="V526" s="286">
        <v>4422.3105100000002</v>
      </c>
      <c r="W526" s="287">
        <v>204.14169999999999</v>
      </c>
      <c r="X526" s="287">
        <v>34.355800000000002</v>
      </c>
      <c r="Y526" s="287">
        <v>89.3874</v>
      </c>
      <c r="Z526" s="345">
        <v>327.88490000000002</v>
      </c>
      <c r="AA526" s="285">
        <v>4750.1954100000003</v>
      </c>
      <c r="AB526" s="249"/>
      <c r="AC526" s="249"/>
      <c r="AD526" s="249"/>
      <c r="AE526" s="249"/>
      <c r="AF526" s="249"/>
      <c r="AG526" s="249"/>
      <c r="AH526" s="1435" t="s">
        <v>364</v>
      </c>
      <c r="AI526" s="225"/>
      <c r="AJ526" s="266"/>
      <c r="AK526" s="1625"/>
      <c r="AL526" s="483"/>
      <c r="AM526"/>
      <c r="AO526" t="s">
        <v>364</v>
      </c>
      <c r="AQ526" s="1453"/>
    </row>
    <row r="527" spans="1:43" ht="15" customHeight="1" outlineLevel="1" x14ac:dyDescent="0.2">
      <c r="A527" s="787"/>
      <c r="B527" s="807" t="s">
        <v>2276</v>
      </c>
      <c r="C527" s="978"/>
      <c r="D527" s="978"/>
      <c r="E527" s="768">
        <v>216</v>
      </c>
      <c r="F527" s="289">
        <v>225</v>
      </c>
      <c r="G527" s="289" t="s">
        <v>124</v>
      </c>
      <c r="H527" s="290"/>
      <c r="I527" s="897" t="s">
        <v>587</v>
      </c>
      <c r="J527" s="443" t="s">
        <v>802</v>
      </c>
      <c r="K527" s="444"/>
      <c r="L527" s="450"/>
      <c r="M527" s="430"/>
      <c r="N527" s="1473"/>
      <c r="O527" s="430"/>
      <c r="P527" s="429"/>
      <c r="Q527" s="1062"/>
      <c r="R527" s="1062"/>
      <c r="S527" s="1062"/>
      <c r="T527" s="430"/>
      <c r="U527" s="430"/>
      <c r="V527" s="430"/>
      <c r="W527" s="430"/>
      <c r="X527" s="430"/>
      <c r="Y527" s="430"/>
      <c r="Z527" s="430"/>
      <c r="AA527" s="430"/>
      <c r="AB527" s="260"/>
      <c r="AC527" s="260"/>
      <c r="AD527" s="260"/>
      <c r="AE527" s="260"/>
      <c r="AF527" s="260"/>
      <c r="AG527" s="260"/>
      <c r="AH527" s="260" t="s">
        <v>364</v>
      </c>
      <c r="AI527" s="261"/>
      <c r="AJ527" s="267"/>
      <c r="AK527" s="1626"/>
      <c r="AL527" s="483"/>
      <c r="AM527" t="s">
        <v>698</v>
      </c>
      <c r="AO527" t="s">
        <v>364</v>
      </c>
      <c r="AQ527" s="1453"/>
    </row>
    <row r="528" spans="1:43" ht="24" customHeight="1" x14ac:dyDescent="0.2">
      <c r="A528" s="804" t="s">
        <v>2059</v>
      </c>
      <c r="B528" s="781" t="s">
        <v>2276</v>
      </c>
      <c r="C528" s="977" t="s">
        <v>2537</v>
      </c>
      <c r="D528" s="977" t="s">
        <v>101</v>
      </c>
      <c r="E528" s="769">
        <v>216</v>
      </c>
      <c r="F528" s="268">
        <v>225</v>
      </c>
      <c r="G528" s="268" t="s">
        <v>125</v>
      </c>
      <c r="H528" s="268" t="s">
        <v>498</v>
      </c>
      <c r="I528" s="898"/>
      <c r="J528" s="302" t="s">
        <v>829</v>
      </c>
      <c r="K528" s="271">
        <v>1000</v>
      </c>
      <c r="L528" s="327" t="s">
        <v>801</v>
      </c>
      <c r="M528" s="272">
        <v>3.3099999999999996</v>
      </c>
      <c r="N528" s="1097"/>
      <c r="O528" s="273">
        <v>91838.756399999998</v>
      </c>
      <c r="P528" s="269"/>
      <c r="Q528" s="1055">
        <v>20663.72019</v>
      </c>
      <c r="R528" s="1055">
        <v>5914.4159100000006</v>
      </c>
      <c r="S528" s="1055">
        <v>1836.77513</v>
      </c>
      <c r="T528" s="274">
        <v>120253.66763</v>
      </c>
      <c r="U528" s="272">
        <v>19360.840479999999</v>
      </c>
      <c r="V528" s="272">
        <v>139614.50811</v>
      </c>
      <c r="W528" s="275">
        <v>3556.3633</v>
      </c>
      <c r="X528" s="275">
        <v>598.51419999999996</v>
      </c>
      <c r="Y528" s="275">
        <v>1557.2226000000001</v>
      </c>
      <c r="Z528" s="272">
        <v>5712.1001000000006</v>
      </c>
      <c r="AA528" s="274">
        <v>145326.60821000001</v>
      </c>
      <c r="AB528" s="348">
        <v>168580.1</v>
      </c>
      <c r="AC528" s="348">
        <v>19651.61</v>
      </c>
      <c r="AD528" s="348">
        <v>950.04</v>
      </c>
      <c r="AE528" s="347">
        <v>184676.13</v>
      </c>
      <c r="AF528" s="347">
        <v>21527.95</v>
      </c>
      <c r="AG528" s="347">
        <v>1561.12</v>
      </c>
      <c r="AH528" s="347">
        <v>353091.80820999999</v>
      </c>
      <c r="AI528" s="846">
        <v>353.09</v>
      </c>
      <c r="AJ528" s="398"/>
      <c r="AK528" s="1627">
        <v>65</v>
      </c>
      <c r="AL528" s="484"/>
      <c r="AM528" s="751" t="s">
        <v>2604</v>
      </c>
      <c r="AN528" t="b">
        <v>0</v>
      </c>
      <c r="AO528" t="e">
        <v>#NAME?</v>
      </c>
      <c r="AQ528" s="1454"/>
    </row>
    <row r="529" spans="1:43" outlineLevel="1" x14ac:dyDescent="0.2">
      <c r="A529" s="787"/>
      <c r="B529" s="781" t="s">
        <v>2276</v>
      </c>
      <c r="C529" s="977"/>
      <c r="D529" s="977"/>
      <c r="E529" s="767">
        <v>216</v>
      </c>
      <c r="F529" s="276">
        <v>225</v>
      </c>
      <c r="G529" s="276" t="s">
        <v>125</v>
      </c>
      <c r="H529" s="277"/>
      <c r="I529" s="895">
        <v>1</v>
      </c>
      <c r="J529" s="279" t="s">
        <v>546</v>
      </c>
      <c r="K529" s="280"/>
      <c r="L529" s="321"/>
      <c r="M529" s="281">
        <v>0.36</v>
      </c>
      <c r="N529" s="1463">
        <v>54</v>
      </c>
      <c r="O529" s="283">
        <v>15892.6752</v>
      </c>
      <c r="P529" s="284">
        <v>22.5</v>
      </c>
      <c r="Q529" s="1056">
        <v>3575.8519200000001</v>
      </c>
      <c r="R529" s="1056">
        <v>1023.48828</v>
      </c>
      <c r="S529" s="1056">
        <v>317.8535</v>
      </c>
      <c r="T529" s="285">
        <v>20809.868900000001</v>
      </c>
      <c r="U529" s="286">
        <v>3350.3888900000002</v>
      </c>
      <c r="V529" s="286">
        <v>24160.257790000003</v>
      </c>
      <c r="W529" s="287">
        <v>386.79480000000001</v>
      </c>
      <c r="X529" s="287">
        <v>65.095200000000006</v>
      </c>
      <c r="Y529" s="287">
        <v>169.3656</v>
      </c>
      <c r="Z529" s="345">
        <v>621.25559999999996</v>
      </c>
      <c r="AA529" s="285">
        <v>24781.513390000004</v>
      </c>
      <c r="AB529" s="350"/>
      <c r="AC529" s="350"/>
      <c r="AD529" s="350"/>
      <c r="AE529" s="350"/>
      <c r="AF529" s="350"/>
      <c r="AG529" s="350"/>
      <c r="AH529" s="350" t="s">
        <v>364</v>
      </c>
      <c r="AI529" s="843"/>
      <c r="AJ529" s="351"/>
      <c r="AK529" s="1625"/>
      <c r="AL529" s="483"/>
      <c r="AM529"/>
      <c r="AO529" t="s">
        <v>364</v>
      </c>
      <c r="AQ529" s="1453"/>
    </row>
    <row r="530" spans="1:43" outlineLevel="1" x14ac:dyDescent="0.2">
      <c r="A530" s="787"/>
      <c r="B530" s="781" t="s">
        <v>2276</v>
      </c>
      <c r="C530" s="977"/>
      <c r="D530" s="977"/>
      <c r="E530" s="767">
        <v>216</v>
      </c>
      <c r="F530" s="276">
        <v>225</v>
      </c>
      <c r="G530" s="276" t="s">
        <v>125</v>
      </c>
      <c r="H530" s="277"/>
      <c r="I530" s="895">
        <v>80</v>
      </c>
      <c r="J530" s="279" t="s">
        <v>561</v>
      </c>
      <c r="K530" s="277"/>
      <c r="L530" s="322"/>
      <c r="M530" s="281">
        <v>2.5099999999999998</v>
      </c>
      <c r="N530" s="1463">
        <v>42</v>
      </c>
      <c r="O530" s="283">
        <v>69209.434800000003</v>
      </c>
      <c r="P530" s="284">
        <v>22.5</v>
      </c>
      <c r="Q530" s="1056">
        <v>15572.12283</v>
      </c>
      <c r="R530" s="1056">
        <v>4457.0875999999998</v>
      </c>
      <c r="S530" s="1056">
        <v>1384.1886999999999</v>
      </c>
      <c r="T530" s="285">
        <v>90622.833929999993</v>
      </c>
      <c r="U530" s="286">
        <v>14590.276260000001</v>
      </c>
      <c r="V530" s="286">
        <v>105213.11018999999</v>
      </c>
      <c r="W530" s="287">
        <v>2696.8193000000001</v>
      </c>
      <c r="X530" s="287">
        <v>453.85820000000001</v>
      </c>
      <c r="Y530" s="287">
        <v>1180.8545999999999</v>
      </c>
      <c r="Z530" s="345">
        <v>4331.5321000000004</v>
      </c>
      <c r="AA530" s="285">
        <v>109544.64228999999</v>
      </c>
      <c r="AB530" s="249"/>
      <c r="AC530" s="249"/>
      <c r="AD530" s="249"/>
      <c r="AE530" s="249"/>
      <c r="AF530" s="249"/>
      <c r="AG530" s="249"/>
      <c r="AH530" s="249" t="s">
        <v>364</v>
      </c>
      <c r="AI530" s="225"/>
      <c r="AJ530" s="266"/>
      <c r="AK530" s="1625"/>
      <c r="AL530" s="483"/>
      <c r="AM530"/>
      <c r="AO530" t="s">
        <v>364</v>
      </c>
      <c r="AQ530" s="1453"/>
    </row>
    <row r="531" spans="1:43" outlineLevel="1" x14ac:dyDescent="0.2">
      <c r="A531" s="787"/>
      <c r="B531" s="781" t="s">
        <v>2276</v>
      </c>
      <c r="C531" s="977"/>
      <c r="D531" s="977"/>
      <c r="E531" s="767">
        <v>216</v>
      </c>
      <c r="F531" s="276">
        <v>225</v>
      </c>
      <c r="G531" s="276" t="s">
        <v>125</v>
      </c>
      <c r="H531" s="277"/>
      <c r="I531" s="895">
        <v>200</v>
      </c>
      <c r="J531" s="279" t="s">
        <v>1927</v>
      </c>
      <c r="K531" s="277"/>
      <c r="L531" s="322"/>
      <c r="M531" s="281">
        <v>0.44</v>
      </c>
      <c r="N531" s="1463">
        <v>27</v>
      </c>
      <c r="O531" s="283">
        <v>6736.6463999999996</v>
      </c>
      <c r="P531" s="284">
        <v>22.5</v>
      </c>
      <c r="Q531" s="1056">
        <v>1515.7454399999999</v>
      </c>
      <c r="R531" s="1056">
        <v>433.84003000000001</v>
      </c>
      <c r="S531" s="1056">
        <v>134.73293000000001</v>
      </c>
      <c r="T531" s="285">
        <v>8820.9647999999997</v>
      </c>
      <c r="U531" s="286">
        <v>1420.17533</v>
      </c>
      <c r="V531" s="286">
        <v>10241.14013</v>
      </c>
      <c r="W531" s="287">
        <v>472.74919999999997</v>
      </c>
      <c r="X531" s="287">
        <v>79.5608</v>
      </c>
      <c r="Y531" s="287">
        <v>207.00239999999999</v>
      </c>
      <c r="Z531" s="345">
        <v>759.31239999999991</v>
      </c>
      <c r="AA531" s="285">
        <v>11000.45253</v>
      </c>
      <c r="AB531" s="249"/>
      <c r="AC531" s="249"/>
      <c r="AD531" s="249"/>
      <c r="AE531" s="249"/>
      <c r="AF531" s="249"/>
      <c r="AG531" s="249"/>
      <c r="AH531" s="249" t="s">
        <v>364</v>
      </c>
      <c r="AI531" s="225"/>
      <c r="AJ531" s="266"/>
      <c r="AK531" s="1625"/>
      <c r="AL531" s="483"/>
      <c r="AM531"/>
      <c r="AO531" t="s">
        <v>364</v>
      </c>
      <c r="AQ531" s="1453"/>
    </row>
    <row r="532" spans="1:43" ht="15" customHeight="1" outlineLevel="1" x14ac:dyDescent="0.2">
      <c r="A532" s="787"/>
      <c r="B532" s="807" t="s">
        <v>2276</v>
      </c>
      <c r="C532" s="978"/>
      <c r="D532" s="978"/>
      <c r="E532" s="768">
        <v>216</v>
      </c>
      <c r="F532" s="289">
        <v>225</v>
      </c>
      <c r="G532" s="289" t="s">
        <v>125</v>
      </c>
      <c r="H532" s="290"/>
      <c r="I532" s="897" t="s">
        <v>587</v>
      </c>
      <c r="J532" s="443" t="s">
        <v>802</v>
      </c>
      <c r="K532" s="444"/>
      <c r="L532" s="450"/>
      <c r="M532" s="430"/>
      <c r="N532" s="1473"/>
      <c r="O532" s="430"/>
      <c r="P532" s="429"/>
      <c r="Q532" s="1062"/>
      <c r="R532" s="1062"/>
      <c r="S532" s="1062"/>
      <c r="T532" s="430"/>
      <c r="U532" s="430"/>
      <c r="V532" s="430"/>
      <c r="W532" s="430"/>
      <c r="X532" s="430"/>
      <c r="Y532" s="430"/>
      <c r="Z532" s="430"/>
      <c r="AA532" s="430"/>
      <c r="AB532" s="260"/>
      <c r="AC532" s="260"/>
      <c r="AD532" s="260"/>
      <c r="AE532" s="260"/>
      <c r="AF532" s="260"/>
      <c r="AG532" s="260"/>
      <c r="AH532" s="260" t="s">
        <v>364</v>
      </c>
      <c r="AI532" s="261"/>
      <c r="AJ532" s="267"/>
      <c r="AK532" s="1626"/>
      <c r="AL532" s="483"/>
      <c r="AM532" t="s">
        <v>698</v>
      </c>
      <c r="AO532" t="s">
        <v>364</v>
      </c>
      <c r="AQ532" s="1453"/>
    </row>
    <row r="533" spans="1:43" ht="24" customHeight="1" x14ac:dyDescent="0.2">
      <c r="A533" s="804" t="s">
        <v>2060</v>
      </c>
      <c r="B533" s="781" t="s">
        <v>2276</v>
      </c>
      <c r="C533" s="977" t="s">
        <v>2537</v>
      </c>
      <c r="D533" s="977" t="s">
        <v>101</v>
      </c>
      <c r="E533" s="769">
        <v>216</v>
      </c>
      <c r="F533" s="268">
        <v>225</v>
      </c>
      <c r="G533" s="268" t="s">
        <v>126</v>
      </c>
      <c r="H533" s="268" t="s">
        <v>498</v>
      </c>
      <c r="I533" s="898"/>
      <c r="J533" s="302" t="s">
        <v>830</v>
      </c>
      <c r="K533" s="271">
        <v>1000</v>
      </c>
      <c r="L533" s="327" t="s">
        <v>801</v>
      </c>
      <c r="M533" s="272">
        <v>1.7999999999999998</v>
      </c>
      <c r="N533" s="1097"/>
      <c r="O533" s="273">
        <v>49506.545999999995</v>
      </c>
      <c r="P533" s="269"/>
      <c r="Q533" s="1055">
        <v>11138.97285</v>
      </c>
      <c r="R533" s="1055">
        <v>3188.2215699999997</v>
      </c>
      <c r="S533" s="1055">
        <v>990.13091999999995</v>
      </c>
      <c r="T533" s="274">
        <v>64823.871339999991</v>
      </c>
      <c r="U533" s="272">
        <v>10436.643289999998</v>
      </c>
      <c r="V533" s="272">
        <v>75260.514629999991</v>
      </c>
      <c r="W533" s="275">
        <v>1933.9739999999999</v>
      </c>
      <c r="X533" s="275">
        <v>325.476</v>
      </c>
      <c r="Y533" s="275">
        <v>846.82799999999997</v>
      </c>
      <c r="Z533" s="272">
        <v>3106.2779999999998</v>
      </c>
      <c r="AA533" s="274">
        <v>78366.792629999982</v>
      </c>
      <c r="AB533" s="348">
        <v>151963.79999999999</v>
      </c>
      <c r="AC533" s="348">
        <v>19530.3</v>
      </c>
      <c r="AD533" s="348">
        <v>950.04</v>
      </c>
      <c r="AE533" s="347">
        <v>166473.29999999999</v>
      </c>
      <c r="AF533" s="347">
        <v>21395.05</v>
      </c>
      <c r="AG533" s="347">
        <v>1561.12</v>
      </c>
      <c r="AH533" s="347">
        <v>267796.26262999995</v>
      </c>
      <c r="AI533" s="846">
        <v>267.8</v>
      </c>
      <c r="AJ533" s="398"/>
      <c r="AK533" s="1627">
        <v>66</v>
      </c>
      <c r="AL533" s="484"/>
      <c r="AM533" s="751" t="s">
        <v>2604</v>
      </c>
      <c r="AN533" t="b">
        <v>0</v>
      </c>
      <c r="AO533" t="e">
        <v>#NAME?</v>
      </c>
      <c r="AQ533" s="1454"/>
    </row>
    <row r="534" spans="1:43" outlineLevel="1" x14ac:dyDescent="0.2">
      <c r="A534" s="787"/>
      <c r="B534" s="781" t="s">
        <v>2276</v>
      </c>
      <c r="C534" s="977"/>
      <c r="D534" s="977"/>
      <c r="E534" s="767">
        <v>216</v>
      </c>
      <c r="F534" s="276">
        <v>225</v>
      </c>
      <c r="G534" s="276" t="s">
        <v>126</v>
      </c>
      <c r="H534" s="277"/>
      <c r="I534" s="895">
        <v>1</v>
      </c>
      <c r="J534" s="279" t="s">
        <v>546</v>
      </c>
      <c r="K534" s="280"/>
      <c r="L534" s="321"/>
      <c r="M534" s="281">
        <v>0.17</v>
      </c>
      <c r="N534" s="1463">
        <v>54</v>
      </c>
      <c r="O534" s="283">
        <v>7504.8743999999997</v>
      </c>
      <c r="P534" s="284">
        <v>22.5</v>
      </c>
      <c r="Q534" s="1056">
        <v>1688.59674</v>
      </c>
      <c r="R534" s="1056">
        <v>483.31391000000002</v>
      </c>
      <c r="S534" s="1056">
        <v>150.09748999999999</v>
      </c>
      <c r="T534" s="285">
        <v>9826.8825400000005</v>
      </c>
      <c r="U534" s="286">
        <v>1582.1280899999999</v>
      </c>
      <c r="V534" s="286">
        <v>11409.010630000001</v>
      </c>
      <c r="W534" s="287">
        <v>182.65309999999999</v>
      </c>
      <c r="X534" s="287">
        <v>30.7394</v>
      </c>
      <c r="Y534" s="287">
        <v>79.978200000000001</v>
      </c>
      <c r="Z534" s="345">
        <v>293.3707</v>
      </c>
      <c r="AA534" s="285">
        <v>11702.38133</v>
      </c>
      <c r="AB534" s="350"/>
      <c r="AC534" s="350"/>
      <c r="AD534" s="350"/>
      <c r="AE534" s="350"/>
      <c r="AF534" s="350"/>
      <c r="AG534" s="350"/>
      <c r="AH534" s="350" t="s">
        <v>364</v>
      </c>
      <c r="AI534" s="843"/>
      <c r="AJ534" s="351"/>
      <c r="AK534" s="1625"/>
      <c r="AL534" s="483"/>
      <c r="AM534"/>
      <c r="AO534" t="s">
        <v>364</v>
      </c>
      <c r="AQ534" s="1453"/>
    </row>
    <row r="535" spans="1:43" outlineLevel="1" x14ac:dyDescent="0.2">
      <c r="A535" s="787"/>
      <c r="B535" s="781" t="s">
        <v>2276</v>
      </c>
      <c r="C535" s="977"/>
      <c r="D535" s="977"/>
      <c r="E535" s="767">
        <v>216</v>
      </c>
      <c r="F535" s="276">
        <v>225</v>
      </c>
      <c r="G535" s="276" t="s">
        <v>126</v>
      </c>
      <c r="H535" s="277"/>
      <c r="I535" s="895">
        <v>80</v>
      </c>
      <c r="J535" s="279" t="s">
        <v>561</v>
      </c>
      <c r="K535" s="277"/>
      <c r="L535" s="322"/>
      <c r="M535" s="281">
        <v>1.39</v>
      </c>
      <c r="N535" s="1463">
        <v>42</v>
      </c>
      <c r="O535" s="283">
        <v>38327.137199999997</v>
      </c>
      <c r="P535" s="284">
        <v>22.5</v>
      </c>
      <c r="Q535" s="1056">
        <v>8623.6058699999994</v>
      </c>
      <c r="R535" s="1056">
        <v>2468.26764</v>
      </c>
      <c r="S535" s="1056">
        <v>766.54273999999998</v>
      </c>
      <c r="T535" s="285">
        <v>50185.553449999992</v>
      </c>
      <c r="U535" s="286">
        <v>8079.8741099999997</v>
      </c>
      <c r="V535" s="286">
        <v>58265.427559999989</v>
      </c>
      <c r="W535" s="287">
        <v>1493.4576999999999</v>
      </c>
      <c r="X535" s="287">
        <v>251.3398</v>
      </c>
      <c r="Y535" s="287">
        <v>653.93939999999998</v>
      </c>
      <c r="Z535" s="345">
        <v>2398.7368999999999</v>
      </c>
      <c r="AA535" s="285">
        <v>60664.164459999985</v>
      </c>
      <c r="AB535" s="249"/>
      <c r="AC535" s="249"/>
      <c r="AD535" s="249"/>
      <c r="AE535" s="249"/>
      <c r="AF535" s="249"/>
      <c r="AG535" s="249"/>
      <c r="AH535" s="249" t="s">
        <v>364</v>
      </c>
      <c r="AI535" s="225"/>
      <c r="AJ535" s="266"/>
      <c r="AK535" s="1625"/>
      <c r="AL535" s="483"/>
      <c r="AM535"/>
      <c r="AO535" t="s">
        <v>364</v>
      </c>
      <c r="AQ535" s="1453"/>
    </row>
    <row r="536" spans="1:43" outlineLevel="1" x14ac:dyDescent="0.2">
      <c r="A536" s="787"/>
      <c r="B536" s="781" t="s">
        <v>2276</v>
      </c>
      <c r="C536" s="977"/>
      <c r="D536" s="977"/>
      <c r="E536" s="767">
        <v>216</v>
      </c>
      <c r="F536" s="276">
        <v>225</v>
      </c>
      <c r="G536" s="276" t="s">
        <v>126</v>
      </c>
      <c r="H536" s="277"/>
      <c r="I536" s="895">
        <v>200</v>
      </c>
      <c r="J536" s="279" t="s">
        <v>1927</v>
      </c>
      <c r="K536" s="277"/>
      <c r="L536" s="322"/>
      <c r="M536" s="281">
        <v>0.24</v>
      </c>
      <c r="N536" s="1463">
        <v>27</v>
      </c>
      <c r="O536" s="283">
        <v>3674.5344</v>
      </c>
      <c r="P536" s="284">
        <v>22.5</v>
      </c>
      <c r="Q536" s="1056">
        <v>826.77023999999994</v>
      </c>
      <c r="R536" s="1056">
        <v>236.64001999999999</v>
      </c>
      <c r="S536" s="1056">
        <v>73.490690000000001</v>
      </c>
      <c r="T536" s="285">
        <v>4811.4353499999997</v>
      </c>
      <c r="U536" s="286">
        <v>774.64108999999996</v>
      </c>
      <c r="V536" s="286">
        <v>5586.0764399999998</v>
      </c>
      <c r="W536" s="287">
        <v>257.86320000000001</v>
      </c>
      <c r="X536" s="287">
        <v>43.396799999999999</v>
      </c>
      <c r="Y536" s="287">
        <v>112.9104</v>
      </c>
      <c r="Z536" s="345">
        <v>414.17039999999997</v>
      </c>
      <c r="AA536" s="285">
        <v>6000.2468399999998</v>
      </c>
      <c r="AB536" s="249"/>
      <c r="AC536" s="249"/>
      <c r="AD536" s="249"/>
      <c r="AE536" s="249"/>
      <c r="AF536" s="249"/>
      <c r="AG536" s="249"/>
      <c r="AH536" s="249" t="s">
        <v>364</v>
      </c>
      <c r="AI536" s="225"/>
      <c r="AJ536" s="266"/>
      <c r="AK536" s="1625"/>
      <c r="AL536" s="483"/>
      <c r="AM536"/>
      <c r="AO536" t="s">
        <v>364</v>
      </c>
      <c r="AQ536" s="1453"/>
    </row>
    <row r="537" spans="1:43" ht="15" customHeight="1" outlineLevel="1" x14ac:dyDescent="0.2">
      <c r="A537" s="787"/>
      <c r="B537" s="807" t="s">
        <v>2276</v>
      </c>
      <c r="C537" s="978"/>
      <c r="D537" s="978"/>
      <c r="E537" s="768">
        <v>216</v>
      </c>
      <c r="F537" s="289">
        <v>225</v>
      </c>
      <c r="G537" s="289" t="s">
        <v>126</v>
      </c>
      <c r="H537" s="290"/>
      <c r="I537" s="897" t="s">
        <v>587</v>
      </c>
      <c r="J537" s="443" t="s">
        <v>802</v>
      </c>
      <c r="K537" s="444"/>
      <c r="L537" s="450"/>
      <c r="M537" s="430"/>
      <c r="N537" s="1473"/>
      <c r="O537" s="430"/>
      <c r="P537" s="429"/>
      <c r="Q537" s="1062"/>
      <c r="R537" s="1062"/>
      <c r="S537" s="1062"/>
      <c r="T537" s="430"/>
      <c r="U537" s="430"/>
      <c r="V537" s="430"/>
      <c r="W537" s="430"/>
      <c r="X537" s="430"/>
      <c r="Y537" s="430"/>
      <c r="Z537" s="430"/>
      <c r="AA537" s="430"/>
      <c r="AB537" s="260"/>
      <c r="AC537" s="260"/>
      <c r="AD537" s="260"/>
      <c r="AE537" s="260"/>
      <c r="AF537" s="260"/>
      <c r="AG537" s="260"/>
      <c r="AH537" s="260" t="s">
        <v>364</v>
      </c>
      <c r="AI537" s="261"/>
      <c r="AJ537" s="267"/>
      <c r="AK537" s="1626"/>
      <c r="AL537" s="483"/>
      <c r="AM537" s="73" t="s">
        <v>698</v>
      </c>
      <c r="AO537" t="s">
        <v>364</v>
      </c>
      <c r="AQ537" s="1453"/>
    </row>
    <row r="538" spans="1:43" ht="24" customHeight="1" x14ac:dyDescent="0.2">
      <c r="A538" s="804" t="s">
        <v>2061</v>
      </c>
      <c r="B538" s="781" t="s">
        <v>2276</v>
      </c>
      <c r="C538" s="977" t="s">
        <v>2537</v>
      </c>
      <c r="D538" s="977" t="s">
        <v>101</v>
      </c>
      <c r="E538" s="769">
        <v>216</v>
      </c>
      <c r="F538" s="268">
        <v>225</v>
      </c>
      <c r="G538" s="268" t="s">
        <v>127</v>
      </c>
      <c r="H538" s="268" t="s">
        <v>498</v>
      </c>
      <c r="I538" s="898"/>
      <c r="J538" s="302" t="s">
        <v>831</v>
      </c>
      <c r="K538" s="271">
        <v>365</v>
      </c>
      <c r="L538" s="327" t="s">
        <v>631</v>
      </c>
      <c r="M538" s="272">
        <v>0.82000000000000006</v>
      </c>
      <c r="N538" s="1097"/>
      <c r="O538" s="273">
        <v>21451.067999999999</v>
      </c>
      <c r="P538" s="269"/>
      <c r="Q538" s="1055">
        <v>4826.4902999999995</v>
      </c>
      <c r="R538" s="1055">
        <v>1381.4487799999999</v>
      </c>
      <c r="S538" s="1055">
        <v>429.02136000000002</v>
      </c>
      <c r="T538" s="274">
        <v>28088.028439999998</v>
      </c>
      <c r="U538" s="272">
        <v>4522.1725699999997</v>
      </c>
      <c r="V538" s="272">
        <v>32610.201009999997</v>
      </c>
      <c r="W538" s="275">
        <v>881.0326</v>
      </c>
      <c r="X538" s="275">
        <v>148.2724</v>
      </c>
      <c r="Y538" s="275">
        <v>385.77720000000005</v>
      </c>
      <c r="Z538" s="272">
        <v>1415.0822000000001</v>
      </c>
      <c r="AA538" s="274">
        <v>34025.283209999994</v>
      </c>
      <c r="AB538" s="348">
        <v>3454.24</v>
      </c>
      <c r="AC538" s="348">
        <v>0</v>
      </c>
      <c r="AD538" s="348">
        <v>950.04</v>
      </c>
      <c r="AE538" s="347">
        <v>3784.05</v>
      </c>
      <c r="AF538" s="347">
        <v>0</v>
      </c>
      <c r="AG538" s="347">
        <v>1561.12</v>
      </c>
      <c r="AH538" s="347">
        <v>39370.45321</v>
      </c>
      <c r="AI538" s="846">
        <v>107.86</v>
      </c>
      <c r="AJ538" s="398"/>
      <c r="AK538" s="1627">
        <v>67</v>
      </c>
      <c r="AL538" s="484"/>
      <c r="AM538" s="751" t="s">
        <v>2604</v>
      </c>
      <c r="AN538" t="b">
        <v>0</v>
      </c>
      <c r="AO538" t="e">
        <v>#NAME?</v>
      </c>
      <c r="AQ538" s="1454"/>
    </row>
    <row r="539" spans="1:43" outlineLevel="1" x14ac:dyDescent="0.2">
      <c r="A539" s="787"/>
      <c r="B539" s="781" t="s">
        <v>2276</v>
      </c>
      <c r="C539" s="977"/>
      <c r="D539" s="977"/>
      <c r="E539" s="767">
        <v>216</v>
      </c>
      <c r="F539" s="276">
        <v>225</v>
      </c>
      <c r="G539" s="276" t="s">
        <v>127</v>
      </c>
      <c r="H539" s="277"/>
      <c r="I539" s="895">
        <v>1</v>
      </c>
      <c r="J539" s="279" t="s">
        <v>546</v>
      </c>
      <c r="K539" s="280"/>
      <c r="L539" s="321"/>
      <c r="M539" s="281">
        <v>0.15</v>
      </c>
      <c r="N539" s="1463">
        <v>54</v>
      </c>
      <c r="O539" s="283">
        <v>6621.9480000000003</v>
      </c>
      <c r="P539" s="284">
        <v>22.5</v>
      </c>
      <c r="Q539" s="1056">
        <v>1489.9383</v>
      </c>
      <c r="R539" s="1056">
        <v>426.45344999999998</v>
      </c>
      <c r="S539" s="1056">
        <v>132.43896000000001</v>
      </c>
      <c r="T539" s="285">
        <v>8670.7787099999987</v>
      </c>
      <c r="U539" s="286">
        <v>1395.9953700000001</v>
      </c>
      <c r="V539" s="286">
        <v>10066.774079999999</v>
      </c>
      <c r="W539" s="287">
        <v>161.1645</v>
      </c>
      <c r="X539" s="287">
        <v>27.123000000000001</v>
      </c>
      <c r="Y539" s="287">
        <v>70.569000000000003</v>
      </c>
      <c r="Z539" s="345">
        <v>258.85649999999998</v>
      </c>
      <c r="AA539" s="285">
        <v>10325.630579999999</v>
      </c>
      <c r="AB539" s="350"/>
      <c r="AC539" s="350"/>
      <c r="AD539" s="350"/>
      <c r="AE539" s="350"/>
      <c r="AF539" s="350"/>
      <c r="AG539" s="350"/>
      <c r="AH539" s="350" t="s">
        <v>364</v>
      </c>
      <c r="AI539" s="843"/>
      <c r="AJ539" s="351"/>
      <c r="AK539" s="1625"/>
      <c r="AL539" s="483"/>
      <c r="AM539"/>
      <c r="AO539" t="s">
        <v>364</v>
      </c>
      <c r="AQ539" s="1453"/>
    </row>
    <row r="540" spans="1:43" outlineLevel="1" x14ac:dyDescent="0.2">
      <c r="A540" s="787"/>
      <c r="B540" s="781" t="s">
        <v>2276</v>
      </c>
      <c r="C540" s="977"/>
      <c r="D540" s="977"/>
      <c r="E540" s="767">
        <v>216</v>
      </c>
      <c r="F540" s="276">
        <v>225</v>
      </c>
      <c r="G540" s="276" t="s">
        <v>127</v>
      </c>
      <c r="H540" s="277"/>
      <c r="I540" s="895">
        <v>80</v>
      </c>
      <c r="J540" s="279" t="s">
        <v>561</v>
      </c>
      <c r="K540" s="277"/>
      <c r="L540" s="322"/>
      <c r="M540" s="281">
        <v>0.28000000000000003</v>
      </c>
      <c r="N540" s="1463">
        <v>42</v>
      </c>
      <c r="O540" s="283">
        <v>7720.5744000000004</v>
      </c>
      <c r="P540" s="284">
        <v>22.5</v>
      </c>
      <c r="Q540" s="1056">
        <v>1737.12924</v>
      </c>
      <c r="R540" s="1056">
        <v>497.20499000000001</v>
      </c>
      <c r="S540" s="1056">
        <v>154.41148999999999</v>
      </c>
      <c r="T540" s="285">
        <v>10109.32012</v>
      </c>
      <c r="U540" s="286">
        <v>1627.6005399999999</v>
      </c>
      <c r="V540" s="286">
        <v>11736.92066</v>
      </c>
      <c r="W540" s="287">
        <v>300.84039999999999</v>
      </c>
      <c r="X540" s="287">
        <v>50.629600000000003</v>
      </c>
      <c r="Y540" s="287">
        <v>131.72880000000001</v>
      </c>
      <c r="Z540" s="345">
        <v>483.19880000000001</v>
      </c>
      <c r="AA540" s="285">
        <v>12220.11946</v>
      </c>
      <c r="AB540" s="249"/>
      <c r="AC540" s="249"/>
      <c r="AD540" s="249"/>
      <c r="AE540" s="249"/>
      <c r="AF540" s="249"/>
      <c r="AG540" s="249"/>
      <c r="AH540" s="249" t="s">
        <v>364</v>
      </c>
      <c r="AI540" s="225"/>
      <c r="AJ540" s="266"/>
      <c r="AK540" s="1625"/>
      <c r="AL540" s="483"/>
      <c r="AM540"/>
      <c r="AO540" t="s">
        <v>364</v>
      </c>
      <c r="AQ540" s="1453"/>
    </row>
    <row r="541" spans="1:43" outlineLevel="1" x14ac:dyDescent="0.2">
      <c r="A541" s="787"/>
      <c r="B541" s="781" t="s">
        <v>2276</v>
      </c>
      <c r="C541" s="977"/>
      <c r="D541" s="977"/>
      <c r="E541" s="767">
        <v>216</v>
      </c>
      <c r="F541" s="276">
        <v>225</v>
      </c>
      <c r="G541" s="276" t="s">
        <v>127</v>
      </c>
      <c r="H541" s="277"/>
      <c r="I541" s="895">
        <v>180</v>
      </c>
      <c r="J541" s="279" t="s">
        <v>543</v>
      </c>
      <c r="K541" s="277"/>
      <c r="L541" s="322"/>
      <c r="M541" s="281">
        <v>0.28000000000000003</v>
      </c>
      <c r="N541" s="1463">
        <v>33</v>
      </c>
      <c r="O541" s="283">
        <v>5424.384</v>
      </c>
      <c r="P541" s="284">
        <v>22.5</v>
      </c>
      <c r="Q541" s="1056">
        <v>1220.4864</v>
      </c>
      <c r="R541" s="1056">
        <v>349.33033</v>
      </c>
      <c r="S541" s="1056">
        <v>108.48768</v>
      </c>
      <c r="T541" s="285">
        <v>7102.6884099999997</v>
      </c>
      <c r="U541" s="286">
        <v>1143.5328300000001</v>
      </c>
      <c r="V541" s="286">
        <v>8246.2212399999989</v>
      </c>
      <c r="W541" s="287">
        <v>300.84039999999999</v>
      </c>
      <c r="X541" s="287">
        <v>50.629600000000003</v>
      </c>
      <c r="Y541" s="287">
        <v>131.72880000000001</v>
      </c>
      <c r="Z541" s="345">
        <v>483.19880000000001</v>
      </c>
      <c r="AA541" s="285">
        <v>8729.4200399999991</v>
      </c>
      <c r="AB541" s="249"/>
      <c r="AC541" s="249"/>
      <c r="AD541" s="249"/>
      <c r="AE541" s="249"/>
      <c r="AF541" s="249"/>
      <c r="AG541" s="249"/>
      <c r="AH541" s="249" t="s">
        <v>364</v>
      </c>
      <c r="AI541" s="225"/>
      <c r="AJ541" s="266"/>
      <c r="AK541" s="1625"/>
      <c r="AL541" s="483"/>
      <c r="AM541"/>
      <c r="AO541" t="s">
        <v>364</v>
      </c>
      <c r="AQ541" s="1453"/>
    </row>
    <row r="542" spans="1:43" outlineLevel="1" x14ac:dyDescent="0.2">
      <c r="A542" s="787"/>
      <c r="B542" s="781" t="s">
        <v>2276</v>
      </c>
      <c r="C542" s="977"/>
      <c r="D542" s="977"/>
      <c r="E542" s="767">
        <v>216</v>
      </c>
      <c r="F542" s="276">
        <v>225</v>
      </c>
      <c r="G542" s="276" t="s">
        <v>127</v>
      </c>
      <c r="H542" s="277"/>
      <c r="I542" s="895">
        <v>200</v>
      </c>
      <c r="J542" s="279" t="s">
        <v>1927</v>
      </c>
      <c r="K542" s="277"/>
      <c r="L542" s="322"/>
      <c r="M542" s="281">
        <v>0.11</v>
      </c>
      <c r="N542" s="1463">
        <v>27</v>
      </c>
      <c r="O542" s="283">
        <v>1684.1615999999999</v>
      </c>
      <c r="P542" s="284">
        <v>22.5</v>
      </c>
      <c r="Q542" s="1056">
        <v>378.93635999999998</v>
      </c>
      <c r="R542" s="1056">
        <v>108.46001</v>
      </c>
      <c r="S542" s="1056">
        <v>33.683230000000002</v>
      </c>
      <c r="T542" s="285">
        <v>2205.2411999999999</v>
      </c>
      <c r="U542" s="286">
        <v>355.04383000000001</v>
      </c>
      <c r="V542" s="286">
        <v>2560.28503</v>
      </c>
      <c r="W542" s="287">
        <v>118.18729999999999</v>
      </c>
      <c r="X542" s="287">
        <v>19.8902</v>
      </c>
      <c r="Y542" s="287">
        <v>51.750599999999999</v>
      </c>
      <c r="Z542" s="345">
        <v>189.82809999999998</v>
      </c>
      <c r="AA542" s="285">
        <v>2750.1131300000002</v>
      </c>
      <c r="AB542" s="249"/>
      <c r="AC542" s="249"/>
      <c r="AD542" s="249"/>
      <c r="AE542" s="249"/>
      <c r="AF542" s="249"/>
      <c r="AG542" s="249"/>
      <c r="AH542" s="249" t="s">
        <v>364</v>
      </c>
      <c r="AI542" s="225"/>
      <c r="AJ542" s="266"/>
      <c r="AK542" s="1625"/>
      <c r="AL542" s="483"/>
      <c r="AM542"/>
      <c r="AO542" t="s">
        <v>364</v>
      </c>
      <c r="AQ542" s="1453"/>
    </row>
    <row r="543" spans="1:43" ht="15" customHeight="1" outlineLevel="1" x14ac:dyDescent="0.2">
      <c r="A543" s="787"/>
      <c r="B543" s="807" t="s">
        <v>2276</v>
      </c>
      <c r="C543" s="978"/>
      <c r="D543" s="978"/>
      <c r="E543" s="768">
        <v>216</v>
      </c>
      <c r="F543" s="289">
        <v>225</v>
      </c>
      <c r="G543" s="289" t="s">
        <v>127</v>
      </c>
      <c r="H543" s="290"/>
      <c r="I543" s="897" t="s">
        <v>587</v>
      </c>
      <c r="J543" s="443" t="s">
        <v>802</v>
      </c>
      <c r="K543" s="444"/>
      <c r="L543" s="450"/>
      <c r="M543" s="430"/>
      <c r="N543" s="1473"/>
      <c r="O543" s="430"/>
      <c r="P543" s="429"/>
      <c r="Q543" s="1062"/>
      <c r="R543" s="1062"/>
      <c r="S543" s="1062"/>
      <c r="T543" s="430"/>
      <c r="U543" s="430"/>
      <c r="V543" s="430"/>
      <c r="W543" s="430"/>
      <c r="X543" s="430"/>
      <c r="Y543" s="430"/>
      <c r="Z543" s="430"/>
      <c r="AA543" s="430"/>
      <c r="AB543" s="260"/>
      <c r="AC543" s="260"/>
      <c r="AD543" s="260"/>
      <c r="AE543" s="260"/>
      <c r="AF543" s="260"/>
      <c r="AG543" s="260"/>
      <c r="AH543" s="260" t="s">
        <v>364</v>
      </c>
      <c r="AI543" s="261"/>
      <c r="AJ543" s="267"/>
      <c r="AK543" s="1626"/>
      <c r="AL543" s="483"/>
      <c r="AM543" s="73" t="s">
        <v>698</v>
      </c>
      <c r="AO543" t="s">
        <v>364</v>
      </c>
      <c r="AQ543" s="1453"/>
    </row>
    <row r="544" spans="1:43" ht="24" customHeight="1" x14ac:dyDescent="0.2">
      <c r="A544" s="804" t="s">
        <v>2062</v>
      </c>
      <c r="B544" s="781" t="s">
        <v>2276</v>
      </c>
      <c r="C544" s="977" t="s">
        <v>2537</v>
      </c>
      <c r="D544" s="977" t="s">
        <v>101</v>
      </c>
      <c r="E544" s="769">
        <v>216</v>
      </c>
      <c r="F544" s="268">
        <v>225</v>
      </c>
      <c r="G544" s="268" t="s">
        <v>128</v>
      </c>
      <c r="H544" s="268" t="s">
        <v>498</v>
      </c>
      <c r="I544" s="898"/>
      <c r="J544" s="302" t="s">
        <v>832</v>
      </c>
      <c r="K544" s="271">
        <v>365</v>
      </c>
      <c r="L544" s="327" t="s">
        <v>631</v>
      </c>
      <c r="M544" s="272">
        <v>1.1299999999999999</v>
      </c>
      <c r="N544" s="1097"/>
      <c r="O544" s="273">
        <v>31502.215200000002</v>
      </c>
      <c r="P544" s="269"/>
      <c r="Q544" s="1055">
        <v>7087.9984199999999</v>
      </c>
      <c r="R544" s="1055">
        <v>2028.7426600000001</v>
      </c>
      <c r="S544" s="1055">
        <v>630.04430000000002</v>
      </c>
      <c r="T544" s="274">
        <v>41249.000579999993</v>
      </c>
      <c r="U544" s="272">
        <v>6641.0890799999997</v>
      </c>
      <c r="V544" s="272">
        <v>47890.089659999991</v>
      </c>
      <c r="W544" s="275">
        <v>1214.1059</v>
      </c>
      <c r="X544" s="275">
        <v>204.32659999999998</v>
      </c>
      <c r="Y544" s="275">
        <v>531.61979999999994</v>
      </c>
      <c r="Z544" s="272">
        <v>1950.0522999999998</v>
      </c>
      <c r="AA544" s="274">
        <v>49840.141959999994</v>
      </c>
      <c r="AB544" s="348">
        <v>1489.24</v>
      </c>
      <c r="AC544" s="348">
        <v>0</v>
      </c>
      <c r="AD544" s="348">
        <v>950.04</v>
      </c>
      <c r="AE544" s="347">
        <v>1631.43</v>
      </c>
      <c r="AF544" s="347">
        <v>0</v>
      </c>
      <c r="AG544" s="347">
        <v>1561.12</v>
      </c>
      <c r="AH544" s="347">
        <v>53032.691959999996</v>
      </c>
      <c r="AI544" s="846">
        <v>145.30000000000001</v>
      </c>
      <c r="AJ544" s="398"/>
      <c r="AK544" s="1627">
        <v>68</v>
      </c>
      <c r="AL544" s="484"/>
      <c r="AM544" s="751" t="s">
        <v>2604</v>
      </c>
      <c r="AN544" t="b">
        <v>0</v>
      </c>
      <c r="AO544" t="e">
        <v>#NAME?</v>
      </c>
      <c r="AQ544" s="1454"/>
    </row>
    <row r="545" spans="1:43" outlineLevel="1" x14ac:dyDescent="0.2">
      <c r="A545" s="787"/>
      <c r="B545" s="781" t="s">
        <v>2276</v>
      </c>
      <c r="C545" s="977"/>
      <c r="D545" s="977"/>
      <c r="E545" s="767">
        <v>216</v>
      </c>
      <c r="F545" s="276">
        <v>225</v>
      </c>
      <c r="G545" s="276" t="s">
        <v>128</v>
      </c>
      <c r="H545" s="277"/>
      <c r="I545" s="895">
        <v>1</v>
      </c>
      <c r="J545" s="279" t="s">
        <v>546</v>
      </c>
      <c r="K545" s="280"/>
      <c r="L545" s="321"/>
      <c r="M545" s="281">
        <v>0.3</v>
      </c>
      <c r="N545" s="1463">
        <v>54</v>
      </c>
      <c r="O545" s="283">
        <v>13243.896000000001</v>
      </c>
      <c r="P545" s="284">
        <v>22.5</v>
      </c>
      <c r="Q545" s="1056">
        <v>2979.8766000000001</v>
      </c>
      <c r="R545" s="1056">
        <v>852.90689999999995</v>
      </c>
      <c r="S545" s="1056">
        <v>264.87792000000002</v>
      </c>
      <c r="T545" s="285">
        <v>17341.557419999997</v>
      </c>
      <c r="U545" s="286">
        <v>2791.9907400000002</v>
      </c>
      <c r="V545" s="286">
        <v>20133.548159999998</v>
      </c>
      <c r="W545" s="287">
        <v>322.32900000000001</v>
      </c>
      <c r="X545" s="287">
        <v>54.246000000000002</v>
      </c>
      <c r="Y545" s="287">
        <v>141.13800000000001</v>
      </c>
      <c r="Z545" s="345">
        <v>517.71299999999997</v>
      </c>
      <c r="AA545" s="285">
        <v>20651.261159999998</v>
      </c>
      <c r="AB545" s="350"/>
      <c r="AC545" s="350"/>
      <c r="AD545" s="350"/>
      <c r="AE545" s="350"/>
      <c r="AF545" s="350"/>
      <c r="AG545" s="350"/>
      <c r="AH545" s="350" t="s">
        <v>364</v>
      </c>
      <c r="AI545" s="843"/>
      <c r="AJ545" s="351"/>
      <c r="AK545" s="1625"/>
      <c r="AL545" s="483"/>
      <c r="AM545"/>
      <c r="AO545" t="s">
        <v>364</v>
      </c>
      <c r="AQ545" s="1453"/>
    </row>
    <row r="546" spans="1:43" outlineLevel="1" x14ac:dyDescent="0.2">
      <c r="A546" s="787"/>
      <c r="B546" s="781" t="s">
        <v>2276</v>
      </c>
      <c r="C546" s="977"/>
      <c r="D546" s="977"/>
      <c r="E546" s="767">
        <v>216</v>
      </c>
      <c r="F546" s="276">
        <v>225</v>
      </c>
      <c r="G546" s="276" t="s">
        <v>128</v>
      </c>
      <c r="H546" s="277"/>
      <c r="I546" s="895">
        <v>80</v>
      </c>
      <c r="J546" s="279" t="s">
        <v>561</v>
      </c>
      <c r="K546" s="277"/>
      <c r="L546" s="322"/>
      <c r="M546" s="281">
        <v>0.34</v>
      </c>
      <c r="N546" s="1463">
        <v>42</v>
      </c>
      <c r="O546" s="283">
        <v>9374.9832000000006</v>
      </c>
      <c r="P546" s="284">
        <v>22.5</v>
      </c>
      <c r="Q546" s="1056">
        <v>2109.37122</v>
      </c>
      <c r="R546" s="1056">
        <v>603.74892</v>
      </c>
      <c r="S546" s="1056">
        <v>187.49966000000001</v>
      </c>
      <c r="T546" s="285">
        <v>12275.602999999999</v>
      </c>
      <c r="U546" s="286">
        <v>1976.3720800000001</v>
      </c>
      <c r="V546" s="286">
        <v>14251.97508</v>
      </c>
      <c r="W546" s="287">
        <v>365.30619999999999</v>
      </c>
      <c r="X546" s="287">
        <v>61.4788</v>
      </c>
      <c r="Y546" s="287">
        <v>159.9564</v>
      </c>
      <c r="Z546" s="345">
        <v>586.7414</v>
      </c>
      <c r="AA546" s="285">
        <v>14838.716480000001</v>
      </c>
      <c r="AB546" s="249"/>
      <c r="AC546" s="249"/>
      <c r="AD546" s="249"/>
      <c r="AE546" s="249"/>
      <c r="AF546" s="249"/>
      <c r="AG546" s="249"/>
      <c r="AH546" s="249" t="s">
        <v>364</v>
      </c>
      <c r="AI546" s="225"/>
      <c r="AJ546" s="266"/>
      <c r="AK546" s="1625"/>
      <c r="AL546" s="483"/>
      <c r="AM546"/>
      <c r="AO546" t="s">
        <v>364</v>
      </c>
      <c r="AQ546" s="1453"/>
    </row>
    <row r="547" spans="1:43" outlineLevel="1" x14ac:dyDescent="0.2">
      <c r="A547" s="787"/>
      <c r="B547" s="781" t="s">
        <v>2276</v>
      </c>
      <c r="C547" s="977"/>
      <c r="D547" s="977"/>
      <c r="E547" s="767">
        <v>216</v>
      </c>
      <c r="F547" s="276">
        <v>225</v>
      </c>
      <c r="G547" s="276" t="s">
        <v>128</v>
      </c>
      <c r="H547" s="277"/>
      <c r="I547" s="895">
        <v>180</v>
      </c>
      <c r="J547" s="279" t="s">
        <v>543</v>
      </c>
      <c r="K547" s="277"/>
      <c r="L547" s="322"/>
      <c r="M547" s="281">
        <v>0.34</v>
      </c>
      <c r="N547" s="1463">
        <v>33</v>
      </c>
      <c r="O547" s="283">
        <v>6586.7520000000004</v>
      </c>
      <c r="P547" s="284">
        <v>22.5</v>
      </c>
      <c r="Q547" s="1056">
        <v>1482.0192</v>
      </c>
      <c r="R547" s="1056">
        <v>424.18682999999999</v>
      </c>
      <c r="S547" s="1056">
        <v>131.73504</v>
      </c>
      <c r="T547" s="285">
        <v>8624.6930699999994</v>
      </c>
      <c r="U547" s="286">
        <v>1388.5755799999999</v>
      </c>
      <c r="V547" s="286">
        <v>10013.26865</v>
      </c>
      <c r="W547" s="287">
        <v>365.30619999999999</v>
      </c>
      <c r="X547" s="287">
        <v>61.4788</v>
      </c>
      <c r="Y547" s="287">
        <v>159.9564</v>
      </c>
      <c r="Z547" s="345">
        <v>586.7414</v>
      </c>
      <c r="AA547" s="285">
        <v>10600.010050000001</v>
      </c>
      <c r="AB547" s="249"/>
      <c r="AC547" s="249"/>
      <c r="AD547" s="249"/>
      <c r="AE547" s="249"/>
      <c r="AF547" s="249"/>
      <c r="AG547" s="249"/>
      <c r="AH547" s="249" t="s">
        <v>364</v>
      </c>
      <c r="AI547" s="225"/>
      <c r="AJ547" s="266"/>
      <c r="AK547" s="1625"/>
      <c r="AL547" s="483"/>
      <c r="AM547"/>
      <c r="AO547" t="s">
        <v>364</v>
      </c>
      <c r="AQ547" s="1453"/>
    </row>
    <row r="548" spans="1:43" outlineLevel="1" x14ac:dyDescent="0.2">
      <c r="A548" s="787"/>
      <c r="B548" s="781" t="s">
        <v>2276</v>
      </c>
      <c r="C548" s="977"/>
      <c r="D548" s="977"/>
      <c r="E548" s="767">
        <v>216</v>
      </c>
      <c r="F548" s="276">
        <v>225</v>
      </c>
      <c r="G548" s="276" t="s">
        <v>128</v>
      </c>
      <c r="H548" s="277"/>
      <c r="I548" s="895">
        <v>200</v>
      </c>
      <c r="J548" s="279" t="s">
        <v>1927</v>
      </c>
      <c r="K548" s="277"/>
      <c r="L548" s="322"/>
      <c r="M548" s="281">
        <v>0.15</v>
      </c>
      <c r="N548" s="1463">
        <v>27</v>
      </c>
      <c r="O548" s="283">
        <v>2296.5839999999998</v>
      </c>
      <c r="P548" s="284">
        <v>22.5</v>
      </c>
      <c r="Q548" s="1056">
        <v>516.73140000000001</v>
      </c>
      <c r="R548" s="1056">
        <v>147.90001000000001</v>
      </c>
      <c r="S548" s="1056">
        <v>45.93168</v>
      </c>
      <c r="T548" s="285">
        <v>3007.1470899999999</v>
      </c>
      <c r="U548" s="286">
        <v>484.15068000000002</v>
      </c>
      <c r="V548" s="286">
        <v>3491.2977700000001</v>
      </c>
      <c r="W548" s="287">
        <v>161.1645</v>
      </c>
      <c r="X548" s="287">
        <v>27.123000000000001</v>
      </c>
      <c r="Y548" s="287">
        <v>70.569000000000003</v>
      </c>
      <c r="Z548" s="345">
        <v>258.85649999999998</v>
      </c>
      <c r="AA548" s="285">
        <v>3750.15427</v>
      </c>
      <c r="AB548" s="249"/>
      <c r="AC548" s="249"/>
      <c r="AD548" s="249"/>
      <c r="AE548" s="249"/>
      <c r="AF548" s="249"/>
      <c r="AG548" s="249"/>
      <c r="AH548" s="249" t="s">
        <v>364</v>
      </c>
      <c r="AI548" s="225"/>
      <c r="AJ548" s="266"/>
      <c r="AK548" s="1625"/>
      <c r="AL548" s="483"/>
      <c r="AM548"/>
      <c r="AO548" t="s">
        <v>364</v>
      </c>
      <c r="AQ548" s="1453"/>
    </row>
    <row r="549" spans="1:43" ht="15" customHeight="1" outlineLevel="1" x14ac:dyDescent="0.2">
      <c r="A549" s="787"/>
      <c r="B549" s="781" t="s">
        <v>2276</v>
      </c>
      <c r="C549" s="977"/>
      <c r="D549" s="977"/>
      <c r="E549" s="767">
        <v>216</v>
      </c>
      <c r="F549" s="276">
        <v>225</v>
      </c>
      <c r="G549" s="276" t="s">
        <v>128</v>
      </c>
      <c r="H549" s="277"/>
      <c r="I549" s="902" t="s">
        <v>587</v>
      </c>
      <c r="J549" s="445" t="s">
        <v>802</v>
      </c>
      <c r="K549" s="446"/>
      <c r="L549" s="657"/>
      <c r="M549" s="436"/>
      <c r="N549" s="1477"/>
      <c r="O549" s="436"/>
      <c r="P549" s="448"/>
      <c r="Q549" s="1064"/>
      <c r="R549" s="1064"/>
      <c r="S549" s="1064"/>
      <c r="T549" s="436"/>
      <c r="U549" s="436"/>
      <c r="V549" s="436"/>
      <c r="W549" s="436"/>
      <c r="X549" s="436"/>
      <c r="Y549" s="436"/>
      <c r="Z549" s="436"/>
      <c r="AA549" s="436"/>
      <c r="AB549" s="249"/>
      <c r="AC549" s="249"/>
      <c r="AD549" s="249"/>
      <c r="AE549" s="249"/>
      <c r="AF549" s="249"/>
      <c r="AG549" s="249"/>
      <c r="AH549" s="249" t="s">
        <v>364</v>
      </c>
      <c r="AI549" s="225"/>
      <c r="AJ549" s="266"/>
      <c r="AK549" s="1625"/>
      <c r="AL549" s="483"/>
      <c r="AM549" s="73" t="s">
        <v>698</v>
      </c>
      <c r="AO549" t="s">
        <v>364</v>
      </c>
      <c r="AQ549" s="1453"/>
    </row>
    <row r="550" spans="1:43" outlineLevel="1" x14ac:dyDescent="0.2">
      <c r="A550" s="787"/>
      <c r="B550" s="807" t="s">
        <v>2276</v>
      </c>
      <c r="C550" s="978"/>
      <c r="D550" s="978"/>
      <c r="E550" s="768">
        <v>216</v>
      </c>
      <c r="F550" s="289">
        <v>225</v>
      </c>
      <c r="G550" s="289" t="s">
        <v>128</v>
      </c>
      <c r="H550" s="290"/>
      <c r="I550" s="897" t="s">
        <v>587</v>
      </c>
      <c r="J550" s="437" t="s">
        <v>6</v>
      </c>
      <c r="K550" s="259"/>
      <c r="L550" s="658"/>
      <c r="M550" s="260"/>
      <c r="N550" s="1466"/>
      <c r="O550" s="260"/>
      <c r="P550" s="262"/>
      <c r="Q550" s="1059"/>
      <c r="R550" s="1059"/>
      <c r="S550" s="1059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 t="s">
        <v>364</v>
      </c>
      <c r="AI550" s="261"/>
      <c r="AJ550" s="267"/>
      <c r="AK550" s="1626"/>
      <c r="AL550" s="483"/>
      <c r="AM550" s="73" t="s">
        <v>698</v>
      </c>
      <c r="AO550" t="s">
        <v>364</v>
      </c>
      <c r="AQ550" s="1453"/>
    </row>
    <row r="551" spans="1:43" ht="27.75" customHeight="1" x14ac:dyDescent="0.2">
      <c r="A551" s="804" t="s">
        <v>2063</v>
      </c>
      <c r="B551" s="781" t="s">
        <v>2276</v>
      </c>
      <c r="C551" s="977" t="s">
        <v>2537</v>
      </c>
      <c r="D551" s="977" t="s">
        <v>103</v>
      </c>
      <c r="E551" s="769">
        <v>218</v>
      </c>
      <c r="F551" s="268">
        <v>227</v>
      </c>
      <c r="G551" s="268" t="s">
        <v>28</v>
      </c>
      <c r="H551" s="268" t="s">
        <v>498</v>
      </c>
      <c r="I551" s="900"/>
      <c r="J551" s="270" t="s">
        <v>632</v>
      </c>
      <c r="K551" s="271">
        <v>41690</v>
      </c>
      <c r="L551" s="327" t="s">
        <v>583</v>
      </c>
      <c r="M551" s="272">
        <v>2.3699999999999997</v>
      </c>
      <c r="N551" s="1097"/>
      <c r="O551" s="273">
        <v>73705.333199999994</v>
      </c>
      <c r="P551" s="269"/>
      <c r="Q551" s="1055">
        <v>1842.6333299999999</v>
      </c>
      <c r="R551" s="1055">
        <v>4746.6234599999998</v>
      </c>
      <c r="S551" s="1055">
        <v>1474.1066599999999</v>
      </c>
      <c r="T551" s="274">
        <v>81768.696649999998</v>
      </c>
      <c r="U551" s="272">
        <v>13164.760149999998</v>
      </c>
      <c r="V551" s="272">
        <v>94933.4568</v>
      </c>
      <c r="W551" s="275">
        <v>2546.3991000000001</v>
      </c>
      <c r="X551" s="275">
        <v>428.54339999999996</v>
      </c>
      <c r="Y551" s="275">
        <v>1114.9902</v>
      </c>
      <c r="Z551" s="272">
        <v>4089.9326999999998</v>
      </c>
      <c r="AA551" s="274">
        <v>99023.38949999999</v>
      </c>
      <c r="AB551" s="348">
        <v>22115.782080000001</v>
      </c>
      <c r="AC551" s="348">
        <v>3746.3025600000001</v>
      </c>
      <c r="AD551" s="348">
        <v>950.04</v>
      </c>
      <c r="AE551" s="347">
        <v>24227.396952998402</v>
      </c>
      <c r="AF551" s="347">
        <v>4103.9995284288007</v>
      </c>
      <c r="AG551" s="347">
        <v>1561.12</v>
      </c>
      <c r="AH551" s="347">
        <v>128915.90598142719</v>
      </c>
      <c r="AI551" s="846">
        <v>3.09</v>
      </c>
      <c r="AJ551" s="398"/>
      <c r="AK551" s="1627">
        <v>69</v>
      </c>
      <c r="AL551" s="484"/>
      <c r="AM551" s="751" t="s">
        <v>2604</v>
      </c>
      <c r="AN551" t="b">
        <v>0</v>
      </c>
      <c r="AO551" t="e">
        <v>#NAME?</v>
      </c>
      <c r="AQ551" s="1454"/>
    </row>
    <row r="552" spans="1:43" outlineLevel="1" x14ac:dyDescent="0.2">
      <c r="A552" s="787"/>
      <c r="B552" s="781" t="s">
        <v>2276</v>
      </c>
      <c r="C552" s="977"/>
      <c r="D552" s="977"/>
      <c r="E552" s="767">
        <v>218</v>
      </c>
      <c r="F552" s="276">
        <v>227</v>
      </c>
      <c r="G552" s="276" t="s">
        <v>28</v>
      </c>
      <c r="H552" s="277"/>
      <c r="I552" s="895">
        <v>1</v>
      </c>
      <c r="J552" s="279" t="s">
        <v>546</v>
      </c>
      <c r="K552" s="319">
        <v>25233</v>
      </c>
      <c r="L552" s="321"/>
      <c r="M552" s="281">
        <v>1</v>
      </c>
      <c r="N552" s="1463">
        <v>54</v>
      </c>
      <c r="O552" s="283">
        <v>44146.32</v>
      </c>
      <c r="P552" s="284">
        <v>2.5</v>
      </c>
      <c r="Q552" s="1056">
        <v>1103.6579999999999</v>
      </c>
      <c r="R552" s="1056">
        <v>2843.0230099999999</v>
      </c>
      <c r="S552" s="1056">
        <v>882.92639999999994</v>
      </c>
      <c r="T552" s="285">
        <v>48975.927409999997</v>
      </c>
      <c r="U552" s="286">
        <v>7885.1243100000002</v>
      </c>
      <c r="V552" s="286">
        <v>56861.051719999996</v>
      </c>
      <c r="W552" s="287">
        <v>1074.43</v>
      </c>
      <c r="X552" s="287">
        <v>180.82</v>
      </c>
      <c r="Y552" s="287">
        <v>470.46</v>
      </c>
      <c r="Z552" s="345">
        <v>1725.71</v>
      </c>
      <c r="AA552" s="285">
        <v>58586.761719999995</v>
      </c>
      <c r="AB552" s="369"/>
      <c r="AC552" s="369"/>
      <c r="AD552" s="369"/>
      <c r="AE552" s="350"/>
      <c r="AF552" s="350"/>
      <c r="AG552" s="350"/>
      <c r="AH552" s="1435" t="s">
        <v>364</v>
      </c>
      <c r="AI552" s="843"/>
      <c r="AJ552" s="351"/>
      <c r="AK552" s="1625"/>
      <c r="AL552" s="483"/>
      <c r="AM552"/>
      <c r="AO552" t="s">
        <v>364</v>
      </c>
      <c r="AQ552" s="1453"/>
    </row>
    <row r="553" spans="1:43" outlineLevel="1" x14ac:dyDescent="0.2">
      <c r="A553" s="787"/>
      <c r="B553" s="781" t="s">
        <v>2276</v>
      </c>
      <c r="C553" s="977"/>
      <c r="D553" s="977"/>
      <c r="E553" s="767">
        <v>218</v>
      </c>
      <c r="F553" s="276">
        <v>227</v>
      </c>
      <c r="G553" s="276" t="s">
        <v>28</v>
      </c>
      <c r="H553" s="277"/>
      <c r="I553" s="895">
        <v>80</v>
      </c>
      <c r="J553" s="279" t="s">
        <v>561</v>
      </c>
      <c r="K553" s="319">
        <v>16457</v>
      </c>
      <c r="L553" s="322"/>
      <c r="M553" s="281">
        <v>1</v>
      </c>
      <c r="N553" s="1463">
        <v>38</v>
      </c>
      <c r="O553" s="283">
        <v>23570.04</v>
      </c>
      <c r="P553" s="284">
        <v>2.5</v>
      </c>
      <c r="Q553" s="1056">
        <v>589.25099999999998</v>
      </c>
      <c r="R553" s="1056">
        <v>1517.91058</v>
      </c>
      <c r="S553" s="1056">
        <v>471.4008</v>
      </c>
      <c r="T553" s="285">
        <v>26148.60238</v>
      </c>
      <c r="U553" s="286">
        <v>4209.9249799999998</v>
      </c>
      <c r="V553" s="286">
        <v>30358.52736</v>
      </c>
      <c r="W553" s="287">
        <v>1074.43</v>
      </c>
      <c r="X553" s="287">
        <v>180.82</v>
      </c>
      <c r="Y553" s="287">
        <v>470.46</v>
      </c>
      <c r="Z553" s="345">
        <v>1725.71</v>
      </c>
      <c r="AA553" s="285">
        <v>32084.237359999999</v>
      </c>
      <c r="AB553" s="263"/>
      <c r="AC553" s="263"/>
      <c r="AD553" s="263"/>
      <c r="AE553" s="249"/>
      <c r="AF553" s="249"/>
      <c r="AG553" s="249"/>
      <c r="AH553" s="1435" t="s">
        <v>364</v>
      </c>
      <c r="AI553" s="225"/>
      <c r="AJ553" s="266"/>
      <c r="AK553" s="1625"/>
      <c r="AL553" s="483"/>
      <c r="AM553"/>
      <c r="AO553" t="s">
        <v>364</v>
      </c>
      <c r="AQ553" s="1453"/>
    </row>
    <row r="554" spans="1:43" outlineLevel="1" x14ac:dyDescent="0.2">
      <c r="A554" s="787"/>
      <c r="B554" s="781" t="s">
        <v>2276</v>
      </c>
      <c r="C554" s="977"/>
      <c r="D554" s="977"/>
      <c r="E554" s="767">
        <v>218</v>
      </c>
      <c r="F554" s="276">
        <v>227</v>
      </c>
      <c r="G554" s="276" t="s">
        <v>28</v>
      </c>
      <c r="H554" s="277"/>
      <c r="I554" s="895">
        <v>200</v>
      </c>
      <c r="J554" s="279" t="s">
        <v>1927</v>
      </c>
      <c r="K554" s="277"/>
      <c r="L554" s="322"/>
      <c r="M554" s="281">
        <v>0.31</v>
      </c>
      <c r="N554" s="1463">
        <v>27</v>
      </c>
      <c r="O554" s="283">
        <v>4746.2736000000004</v>
      </c>
      <c r="P554" s="284">
        <v>2.5</v>
      </c>
      <c r="Q554" s="1056">
        <v>118.65684</v>
      </c>
      <c r="R554" s="1056">
        <v>305.66001999999997</v>
      </c>
      <c r="S554" s="1056">
        <v>94.925470000000004</v>
      </c>
      <c r="T554" s="285">
        <v>5265.5159300000005</v>
      </c>
      <c r="U554" s="286">
        <v>847.74806000000001</v>
      </c>
      <c r="V554" s="286">
        <v>6113.2639900000004</v>
      </c>
      <c r="W554" s="287">
        <v>333.07330000000002</v>
      </c>
      <c r="X554" s="287">
        <v>56.054200000000002</v>
      </c>
      <c r="Y554" s="287">
        <v>145.8426</v>
      </c>
      <c r="Z554" s="345">
        <v>534.9701</v>
      </c>
      <c r="AA554" s="285">
        <v>6648.2340899999999</v>
      </c>
      <c r="AB554" s="257">
        <v>21750.422399999999</v>
      </c>
      <c r="AC554" s="257">
        <v>3686.6995200000001</v>
      </c>
      <c r="AD554" s="263"/>
      <c r="AE554" s="249">
        <v>23827.152730752001</v>
      </c>
      <c r="AF554" s="249">
        <v>4038.7055901696003</v>
      </c>
      <c r="AG554" s="249"/>
      <c r="AH554" s="830"/>
      <c r="AI554" s="225"/>
      <c r="AJ554" s="266"/>
      <c r="AK554" s="1625"/>
      <c r="AL554" s="483"/>
      <c r="AM554"/>
      <c r="AO554" t="s">
        <v>364</v>
      </c>
      <c r="AQ554" s="1453"/>
    </row>
    <row r="555" spans="1:43" outlineLevel="1" x14ac:dyDescent="0.2">
      <c r="A555" s="787"/>
      <c r="B555" s="781" t="s">
        <v>2276</v>
      </c>
      <c r="C555" s="977"/>
      <c r="D555" s="977"/>
      <c r="E555" s="767">
        <v>218</v>
      </c>
      <c r="F555" s="276">
        <v>227</v>
      </c>
      <c r="G555" s="276" t="s">
        <v>28</v>
      </c>
      <c r="H555" s="277"/>
      <c r="I555" s="895">
        <v>170</v>
      </c>
      <c r="J555" s="279" t="s">
        <v>3262</v>
      </c>
      <c r="K555" s="277"/>
      <c r="L555" s="322"/>
      <c r="M555" s="281">
        <v>0.05</v>
      </c>
      <c r="N555" s="1463">
        <v>36</v>
      </c>
      <c r="O555" s="283">
        <v>1089.5940000000001</v>
      </c>
      <c r="P555" s="284">
        <v>2.5</v>
      </c>
      <c r="Q555" s="1056">
        <v>27.239850000000001</v>
      </c>
      <c r="R555" s="1056">
        <v>70.169849999999997</v>
      </c>
      <c r="S555" s="1056">
        <v>21.791879999999999</v>
      </c>
      <c r="T555" s="285">
        <v>1208.79558</v>
      </c>
      <c r="U555" s="286">
        <v>194.61609000000001</v>
      </c>
      <c r="V555" s="286">
        <v>1403.41167</v>
      </c>
      <c r="W555" s="287">
        <v>53.721499999999999</v>
      </c>
      <c r="X555" s="287">
        <v>9.0410000000000004</v>
      </c>
      <c r="Y555" s="287">
        <v>23.523</v>
      </c>
      <c r="Z555" s="345">
        <v>86.285499999999999</v>
      </c>
      <c r="AA555" s="285">
        <v>1489.6971699999999</v>
      </c>
      <c r="AB555" s="263"/>
      <c r="AC555" s="263"/>
      <c r="AD555" s="263"/>
      <c r="AE555" s="249"/>
      <c r="AF555" s="249"/>
      <c r="AG555" s="249"/>
      <c r="AH555" s="835" t="s">
        <v>592</v>
      </c>
      <c r="AI555" s="233"/>
      <c r="AJ555" s="355"/>
      <c r="AK555" s="1625"/>
      <c r="AL555" s="483"/>
      <c r="AM555"/>
      <c r="AO555" t="s">
        <v>364</v>
      </c>
      <c r="AQ555" s="1457"/>
    </row>
    <row r="556" spans="1:43" outlineLevel="1" x14ac:dyDescent="0.2">
      <c r="A556" s="787"/>
      <c r="B556" s="807" t="s">
        <v>2276</v>
      </c>
      <c r="C556" s="978"/>
      <c r="D556" s="978"/>
      <c r="E556" s="768">
        <v>218</v>
      </c>
      <c r="F556" s="289">
        <v>227</v>
      </c>
      <c r="G556" s="289" t="s">
        <v>28</v>
      </c>
      <c r="H556" s="290"/>
      <c r="I556" s="899">
        <v>201</v>
      </c>
      <c r="J556" s="292" t="s">
        <v>2609</v>
      </c>
      <c r="K556" s="290"/>
      <c r="L556" s="656"/>
      <c r="M556" s="294">
        <v>0.01</v>
      </c>
      <c r="N556" s="1465">
        <v>27</v>
      </c>
      <c r="O556" s="283">
        <v>153.10560000000001</v>
      </c>
      <c r="P556" s="297">
        <v>2.5</v>
      </c>
      <c r="Q556" s="1056">
        <v>3.8276400000000002</v>
      </c>
      <c r="R556" s="1056">
        <v>9.86</v>
      </c>
      <c r="S556" s="1056">
        <v>3.0621100000000001</v>
      </c>
      <c r="T556" s="298">
        <v>169.85535000000002</v>
      </c>
      <c r="U556" s="286">
        <v>27.346710000000002</v>
      </c>
      <c r="V556" s="299">
        <v>197.20206000000002</v>
      </c>
      <c r="W556" s="287">
        <v>10.744300000000001</v>
      </c>
      <c r="X556" s="287">
        <v>1.8082</v>
      </c>
      <c r="Y556" s="287">
        <v>4.7046000000000001</v>
      </c>
      <c r="Z556" s="346">
        <v>17.257100000000001</v>
      </c>
      <c r="AA556" s="298">
        <v>214.45916000000003</v>
      </c>
      <c r="AB556" s="368">
        <v>365.35967999999997</v>
      </c>
      <c r="AC556" s="368">
        <v>59.60304</v>
      </c>
      <c r="AD556" s="465"/>
      <c r="AE556" s="260">
        <v>400.24422224639994</v>
      </c>
      <c r="AF556" s="260">
        <v>65.293938259200004</v>
      </c>
      <c r="AG556" s="260"/>
      <c r="AH556" s="356" t="s">
        <v>593</v>
      </c>
      <c r="AI556" s="356">
        <v>2.16</v>
      </c>
      <c r="AJ556" s="357"/>
      <c r="AK556" s="1626"/>
      <c r="AL556" s="483"/>
      <c r="AM556"/>
      <c r="AO556" t="s">
        <v>364</v>
      </c>
      <c r="AQ556" s="1457"/>
    </row>
    <row r="557" spans="1:43" ht="27" customHeight="1" x14ac:dyDescent="0.2">
      <c r="A557" s="804" t="s">
        <v>2064</v>
      </c>
      <c r="B557" s="781" t="s">
        <v>2276</v>
      </c>
      <c r="C557" s="977" t="s">
        <v>2537</v>
      </c>
      <c r="D557" s="977" t="s">
        <v>103</v>
      </c>
      <c r="E557" s="769">
        <v>218</v>
      </c>
      <c r="F557" s="268">
        <v>227</v>
      </c>
      <c r="G557" s="268" t="s">
        <v>28</v>
      </c>
      <c r="H557" s="268" t="s">
        <v>1874</v>
      </c>
      <c r="I557" s="898"/>
      <c r="J557" s="302" t="s">
        <v>833</v>
      </c>
      <c r="K557" s="271">
        <v>41690</v>
      </c>
      <c r="L557" s="327" t="s">
        <v>583</v>
      </c>
      <c r="M557" s="272">
        <v>2.3699999999999997</v>
      </c>
      <c r="N557" s="1097"/>
      <c r="O557" s="273">
        <v>73705.333199999994</v>
      </c>
      <c r="P557" s="269"/>
      <c r="Q557" s="1055">
        <v>1842.6333299999999</v>
      </c>
      <c r="R557" s="1055">
        <v>4746.6234599999998</v>
      </c>
      <c r="S557" s="1055">
        <v>1474.1066599999999</v>
      </c>
      <c r="T557" s="274">
        <v>81768.696649999998</v>
      </c>
      <c r="U557" s="272">
        <v>13164.760149999998</v>
      </c>
      <c r="V557" s="272">
        <v>94933.4568</v>
      </c>
      <c r="W557" s="275">
        <v>2546.3991000000001</v>
      </c>
      <c r="X557" s="275">
        <v>428.54339999999996</v>
      </c>
      <c r="Y557" s="275">
        <v>1114.9902</v>
      </c>
      <c r="Z557" s="272">
        <v>4089.9326999999998</v>
      </c>
      <c r="AA557" s="274">
        <v>99023.38949999999</v>
      </c>
      <c r="AB557" s="464">
        <v>40619.900159999997</v>
      </c>
      <c r="AC557" s="464">
        <v>5614.8422399999999</v>
      </c>
      <c r="AD557" s="348">
        <v>950.04</v>
      </c>
      <c r="AE557" s="347">
        <v>44498.288227276797</v>
      </c>
      <c r="AF557" s="347">
        <v>6150.9473770752002</v>
      </c>
      <c r="AG557" s="347">
        <v>1561.12</v>
      </c>
      <c r="AH557" s="846">
        <v>151233.74510435198</v>
      </c>
      <c r="AI557" s="846">
        <v>3.63</v>
      </c>
      <c r="AJ557" s="398"/>
      <c r="AK557" s="1627">
        <v>70</v>
      </c>
      <c r="AL557" s="484"/>
      <c r="AM557" s="751" t="s">
        <v>2604</v>
      </c>
      <c r="AN557" t="b">
        <v>0</v>
      </c>
      <c r="AO557" t="e">
        <v>#NAME?</v>
      </c>
      <c r="AQ557" s="1454"/>
    </row>
    <row r="558" spans="1:43" outlineLevel="1" x14ac:dyDescent="0.2">
      <c r="A558" s="787"/>
      <c r="B558" s="781" t="s">
        <v>2276</v>
      </c>
      <c r="C558" s="977"/>
      <c r="D558" s="977"/>
      <c r="E558" s="767">
        <v>218</v>
      </c>
      <c r="F558" s="276">
        <v>227</v>
      </c>
      <c r="G558" s="276" t="s">
        <v>28</v>
      </c>
      <c r="H558" s="277"/>
      <c r="I558" s="895">
        <v>1</v>
      </c>
      <c r="J558" s="279" t="s">
        <v>546</v>
      </c>
      <c r="K558" s="319">
        <v>25233</v>
      </c>
      <c r="L558" s="321"/>
      <c r="M558" s="281">
        <v>1</v>
      </c>
      <c r="N558" s="1463">
        <v>54</v>
      </c>
      <c r="O558" s="283">
        <v>44146.32</v>
      </c>
      <c r="P558" s="284">
        <v>2.5</v>
      </c>
      <c r="Q558" s="1056">
        <v>1103.6579999999999</v>
      </c>
      <c r="R558" s="1056">
        <v>2843.0230099999999</v>
      </c>
      <c r="S558" s="1056">
        <v>882.92639999999994</v>
      </c>
      <c r="T558" s="285">
        <v>48975.927409999997</v>
      </c>
      <c r="U558" s="286">
        <v>7885.1243100000002</v>
      </c>
      <c r="V558" s="286">
        <v>56861.051719999996</v>
      </c>
      <c r="W558" s="287">
        <v>1074.43</v>
      </c>
      <c r="X558" s="287">
        <v>180.82</v>
      </c>
      <c r="Y558" s="287">
        <v>470.46</v>
      </c>
      <c r="Z558" s="345">
        <v>1725.71</v>
      </c>
      <c r="AA558" s="285">
        <v>58586.761719999995</v>
      </c>
      <c r="AB558" s="369"/>
      <c r="AC558" s="369"/>
      <c r="AD558" s="369"/>
      <c r="AE558" s="350"/>
      <c r="AF558" s="350"/>
      <c r="AG558" s="350"/>
      <c r="AH558" s="832"/>
      <c r="AI558" s="843"/>
      <c r="AJ558" s="351"/>
      <c r="AK558" s="1625"/>
      <c r="AL558" s="483"/>
      <c r="AM558"/>
      <c r="AO558" t="s">
        <v>364</v>
      </c>
      <c r="AQ558" s="1453"/>
    </row>
    <row r="559" spans="1:43" outlineLevel="1" x14ac:dyDescent="0.2">
      <c r="A559" s="787"/>
      <c r="B559" s="781" t="s">
        <v>2276</v>
      </c>
      <c r="C559" s="977"/>
      <c r="D559" s="977"/>
      <c r="E559" s="767">
        <v>218</v>
      </c>
      <c r="F559" s="276">
        <v>227</v>
      </c>
      <c r="G559" s="276" t="s">
        <v>28</v>
      </c>
      <c r="H559" s="277"/>
      <c r="I559" s="895">
        <v>80</v>
      </c>
      <c r="J559" s="279" t="s">
        <v>561</v>
      </c>
      <c r="K559" s="319">
        <v>16457</v>
      </c>
      <c r="L559" s="322"/>
      <c r="M559" s="281">
        <v>1</v>
      </c>
      <c r="N559" s="1463">
        <v>38</v>
      </c>
      <c r="O559" s="283">
        <v>23570.04</v>
      </c>
      <c r="P559" s="284">
        <v>2.5</v>
      </c>
      <c r="Q559" s="1056">
        <v>589.25099999999998</v>
      </c>
      <c r="R559" s="1056">
        <v>1517.91058</v>
      </c>
      <c r="S559" s="1056">
        <v>471.4008</v>
      </c>
      <c r="T559" s="285">
        <v>26148.60238</v>
      </c>
      <c r="U559" s="286">
        <v>4209.9249799999998</v>
      </c>
      <c r="V559" s="286">
        <v>30358.52736</v>
      </c>
      <c r="W559" s="287">
        <v>1074.43</v>
      </c>
      <c r="X559" s="287">
        <v>180.82</v>
      </c>
      <c r="Y559" s="287">
        <v>470.46</v>
      </c>
      <c r="Z559" s="345">
        <v>1725.71</v>
      </c>
      <c r="AA559" s="285">
        <v>32084.237359999999</v>
      </c>
      <c r="AB559" s="263"/>
      <c r="AC559" s="263"/>
      <c r="AD559" s="263"/>
      <c r="AE559" s="249"/>
      <c r="AF559" s="249"/>
      <c r="AG559" s="249"/>
      <c r="AH559" s="830"/>
      <c r="AI559" s="225"/>
      <c r="AJ559" s="266"/>
      <c r="AK559" s="1625"/>
      <c r="AL559" s="483"/>
      <c r="AM559"/>
      <c r="AO559" t="s">
        <v>364</v>
      </c>
      <c r="AQ559" s="1453"/>
    </row>
    <row r="560" spans="1:43" outlineLevel="1" x14ac:dyDescent="0.2">
      <c r="A560" s="787"/>
      <c r="B560" s="781" t="s">
        <v>2276</v>
      </c>
      <c r="C560" s="977"/>
      <c r="D560" s="977"/>
      <c r="E560" s="767">
        <v>218</v>
      </c>
      <c r="F560" s="276">
        <v>227</v>
      </c>
      <c r="G560" s="276" t="s">
        <v>28</v>
      </c>
      <c r="H560" s="277"/>
      <c r="I560" s="895">
        <v>200</v>
      </c>
      <c r="J560" s="279" t="s">
        <v>1927</v>
      </c>
      <c r="K560" s="277"/>
      <c r="L560" s="322"/>
      <c r="M560" s="281">
        <v>0.31</v>
      </c>
      <c r="N560" s="1463">
        <v>27</v>
      </c>
      <c r="O560" s="283">
        <v>4746.2736000000004</v>
      </c>
      <c r="P560" s="284">
        <v>2.5</v>
      </c>
      <c r="Q560" s="1056">
        <v>118.65684</v>
      </c>
      <c r="R560" s="1056">
        <v>305.66001999999997</v>
      </c>
      <c r="S560" s="1056">
        <v>94.925470000000004</v>
      </c>
      <c r="T560" s="285">
        <v>5265.5159300000005</v>
      </c>
      <c r="U560" s="286">
        <v>847.74806000000001</v>
      </c>
      <c r="V560" s="286">
        <v>6113.2639900000004</v>
      </c>
      <c r="W560" s="287">
        <v>333.07330000000002</v>
      </c>
      <c r="X560" s="287">
        <v>56.054200000000002</v>
      </c>
      <c r="Y560" s="287">
        <v>145.8426</v>
      </c>
      <c r="Z560" s="345">
        <v>534.9701</v>
      </c>
      <c r="AA560" s="285">
        <v>6648.2340899999999</v>
      </c>
      <c r="AB560" s="257">
        <v>40254.540479999996</v>
      </c>
      <c r="AC560" s="257">
        <v>5555.24928</v>
      </c>
      <c r="AD560" s="263"/>
      <c r="AE560" s="249">
        <v>44098.044005030395</v>
      </c>
      <c r="AF560" s="249">
        <v>6085.6644812544</v>
      </c>
      <c r="AG560" s="249"/>
      <c r="AH560" s="830"/>
      <c r="AI560" s="225"/>
      <c r="AJ560" s="266"/>
      <c r="AK560" s="1625"/>
      <c r="AL560" s="483"/>
      <c r="AM560"/>
      <c r="AO560" t="s">
        <v>364</v>
      </c>
      <c r="AQ560" s="1453"/>
    </row>
    <row r="561" spans="1:43" outlineLevel="1" x14ac:dyDescent="0.2">
      <c r="A561" s="787"/>
      <c r="B561" s="781" t="s">
        <v>2276</v>
      </c>
      <c r="C561" s="977"/>
      <c r="D561" s="977"/>
      <c r="E561" s="767">
        <v>218</v>
      </c>
      <c r="F561" s="276">
        <v>227</v>
      </c>
      <c r="G561" s="276" t="s">
        <v>28</v>
      </c>
      <c r="H561" s="277"/>
      <c r="I561" s="895">
        <v>170</v>
      </c>
      <c r="J561" s="279" t="s">
        <v>3262</v>
      </c>
      <c r="K561" s="277"/>
      <c r="L561" s="322"/>
      <c r="M561" s="281">
        <v>0.05</v>
      </c>
      <c r="N561" s="1463">
        <v>36</v>
      </c>
      <c r="O561" s="283">
        <v>1089.5940000000001</v>
      </c>
      <c r="P561" s="284">
        <v>2.5</v>
      </c>
      <c r="Q561" s="1056">
        <v>27.239850000000001</v>
      </c>
      <c r="R561" s="1056">
        <v>70.169849999999997</v>
      </c>
      <c r="S561" s="1056">
        <v>21.791879999999999</v>
      </c>
      <c r="T561" s="285">
        <v>1208.79558</v>
      </c>
      <c r="U561" s="286">
        <v>194.61609000000001</v>
      </c>
      <c r="V561" s="286">
        <v>1403.41167</v>
      </c>
      <c r="W561" s="287">
        <v>53.721499999999999</v>
      </c>
      <c r="X561" s="287">
        <v>9.0410000000000004</v>
      </c>
      <c r="Y561" s="287">
        <v>23.523</v>
      </c>
      <c r="Z561" s="345">
        <v>86.285499999999999</v>
      </c>
      <c r="AA561" s="285">
        <v>1489.6971699999999</v>
      </c>
      <c r="AB561" s="263"/>
      <c r="AC561" s="263"/>
      <c r="AD561" s="263"/>
      <c r="AE561" s="249"/>
      <c r="AF561" s="249"/>
      <c r="AG561" s="249"/>
      <c r="AH561" s="835" t="s">
        <v>592</v>
      </c>
      <c r="AI561" s="233"/>
      <c r="AJ561" s="355"/>
      <c r="AK561" s="1625"/>
      <c r="AL561" s="483"/>
      <c r="AM561"/>
      <c r="AO561" t="s">
        <v>364</v>
      </c>
      <c r="AQ561" s="1457"/>
    </row>
    <row r="562" spans="1:43" outlineLevel="1" x14ac:dyDescent="0.2">
      <c r="A562" s="787"/>
      <c r="B562" s="807" t="s">
        <v>2276</v>
      </c>
      <c r="C562" s="978"/>
      <c r="D562" s="978"/>
      <c r="E562" s="768">
        <v>218</v>
      </c>
      <c r="F562" s="289">
        <v>227</v>
      </c>
      <c r="G562" s="289" t="s">
        <v>28</v>
      </c>
      <c r="H562" s="290"/>
      <c r="I562" s="899">
        <v>201</v>
      </c>
      <c r="J562" s="292" t="s">
        <v>2609</v>
      </c>
      <c r="K562" s="290"/>
      <c r="L562" s="656"/>
      <c r="M562" s="294">
        <v>0.01</v>
      </c>
      <c r="N562" s="1465">
        <v>27</v>
      </c>
      <c r="O562" s="283">
        <v>153.10560000000001</v>
      </c>
      <c r="P562" s="297">
        <v>2.5</v>
      </c>
      <c r="Q562" s="1056">
        <v>3.8276400000000002</v>
      </c>
      <c r="R562" s="1056">
        <v>9.86</v>
      </c>
      <c r="S562" s="1056">
        <v>3.0621100000000001</v>
      </c>
      <c r="T562" s="298">
        <v>169.85535000000002</v>
      </c>
      <c r="U562" s="286">
        <v>27.346710000000002</v>
      </c>
      <c r="V562" s="299">
        <v>197.20206000000002</v>
      </c>
      <c r="W562" s="287">
        <v>10.744300000000001</v>
      </c>
      <c r="X562" s="287">
        <v>1.8082</v>
      </c>
      <c r="Y562" s="287">
        <v>4.7046000000000001</v>
      </c>
      <c r="Z562" s="346">
        <v>17.257100000000001</v>
      </c>
      <c r="AA562" s="298">
        <v>214.45916000000003</v>
      </c>
      <c r="AB562" s="368">
        <v>365.35967999999997</v>
      </c>
      <c r="AC562" s="368">
        <v>59.592959999999998</v>
      </c>
      <c r="AD562" s="465"/>
      <c r="AE562" s="260">
        <v>400.24422224639994</v>
      </c>
      <c r="AF562" s="260">
        <v>65.282895820799993</v>
      </c>
      <c r="AG562" s="260"/>
      <c r="AH562" s="356" t="s">
        <v>593</v>
      </c>
      <c r="AI562" s="356">
        <v>2.16</v>
      </c>
      <c r="AJ562" s="357"/>
      <c r="AK562" s="1626"/>
      <c r="AL562" s="483"/>
      <c r="AM562"/>
      <c r="AO562" t="s">
        <v>364</v>
      </c>
      <c r="AQ562" s="1457"/>
    </row>
    <row r="563" spans="1:43" ht="27.75" customHeight="1" x14ac:dyDescent="0.2">
      <c r="A563" s="804" t="s">
        <v>2065</v>
      </c>
      <c r="B563" s="781" t="s">
        <v>2276</v>
      </c>
      <c r="C563" s="977" t="s">
        <v>2537</v>
      </c>
      <c r="D563" s="977" t="s">
        <v>104</v>
      </c>
      <c r="E563" s="769">
        <v>220</v>
      </c>
      <c r="F563" s="268">
        <v>229</v>
      </c>
      <c r="G563" s="268" t="s">
        <v>28</v>
      </c>
      <c r="H563" s="268" t="s">
        <v>498</v>
      </c>
      <c r="I563" s="900"/>
      <c r="J563" s="270" t="s">
        <v>633</v>
      </c>
      <c r="K563" s="271">
        <v>52221.8</v>
      </c>
      <c r="L563" s="327" t="s">
        <v>583</v>
      </c>
      <c r="M563" s="272">
        <v>2.8299999999999996</v>
      </c>
      <c r="N563" s="1097"/>
      <c r="O563" s="273">
        <v>77042.062799999985</v>
      </c>
      <c r="P563" s="269"/>
      <c r="Q563" s="1055">
        <v>1926.0515699999996</v>
      </c>
      <c r="R563" s="1055">
        <v>4961.5088399999995</v>
      </c>
      <c r="S563" s="1055">
        <v>1540.8412500000002</v>
      </c>
      <c r="T563" s="274">
        <v>85470.464459999988</v>
      </c>
      <c r="U563" s="272">
        <v>13760.744769999999</v>
      </c>
      <c r="V563" s="272">
        <v>99231.209229999993</v>
      </c>
      <c r="W563" s="275">
        <v>3040.6369</v>
      </c>
      <c r="X563" s="275">
        <v>511.72059999999999</v>
      </c>
      <c r="Y563" s="275">
        <v>1331.4017999999999</v>
      </c>
      <c r="Z563" s="272">
        <v>4883.7592999999997</v>
      </c>
      <c r="AA563" s="274">
        <v>104114.96852999998</v>
      </c>
      <c r="AB563" s="348">
        <v>27964.661759999999</v>
      </c>
      <c r="AC563" s="348">
        <v>5192.3894399999999</v>
      </c>
      <c r="AD563" s="348">
        <v>950.04</v>
      </c>
      <c r="AE563" s="347">
        <v>30634.727664844799</v>
      </c>
      <c r="AF563" s="347">
        <v>5688.1587837311999</v>
      </c>
      <c r="AG563" s="347">
        <v>1561.12</v>
      </c>
      <c r="AH563" s="846">
        <v>141998.97497857598</v>
      </c>
      <c r="AI563" s="846">
        <v>2.72</v>
      </c>
      <c r="AJ563" s="398"/>
      <c r="AK563" s="1627">
        <v>71</v>
      </c>
      <c r="AL563" s="484"/>
      <c r="AM563" s="751" t="s">
        <v>2604</v>
      </c>
      <c r="AN563" t="b">
        <v>0</v>
      </c>
      <c r="AO563" t="e">
        <v>#NAME?</v>
      </c>
      <c r="AQ563" s="1454"/>
    </row>
    <row r="564" spans="1:43" outlineLevel="1" x14ac:dyDescent="0.2">
      <c r="A564" s="787"/>
      <c r="B564" s="781" t="s">
        <v>2276</v>
      </c>
      <c r="C564" s="977"/>
      <c r="D564" s="977"/>
      <c r="E564" s="767">
        <v>220</v>
      </c>
      <c r="F564" s="276">
        <v>229</v>
      </c>
      <c r="G564" s="276" t="s">
        <v>28</v>
      </c>
      <c r="H564" s="277"/>
      <c r="I564" s="895">
        <v>1</v>
      </c>
      <c r="J564" s="279" t="s">
        <v>546</v>
      </c>
      <c r="K564" s="319">
        <v>32913</v>
      </c>
      <c r="L564" s="321"/>
      <c r="M564" s="281">
        <v>1</v>
      </c>
      <c r="N564" s="1463">
        <v>54</v>
      </c>
      <c r="O564" s="283">
        <v>44146.32</v>
      </c>
      <c r="P564" s="284">
        <v>2.5</v>
      </c>
      <c r="Q564" s="1056">
        <v>1103.6579999999999</v>
      </c>
      <c r="R564" s="1056">
        <v>2843.0230099999999</v>
      </c>
      <c r="S564" s="1056">
        <v>882.92639999999994</v>
      </c>
      <c r="T564" s="285">
        <v>48975.927409999997</v>
      </c>
      <c r="U564" s="286">
        <v>7885.1243100000002</v>
      </c>
      <c r="V564" s="286">
        <v>56861.051719999996</v>
      </c>
      <c r="W564" s="287">
        <v>1074.43</v>
      </c>
      <c r="X564" s="287">
        <v>180.82</v>
      </c>
      <c r="Y564" s="287">
        <v>470.46</v>
      </c>
      <c r="Z564" s="345">
        <v>1725.71</v>
      </c>
      <c r="AA564" s="285">
        <v>58586.761719999995</v>
      </c>
      <c r="AB564" s="369"/>
      <c r="AC564" s="369"/>
      <c r="AD564" s="369"/>
      <c r="AE564" s="350"/>
      <c r="AF564" s="350"/>
      <c r="AG564" s="350"/>
      <c r="AH564" s="832"/>
      <c r="AI564" s="843"/>
      <c r="AJ564" s="351"/>
      <c r="AK564" s="1625"/>
      <c r="AL564" s="483"/>
      <c r="AM564"/>
      <c r="AO564" t="s">
        <v>364</v>
      </c>
      <c r="AQ564" s="1453"/>
    </row>
    <row r="565" spans="1:43" outlineLevel="1" x14ac:dyDescent="0.2">
      <c r="A565" s="787"/>
      <c r="B565" s="781" t="s">
        <v>2276</v>
      </c>
      <c r="C565" s="977"/>
      <c r="D565" s="977"/>
      <c r="E565" s="767">
        <v>220</v>
      </c>
      <c r="F565" s="276">
        <v>229</v>
      </c>
      <c r="G565" s="276" t="s">
        <v>28</v>
      </c>
      <c r="H565" s="277"/>
      <c r="I565" s="895">
        <v>80</v>
      </c>
      <c r="J565" s="279" t="s">
        <v>561</v>
      </c>
      <c r="K565" s="319">
        <v>6582.8</v>
      </c>
      <c r="L565" s="322"/>
      <c r="M565" s="281">
        <v>0.4</v>
      </c>
      <c r="N565" s="1463">
        <v>38</v>
      </c>
      <c r="O565" s="283">
        <v>9428.0159999999996</v>
      </c>
      <c r="P565" s="284">
        <v>2.5</v>
      </c>
      <c r="Q565" s="1056">
        <v>235.7004</v>
      </c>
      <c r="R565" s="1056">
        <v>607.16422999999998</v>
      </c>
      <c r="S565" s="1056">
        <v>188.56031999999999</v>
      </c>
      <c r="T565" s="285">
        <v>10459.44095</v>
      </c>
      <c r="U565" s="286">
        <v>1683.9699900000001</v>
      </c>
      <c r="V565" s="286">
        <v>12143.41094</v>
      </c>
      <c r="W565" s="287">
        <v>429.77199999999999</v>
      </c>
      <c r="X565" s="287">
        <v>72.328000000000003</v>
      </c>
      <c r="Y565" s="287">
        <v>188.184</v>
      </c>
      <c r="Z565" s="345">
        <v>690.28399999999999</v>
      </c>
      <c r="AA565" s="285">
        <v>12833.694939999999</v>
      </c>
      <c r="AB565" s="263"/>
      <c r="AC565" s="263"/>
      <c r="AD565" s="263"/>
      <c r="AE565" s="249"/>
      <c r="AF565" s="249"/>
      <c r="AG565" s="249"/>
      <c r="AH565" s="830"/>
      <c r="AI565" s="225"/>
      <c r="AJ565" s="266"/>
      <c r="AK565" s="1625"/>
      <c r="AL565" s="483"/>
      <c r="AM565"/>
      <c r="AO565" t="s">
        <v>364</v>
      </c>
      <c r="AQ565" s="1453"/>
    </row>
    <row r="566" spans="1:43" outlineLevel="1" x14ac:dyDescent="0.2">
      <c r="A566" s="787"/>
      <c r="B566" s="781" t="s">
        <v>2276</v>
      </c>
      <c r="C566" s="977"/>
      <c r="D566" s="977"/>
      <c r="E566" s="767">
        <v>220</v>
      </c>
      <c r="F566" s="276">
        <v>229</v>
      </c>
      <c r="G566" s="276" t="s">
        <v>28</v>
      </c>
      <c r="H566" s="277"/>
      <c r="I566" s="895">
        <v>180</v>
      </c>
      <c r="J566" s="279" t="s">
        <v>543</v>
      </c>
      <c r="K566" s="319">
        <v>12726</v>
      </c>
      <c r="L566" s="322"/>
      <c r="M566" s="281">
        <v>1</v>
      </c>
      <c r="N566" s="1463">
        <v>29</v>
      </c>
      <c r="O566" s="283">
        <v>16560.12</v>
      </c>
      <c r="P566" s="284">
        <v>2.5</v>
      </c>
      <c r="Q566" s="1056">
        <v>414.00299999999999</v>
      </c>
      <c r="R566" s="1056">
        <v>1066.47173</v>
      </c>
      <c r="S566" s="1056">
        <v>331.20240000000001</v>
      </c>
      <c r="T566" s="285">
        <v>18371.797129999999</v>
      </c>
      <c r="U566" s="286">
        <v>2957.85934</v>
      </c>
      <c r="V566" s="286">
        <v>21329.656469999998</v>
      </c>
      <c r="W566" s="287">
        <v>1074.43</v>
      </c>
      <c r="X566" s="287">
        <v>180.82</v>
      </c>
      <c r="Y566" s="287">
        <v>470.46</v>
      </c>
      <c r="Z566" s="345">
        <v>1725.71</v>
      </c>
      <c r="AA566" s="285">
        <v>23055.366469999997</v>
      </c>
      <c r="AB566" s="263"/>
      <c r="AC566" s="263"/>
      <c r="AD566" s="263"/>
      <c r="AE566" s="249"/>
      <c r="AF566" s="249"/>
      <c r="AG566" s="249"/>
      <c r="AH566" s="830"/>
      <c r="AI566" s="225"/>
      <c r="AJ566" s="266"/>
      <c r="AK566" s="1625"/>
      <c r="AL566" s="483"/>
      <c r="AM566"/>
      <c r="AO566" t="s">
        <v>364</v>
      </c>
      <c r="AQ566" s="1453"/>
    </row>
    <row r="567" spans="1:43" outlineLevel="1" x14ac:dyDescent="0.2">
      <c r="A567" s="787"/>
      <c r="B567" s="781" t="s">
        <v>2276</v>
      </c>
      <c r="C567" s="977"/>
      <c r="D567" s="977"/>
      <c r="E567" s="767">
        <v>220</v>
      </c>
      <c r="F567" s="276">
        <v>229</v>
      </c>
      <c r="G567" s="276" t="s">
        <v>28</v>
      </c>
      <c r="H567" s="277"/>
      <c r="I567" s="895">
        <v>200</v>
      </c>
      <c r="J567" s="279" t="s">
        <v>1927</v>
      </c>
      <c r="K567" s="277"/>
      <c r="L567" s="322"/>
      <c r="M567" s="281">
        <v>0.37</v>
      </c>
      <c r="N567" s="1463">
        <v>27</v>
      </c>
      <c r="O567" s="283">
        <v>5664.9071999999996</v>
      </c>
      <c r="P567" s="284">
        <v>2.5</v>
      </c>
      <c r="Q567" s="1056">
        <v>141.62268</v>
      </c>
      <c r="R567" s="1056">
        <v>364.82002</v>
      </c>
      <c r="S567" s="1056">
        <v>113.29814</v>
      </c>
      <c r="T567" s="285">
        <v>6284.64804</v>
      </c>
      <c r="U567" s="286">
        <v>1011.8283300000001</v>
      </c>
      <c r="V567" s="286">
        <v>7296.4763700000003</v>
      </c>
      <c r="W567" s="287">
        <v>397.53910000000002</v>
      </c>
      <c r="X567" s="287">
        <v>66.903400000000005</v>
      </c>
      <c r="Y567" s="287">
        <v>174.0702</v>
      </c>
      <c r="Z567" s="345">
        <v>638.5127</v>
      </c>
      <c r="AA567" s="285">
        <v>7934.9890700000005</v>
      </c>
      <c r="AB567" s="257">
        <v>27599.302079999998</v>
      </c>
      <c r="AC567" s="257">
        <v>5132.7864</v>
      </c>
      <c r="AD567" s="263"/>
      <c r="AE567" s="249">
        <v>30234.483442598397</v>
      </c>
      <c r="AF567" s="249">
        <v>5622.8648454719996</v>
      </c>
      <c r="AG567" s="249"/>
      <c r="AH567" s="830"/>
      <c r="AI567" s="225"/>
      <c r="AJ567" s="266"/>
      <c r="AK567" s="1625"/>
      <c r="AL567" s="483"/>
      <c r="AM567"/>
      <c r="AO567" t="s">
        <v>364</v>
      </c>
      <c r="AQ567" s="1453"/>
    </row>
    <row r="568" spans="1:43" outlineLevel="1" x14ac:dyDescent="0.2">
      <c r="A568" s="787"/>
      <c r="B568" s="781" t="s">
        <v>2276</v>
      </c>
      <c r="C568" s="977"/>
      <c r="D568" s="977"/>
      <c r="E568" s="767">
        <v>220</v>
      </c>
      <c r="F568" s="276">
        <v>229</v>
      </c>
      <c r="G568" s="276" t="s">
        <v>28</v>
      </c>
      <c r="H568" s="277"/>
      <c r="I568" s="895">
        <v>170</v>
      </c>
      <c r="J568" s="279" t="s">
        <v>3262</v>
      </c>
      <c r="K568" s="277"/>
      <c r="L568" s="322"/>
      <c r="M568" s="281">
        <v>0.05</v>
      </c>
      <c r="N568" s="1463">
        <v>36</v>
      </c>
      <c r="O568" s="283">
        <v>1089.5940000000001</v>
      </c>
      <c r="P568" s="284">
        <v>2.5</v>
      </c>
      <c r="Q568" s="1056">
        <v>27.239850000000001</v>
      </c>
      <c r="R568" s="1056">
        <v>70.169849999999997</v>
      </c>
      <c r="S568" s="1056">
        <v>21.791879999999999</v>
      </c>
      <c r="T568" s="285">
        <v>1208.79558</v>
      </c>
      <c r="U568" s="286">
        <v>194.61609000000001</v>
      </c>
      <c r="V568" s="286">
        <v>1403.41167</v>
      </c>
      <c r="W568" s="287">
        <v>53.721499999999999</v>
      </c>
      <c r="X568" s="287">
        <v>9.0410000000000004</v>
      </c>
      <c r="Y568" s="287">
        <v>23.523</v>
      </c>
      <c r="Z568" s="345">
        <v>86.285499999999999</v>
      </c>
      <c r="AA568" s="285">
        <v>1489.6971699999999</v>
      </c>
      <c r="AB568" s="263"/>
      <c r="AC568" s="263"/>
      <c r="AD568" s="263"/>
      <c r="AE568" s="249"/>
      <c r="AF568" s="249"/>
      <c r="AG568" s="249"/>
      <c r="AH568" s="835" t="s">
        <v>592</v>
      </c>
      <c r="AI568" s="233"/>
      <c r="AJ568" s="355"/>
      <c r="AK568" s="1625"/>
      <c r="AL568" s="483"/>
      <c r="AM568"/>
      <c r="AO568" t="s">
        <v>364</v>
      </c>
      <c r="AQ568" s="1457"/>
    </row>
    <row r="569" spans="1:43" outlineLevel="1" x14ac:dyDescent="0.2">
      <c r="A569" s="787"/>
      <c r="B569" s="807" t="s">
        <v>2276</v>
      </c>
      <c r="C569" s="978"/>
      <c r="D569" s="978"/>
      <c r="E569" s="768">
        <v>220</v>
      </c>
      <c r="F569" s="289">
        <v>229</v>
      </c>
      <c r="G569" s="289" t="s">
        <v>28</v>
      </c>
      <c r="H569" s="290"/>
      <c r="I569" s="899">
        <v>201</v>
      </c>
      <c r="J569" s="292" t="s">
        <v>2609</v>
      </c>
      <c r="K569" s="290"/>
      <c r="L569" s="656"/>
      <c r="M569" s="294">
        <v>0.01</v>
      </c>
      <c r="N569" s="1465">
        <v>27</v>
      </c>
      <c r="O569" s="283">
        <v>153.10560000000001</v>
      </c>
      <c r="P569" s="297">
        <v>2.5</v>
      </c>
      <c r="Q569" s="1056">
        <v>3.8276400000000002</v>
      </c>
      <c r="R569" s="1056">
        <v>9.86</v>
      </c>
      <c r="S569" s="1056">
        <v>3.0621100000000001</v>
      </c>
      <c r="T569" s="298">
        <v>169.85535000000002</v>
      </c>
      <c r="U569" s="286">
        <v>27.346710000000002</v>
      </c>
      <c r="V569" s="299">
        <v>197.20206000000002</v>
      </c>
      <c r="W569" s="287">
        <v>10.744300000000001</v>
      </c>
      <c r="X569" s="287">
        <v>1.8082</v>
      </c>
      <c r="Y569" s="287">
        <v>4.7046000000000001</v>
      </c>
      <c r="Z569" s="346">
        <v>17.257100000000001</v>
      </c>
      <c r="AA569" s="298">
        <v>214.45916000000003</v>
      </c>
      <c r="AB569" s="368">
        <v>365.35967999999997</v>
      </c>
      <c r="AC569" s="368">
        <v>59.60304</v>
      </c>
      <c r="AD569" s="465"/>
      <c r="AE569" s="260">
        <v>400.24422224639994</v>
      </c>
      <c r="AF569" s="260">
        <v>65.293938259200004</v>
      </c>
      <c r="AG569" s="260"/>
      <c r="AH569" s="356" t="s">
        <v>593</v>
      </c>
      <c r="AI569" s="356">
        <v>2.16</v>
      </c>
      <c r="AJ569" s="357"/>
      <c r="AK569" s="1626"/>
      <c r="AL569" s="483"/>
      <c r="AM569"/>
      <c r="AO569" t="s">
        <v>364</v>
      </c>
      <c r="AQ569" s="1457"/>
    </row>
    <row r="570" spans="1:43" ht="24" customHeight="1" x14ac:dyDescent="0.2">
      <c r="A570" s="804" t="s">
        <v>2066</v>
      </c>
      <c r="B570" s="781" t="s">
        <v>2276</v>
      </c>
      <c r="C570" s="977" t="s">
        <v>2537</v>
      </c>
      <c r="D570" s="977" t="s">
        <v>104</v>
      </c>
      <c r="E570" s="769">
        <v>220</v>
      </c>
      <c r="F570" s="268">
        <v>229</v>
      </c>
      <c r="G570" s="268" t="s">
        <v>136</v>
      </c>
      <c r="H570" s="268" t="s">
        <v>498</v>
      </c>
      <c r="I570" s="898"/>
      <c r="J570" s="302" t="s">
        <v>634</v>
      </c>
      <c r="K570" s="271">
        <v>1440</v>
      </c>
      <c r="L570" s="327" t="s">
        <v>590</v>
      </c>
      <c r="M570" s="272">
        <v>3.5700000000000003</v>
      </c>
      <c r="N570" s="1097"/>
      <c r="O570" s="273">
        <v>103766.0208</v>
      </c>
      <c r="P570" s="269"/>
      <c r="Q570" s="1055">
        <v>2594.1505199999997</v>
      </c>
      <c r="R570" s="1055">
        <v>6682.5317299999997</v>
      </c>
      <c r="S570" s="1055">
        <v>2075.3204199999996</v>
      </c>
      <c r="T570" s="274">
        <v>115118.02347</v>
      </c>
      <c r="U570" s="272">
        <v>18534.001779999999</v>
      </c>
      <c r="V570" s="272">
        <v>133652.02525000001</v>
      </c>
      <c r="W570" s="275">
        <v>3835.7151000000003</v>
      </c>
      <c r="X570" s="275">
        <v>645.52739999999994</v>
      </c>
      <c r="Y570" s="275">
        <v>1679.5421999999999</v>
      </c>
      <c r="Z570" s="342">
        <v>6160.7847000000002</v>
      </c>
      <c r="AA570" s="274">
        <v>139812.80995</v>
      </c>
      <c r="AB570" s="348">
        <v>733725.01</v>
      </c>
      <c r="AC570" s="348">
        <v>8777.24</v>
      </c>
      <c r="AD570" s="348">
        <v>950.04</v>
      </c>
      <c r="AE570" s="347">
        <v>803781.07</v>
      </c>
      <c r="AF570" s="347">
        <v>9615.2900000000009</v>
      </c>
      <c r="AG570" s="365">
        <v>1561.12</v>
      </c>
      <c r="AH570" s="846">
        <v>954770.28995000001</v>
      </c>
      <c r="AI570" s="846">
        <v>663.03</v>
      </c>
      <c r="AJ570" s="398"/>
      <c r="AK570" s="1627">
        <v>72</v>
      </c>
      <c r="AL570" s="484"/>
      <c r="AM570" s="751" t="s">
        <v>2604</v>
      </c>
      <c r="AN570" t="b">
        <v>0</v>
      </c>
      <c r="AO570" t="e">
        <v>#NAME?</v>
      </c>
      <c r="AQ570" s="1454"/>
    </row>
    <row r="571" spans="1:43" outlineLevel="1" x14ac:dyDescent="0.2">
      <c r="A571" s="787"/>
      <c r="B571" s="781" t="s">
        <v>2276</v>
      </c>
      <c r="C571" s="977"/>
      <c r="D571" s="977"/>
      <c r="E571" s="767">
        <v>220</v>
      </c>
      <c r="F571" s="276">
        <v>229</v>
      </c>
      <c r="G571" s="276" t="s">
        <v>136</v>
      </c>
      <c r="H571" s="277"/>
      <c r="I571" s="895">
        <v>1</v>
      </c>
      <c r="J571" s="279" t="s">
        <v>546</v>
      </c>
      <c r="K571" s="280"/>
      <c r="L571" s="321"/>
      <c r="M571" s="281">
        <v>1.1000000000000001</v>
      </c>
      <c r="N571" s="1463">
        <v>54</v>
      </c>
      <c r="O571" s="283">
        <v>48560.951999999997</v>
      </c>
      <c r="P571" s="284">
        <v>2.5</v>
      </c>
      <c r="Q571" s="1056">
        <v>1214.0237999999999</v>
      </c>
      <c r="R571" s="1056">
        <v>3127.3253100000002</v>
      </c>
      <c r="S571" s="1056">
        <v>971.21903999999995</v>
      </c>
      <c r="T571" s="285">
        <v>53873.520149999997</v>
      </c>
      <c r="U571" s="286">
        <v>8673.6367399999999</v>
      </c>
      <c r="V571" s="286">
        <v>62547.156889999998</v>
      </c>
      <c r="W571" s="287">
        <v>1181.873</v>
      </c>
      <c r="X571" s="287">
        <v>198.90199999999999</v>
      </c>
      <c r="Y571" s="287">
        <v>517.50599999999997</v>
      </c>
      <c r="Z571" s="345">
        <v>1898.2809999999999</v>
      </c>
      <c r="AA571" s="285">
        <v>64445.437890000001</v>
      </c>
      <c r="AB571" s="350"/>
      <c r="AC571" s="350"/>
      <c r="AD571" s="350"/>
      <c r="AE571" s="350"/>
      <c r="AF571" s="350"/>
      <c r="AG571" s="350"/>
      <c r="AH571" s="1435" t="s">
        <v>364</v>
      </c>
      <c r="AI571" s="843"/>
      <c r="AJ571" s="351"/>
      <c r="AK571" s="1625"/>
      <c r="AL571" s="483"/>
      <c r="AM571"/>
      <c r="AO571" t="s">
        <v>364</v>
      </c>
      <c r="AQ571" s="1453"/>
    </row>
    <row r="572" spans="1:43" outlineLevel="1" x14ac:dyDescent="0.2">
      <c r="A572" s="787"/>
      <c r="B572" s="781" t="s">
        <v>2276</v>
      </c>
      <c r="C572" s="977"/>
      <c r="D572" s="977"/>
      <c r="E572" s="767">
        <v>220</v>
      </c>
      <c r="F572" s="276">
        <v>229</v>
      </c>
      <c r="G572" s="276" t="s">
        <v>136</v>
      </c>
      <c r="H572" s="277"/>
      <c r="I572" s="895">
        <v>80</v>
      </c>
      <c r="J572" s="279" t="s">
        <v>561</v>
      </c>
      <c r="K572" s="277"/>
      <c r="L572" s="322"/>
      <c r="M572" s="281">
        <v>1</v>
      </c>
      <c r="N572" s="1463">
        <v>42</v>
      </c>
      <c r="O572" s="283">
        <v>27573.48</v>
      </c>
      <c r="P572" s="284">
        <v>2.5</v>
      </c>
      <c r="Q572" s="1056">
        <v>689.33699999999999</v>
      </c>
      <c r="R572" s="1056">
        <v>1775.7321099999999</v>
      </c>
      <c r="S572" s="1056">
        <v>551.46960000000001</v>
      </c>
      <c r="T572" s="285">
        <v>30590.01871</v>
      </c>
      <c r="U572" s="286">
        <v>4924.9930100000001</v>
      </c>
      <c r="V572" s="286">
        <v>35515.011720000002</v>
      </c>
      <c r="W572" s="287">
        <v>1074.43</v>
      </c>
      <c r="X572" s="287">
        <v>180.82</v>
      </c>
      <c r="Y572" s="287">
        <v>470.46</v>
      </c>
      <c r="Z572" s="345">
        <v>1725.71</v>
      </c>
      <c r="AA572" s="285">
        <v>37240.721720000001</v>
      </c>
      <c r="AB572" s="249"/>
      <c r="AC572" s="249"/>
      <c r="AD572" s="249"/>
      <c r="AE572" s="249"/>
      <c r="AF572" s="249"/>
      <c r="AG572" s="249"/>
      <c r="AH572" s="1435" t="s">
        <v>364</v>
      </c>
      <c r="AI572" s="225"/>
      <c r="AJ572" s="266"/>
      <c r="AK572" s="1625"/>
      <c r="AL572" s="483"/>
      <c r="AM572"/>
      <c r="AO572" t="s">
        <v>364</v>
      </c>
      <c r="AQ572" s="1453"/>
    </row>
    <row r="573" spans="1:43" outlineLevel="1" x14ac:dyDescent="0.2">
      <c r="A573" s="787"/>
      <c r="B573" s="781" t="s">
        <v>2276</v>
      </c>
      <c r="C573" s="977"/>
      <c r="D573" s="977"/>
      <c r="E573" s="767">
        <v>220</v>
      </c>
      <c r="F573" s="276">
        <v>229</v>
      </c>
      <c r="G573" s="276" t="s">
        <v>136</v>
      </c>
      <c r="H573" s="277"/>
      <c r="I573" s="895">
        <v>180</v>
      </c>
      <c r="J573" s="279" t="s">
        <v>543</v>
      </c>
      <c r="K573" s="277"/>
      <c r="L573" s="322"/>
      <c r="M573" s="281">
        <v>1</v>
      </c>
      <c r="N573" s="1463">
        <v>34</v>
      </c>
      <c r="O573" s="283">
        <v>20147.759999999998</v>
      </c>
      <c r="P573" s="284">
        <v>2.5</v>
      </c>
      <c r="Q573" s="1056">
        <v>503.69400000000002</v>
      </c>
      <c r="R573" s="1056">
        <v>1297.5157400000001</v>
      </c>
      <c r="S573" s="1056">
        <v>402.95519999999999</v>
      </c>
      <c r="T573" s="285">
        <v>22351.924939999997</v>
      </c>
      <c r="U573" s="286">
        <v>3598.6599200000001</v>
      </c>
      <c r="V573" s="286">
        <v>25950.584859999995</v>
      </c>
      <c r="W573" s="287">
        <v>1074.43</v>
      </c>
      <c r="X573" s="287">
        <v>180.82</v>
      </c>
      <c r="Y573" s="287">
        <v>470.46</v>
      </c>
      <c r="Z573" s="345">
        <v>1725.71</v>
      </c>
      <c r="AA573" s="285">
        <v>27676.294859999995</v>
      </c>
      <c r="AB573" s="249"/>
      <c r="AC573" s="249"/>
      <c r="AD573" s="249"/>
      <c r="AE573" s="249"/>
      <c r="AF573" s="249"/>
      <c r="AG573" s="249"/>
      <c r="AH573" s="1435" t="s">
        <v>364</v>
      </c>
      <c r="AI573" s="225"/>
      <c r="AJ573" s="266"/>
      <c r="AK573" s="1625"/>
      <c r="AL573" s="483"/>
      <c r="AM573"/>
      <c r="AO573" t="s">
        <v>364</v>
      </c>
      <c r="AQ573" s="1453"/>
    </row>
    <row r="574" spans="1:43" outlineLevel="1" x14ac:dyDescent="0.2">
      <c r="A574" s="787"/>
      <c r="B574" s="781" t="s">
        <v>2276</v>
      </c>
      <c r="C574" s="977"/>
      <c r="D574" s="977"/>
      <c r="E574" s="767">
        <v>220</v>
      </c>
      <c r="F574" s="276">
        <v>229</v>
      </c>
      <c r="G574" s="276" t="s">
        <v>136</v>
      </c>
      <c r="H574" s="277"/>
      <c r="I574" s="895">
        <v>200</v>
      </c>
      <c r="J574" s="279" t="s">
        <v>1927</v>
      </c>
      <c r="K574" s="277"/>
      <c r="L574" s="322"/>
      <c r="M574" s="281">
        <v>0.47</v>
      </c>
      <c r="N574" s="1463">
        <v>28</v>
      </c>
      <c r="O574" s="283">
        <v>7483.8288000000002</v>
      </c>
      <c r="P574" s="284">
        <v>2.5</v>
      </c>
      <c r="Q574" s="1056">
        <v>187.09572</v>
      </c>
      <c r="R574" s="1056">
        <v>481.95857000000001</v>
      </c>
      <c r="S574" s="1056">
        <v>149.67658</v>
      </c>
      <c r="T574" s="285">
        <v>8302.5596700000006</v>
      </c>
      <c r="U574" s="286">
        <v>1336.7121099999999</v>
      </c>
      <c r="V574" s="286">
        <v>9639.2717800000009</v>
      </c>
      <c r="W574" s="287">
        <v>504.9821</v>
      </c>
      <c r="X574" s="287">
        <v>84.985399999999998</v>
      </c>
      <c r="Y574" s="287">
        <v>221.11619999999999</v>
      </c>
      <c r="Z574" s="345">
        <v>811.08369999999991</v>
      </c>
      <c r="AA574" s="285">
        <v>10450.35548</v>
      </c>
      <c r="AB574" s="249"/>
      <c r="AC574" s="249"/>
      <c r="AD574" s="249"/>
      <c r="AE574" s="249"/>
      <c r="AF574" s="249"/>
      <c r="AG574" s="249"/>
      <c r="AH574" s="1435" t="s">
        <v>364</v>
      </c>
      <c r="AI574" s="225"/>
      <c r="AJ574" s="266"/>
      <c r="AK574" s="1625"/>
      <c r="AL574" s="483"/>
      <c r="AM574"/>
      <c r="AO574" t="s">
        <v>364</v>
      </c>
      <c r="AQ574" s="1453"/>
    </row>
    <row r="575" spans="1:43" ht="15" customHeight="1" outlineLevel="1" x14ac:dyDescent="0.2">
      <c r="A575" s="787"/>
      <c r="B575" s="781" t="s">
        <v>2276</v>
      </c>
      <c r="C575" s="977"/>
      <c r="D575" s="977"/>
      <c r="E575" s="767">
        <v>220</v>
      </c>
      <c r="F575" s="276">
        <v>229</v>
      </c>
      <c r="G575" s="276" t="s">
        <v>136</v>
      </c>
      <c r="H575" s="277"/>
      <c r="I575" s="902" t="s">
        <v>587</v>
      </c>
      <c r="J575" s="445" t="s">
        <v>635</v>
      </c>
      <c r="K575" s="446"/>
      <c r="L575" s="657"/>
      <c r="M575" s="436"/>
      <c r="N575" s="1477"/>
      <c r="O575" s="436"/>
      <c r="P575" s="448"/>
      <c r="Q575" s="1064"/>
      <c r="R575" s="1064"/>
      <c r="S575" s="1064"/>
      <c r="T575" s="436"/>
      <c r="U575" s="436"/>
      <c r="V575" s="436"/>
      <c r="W575" s="436"/>
      <c r="X575" s="436"/>
      <c r="Y575" s="436"/>
      <c r="Z575" s="436"/>
      <c r="AA575" s="436"/>
      <c r="AB575" s="249"/>
      <c r="AC575" s="249"/>
      <c r="AD575" s="249"/>
      <c r="AE575" s="249"/>
      <c r="AF575" s="249"/>
      <c r="AG575" s="249"/>
      <c r="AH575" s="1435" t="s">
        <v>364</v>
      </c>
      <c r="AI575" s="225"/>
      <c r="AJ575" s="266"/>
      <c r="AK575" s="1625"/>
      <c r="AL575" s="483"/>
      <c r="AM575" s="73" t="s">
        <v>698</v>
      </c>
      <c r="AO575" t="s">
        <v>364</v>
      </c>
      <c r="AQ575" s="1453"/>
    </row>
    <row r="576" spans="1:43" outlineLevel="1" x14ac:dyDescent="0.2">
      <c r="A576" s="787"/>
      <c r="B576" s="807" t="s">
        <v>2276</v>
      </c>
      <c r="C576" s="978"/>
      <c r="D576" s="978"/>
      <c r="E576" s="768">
        <v>220</v>
      </c>
      <c r="F576" s="289">
        <v>229</v>
      </c>
      <c r="G576" s="289" t="s">
        <v>136</v>
      </c>
      <c r="H576" s="290"/>
      <c r="I576" s="897" t="s">
        <v>587</v>
      </c>
      <c r="J576" s="437" t="s">
        <v>636</v>
      </c>
      <c r="K576" s="259"/>
      <c r="L576" s="658"/>
      <c r="M576" s="260"/>
      <c r="N576" s="1466"/>
      <c r="O576" s="260"/>
      <c r="P576" s="262"/>
      <c r="Q576" s="1059"/>
      <c r="R576" s="1059"/>
      <c r="S576" s="1059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 t="s">
        <v>364</v>
      </c>
      <c r="AI576" s="261"/>
      <c r="AJ576" s="267"/>
      <c r="AK576" s="1626"/>
      <c r="AL576" s="483"/>
      <c r="AM576" s="73" t="s">
        <v>698</v>
      </c>
      <c r="AO576" t="s">
        <v>364</v>
      </c>
      <c r="AQ576" s="1453"/>
    </row>
    <row r="577" spans="1:43" ht="25.5" x14ac:dyDescent="0.2">
      <c r="A577" s="804" t="s">
        <v>2067</v>
      </c>
      <c r="B577" s="781" t="s">
        <v>2276</v>
      </c>
      <c r="C577" s="977" t="s">
        <v>2537</v>
      </c>
      <c r="D577" s="977" t="s">
        <v>104</v>
      </c>
      <c r="E577" s="769">
        <v>220</v>
      </c>
      <c r="F577" s="268">
        <v>229</v>
      </c>
      <c r="G577" s="268" t="s">
        <v>138</v>
      </c>
      <c r="H577" s="268" t="s">
        <v>498</v>
      </c>
      <c r="I577" s="898"/>
      <c r="J577" s="302" t="s">
        <v>1781</v>
      </c>
      <c r="K577" s="271">
        <v>748</v>
      </c>
      <c r="L577" s="327" t="s">
        <v>579</v>
      </c>
      <c r="M577" s="272">
        <v>2.71</v>
      </c>
      <c r="N577" s="1097"/>
      <c r="O577" s="273">
        <v>84800.839200000002</v>
      </c>
      <c r="P577" s="269"/>
      <c r="Q577" s="1055">
        <v>2120.0209799999998</v>
      </c>
      <c r="R577" s="1055">
        <v>5461.1740499999996</v>
      </c>
      <c r="S577" s="1055">
        <v>1696.0167800000002</v>
      </c>
      <c r="T577" s="274">
        <v>94078.051009999996</v>
      </c>
      <c r="U577" s="272">
        <v>15146.566199999999</v>
      </c>
      <c r="V577" s="272">
        <v>109224.61721</v>
      </c>
      <c r="W577" s="275">
        <v>2911.7053000000001</v>
      </c>
      <c r="X577" s="275">
        <v>490.0222</v>
      </c>
      <c r="Y577" s="275">
        <v>1274.9466</v>
      </c>
      <c r="Z577" s="272">
        <v>4676.6741000000002</v>
      </c>
      <c r="AA577" s="274">
        <v>113901.29131</v>
      </c>
      <c r="AB577" s="348">
        <v>66149.899999999994</v>
      </c>
      <c r="AC577" s="348">
        <v>18669.349999999999</v>
      </c>
      <c r="AD577" s="348">
        <v>950.04</v>
      </c>
      <c r="AE577" s="347">
        <v>72465.89</v>
      </c>
      <c r="AF577" s="347">
        <v>20451.900000000001</v>
      </c>
      <c r="AG577" s="347">
        <v>1561.12</v>
      </c>
      <c r="AH577" s="347">
        <v>208380.20131</v>
      </c>
      <c r="AI577" s="846">
        <v>278.58</v>
      </c>
      <c r="AJ577" s="398"/>
      <c r="AK577" s="1627">
        <v>73</v>
      </c>
      <c r="AL577" s="484"/>
      <c r="AM577" s="751" t="s">
        <v>2604</v>
      </c>
      <c r="AN577" t="b">
        <v>0</v>
      </c>
      <c r="AO577" t="e">
        <v>#NAME?</v>
      </c>
      <c r="AQ577" s="1454"/>
    </row>
    <row r="578" spans="1:43" outlineLevel="1" x14ac:dyDescent="0.2">
      <c r="A578" s="787"/>
      <c r="B578" s="781" t="s">
        <v>2276</v>
      </c>
      <c r="C578" s="977"/>
      <c r="D578" s="977"/>
      <c r="E578" s="767">
        <v>220</v>
      </c>
      <c r="F578" s="276">
        <v>229</v>
      </c>
      <c r="G578" s="276" t="s">
        <v>138</v>
      </c>
      <c r="H578" s="277"/>
      <c r="I578" s="895">
        <v>1</v>
      </c>
      <c r="J578" s="279" t="s">
        <v>546</v>
      </c>
      <c r="K578" s="280"/>
      <c r="L578" s="321"/>
      <c r="M578" s="281">
        <v>1</v>
      </c>
      <c r="N578" s="1463">
        <v>54</v>
      </c>
      <c r="O578" s="283">
        <v>44146.32</v>
      </c>
      <c r="P578" s="284">
        <v>2.5</v>
      </c>
      <c r="Q578" s="1056">
        <v>1103.6579999999999</v>
      </c>
      <c r="R578" s="1056">
        <v>2843.0230099999999</v>
      </c>
      <c r="S578" s="1056">
        <v>882.92639999999994</v>
      </c>
      <c r="T578" s="285">
        <v>48975.927409999997</v>
      </c>
      <c r="U578" s="286">
        <v>7885.1243100000002</v>
      </c>
      <c r="V578" s="286">
        <v>56861.051719999996</v>
      </c>
      <c r="W578" s="287">
        <v>1074.43</v>
      </c>
      <c r="X578" s="287">
        <v>180.82</v>
      </c>
      <c r="Y578" s="287">
        <v>470.46</v>
      </c>
      <c r="Z578" s="345">
        <v>1725.71</v>
      </c>
      <c r="AA578" s="285">
        <v>58586.761719999995</v>
      </c>
      <c r="AB578" s="350"/>
      <c r="AC578" s="350"/>
      <c r="AD578" s="350"/>
      <c r="AE578" s="350"/>
      <c r="AF578" s="350"/>
      <c r="AG578" s="350"/>
      <c r="AH578" s="1435" t="s">
        <v>364</v>
      </c>
      <c r="AI578" s="843"/>
      <c r="AJ578" s="351"/>
      <c r="AK578" s="1625"/>
      <c r="AL578" s="483"/>
      <c r="AM578"/>
      <c r="AO578" t="s">
        <v>364</v>
      </c>
      <c r="AQ578" s="1453"/>
    </row>
    <row r="579" spans="1:43" outlineLevel="1" x14ac:dyDescent="0.2">
      <c r="A579" s="787"/>
      <c r="B579" s="781" t="s">
        <v>2276</v>
      </c>
      <c r="C579" s="977"/>
      <c r="D579" s="977"/>
      <c r="E579" s="767">
        <v>220</v>
      </c>
      <c r="F579" s="276">
        <v>229</v>
      </c>
      <c r="G579" s="276" t="s">
        <v>138</v>
      </c>
      <c r="H579" s="277"/>
      <c r="I579" s="895">
        <v>80</v>
      </c>
      <c r="J579" s="279" t="s">
        <v>561</v>
      </c>
      <c r="K579" s="277"/>
      <c r="L579" s="322"/>
      <c r="M579" s="281">
        <v>1.04</v>
      </c>
      <c r="N579" s="1463">
        <v>42</v>
      </c>
      <c r="O579" s="283">
        <v>28676.4192</v>
      </c>
      <c r="P579" s="284">
        <v>2.5</v>
      </c>
      <c r="Q579" s="1056">
        <v>716.91048000000001</v>
      </c>
      <c r="R579" s="1056">
        <v>1846.7614000000001</v>
      </c>
      <c r="S579" s="1056">
        <v>573.52837999999997</v>
      </c>
      <c r="T579" s="285">
        <v>31813.619459999998</v>
      </c>
      <c r="U579" s="286">
        <v>5121.9927299999999</v>
      </c>
      <c r="V579" s="286">
        <v>36935.61219</v>
      </c>
      <c r="W579" s="287">
        <v>1117.4072000000001</v>
      </c>
      <c r="X579" s="287">
        <v>188.05279999999999</v>
      </c>
      <c r="Y579" s="287">
        <v>489.27839999999998</v>
      </c>
      <c r="Z579" s="345">
        <v>1794.7384</v>
      </c>
      <c r="AA579" s="285">
        <v>38730.350590000002</v>
      </c>
      <c r="AB579" s="249"/>
      <c r="AC579" s="249"/>
      <c r="AD579" s="249"/>
      <c r="AE579" s="249"/>
      <c r="AF579" s="249"/>
      <c r="AG579" s="249"/>
      <c r="AH579" s="1435" t="s">
        <v>364</v>
      </c>
      <c r="AI579" s="225"/>
      <c r="AJ579" s="266"/>
      <c r="AK579" s="1625"/>
      <c r="AL579" s="483"/>
      <c r="AM579"/>
      <c r="AO579" t="s">
        <v>364</v>
      </c>
      <c r="AQ579" s="1453"/>
    </row>
    <row r="580" spans="1:43" outlineLevel="1" x14ac:dyDescent="0.2">
      <c r="A580" s="787"/>
      <c r="B580" s="781" t="s">
        <v>2276</v>
      </c>
      <c r="C580" s="977"/>
      <c r="D580" s="977"/>
      <c r="E580" s="767">
        <v>220</v>
      </c>
      <c r="F580" s="276">
        <v>229</v>
      </c>
      <c r="G580" s="276" t="s">
        <v>138</v>
      </c>
      <c r="H580" s="277"/>
      <c r="I580" s="895">
        <v>180</v>
      </c>
      <c r="J580" s="279" t="s">
        <v>543</v>
      </c>
      <c r="K580" s="277"/>
      <c r="L580" s="322"/>
      <c r="M580" s="281">
        <v>0.31</v>
      </c>
      <c r="N580" s="1463">
        <v>34</v>
      </c>
      <c r="O580" s="283">
        <v>6245.8055999999997</v>
      </c>
      <c r="P580" s="284">
        <v>2.5</v>
      </c>
      <c r="Q580" s="1056">
        <v>156.14514</v>
      </c>
      <c r="R580" s="1056">
        <v>402.22987999999998</v>
      </c>
      <c r="S580" s="1056">
        <v>124.91611</v>
      </c>
      <c r="T580" s="285">
        <v>6929.0967299999993</v>
      </c>
      <c r="U580" s="286">
        <v>1115.58457</v>
      </c>
      <c r="V580" s="286">
        <v>8044.6812999999993</v>
      </c>
      <c r="W580" s="287">
        <v>333.07330000000002</v>
      </c>
      <c r="X580" s="287">
        <v>56.054200000000002</v>
      </c>
      <c r="Y580" s="287">
        <v>145.8426</v>
      </c>
      <c r="Z580" s="345">
        <v>534.9701</v>
      </c>
      <c r="AA580" s="285">
        <v>8579.6513999999988</v>
      </c>
      <c r="AB580" s="249"/>
      <c r="AC580" s="249"/>
      <c r="AD580" s="249"/>
      <c r="AE580" s="249"/>
      <c r="AF580" s="249"/>
      <c r="AG580" s="249"/>
      <c r="AH580" s="1435" t="s">
        <v>364</v>
      </c>
      <c r="AI580" s="225"/>
      <c r="AJ580" s="266"/>
      <c r="AK580" s="1625"/>
      <c r="AL580" s="483"/>
      <c r="AM580"/>
      <c r="AO580" t="s">
        <v>364</v>
      </c>
      <c r="AQ580" s="1453"/>
    </row>
    <row r="581" spans="1:43" outlineLevel="1" x14ac:dyDescent="0.2">
      <c r="A581" s="787"/>
      <c r="B581" s="781" t="s">
        <v>2276</v>
      </c>
      <c r="C581" s="977"/>
      <c r="D581" s="977"/>
      <c r="E581" s="767">
        <v>220</v>
      </c>
      <c r="F581" s="276">
        <v>229</v>
      </c>
      <c r="G581" s="276" t="s">
        <v>138</v>
      </c>
      <c r="H581" s="277"/>
      <c r="I581" s="895">
        <v>200</v>
      </c>
      <c r="J581" s="279" t="s">
        <v>1927</v>
      </c>
      <c r="K581" s="277"/>
      <c r="L581" s="322"/>
      <c r="M581" s="281">
        <v>0.36</v>
      </c>
      <c r="N581" s="1463">
        <v>28</v>
      </c>
      <c r="O581" s="283">
        <v>5732.2943999999998</v>
      </c>
      <c r="P581" s="284">
        <v>2.5</v>
      </c>
      <c r="Q581" s="1056">
        <v>143.30735999999999</v>
      </c>
      <c r="R581" s="1056">
        <v>369.15976000000001</v>
      </c>
      <c r="S581" s="1056">
        <v>114.64588999999999</v>
      </c>
      <c r="T581" s="285">
        <v>6359.4074099999998</v>
      </c>
      <c r="U581" s="286">
        <v>1023.86459</v>
      </c>
      <c r="V581" s="286">
        <v>7383.2719999999999</v>
      </c>
      <c r="W581" s="287">
        <v>386.79480000000001</v>
      </c>
      <c r="X581" s="287">
        <v>65.095200000000006</v>
      </c>
      <c r="Y581" s="287">
        <v>169.3656</v>
      </c>
      <c r="Z581" s="345">
        <v>621.25559999999996</v>
      </c>
      <c r="AA581" s="285">
        <v>8004.5275999999994</v>
      </c>
      <c r="AB581" s="249"/>
      <c r="AC581" s="249"/>
      <c r="AD581" s="249"/>
      <c r="AE581" s="249"/>
      <c r="AF581" s="249"/>
      <c r="AG581" s="249"/>
      <c r="AH581" s="1435" t="s">
        <v>364</v>
      </c>
      <c r="AI581" s="225"/>
      <c r="AJ581" s="266"/>
      <c r="AK581" s="1625"/>
      <c r="AL581" s="483"/>
      <c r="AM581"/>
      <c r="AO581" t="s">
        <v>364</v>
      </c>
      <c r="AQ581" s="1453"/>
    </row>
    <row r="582" spans="1:43" ht="15" customHeight="1" outlineLevel="1" x14ac:dyDescent="0.2">
      <c r="A582" s="787"/>
      <c r="B582" s="781" t="s">
        <v>2276</v>
      </c>
      <c r="C582" s="977"/>
      <c r="D582" s="977"/>
      <c r="E582" s="767">
        <v>220</v>
      </c>
      <c r="F582" s="276">
        <v>229</v>
      </c>
      <c r="G582" s="276" t="s">
        <v>138</v>
      </c>
      <c r="H582" s="277"/>
      <c r="I582" s="902" t="s">
        <v>587</v>
      </c>
      <c r="J582" s="445" t="s">
        <v>1804</v>
      </c>
      <c r="K582" s="446"/>
      <c r="L582" s="657"/>
      <c r="M582" s="436"/>
      <c r="N582" s="1477"/>
      <c r="O582" s="436"/>
      <c r="P582" s="448"/>
      <c r="Q582" s="1064"/>
      <c r="R582" s="1064"/>
      <c r="S582" s="1064"/>
      <c r="T582" s="436"/>
      <c r="U582" s="436"/>
      <c r="V582" s="436"/>
      <c r="W582" s="436"/>
      <c r="X582" s="436"/>
      <c r="Y582" s="436"/>
      <c r="Z582" s="436"/>
      <c r="AA582" s="436"/>
      <c r="AB582" s="249"/>
      <c r="AC582" s="249"/>
      <c r="AD582" s="249"/>
      <c r="AE582" s="249"/>
      <c r="AF582" s="249"/>
      <c r="AG582" s="249"/>
      <c r="AH582" s="1435" t="s">
        <v>364</v>
      </c>
      <c r="AI582" s="225"/>
      <c r="AJ582" s="266"/>
      <c r="AK582" s="1625"/>
      <c r="AL582" s="483"/>
      <c r="AM582" s="73" t="s">
        <v>698</v>
      </c>
      <c r="AO582" t="s">
        <v>364</v>
      </c>
      <c r="AQ582" s="1453"/>
    </row>
    <row r="583" spans="1:43" outlineLevel="1" x14ac:dyDescent="0.2">
      <c r="A583" s="787"/>
      <c r="B583" s="781" t="s">
        <v>2276</v>
      </c>
      <c r="C583" s="977"/>
      <c r="D583" s="977"/>
      <c r="E583" s="767">
        <v>220</v>
      </c>
      <c r="F583" s="276">
        <v>229</v>
      </c>
      <c r="G583" s="276" t="s">
        <v>138</v>
      </c>
      <c r="H583" s="277"/>
      <c r="I583" s="902" t="s">
        <v>587</v>
      </c>
      <c r="J583" s="442" t="s">
        <v>1812</v>
      </c>
      <c r="K583" s="224"/>
      <c r="L583" s="649"/>
      <c r="M583" s="249"/>
      <c r="N583" s="1464"/>
      <c r="O583" s="249"/>
      <c r="P583" s="250"/>
      <c r="Q583" s="1048"/>
      <c r="R583" s="1048"/>
      <c r="S583" s="1048"/>
      <c r="T583" s="249"/>
      <c r="U583" s="249"/>
      <c r="V583" s="249"/>
      <c r="W583" s="249"/>
      <c r="X583" s="249"/>
      <c r="Y583" s="249"/>
      <c r="Z583" s="249"/>
      <c r="AA583" s="249"/>
      <c r="AB583" s="249"/>
      <c r="AC583" s="249"/>
      <c r="AD583" s="249"/>
      <c r="AE583" s="249"/>
      <c r="AF583" s="249"/>
      <c r="AG583" s="249"/>
      <c r="AH583" s="1435" t="s">
        <v>364</v>
      </c>
      <c r="AI583" s="225"/>
      <c r="AJ583" s="266"/>
      <c r="AK583" s="1625"/>
      <c r="AL583" s="483"/>
      <c r="AM583" s="73" t="s">
        <v>698</v>
      </c>
      <c r="AO583" t="s">
        <v>364</v>
      </c>
      <c r="AQ583" s="1453"/>
    </row>
    <row r="584" spans="1:43" outlineLevel="1" x14ac:dyDescent="0.2">
      <c r="A584" s="787"/>
      <c r="B584" s="781" t="s">
        <v>2276</v>
      </c>
      <c r="C584" s="977"/>
      <c r="D584" s="977"/>
      <c r="E584" s="767">
        <v>220</v>
      </c>
      <c r="F584" s="276">
        <v>229</v>
      </c>
      <c r="G584" s="276" t="s">
        <v>138</v>
      </c>
      <c r="H584" s="277"/>
      <c r="I584" s="902" t="s">
        <v>587</v>
      </c>
      <c r="J584" s="442" t="s">
        <v>1813</v>
      </c>
      <c r="K584" s="224"/>
      <c r="L584" s="649"/>
      <c r="M584" s="249"/>
      <c r="N584" s="1464"/>
      <c r="O584" s="249"/>
      <c r="P584" s="250"/>
      <c r="Q584" s="1048"/>
      <c r="R584" s="1048"/>
      <c r="S584" s="1048"/>
      <c r="T584" s="249"/>
      <c r="U584" s="249"/>
      <c r="V584" s="249"/>
      <c r="W584" s="249"/>
      <c r="X584" s="249"/>
      <c r="Y584" s="249"/>
      <c r="Z584" s="249"/>
      <c r="AA584" s="249"/>
      <c r="AB584" s="249"/>
      <c r="AC584" s="249"/>
      <c r="AD584" s="249"/>
      <c r="AE584" s="249"/>
      <c r="AF584" s="249"/>
      <c r="AG584" s="249"/>
      <c r="AH584" s="1435" t="s">
        <v>364</v>
      </c>
      <c r="AI584" s="225"/>
      <c r="AJ584" s="266"/>
      <c r="AK584" s="1625"/>
      <c r="AL584" s="483"/>
      <c r="AM584" s="73" t="s">
        <v>698</v>
      </c>
      <c r="AO584" t="s">
        <v>364</v>
      </c>
      <c r="AQ584" s="1453"/>
    </row>
    <row r="585" spans="1:43" outlineLevel="1" x14ac:dyDescent="0.2">
      <c r="A585" s="787"/>
      <c r="B585" s="781" t="s">
        <v>2276</v>
      </c>
      <c r="C585" s="977"/>
      <c r="D585" s="977"/>
      <c r="E585" s="767">
        <v>220</v>
      </c>
      <c r="F585" s="276">
        <v>229</v>
      </c>
      <c r="G585" s="276" t="s">
        <v>138</v>
      </c>
      <c r="H585" s="277"/>
      <c r="I585" s="902" t="s">
        <v>587</v>
      </c>
      <c r="J585" s="442" t="s">
        <v>1814</v>
      </c>
      <c r="K585" s="224"/>
      <c r="L585" s="649"/>
      <c r="M585" s="249"/>
      <c r="N585" s="1464"/>
      <c r="O585" s="249"/>
      <c r="P585" s="250"/>
      <c r="Q585" s="1048"/>
      <c r="R585" s="1048"/>
      <c r="S585" s="1048"/>
      <c r="T585" s="249"/>
      <c r="U585" s="249"/>
      <c r="V585" s="249"/>
      <c r="W585" s="249"/>
      <c r="X585" s="249"/>
      <c r="Y585" s="249"/>
      <c r="Z585" s="249"/>
      <c r="AA585" s="249"/>
      <c r="AB585" s="249"/>
      <c r="AC585" s="249"/>
      <c r="AD585" s="249"/>
      <c r="AE585" s="249"/>
      <c r="AF585" s="249"/>
      <c r="AG585" s="249"/>
      <c r="AH585" s="1435" t="s">
        <v>364</v>
      </c>
      <c r="AI585" s="225"/>
      <c r="AJ585" s="266"/>
      <c r="AK585" s="1625"/>
      <c r="AL585" s="483"/>
      <c r="AM585" s="73" t="s">
        <v>698</v>
      </c>
      <c r="AO585" t="s">
        <v>364</v>
      </c>
      <c r="AQ585" s="1453"/>
    </row>
    <row r="586" spans="1:43" outlineLevel="1" x14ac:dyDescent="0.2">
      <c r="A586" s="787"/>
      <c r="B586" s="781" t="s">
        <v>2276</v>
      </c>
      <c r="C586" s="977"/>
      <c r="D586" s="977"/>
      <c r="E586" s="767">
        <v>220</v>
      </c>
      <c r="F586" s="276">
        <v>229</v>
      </c>
      <c r="G586" s="276" t="s">
        <v>138</v>
      </c>
      <c r="H586" s="277"/>
      <c r="I586" s="902" t="s">
        <v>587</v>
      </c>
      <c r="J586" s="442" t="s">
        <v>1815</v>
      </c>
      <c r="K586" s="224"/>
      <c r="L586" s="649"/>
      <c r="M586" s="249"/>
      <c r="N586" s="1464"/>
      <c r="O586" s="249"/>
      <c r="P586" s="250"/>
      <c r="Q586" s="1048"/>
      <c r="R586" s="1048"/>
      <c r="S586" s="1048"/>
      <c r="T586" s="249"/>
      <c r="U586" s="249"/>
      <c r="V586" s="249"/>
      <c r="W586" s="249"/>
      <c r="X586" s="249"/>
      <c r="Y586" s="249"/>
      <c r="Z586" s="249"/>
      <c r="AA586" s="249"/>
      <c r="AB586" s="249"/>
      <c r="AC586" s="249"/>
      <c r="AD586" s="249"/>
      <c r="AE586" s="249"/>
      <c r="AF586" s="249"/>
      <c r="AG586" s="249"/>
      <c r="AH586" s="1435" t="s">
        <v>364</v>
      </c>
      <c r="AI586" s="225"/>
      <c r="AJ586" s="266"/>
      <c r="AK586" s="1625"/>
      <c r="AL586" s="483"/>
      <c r="AM586" s="73"/>
      <c r="AO586" t="s">
        <v>364</v>
      </c>
      <c r="AQ586" s="1453"/>
    </row>
    <row r="587" spans="1:43" outlineLevel="1" x14ac:dyDescent="0.2">
      <c r="A587" s="787"/>
      <c r="B587" s="781" t="s">
        <v>2276</v>
      </c>
      <c r="C587" s="977"/>
      <c r="D587" s="977"/>
      <c r="E587" s="767">
        <v>220</v>
      </c>
      <c r="F587" s="276">
        <v>229</v>
      </c>
      <c r="G587" s="276" t="s">
        <v>138</v>
      </c>
      <c r="H587" s="277"/>
      <c r="I587" s="902" t="s">
        <v>587</v>
      </c>
      <c r="J587" s="442" t="s">
        <v>1816</v>
      </c>
      <c r="K587" s="224"/>
      <c r="L587" s="649"/>
      <c r="M587" s="249"/>
      <c r="N587" s="1464"/>
      <c r="O587" s="249"/>
      <c r="P587" s="250"/>
      <c r="Q587" s="1048"/>
      <c r="R587" s="1048"/>
      <c r="S587" s="1048"/>
      <c r="T587" s="249"/>
      <c r="U587" s="249"/>
      <c r="V587" s="249"/>
      <c r="W587" s="249"/>
      <c r="X587" s="249"/>
      <c r="Y587" s="249"/>
      <c r="Z587" s="249"/>
      <c r="AA587" s="249"/>
      <c r="AB587" s="249"/>
      <c r="AC587" s="249"/>
      <c r="AD587" s="249"/>
      <c r="AE587" s="249"/>
      <c r="AF587" s="249"/>
      <c r="AG587" s="249"/>
      <c r="AH587" s="1435" t="s">
        <v>364</v>
      </c>
      <c r="AI587" s="225"/>
      <c r="AJ587" s="266"/>
      <c r="AK587" s="1625"/>
      <c r="AL587" s="483"/>
      <c r="AM587" s="73" t="s">
        <v>698</v>
      </c>
      <c r="AO587" t="s">
        <v>364</v>
      </c>
      <c r="AQ587" s="1453"/>
    </row>
    <row r="588" spans="1:43" outlineLevel="1" x14ac:dyDescent="0.2">
      <c r="A588" s="787"/>
      <c r="B588" s="781" t="s">
        <v>2276</v>
      </c>
      <c r="C588" s="977"/>
      <c r="D588" s="977"/>
      <c r="E588" s="767">
        <v>220</v>
      </c>
      <c r="F588" s="276">
        <v>229</v>
      </c>
      <c r="G588" s="276" t="s">
        <v>138</v>
      </c>
      <c r="H588" s="277"/>
      <c r="I588" s="902" t="s">
        <v>587</v>
      </c>
      <c r="J588" s="442" t="s">
        <v>1817</v>
      </c>
      <c r="K588" s="224"/>
      <c r="L588" s="649"/>
      <c r="M588" s="249"/>
      <c r="N588" s="1464"/>
      <c r="O588" s="249"/>
      <c r="P588" s="250"/>
      <c r="Q588" s="1048"/>
      <c r="R588" s="1048"/>
      <c r="S588" s="1048"/>
      <c r="T588" s="249"/>
      <c r="U588" s="249"/>
      <c r="V588" s="249"/>
      <c r="W588" s="249"/>
      <c r="X588" s="249"/>
      <c r="Y588" s="249"/>
      <c r="Z588" s="249"/>
      <c r="AA588" s="249"/>
      <c r="AB588" s="249"/>
      <c r="AC588" s="249"/>
      <c r="AD588" s="249"/>
      <c r="AE588" s="249"/>
      <c r="AF588" s="249"/>
      <c r="AG588" s="249"/>
      <c r="AH588" s="1435" t="s">
        <v>364</v>
      </c>
      <c r="AI588" s="225"/>
      <c r="AJ588" s="266"/>
      <c r="AK588" s="1625"/>
      <c r="AL588" s="483"/>
      <c r="AM588" s="73" t="s">
        <v>698</v>
      </c>
      <c r="AO588" t="s">
        <v>364</v>
      </c>
      <c r="AQ588" s="1453"/>
    </row>
    <row r="589" spans="1:43" outlineLevel="1" x14ac:dyDescent="0.2">
      <c r="A589" s="787"/>
      <c r="B589" s="781" t="s">
        <v>2276</v>
      </c>
      <c r="C589" s="977"/>
      <c r="D589" s="977"/>
      <c r="E589" s="767">
        <v>220</v>
      </c>
      <c r="F589" s="276">
        <v>229</v>
      </c>
      <c r="G589" s="276" t="s">
        <v>138</v>
      </c>
      <c r="H589" s="277"/>
      <c r="I589" s="902" t="s">
        <v>587</v>
      </c>
      <c r="J589" s="442" t="s">
        <v>1818</v>
      </c>
      <c r="K589" s="224"/>
      <c r="L589" s="649"/>
      <c r="M589" s="249"/>
      <c r="N589" s="1464"/>
      <c r="O589" s="249"/>
      <c r="P589" s="250"/>
      <c r="Q589" s="1048"/>
      <c r="R589" s="1048"/>
      <c r="S589" s="1048"/>
      <c r="T589" s="249"/>
      <c r="U589" s="249"/>
      <c r="V589" s="249"/>
      <c r="W589" s="249"/>
      <c r="X589" s="249"/>
      <c r="Y589" s="249"/>
      <c r="Z589" s="249"/>
      <c r="AA589" s="249"/>
      <c r="AB589" s="249"/>
      <c r="AC589" s="249"/>
      <c r="AD589" s="249"/>
      <c r="AE589" s="249"/>
      <c r="AF589" s="249"/>
      <c r="AG589" s="249"/>
      <c r="AH589" s="1435" t="s">
        <v>364</v>
      </c>
      <c r="AI589" s="225"/>
      <c r="AJ589" s="266"/>
      <c r="AK589" s="1625"/>
      <c r="AL589" s="483"/>
      <c r="AM589" s="73" t="s">
        <v>698</v>
      </c>
      <c r="AO589" t="s">
        <v>364</v>
      </c>
      <c r="AQ589" s="1453"/>
    </row>
    <row r="590" spans="1:43" outlineLevel="1" x14ac:dyDescent="0.2">
      <c r="A590" s="787"/>
      <c r="B590" s="781" t="s">
        <v>2276</v>
      </c>
      <c r="C590" s="977"/>
      <c r="D590" s="977"/>
      <c r="E590" s="767">
        <v>220</v>
      </c>
      <c r="F590" s="276">
        <v>229</v>
      </c>
      <c r="G590" s="276" t="s">
        <v>138</v>
      </c>
      <c r="H590" s="277"/>
      <c r="I590" s="902" t="s">
        <v>587</v>
      </c>
      <c r="J590" s="442" t="s">
        <v>1819</v>
      </c>
      <c r="K590" s="224"/>
      <c r="L590" s="649"/>
      <c r="M590" s="249"/>
      <c r="N590" s="1464"/>
      <c r="O590" s="249"/>
      <c r="P590" s="250"/>
      <c r="Q590" s="1048"/>
      <c r="R590" s="1048"/>
      <c r="S590" s="1048"/>
      <c r="T590" s="249"/>
      <c r="U590" s="249"/>
      <c r="V590" s="249"/>
      <c r="W590" s="249"/>
      <c r="X590" s="249"/>
      <c r="Y590" s="249"/>
      <c r="Z590" s="249"/>
      <c r="AA590" s="249"/>
      <c r="AB590" s="249"/>
      <c r="AC590" s="249"/>
      <c r="AD590" s="249"/>
      <c r="AE590" s="249"/>
      <c r="AF590" s="249"/>
      <c r="AG590" s="249"/>
      <c r="AH590" s="1435" t="s">
        <v>364</v>
      </c>
      <c r="AI590" s="225"/>
      <c r="AJ590" s="266"/>
      <c r="AK590" s="1625"/>
      <c r="AL590" s="483"/>
      <c r="AM590" s="73" t="s">
        <v>698</v>
      </c>
      <c r="AO590" t="s">
        <v>364</v>
      </c>
      <c r="AQ590" s="1453"/>
    </row>
    <row r="591" spans="1:43" outlineLevel="1" x14ac:dyDescent="0.2">
      <c r="A591" s="787"/>
      <c r="B591" s="781" t="s">
        <v>2276</v>
      </c>
      <c r="C591" s="977"/>
      <c r="D591" s="977"/>
      <c r="E591" s="767">
        <v>220</v>
      </c>
      <c r="F591" s="276">
        <v>229</v>
      </c>
      <c r="G591" s="276" t="s">
        <v>138</v>
      </c>
      <c r="H591" s="277"/>
      <c r="I591" s="902" t="s">
        <v>587</v>
      </c>
      <c r="J591" s="442" t="s">
        <v>1820</v>
      </c>
      <c r="K591" s="224"/>
      <c r="L591" s="649"/>
      <c r="M591" s="249"/>
      <c r="N591" s="1464"/>
      <c r="O591" s="249"/>
      <c r="P591" s="250"/>
      <c r="Q591" s="1048"/>
      <c r="R591" s="1048"/>
      <c r="S591" s="1048"/>
      <c r="T591" s="249"/>
      <c r="U591" s="249"/>
      <c r="V591" s="249"/>
      <c r="W591" s="249"/>
      <c r="X591" s="249"/>
      <c r="Y591" s="249"/>
      <c r="Z591" s="249"/>
      <c r="AA591" s="249"/>
      <c r="AB591" s="249"/>
      <c r="AC591" s="249"/>
      <c r="AD591" s="249"/>
      <c r="AE591" s="249"/>
      <c r="AF591" s="249"/>
      <c r="AG591" s="249"/>
      <c r="AH591" s="1435" t="s">
        <v>364</v>
      </c>
      <c r="AI591" s="225"/>
      <c r="AJ591" s="266"/>
      <c r="AK591" s="1625"/>
      <c r="AL591" s="483"/>
      <c r="AM591" s="73"/>
      <c r="AO591" t="s">
        <v>364</v>
      </c>
      <c r="AQ591" s="1453"/>
    </row>
    <row r="592" spans="1:43" outlineLevel="1" x14ac:dyDescent="0.2">
      <c r="A592" s="787"/>
      <c r="B592" s="781" t="s">
        <v>2276</v>
      </c>
      <c r="C592" s="977"/>
      <c r="D592" s="977"/>
      <c r="E592" s="767">
        <v>220</v>
      </c>
      <c r="F592" s="276">
        <v>229</v>
      </c>
      <c r="G592" s="276" t="s">
        <v>138</v>
      </c>
      <c r="H592" s="277"/>
      <c r="I592" s="902" t="s">
        <v>587</v>
      </c>
      <c r="J592" s="442" t="s">
        <v>1821</v>
      </c>
      <c r="K592" s="224"/>
      <c r="L592" s="649"/>
      <c r="M592" s="249"/>
      <c r="N592" s="1464"/>
      <c r="O592" s="249"/>
      <c r="P592" s="250"/>
      <c r="Q592" s="1048"/>
      <c r="R592" s="1048"/>
      <c r="S592" s="1048"/>
      <c r="T592" s="249"/>
      <c r="U592" s="249"/>
      <c r="V592" s="249"/>
      <c r="W592" s="249"/>
      <c r="X592" s="249"/>
      <c r="Y592" s="249"/>
      <c r="Z592" s="249"/>
      <c r="AA592" s="249"/>
      <c r="AB592" s="249"/>
      <c r="AC592" s="249"/>
      <c r="AD592" s="249"/>
      <c r="AE592" s="249"/>
      <c r="AF592" s="249"/>
      <c r="AG592" s="249"/>
      <c r="AH592" s="1435" t="s">
        <v>364</v>
      </c>
      <c r="AI592" s="225"/>
      <c r="AJ592" s="266"/>
      <c r="AK592" s="1625"/>
      <c r="AL592" s="483"/>
      <c r="AM592" s="73" t="s">
        <v>698</v>
      </c>
      <c r="AO592" t="s">
        <v>364</v>
      </c>
      <c r="AQ592" s="1453"/>
    </row>
    <row r="593" spans="1:43" outlineLevel="1" x14ac:dyDescent="0.2">
      <c r="A593" s="787"/>
      <c r="B593" s="807" t="s">
        <v>2276</v>
      </c>
      <c r="C593" s="978"/>
      <c r="D593" s="978"/>
      <c r="E593" s="768">
        <v>220</v>
      </c>
      <c r="F593" s="289">
        <v>229</v>
      </c>
      <c r="G593" s="289" t="s">
        <v>138</v>
      </c>
      <c r="H593" s="290"/>
      <c r="I593" s="897" t="s">
        <v>587</v>
      </c>
      <c r="J593" s="437" t="s">
        <v>1822</v>
      </c>
      <c r="K593" s="259"/>
      <c r="L593" s="658"/>
      <c r="M593" s="260"/>
      <c r="N593" s="1466"/>
      <c r="O593" s="260"/>
      <c r="P593" s="262"/>
      <c r="Q593" s="1059"/>
      <c r="R593" s="1059"/>
      <c r="S593" s="1059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 t="s">
        <v>364</v>
      </c>
      <c r="AI593" s="261"/>
      <c r="AJ593" s="267"/>
      <c r="AK593" s="1626"/>
      <c r="AL593" s="483"/>
      <c r="AM593" s="73" t="s">
        <v>698</v>
      </c>
      <c r="AO593" t="s">
        <v>364</v>
      </c>
      <c r="AQ593" s="1453"/>
    </row>
    <row r="594" spans="1:43" ht="24" customHeight="1" x14ac:dyDescent="0.2">
      <c r="A594" s="804" t="s">
        <v>2068</v>
      </c>
      <c r="B594" s="781" t="s">
        <v>2276</v>
      </c>
      <c r="C594" s="977" t="s">
        <v>2537</v>
      </c>
      <c r="D594" s="977" t="s">
        <v>104</v>
      </c>
      <c r="E594" s="769">
        <v>220</v>
      </c>
      <c r="F594" s="268">
        <v>229</v>
      </c>
      <c r="G594" s="268" t="s">
        <v>139</v>
      </c>
      <c r="H594" s="268" t="s">
        <v>498</v>
      </c>
      <c r="I594" s="898"/>
      <c r="J594" s="302" t="s">
        <v>637</v>
      </c>
      <c r="K594" s="271">
        <v>435</v>
      </c>
      <c r="L594" s="327" t="s">
        <v>590</v>
      </c>
      <c r="M594" s="272">
        <v>5.8199999999999994</v>
      </c>
      <c r="N594" s="1097"/>
      <c r="O594" s="273">
        <v>176937.69480000003</v>
      </c>
      <c r="P594" s="269"/>
      <c r="Q594" s="1055">
        <v>4423.4423699999998</v>
      </c>
      <c r="R594" s="1055">
        <v>11394.787540000001</v>
      </c>
      <c r="S594" s="1055">
        <v>3538.7538999999997</v>
      </c>
      <c r="T594" s="274">
        <v>196294.67860999997</v>
      </c>
      <c r="U594" s="272">
        <v>31603.443259999996</v>
      </c>
      <c r="V594" s="272">
        <v>227898.12187</v>
      </c>
      <c r="W594" s="275">
        <v>6253.1826000000001</v>
      </c>
      <c r="X594" s="275">
        <v>1052.3723999999997</v>
      </c>
      <c r="Y594" s="275">
        <v>2738.0771999999997</v>
      </c>
      <c r="Z594" s="272">
        <v>10043.6322</v>
      </c>
      <c r="AA594" s="274">
        <v>237941.75407</v>
      </c>
      <c r="AB594" s="464">
        <v>805231.00223999994</v>
      </c>
      <c r="AC594" s="464">
        <v>26980.380000000005</v>
      </c>
      <c r="AD594" s="348">
        <v>950.04</v>
      </c>
      <c r="AE594" s="347">
        <v>882114.45833387505</v>
      </c>
      <c r="AF594" s="347">
        <v>29556.466682400005</v>
      </c>
      <c r="AG594" s="347">
        <v>1561.12</v>
      </c>
      <c r="AH594" s="347">
        <v>1151173.7990862753</v>
      </c>
      <c r="AI594" s="846">
        <v>2646.38</v>
      </c>
      <c r="AJ594" s="398"/>
      <c r="AK594" s="1627">
        <v>74</v>
      </c>
      <c r="AL594" s="484"/>
      <c r="AM594" s="751" t="s">
        <v>2604</v>
      </c>
      <c r="AN594" t="b">
        <v>0</v>
      </c>
      <c r="AO594" t="e">
        <v>#NAME?</v>
      </c>
      <c r="AQ594" s="1452"/>
    </row>
    <row r="595" spans="1:43" outlineLevel="1" x14ac:dyDescent="0.2">
      <c r="A595" s="787"/>
      <c r="B595" s="781" t="s">
        <v>2276</v>
      </c>
      <c r="C595" s="977"/>
      <c r="D595" s="977"/>
      <c r="E595" s="767">
        <v>220</v>
      </c>
      <c r="F595" s="276">
        <v>229</v>
      </c>
      <c r="G595" s="276" t="s">
        <v>139</v>
      </c>
      <c r="H595" s="277"/>
      <c r="I595" s="895">
        <v>1</v>
      </c>
      <c r="J595" s="279" t="s">
        <v>546</v>
      </c>
      <c r="K595" s="319"/>
      <c r="L595" s="321"/>
      <c r="M595" s="281">
        <v>2</v>
      </c>
      <c r="N595" s="1463">
        <v>54</v>
      </c>
      <c r="O595" s="283">
        <v>88292.64</v>
      </c>
      <c r="P595" s="284">
        <v>2.5</v>
      </c>
      <c r="Q595" s="1056">
        <v>2207.3159999999998</v>
      </c>
      <c r="R595" s="1056">
        <v>5686.0460199999998</v>
      </c>
      <c r="S595" s="1056">
        <v>1765.8527999999999</v>
      </c>
      <c r="T595" s="285">
        <v>97951.854819999993</v>
      </c>
      <c r="U595" s="286">
        <v>15770.24863</v>
      </c>
      <c r="V595" s="286">
        <v>113722.10345</v>
      </c>
      <c r="W595" s="287">
        <v>2148.86</v>
      </c>
      <c r="X595" s="287">
        <v>361.64</v>
      </c>
      <c r="Y595" s="287">
        <v>940.92</v>
      </c>
      <c r="Z595" s="345">
        <v>3451.42</v>
      </c>
      <c r="AA595" s="285">
        <v>117173.52344999999</v>
      </c>
      <c r="AB595" s="369"/>
      <c r="AC595" s="369"/>
      <c r="AD595" s="369"/>
      <c r="AE595" s="350"/>
      <c r="AF595" s="350"/>
      <c r="AG595" s="350"/>
      <c r="AH595" s="350" t="s">
        <v>364</v>
      </c>
      <c r="AI595" s="843"/>
      <c r="AJ595" s="351"/>
      <c r="AK595" s="1625"/>
      <c r="AL595" s="483"/>
      <c r="AM595"/>
      <c r="AO595" t="s">
        <v>364</v>
      </c>
      <c r="AQ595" s="1453"/>
    </row>
    <row r="596" spans="1:43" outlineLevel="1" x14ac:dyDescent="0.2">
      <c r="A596" s="787"/>
      <c r="B596" s="781" t="s">
        <v>2276</v>
      </c>
      <c r="C596" s="977"/>
      <c r="D596" s="977"/>
      <c r="E596" s="767">
        <v>220</v>
      </c>
      <c r="F596" s="276">
        <v>229</v>
      </c>
      <c r="G596" s="276" t="s">
        <v>139</v>
      </c>
      <c r="H596" s="277"/>
      <c r="I596" s="895">
        <v>80</v>
      </c>
      <c r="J596" s="279" t="s">
        <v>561</v>
      </c>
      <c r="K596" s="319"/>
      <c r="L596" s="322"/>
      <c r="M596" s="281">
        <v>2</v>
      </c>
      <c r="N596" s="1463">
        <v>42</v>
      </c>
      <c r="O596" s="283">
        <v>55146.96</v>
      </c>
      <c r="P596" s="284">
        <v>2.5</v>
      </c>
      <c r="Q596" s="1056">
        <v>1378.674</v>
      </c>
      <c r="R596" s="1056">
        <v>3551.4642199999998</v>
      </c>
      <c r="S596" s="1056">
        <v>1102.9392</v>
      </c>
      <c r="T596" s="285">
        <v>61180.037420000001</v>
      </c>
      <c r="U596" s="286">
        <v>9849.9860200000003</v>
      </c>
      <c r="V596" s="286">
        <v>71030.023440000004</v>
      </c>
      <c r="W596" s="287">
        <v>2148.86</v>
      </c>
      <c r="X596" s="287">
        <v>361.64</v>
      </c>
      <c r="Y596" s="287">
        <v>940.92</v>
      </c>
      <c r="Z596" s="345">
        <v>3451.42</v>
      </c>
      <c r="AA596" s="285">
        <v>74481.443440000003</v>
      </c>
      <c r="AB596" s="263"/>
      <c r="AC596" s="263"/>
      <c r="AD596" s="263"/>
      <c r="AE596" s="249"/>
      <c r="AF596" s="249"/>
      <c r="AG596" s="249"/>
      <c r="AH596" s="249" t="s">
        <v>364</v>
      </c>
      <c r="AI596" s="225"/>
      <c r="AJ596" s="266"/>
      <c r="AK596" s="1625"/>
      <c r="AL596" s="483"/>
      <c r="AM596"/>
      <c r="AO596" t="s">
        <v>364</v>
      </c>
      <c r="AQ596" s="1453"/>
    </row>
    <row r="597" spans="1:43" outlineLevel="1" x14ac:dyDescent="0.2">
      <c r="A597" s="787"/>
      <c r="B597" s="781" t="s">
        <v>2276</v>
      </c>
      <c r="C597" s="977"/>
      <c r="D597" s="977"/>
      <c r="E597" s="767">
        <v>220</v>
      </c>
      <c r="F597" s="276">
        <v>229</v>
      </c>
      <c r="G597" s="276" t="s">
        <v>139</v>
      </c>
      <c r="H597" s="277"/>
      <c r="I597" s="895">
        <v>180</v>
      </c>
      <c r="J597" s="279" t="s">
        <v>543</v>
      </c>
      <c r="K597" s="319"/>
      <c r="L597" s="322"/>
      <c r="M597" s="281">
        <v>1</v>
      </c>
      <c r="N597" s="1463">
        <v>34</v>
      </c>
      <c r="O597" s="283">
        <v>20147.759999999998</v>
      </c>
      <c r="P597" s="284">
        <v>2.5</v>
      </c>
      <c r="Q597" s="1056">
        <v>503.69400000000002</v>
      </c>
      <c r="R597" s="1056">
        <v>1297.5157400000001</v>
      </c>
      <c r="S597" s="1056">
        <v>402.95519999999999</v>
      </c>
      <c r="T597" s="285">
        <v>22351.924939999997</v>
      </c>
      <c r="U597" s="286">
        <v>3598.6599200000001</v>
      </c>
      <c r="V597" s="286">
        <v>25950.584859999995</v>
      </c>
      <c r="W597" s="287">
        <v>1074.43</v>
      </c>
      <c r="X597" s="287">
        <v>180.82</v>
      </c>
      <c r="Y597" s="287">
        <v>470.46</v>
      </c>
      <c r="Z597" s="345">
        <v>1725.71</v>
      </c>
      <c r="AA597" s="285">
        <v>27676.294859999995</v>
      </c>
      <c r="AB597" s="263"/>
      <c r="AC597" s="263"/>
      <c r="AD597" s="263"/>
      <c r="AE597" s="249"/>
      <c r="AF597" s="249"/>
      <c r="AG597" s="249"/>
      <c r="AH597" s="249" t="s">
        <v>364</v>
      </c>
      <c r="AI597" s="225"/>
      <c r="AJ597" s="266"/>
      <c r="AK597" s="1625"/>
      <c r="AL597" s="483"/>
      <c r="AM597"/>
      <c r="AO597" t="s">
        <v>364</v>
      </c>
      <c r="AQ597" s="1453"/>
    </row>
    <row r="598" spans="1:43" outlineLevel="1" x14ac:dyDescent="0.2">
      <c r="A598" s="787"/>
      <c r="B598" s="781" t="s">
        <v>2276</v>
      </c>
      <c r="C598" s="977"/>
      <c r="D598" s="977"/>
      <c r="E598" s="767">
        <v>220</v>
      </c>
      <c r="F598" s="276">
        <v>229</v>
      </c>
      <c r="G598" s="276" t="s">
        <v>139</v>
      </c>
      <c r="H598" s="277"/>
      <c r="I598" s="895">
        <v>200</v>
      </c>
      <c r="J598" s="279" t="s">
        <v>1927</v>
      </c>
      <c r="K598" s="277"/>
      <c r="L598" s="322"/>
      <c r="M598" s="281">
        <v>0.76</v>
      </c>
      <c r="N598" s="1463">
        <v>28</v>
      </c>
      <c r="O598" s="283">
        <v>12101.510399999999</v>
      </c>
      <c r="P598" s="284">
        <v>2.5</v>
      </c>
      <c r="Q598" s="1056">
        <v>302.53775999999999</v>
      </c>
      <c r="R598" s="1056">
        <v>779.33726999999999</v>
      </c>
      <c r="S598" s="1056">
        <v>242.03021000000001</v>
      </c>
      <c r="T598" s="285">
        <v>13425.415639999999</v>
      </c>
      <c r="U598" s="286">
        <v>2161.4919199999999</v>
      </c>
      <c r="V598" s="286">
        <v>15586.90756</v>
      </c>
      <c r="W598" s="287">
        <v>816.56679999999994</v>
      </c>
      <c r="X598" s="287">
        <v>137.42320000000001</v>
      </c>
      <c r="Y598" s="287">
        <v>357.5496</v>
      </c>
      <c r="Z598" s="345">
        <v>1311.5396000000001</v>
      </c>
      <c r="AA598" s="285">
        <v>16898.44716</v>
      </c>
      <c r="AB598" s="257">
        <v>804865.64255999995</v>
      </c>
      <c r="AC598" s="257">
        <v>26920.787040000003</v>
      </c>
      <c r="AD598" s="263"/>
      <c r="AE598" s="249">
        <v>881714.21411162871</v>
      </c>
      <c r="AF598" s="249">
        <v>29491.183786579204</v>
      </c>
      <c r="AG598" s="249"/>
      <c r="AH598" s="249" t="s">
        <v>364</v>
      </c>
      <c r="AI598" s="225"/>
      <c r="AJ598" s="266"/>
      <c r="AK598" s="1625"/>
      <c r="AL598" s="483"/>
      <c r="AM598"/>
      <c r="AO598" t="s">
        <v>364</v>
      </c>
      <c r="AQ598" s="1453"/>
    </row>
    <row r="599" spans="1:43" outlineLevel="1" x14ac:dyDescent="0.2">
      <c r="A599" s="787"/>
      <c r="B599" s="781" t="s">
        <v>2276</v>
      </c>
      <c r="C599" s="977"/>
      <c r="D599" s="977"/>
      <c r="E599" s="767">
        <v>220</v>
      </c>
      <c r="F599" s="276">
        <v>229</v>
      </c>
      <c r="G599" s="276" t="s">
        <v>139</v>
      </c>
      <c r="H599" s="277"/>
      <c r="I599" s="895">
        <v>170</v>
      </c>
      <c r="J599" s="279" t="s">
        <v>3262</v>
      </c>
      <c r="K599" s="277"/>
      <c r="L599" s="322"/>
      <c r="M599" s="281">
        <v>0.05</v>
      </c>
      <c r="N599" s="1463">
        <v>36</v>
      </c>
      <c r="O599" s="283">
        <v>1089.5940000000001</v>
      </c>
      <c r="P599" s="284">
        <v>2.5</v>
      </c>
      <c r="Q599" s="1056">
        <v>27.239850000000001</v>
      </c>
      <c r="R599" s="1056">
        <v>70.169849999999997</v>
      </c>
      <c r="S599" s="1056">
        <v>21.791879999999999</v>
      </c>
      <c r="T599" s="285">
        <v>1208.79558</v>
      </c>
      <c r="U599" s="286">
        <v>194.61609000000001</v>
      </c>
      <c r="V599" s="286">
        <v>1403.41167</v>
      </c>
      <c r="W599" s="287">
        <v>53.721499999999999</v>
      </c>
      <c r="X599" s="287">
        <v>9.0410000000000004</v>
      </c>
      <c r="Y599" s="287">
        <v>23.523</v>
      </c>
      <c r="Z599" s="345">
        <v>86.285499999999999</v>
      </c>
      <c r="AA599" s="285">
        <v>1489.6971699999999</v>
      </c>
      <c r="AB599" s="263"/>
      <c r="AC599" s="263"/>
      <c r="AD599" s="263"/>
      <c r="AE599" s="249"/>
      <c r="AF599" s="249"/>
      <c r="AG599" s="249"/>
      <c r="AH599" s="249" t="s">
        <v>364</v>
      </c>
      <c r="AI599" s="233"/>
      <c r="AJ599" s="355"/>
      <c r="AK599" s="1625"/>
      <c r="AL599" s="483"/>
      <c r="AM599"/>
      <c r="AO599" t="s">
        <v>364</v>
      </c>
      <c r="AQ599" s="1457"/>
    </row>
    <row r="600" spans="1:43" outlineLevel="1" x14ac:dyDescent="0.2">
      <c r="A600" s="787"/>
      <c r="B600" s="807" t="s">
        <v>2276</v>
      </c>
      <c r="C600" s="978"/>
      <c r="D600" s="978"/>
      <c r="E600" s="768">
        <v>220</v>
      </c>
      <c r="F600" s="289">
        <v>229</v>
      </c>
      <c r="G600" s="289" t="s">
        <v>139</v>
      </c>
      <c r="H600" s="290"/>
      <c r="I600" s="899">
        <v>201</v>
      </c>
      <c r="J600" s="292" t="s">
        <v>2609</v>
      </c>
      <c r="K600" s="290"/>
      <c r="L600" s="656"/>
      <c r="M600" s="294">
        <v>0.01</v>
      </c>
      <c r="N600" s="1465">
        <v>28</v>
      </c>
      <c r="O600" s="283">
        <v>159.2304</v>
      </c>
      <c r="P600" s="297">
        <v>2.5</v>
      </c>
      <c r="Q600" s="1056">
        <v>3.9807600000000001</v>
      </c>
      <c r="R600" s="1056">
        <v>10.254440000000001</v>
      </c>
      <c r="S600" s="1056">
        <v>3.1846100000000002</v>
      </c>
      <c r="T600" s="298">
        <v>176.65020999999999</v>
      </c>
      <c r="U600" s="286">
        <v>28.44068</v>
      </c>
      <c r="V600" s="299">
        <v>205.09089</v>
      </c>
      <c r="W600" s="287">
        <v>10.744300000000001</v>
      </c>
      <c r="X600" s="287">
        <v>1.8082</v>
      </c>
      <c r="Y600" s="287">
        <v>4.7046000000000001</v>
      </c>
      <c r="Z600" s="346">
        <v>17.257100000000001</v>
      </c>
      <c r="AA600" s="298">
        <v>222.34799000000001</v>
      </c>
      <c r="AB600" s="368">
        <v>365.35967999999997</v>
      </c>
      <c r="AC600" s="368">
        <v>59.592959999999998</v>
      </c>
      <c r="AD600" s="465"/>
      <c r="AE600" s="260">
        <v>400.24422224639994</v>
      </c>
      <c r="AF600" s="260">
        <v>65.282895820799993</v>
      </c>
      <c r="AG600" s="260"/>
      <c r="AH600" s="260" t="s">
        <v>364</v>
      </c>
      <c r="AI600" s="356"/>
      <c r="AJ600" s="357"/>
      <c r="AK600" s="1626"/>
      <c r="AL600" s="483"/>
      <c r="AM600"/>
      <c r="AO600" t="s">
        <v>364</v>
      </c>
      <c r="AQ600" s="1457"/>
    </row>
    <row r="601" spans="1:43" ht="25.5" x14ac:dyDescent="0.2">
      <c r="A601" s="804" t="s">
        <v>2708</v>
      </c>
      <c r="B601" s="781" t="s">
        <v>2276</v>
      </c>
      <c r="C601" s="977" t="s">
        <v>2537</v>
      </c>
      <c r="D601" s="977" t="s">
        <v>104</v>
      </c>
      <c r="E601" s="769">
        <v>220</v>
      </c>
      <c r="F601" s="268">
        <v>278</v>
      </c>
      <c r="G601" s="268" t="s">
        <v>28</v>
      </c>
      <c r="H601" s="268" t="s">
        <v>2707</v>
      </c>
      <c r="I601" s="898"/>
      <c r="J601" s="473" t="s">
        <v>1922</v>
      </c>
      <c r="K601" s="327">
        <v>143923</v>
      </c>
      <c r="L601" s="327" t="s">
        <v>583</v>
      </c>
      <c r="M601" s="272">
        <v>9.51</v>
      </c>
      <c r="N601" s="1097"/>
      <c r="O601" s="273">
        <v>244356.77640000003</v>
      </c>
      <c r="P601" s="269"/>
      <c r="Q601" s="1055">
        <v>6108.9194099999995</v>
      </c>
      <c r="R601" s="1055">
        <v>15736.576390000002</v>
      </c>
      <c r="S601" s="1055">
        <v>4887.1355300000005</v>
      </c>
      <c r="T601" s="274">
        <v>271089.40773000004</v>
      </c>
      <c r="U601" s="272">
        <v>43645.394640000006</v>
      </c>
      <c r="V601" s="272">
        <v>314734.80236999999</v>
      </c>
      <c r="W601" s="275">
        <v>10217.829300000001</v>
      </c>
      <c r="X601" s="275">
        <v>1719.5981999999999</v>
      </c>
      <c r="Y601" s="275">
        <v>4474.0745999999999</v>
      </c>
      <c r="Z601" s="272">
        <v>16411.502100000002</v>
      </c>
      <c r="AA601" s="274">
        <v>331146.30446999997</v>
      </c>
      <c r="AB601" s="339">
        <v>570.32000000000005</v>
      </c>
      <c r="AC601" s="339">
        <v>4538.47</v>
      </c>
      <c r="AD601" s="339">
        <v>950.04</v>
      </c>
      <c r="AE601" s="340">
        <v>624.77</v>
      </c>
      <c r="AF601" s="340">
        <v>4971.8</v>
      </c>
      <c r="AG601" s="340">
        <v>1561.12</v>
      </c>
      <c r="AH601" s="340">
        <v>338303.99446999998</v>
      </c>
      <c r="AI601" s="842">
        <v>2.35</v>
      </c>
      <c r="AJ601" s="395"/>
      <c r="AK601" s="1627">
        <v>75</v>
      </c>
      <c r="AL601" s="484"/>
      <c r="AM601" s="751" t="s">
        <v>2604</v>
      </c>
      <c r="AN601" t="b">
        <v>0</v>
      </c>
      <c r="AO601" t="e">
        <v>#NAME?</v>
      </c>
      <c r="AQ601" s="1454"/>
    </row>
    <row r="602" spans="1:43" outlineLevel="1" x14ac:dyDescent="0.2">
      <c r="A602" s="787"/>
      <c r="B602" s="781" t="s">
        <v>2276</v>
      </c>
      <c r="C602" s="977"/>
      <c r="D602" s="977"/>
      <c r="E602" s="767">
        <v>220</v>
      </c>
      <c r="F602" s="276">
        <v>278</v>
      </c>
      <c r="G602" s="276" t="s">
        <v>28</v>
      </c>
      <c r="H602" s="277"/>
      <c r="I602" s="895">
        <v>1</v>
      </c>
      <c r="J602" s="279" t="s">
        <v>546</v>
      </c>
      <c r="K602" s="737">
        <v>32913</v>
      </c>
      <c r="L602" s="280"/>
      <c r="M602" s="281">
        <v>1</v>
      </c>
      <c r="N602" s="1463">
        <v>54</v>
      </c>
      <c r="O602" s="283">
        <v>44146.32</v>
      </c>
      <c r="P602" s="284">
        <v>2.5</v>
      </c>
      <c r="Q602" s="1056">
        <v>1103.6579999999999</v>
      </c>
      <c r="R602" s="1056">
        <v>2843.0230099999999</v>
      </c>
      <c r="S602" s="1056">
        <v>882.92639999999994</v>
      </c>
      <c r="T602" s="285">
        <v>48975.927409999997</v>
      </c>
      <c r="U602" s="286">
        <v>7885.1243100000002</v>
      </c>
      <c r="V602" s="286">
        <v>56861.051719999996</v>
      </c>
      <c r="W602" s="287">
        <v>1074.43</v>
      </c>
      <c r="X602" s="287">
        <v>180.82</v>
      </c>
      <c r="Y602" s="287">
        <v>470.46</v>
      </c>
      <c r="Z602" s="286">
        <v>1725.71</v>
      </c>
      <c r="AA602" s="285">
        <v>58586.761719999995</v>
      </c>
      <c r="AB602" s="350"/>
      <c r="AC602" s="350"/>
      <c r="AD602" s="350"/>
      <c r="AE602" s="350"/>
      <c r="AF602" s="350"/>
      <c r="AG602" s="350"/>
      <c r="AH602" s="350" t="s">
        <v>364</v>
      </c>
      <c r="AI602" s="843"/>
      <c r="AJ602" s="351"/>
      <c r="AK602" s="1625"/>
      <c r="AL602" s="483"/>
      <c r="AM602"/>
      <c r="AO602" t="s">
        <v>364</v>
      </c>
      <c r="AQ602" s="1453"/>
    </row>
    <row r="603" spans="1:43" outlineLevel="1" x14ac:dyDescent="0.2">
      <c r="A603" s="787"/>
      <c r="B603" s="781" t="s">
        <v>2276</v>
      </c>
      <c r="C603" s="977"/>
      <c r="D603" s="977"/>
      <c r="E603" s="767">
        <v>220</v>
      </c>
      <c r="F603" s="276">
        <v>278</v>
      </c>
      <c r="G603" s="276" t="s">
        <v>28</v>
      </c>
      <c r="H603" s="277"/>
      <c r="I603" s="895">
        <v>80</v>
      </c>
      <c r="J603" s="279" t="s">
        <v>561</v>
      </c>
      <c r="K603" s="737">
        <v>30940</v>
      </c>
      <c r="L603" s="277"/>
      <c r="M603" s="281">
        <v>1.88</v>
      </c>
      <c r="N603" s="1463">
        <v>38</v>
      </c>
      <c r="O603" s="283">
        <v>44311.675199999998</v>
      </c>
      <c r="P603" s="284">
        <v>2.5</v>
      </c>
      <c r="Q603" s="1056">
        <v>1107.79188</v>
      </c>
      <c r="R603" s="1056">
        <v>2853.6718799999999</v>
      </c>
      <c r="S603" s="1056">
        <v>886.23350000000005</v>
      </c>
      <c r="T603" s="285">
        <v>49159.372459999999</v>
      </c>
      <c r="U603" s="286">
        <v>7914.6589700000004</v>
      </c>
      <c r="V603" s="286">
        <v>57074.031430000003</v>
      </c>
      <c r="W603" s="287">
        <v>2019.9284</v>
      </c>
      <c r="X603" s="287">
        <v>339.94159999999999</v>
      </c>
      <c r="Y603" s="287">
        <v>884.46479999999997</v>
      </c>
      <c r="Z603" s="286">
        <v>3244.3347999999996</v>
      </c>
      <c r="AA603" s="285">
        <v>60318.36623</v>
      </c>
      <c r="AB603" s="249"/>
      <c r="AC603" s="249"/>
      <c r="AD603" s="249"/>
      <c r="AE603" s="249"/>
      <c r="AF603" s="249"/>
      <c r="AG603" s="249"/>
      <c r="AH603" s="249" t="s">
        <v>364</v>
      </c>
      <c r="AI603" s="225"/>
      <c r="AJ603" s="266"/>
      <c r="AK603" s="1625"/>
      <c r="AL603" s="483"/>
      <c r="AM603"/>
      <c r="AO603" t="s">
        <v>364</v>
      </c>
      <c r="AQ603" s="1453"/>
    </row>
    <row r="604" spans="1:43" outlineLevel="1" x14ac:dyDescent="0.2">
      <c r="A604" s="787"/>
      <c r="B604" s="781" t="s">
        <v>2276</v>
      </c>
      <c r="C604" s="977"/>
      <c r="D604" s="977"/>
      <c r="E604" s="767">
        <v>220</v>
      </c>
      <c r="F604" s="276">
        <v>278</v>
      </c>
      <c r="G604" s="276" t="s">
        <v>28</v>
      </c>
      <c r="H604" s="277"/>
      <c r="I604" s="895">
        <v>180</v>
      </c>
      <c r="J604" s="279" t="s">
        <v>543</v>
      </c>
      <c r="K604" s="737">
        <v>1909</v>
      </c>
      <c r="L604" s="277"/>
      <c r="M604" s="281">
        <v>0.15</v>
      </c>
      <c r="N604" s="1463">
        <v>29</v>
      </c>
      <c r="O604" s="283">
        <v>2484.018</v>
      </c>
      <c r="P604" s="284">
        <v>2.5</v>
      </c>
      <c r="Q604" s="1056">
        <v>62.100450000000002</v>
      </c>
      <c r="R604" s="1056">
        <v>159.97076000000001</v>
      </c>
      <c r="S604" s="1056">
        <v>49.68036</v>
      </c>
      <c r="T604" s="285">
        <v>2755.7695699999999</v>
      </c>
      <c r="U604" s="286">
        <v>443.6789</v>
      </c>
      <c r="V604" s="286">
        <v>3199.4484699999998</v>
      </c>
      <c r="W604" s="287">
        <v>161.1645</v>
      </c>
      <c r="X604" s="287">
        <v>27.123000000000001</v>
      </c>
      <c r="Y604" s="287">
        <v>70.569000000000003</v>
      </c>
      <c r="Z604" s="286">
        <v>258.85649999999998</v>
      </c>
      <c r="AA604" s="285">
        <v>3458.3049699999997</v>
      </c>
      <c r="AB604" s="249"/>
      <c r="AC604" s="249"/>
      <c r="AD604" s="249"/>
      <c r="AE604" s="249"/>
      <c r="AF604" s="249"/>
      <c r="AG604" s="249"/>
      <c r="AH604" s="249" t="s">
        <v>364</v>
      </c>
      <c r="AI604" s="225"/>
      <c r="AJ604" s="266"/>
      <c r="AK604" s="1625"/>
      <c r="AL604" s="483"/>
      <c r="AM604"/>
      <c r="AO604" t="s">
        <v>364</v>
      </c>
      <c r="AQ604" s="1453"/>
    </row>
    <row r="605" spans="1:43" outlineLevel="1" x14ac:dyDescent="0.2">
      <c r="A605" s="787"/>
      <c r="B605" s="781" t="s">
        <v>2276</v>
      </c>
      <c r="C605" s="977"/>
      <c r="D605" s="977"/>
      <c r="E605" s="1424">
        <v>220</v>
      </c>
      <c r="F605" s="1425">
        <v>278</v>
      </c>
      <c r="G605" s="1425" t="s">
        <v>28</v>
      </c>
      <c r="H605" s="1426"/>
      <c r="I605" s="895">
        <v>209</v>
      </c>
      <c r="J605" s="1427" t="s">
        <v>539</v>
      </c>
      <c r="K605" s="1430">
        <v>6887</v>
      </c>
      <c r="L605" s="1426"/>
      <c r="M605" s="1429">
        <v>0.32</v>
      </c>
      <c r="N605" s="1463">
        <v>39</v>
      </c>
      <c r="O605" s="283">
        <v>7844.16</v>
      </c>
      <c r="P605" s="284">
        <v>2.5</v>
      </c>
      <c r="Q605" s="1056">
        <v>196.10400000000001</v>
      </c>
      <c r="R605" s="1056">
        <v>505.16390000000001</v>
      </c>
      <c r="S605" s="1056">
        <v>156.88319999999999</v>
      </c>
      <c r="T605" s="285">
        <v>8702.3111000000008</v>
      </c>
      <c r="U605" s="286">
        <v>1401.0720899999999</v>
      </c>
      <c r="V605" s="286">
        <v>10103.38319</v>
      </c>
      <c r="W605" s="287">
        <v>343.81760000000003</v>
      </c>
      <c r="X605" s="287">
        <v>57.862400000000001</v>
      </c>
      <c r="Y605" s="287">
        <v>150.5472</v>
      </c>
      <c r="Z605" s="286">
        <v>552.22720000000004</v>
      </c>
      <c r="AA605" s="285">
        <v>10655.61039</v>
      </c>
      <c r="AB605" s="249"/>
      <c r="AC605" s="249"/>
      <c r="AD605" s="249"/>
      <c r="AE605" s="249"/>
      <c r="AF605" s="249"/>
      <c r="AG605" s="249"/>
      <c r="AH605" s="249" t="s">
        <v>364</v>
      </c>
      <c r="AI605" s="225"/>
      <c r="AJ605" s="266"/>
      <c r="AK605" s="1625"/>
      <c r="AL605" s="483"/>
      <c r="AM605"/>
      <c r="AO605" t="s">
        <v>364</v>
      </c>
      <c r="AQ605" s="1453"/>
    </row>
    <row r="606" spans="1:43" outlineLevel="1" x14ac:dyDescent="0.2">
      <c r="A606" s="787"/>
      <c r="B606" s="781" t="s">
        <v>2276</v>
      </c>
      <c r="C606" s="977"/>
      <c r="D606" s="977"/>
      <c r="E606" s="767">
        <v>220</v>
      </c>
      <c r="F606" s="276">
        <v>278</v>
      </c>
      <c r="G606" s="276" t="s">
        <v>28</v>
      </c>
      <c r="H606" s="277"/>
      <c r="I606" s="895">
        <v>150</v>
      </c>
      <c r="J606" s="279" t="s">
        <v>3427</v>
      </c>
      <c r="K606" s="737">
        <v>21737</v>
      </c>
      <c r="L606" s="277"/>
      <c r="M606" s="281">
        <v>1.01</v>
      </c>
      <c r="N606" s="1463">
        <v>50</v>
      </c>
      <c r="O606" s="283">
        <v>38113.764000000003</v>
      </c>
      <c r="P606" s="284">
        <v>2.5</v>
      </c>
      <c r="Q606" s="1056">
        <v>952.84410000000003</v>
      </c>
      <c r="R606" s="1056">
        <v>2454.5264000000002</v>
      </c>
      <c r="S606" s="1056">
        <v>762.27527999999995</v>
      </c>
      <c r="T606" s="285">
        <v>42283.409780000009</v>
      </c>
      <c r="U606" s="286">
        <v>6807.6289699999998</v>
      </c>
      <c r="V606" s="286">
        <v>49091.038750000007</v>
      </c>
      <c r="W606" s="287">
        <v>1085.1742999999999</v>
      </c>
      <c r="X606" s="287">
        <v>182.62819999999999</v>
      </c>
      <c r="Y606" s="287">
        <v>475.16460000000001</v>
      </c>
      <c r="Z606" s="286">
        <v>1742.9670999999998</v>
      </c>
      <c r="AA606" s="285">
        <v>50834.005850000009</v>
      </c>
      <c r="AB606" s="249"/>
      <c r="AC606" s="249"/>
      <c r="AD606" s="249"/>
      <c r="AE606" s="249"/>
      <c r="AF606" s="249"/>
      <c r="AG606" s="249"/>
      <c r="AH606" s="249" t="s">
        <v>364</v>
      </c>
      <c r="AI606" s="225"/>
      <c r="AJ606" s="266"/>
      <c r="AK606" s="1625"/>
      <c r="AL606" s="483"/>
      <c r="AM606"/>
      <c r="AO606" t="s">
        <v>364</v>
      </c>
      <c r="AQ606" s="1453"/>
    </row>
    <row r="607" spans="1:43" outlineLevel="1" x14ac:dyDescent="0.2">
      <c r="A607" s="787"/>
      <c r="B607" s="781" t="s">
        <v>2276</v>
      </c>
      <c r="C607" s="977"/>
      <c r="D607" s="977"/>
      <c r="E607" s="767">
        <v>220</v>
      </c>
      <c r="F607" s="276">
        <v>278</v>
      </c>
      <c r="G607" s="276" t="s">
        <v>28</v>
      </c>
      <c r="H607" s="277"/>
      <c r="I607" s="895">
        <v>132</v>
      </c>
      <c r="J607" s="279" t="s">
        <v>535</v>
      </c>
      <c r="K607" s="737">
        <v>49537</v>
      </c>
      <c r="L607" s="277"/>
      <c r="M607" s="281">
        <v>3.01</v>
      </c>
      <c r="N607" s="1463">
        <v>37</v>
      </c>
      <c r="O607" s="283">
        <v>68216.954400000002</v>
      </c>
      <c r="P607" s="284">
        <v>2.5</v>
      </c>
      <c r="Q607" s="1056">
        <v>1705.4238600000001</v>
      </c>
      <c r="R607" s="1056">
        <v>4393.1718600000004</v>
      </c>
      <c r="S607" s="1056">
        <v>1364.3390899999999</v>
      </c>
      <c r="T607" s="285">
        <v>75679.889209999994</v>
      </c>
      <c r="U607" s="286">
        <v>12184.462159999999</v>
      </c>
      <c r="V607" s="286">
        <v>87864.351369999989</v>
      </c>
      <c r="W607" s="287">
        <v>3234.0342999999998</v>
      </c>
      <c r="X607" s="287">
        <v>544.26819999999998</v>
      </c>
      <c r="Y607" s="287">
        <v>1416.0845999999999</v>
      </c>
      <c r="Z607" s="286">
        <v>5194.3870999999999</v>
      </c>
      <c r="AA607" s="285">
        <v>93058.738469999982</v>
      </c>
      <c r="AB607" s="249"/>
      <c r="AC607" s="249"/>
      <c r="AD607" s="249"/>
      <c r="AE607" s="249"/>
      <c r="AF607" s="249"/>
      <c r="AG607" s="249"/>
      <c r="AH607" s="249" t="s">
        <v>364</v>
      </c>
      <c r="AI607" s="225"/>
      <c r="AJ607" s="266"/>
      <c r="AK607" s="1625"/>
      <c r="AL607" s="483"/>
      <c r="AM607"/>
      <c r="AO607" t="s">
        <v>364</v>
      </c>
      <c r="AQ607" s="1453"/>
    </row>
    <row r="608" spans="1:43" outlineLevel="1" x14ac:dyDescent="0.2">
      <c r="A608" s="787"/>
      <c r="B608" s="781" t="s">
        <v>2276</v>
      </c>
      <c r="C608" s="977"/>
      <c r="D608" s="977"/>
      <c r="E608" s="767">
        <v>220</v>
      </c>
      <c r="F608" s="276">
        <v>278</v>
      </c>
      <c r="G608" s="276" t="s">
        <v>28</v>
      </c>
      <c r="H608" s="277"/>
      <c r="I608" s="895">
        <v>206</v>
      </c>
      <c r="J608" s="279" t="s">
        <v>526</v>
      </c>
      <c r="K608" s="737"/>
      <c r="L608" s="277"/>
      <c r="M608" s="281">
        <v>0.88</v>
      </c>
      <c r="N608" s="1463">
        <v>36</v>
      </c>
      <c r="O608" s="283">
        <v>19176.8544</v>
      </c>
      <c r="P608" s="284">
        <v>2.5</v>
      </c>
      <c r="Q608" s="1056">
        <v>479.42135999999999</v>
      </c>
      <c r="R608" s="1056">
        <v>1234.9894200000001</v>
      </c>
      <c r="S608" s="1056">
        <v>383.53708999999998</v>
      </c>
      <c r="T608" s="285">
        <v>21274.802270000004</v>
      </c>
      <c r="U608" s="286">
        <v>3425.2431700000002</v>
      </c>
      <c r="V608" s="286">
        <v>24700.045440000005</v>
      </c>
      <c r="W608" s="287">
        <v>945.49839999999995</v>
      </c>
      <c r="X608" s="287">
        <v>159.1216</v>
      </c>
      <c r="Y608" s="287">
        <v>414.00479999999999</v>
      </c>
      <c r="Z608" s="286">
        <v>1518.6247999999998</v>
      </c>
      <c r="AA608" s="285">
        <v>26218.670240000007</v>
      </c>
      <c r="AB608" s="249"/>
      <c r="AC608" s="249"/>
      <c r="AD608" s="249"/>
      <c r="AE608" s="249"/>
      <c r="AF608" s="249"/>
      <c r="AG608" s="249"/>
      <c r="AH608" s="249" t="s">
        <v>364</v>
      </c>
      <c r="AI608" s="225"/>
      <c r="AJ608" s="266"/>
      <c r="AK608" s="1625"/>
      <c r="AL608" s="483"/>
      <c r="AM608"/>
      <c r="AO608" t="s">
        <v>364</v>
      </c>
      <c r="AQ608" s="1453"/>
    </row>
    <row r="609" spans="1:43" outlineLevel="1" x14ac:dyDescent="0.2">
      <c r="A609" s="788"/>
      <c r="B609" s="807" t="s">
        <v>2276</v>
      </c>
      <c r="C609" s="978"/>
      <c r="D609" s="978"/>
      <c r="E609" s="768">
        <v>220</v>
      </c>
      <c r="F609" s="289">
        <v>278</v>
      </c>
      <c r="G609" s="289" t="s">
        <v>28</v>
      </c>
      <c r="H609" s="290"/>
      <c r="I609" s="899">
        <v>200</v>
      </c>
      <c r="J609" s="292" t="s">
        <v>1927</v>
      </c>
      <c r="K609" s="290"/>
      <c r="L609" s="290"/>
      <c r="M609" s="294">
        <v>1.26</v>
      </c>
      <c r="N609" s="1465">
        <v>28</v>
      </c>
      <c r="O609" s="296">
        <v>20063.0304</v>
      </c>
      <c r="P609" s="297">
        <v>2.5</v>
      </c>
      <c r="Q609" s="1058">
        <v>501.57576</v>
      </c>
      <c r="R609" s="1058">
        <v>1292.05916</v>
      </c>
      <c r="S609" s="1058">
        <v>401.26060999999999</v>
      </c>
      <c r="T609" s="298">
        <v>22257.925930000001</v>
      </c>
      <c r="U609" s="299">
        <v>3583.5260699999999</v>
      </c>
      <c r="V609" s="299">
        <v>25841.452000000001</v>
      </c>
      <c r="W609" s="300">
        <v>1353.7818</v>
      </c>
      <c r="X609" s="300">
        <v>227.83320000000001</v>
      </c>
      <c r="Y609" s="300">
        <v>592.77959999999996</v>
      </c>
      <c r="Z609" s="299">
        <v>2174.3946000000001</v>
      </c>
      <c r="AA609" s="298">
        <v>28015.846600000001</v>
      </c>
      <c r="AB609" s="260"/>
      <c r="AC609" s="260"/>
      <c r="AD609" s="260"/>
      <c r="AE609" s="260"/>
      <c r="AF609" s="260"/>
      <c r="AG609" s="260"/>
      <c r="AH609" s="260" t="s">
        <v>364</v>
      </c>
      <c r="AI609" s="261"/>
      <c r="AJ609" s="267"/>
      <c r="AK609" s="1625"/>
      <c r="AL609" s="483"/>
      <c r="AM609"/>
      <c r="AO609" t="s">
        <v>364</v>
      </c>
      <c r="AQ609" s="1453"/>
    </row>
    <row r="610" spans="1:43" ht="27.75" customHeight="1" x14ac:dyDescent="0.2">
      <c r="A610" s="813" t="s">
        <v>2069</v>
      </c>
      <c r="B610" s="805" t="s">
        <v>2276</v>
      </c>
      <c r="C610" s="975" t="s">
        <v>2537</v>
      </c>
      <c r="D610" s="975" t="s">
        <v>105</v>
      </c>
      <c r="E610" s="766">
        <v>222</v>
      </c>
      <c r="F610" s="378">
        <v>231</v>
      </c>
      <c r="G610" s="378" t="s">
        <v>28</v>
      </c>
      <c r="H610" s="378" t="s">
        <v>498</v>
      </c>
      <c r="I610" s="894"/>
      <c r="J610" s="400" t="s">
        <v>638</v>
      </c>
      <c r="K610" s="380">
        <v>44322</v>
      </c>
      <c r="L610" s="660" t="s">
        <v>583</v>
      </c>
      <c r="M610" s="384">
        <v>3.05</v>
      </c>
      <c r="N610" s="1486"/>
      <c r="O610" s="383">
        <v>78379.506000000008</v>
      </c>
      <c r="P610" s="382"/>
      <c r="Q610" s="1070">
        <v>1959.4876499999998</v>
      </c>
      <c r="R610" s="1070">
        <v>5047.6401800000003</v>
      </c>
      <c r="S610" s="1070">
        <v>1567.5901199999998</v>
      </c>
      <c r="T610" s="385">
        <v>86954.22395</v>
      </c>
      <c r="U610" s="384">
        <v>13999.63006</v>
      </c>
      <c r="V610" s="384">
        <v>100953.85401</v>
      </c>
      <c r="W610" s="386">
        <v>3277.0114999999996</v>
      </c>
      <c r="X610" s="386">
        <v>551.50100000000009</v>
      </c>
      <c r="Y610" s="386">
        <v>1434.903</v>
      </c>
      <c r="Z610" s="384">
        <v>5263.4154999999992</v>
      </c>
      <c r="AA610" s="385">
        <v>106217.26951</v>
      </c>
      <c r="AB610" s="348">
        <v>41405.021280000001</v>
      </c>
      <c r="AC610" s="348">
        <v>5544.7055999999993</v>
      </c>
      <c r="AD610" s="348">
        <v>950.04</v>
      </c>
      <c r="AE610" s="347">
        <v>45358.372711814402</v>
      </c>
      <c r="AF610" s="347">
        <v>6074.114090688</v>
      </c>
      <c r="AG610" s="347">
        <v>1561.12</v>
      </c>
      <c r="AH610" s="846">
        <v>159210.8763125024</v>
      </c>
      <c r="AI610" s="846">
        <v>3.59</v>
      </c>
      <c r="AJ610" s="398"/>
      <c r="AK610" s="1627">
        <v>76</v>
      </c>
      <c r="AL610" s="484"/>
      <c r="AM610" s="751" t="s">
        <v>2604</v>
      </c>
      <c r="AN610" t="b">
        <v>0</v>
      </c>
      <c r="AO610" t="e">
        <v>#NAME?</v>
      </c>
      <c r="AQ610" s="1454"/>
    </row>
    <row r="611" spans="1:43" outlineLevel="1" x14ac:dyDescent="0.2">
      <c r="A611" s="787"/>
      <c r="B611" s="781" t="s">
        <v>2276</v>
      </c>
      <c r="C611" s="977"/>
      <c r="D611" s="977"/>
      <c r="E611" s="767">
        <v>222</v>
      </c>
      <c r="F611" s="276">
        <v>231</v>
      </c>
      <c r="G611" s="276" t="s">
        <v>28</v>
      </c>
      <c r="H611" s="277"/>
      <c r="I611" s="895">
        <v>1</v>
      </c>
      <c r="J611" s="279" t="s">
        <v>546</v>
      </c>
      <c r="K611" s="319">
        <v>25233</v>
      </c>
      <c r="L611" s="321"/>
      <c r="M611" s="281">
        <v>1</v>
      </c>
      <c r="N611" s="1463">
        <v>54</v>
      </c>
      <c r="O611" s="283">
        <v>44146.32</v>
      </c>
      <c r="P611" s="284">
        <v>2.5</v>
      </c>
      <c r="Q611" s="1056">
        <v>1103.6579999999999</v>
      </c>
      <c r="R611" s="1056">
        <v>2843.0230099999999</v>
      </c>
      <c r="S611" s="1056">
        <v>882.92639999999994</v>
      </c>
      <c r="T611" s="285">
        <v>48975.927409999997</v>
      </c>
      <c r="U611" s="286">
        <v>7885.1243100000002</v>
      </c>
      <c r="V611" s="286">
        <v>56861.051719999996</v>
      </c>
      <c r="W611" s="287">
        <v>1074.43</v>
      </c>
      <c r="X611" s="287">
        <v>180.82</v>
      </c>
      <c r="Y611" s="287">
        <v>470.46</v>
      </c>
      <c r="Z611" s="345">
        <v>1725.71</v>
      </c>
      <c r="AA611" s="285">
        <v>58586.761719999995</v>
      </c>
      <c r="AB611" s="369"/>
      <c r="AC611" s="369"/>
      <c r="AD611" s="369"/>
      <c r="AE611" s="350"/>
      <c r="AF611" s="350"/>
      <c r="AG611" s="350"/>
      <c r="AH611" s="832"/>
      <c r="AI611" s="843"/>
      <c r="AJ611" s="351"/>
      <c r="AK611" s="1625"/>
      <c r="AL611" s="483"/>
      <c r="AM611"/>
      <c r="AO611" t="s">
        <v>364</v>
      </c>
      <c r="AQ611" s="1453"/>
    </row>
    <row r="612" spans="1:43" outlineLevel="1" x14ac:dyDescent="0.2">
      <c r="A612" s="787"/>
      <c r="B612" s="781" t="s">
        <v>2276</v>
      </c>
      <c r="C612" s="977"/>
      <c r="D612" s="977"/>
      <c r="E612" s="767">
        <v>222</v>
      </c>
      <c r="F612" s="276">
        <v>231</v>
      </c>
      <c r="G612" s="276" t="s">
        <v>28</v>
      </c>
      <c r="H612" s="277"/>
      <c r="I612" s="895">
        <v>180</v>
      </c>
      <c r="J612" s="279" t="s">
        <v>543</v>
      </c>
      <c r="K612" s="319">
        <v>19089</v>
      </c>
      <c r="L612" s="322"/>
      <c r="M612" s="281">
        <v>1.5</v>
      </c>
      <c r="N612" s="1463">
        <v>29</v>
      </c>
      <c r="O612" s="283">
        <v>24840.18</v>
      </c>
      <c r="P612" s="284">
        <v>2.5</v>
      </c>
      <c r="Q612" s="1056">
        <v>621.00450000000001</v>
      </c>
      <c r="R612" s="1056">
        <v>1599.70759</v>
      </c>
      <c r="S612" s="1056">
        <v>496.80360000000002</v>
      </c>
      <c r="T612" s="285">
        <v>27557.69569</v>
      </c>
      <c r="U612" s="286">
        <v>4436.7890100000004</v>
      </c>
      <c r="V612" s="286">
        <v>31994.484700000001</v>
      </c>
      <c r="W612" s="287">
        <v>1611.645</v>
      </c>
      <c r="X612" s="287">
        <v>271.23</v>
      </c>
      <c r="Y612" s="287">
        <v>705.69</v>
      </c>
      <c r="Z612" s="345">
        <v>2588.5650000000001</v>
      </c>
      <c r="AA612" s="285">
        <v>34583.049700000003</v>
      </c>
      <c r="AB612" s="263"/>
      <c r="AC612" s="263"/>
      <c r="AD612" s="263"/>
      <c r="AE612" s="249"/>
      <c r="AF612" s="249"/>
      <c r="AG612" s="249"/>
      <c r="AH612" s="830"/>
      <c r="AI612" s="225"/>
      <c r="AJ612" s="266"/>
      <c r="AK612" s="1625"/>
      <c r="AL612" s="483"/>
      <c r="AM612"/>
      <c r="AO612" t="s">
        <v>364</v>
      </c>
      <c r="AQ612" s="1453"/>
    </row>
    <row r="613" spans="1:43" outlineLevel="1" x14ac:dyDescent="0.2">
      <c r="A613" s="787"/>
      <c r="B613" s="781" t="s">
        <v>2276</v>
      </c>
      <c r="C613" s="977"/>
      <c r="D613" s="977"/>
      <c r="E613" s="767">
        <v>222</v>
      </c>
      <c r="F613" s="276">
        <v>231</v>
      </c>
      <c r="G613" s="276" t="s">
        <v>28</v>
      </c>
      <c r="H613" s="277"/>
      <c r="I613" s="895">
        <v>200</v>
      </c>
      <c r="J613" s="279" t="s">
        <v>1927</v>
      </c>
      <c r="K613" s="277"/>
      <c r="L613" s="322"/>
      <c r="M613" s="281">
        <v>0.38</v>
      </c>
      <c r="N613" s="1463">
        <v>27</v>
      </c>
      <c r="O613" s="283">
        <v>5818.0128000000004</v>
      </c>
      <c r="P613" s="284">
        <v>2.5</v>
      </c>
      <c r="Q613" s="1056">
        <v>145.45032</v>
      </c>
      <c r="R613" s="1056">
        <v>374.68002000000001</v>
      </c>
      <c r="S613" s="1056">
        <v>116.36026</v>
      </c>
      <c r="T613" s="285">
        <v>6454.5034000000005</v>
      </c>
      <c r="U613" s="286">
        <v>1039.1750500000001</v>
      </c>
      <c r="V613" s="286">
        <v>7493.6784500000003</v>
      </c>
      <c r="W613" s="287">
        <v>408.28339999999997</v>
      </c>
      <c r="X613" s="287">
        <v>68.711600000000004</v>
      </c>
      <c r="Y613" s="287">
        <v>178.7748</v>
      </c>
      <c r="Z613" s="345">
        <v>655.76980000000003</v>
      </c>
      <c r="AA613" s="285">
        <v>8149.4482500000004</v>
      </c>
      <c r="AB613" s="257">
        <v>40310.70624</v>
      </c>
      <c r="AC613" s="257">
        <v>5365.9468799999995</v>
      </c>
      <c r="AD613" s="263"/>
      <c r="AE613" s="249">
        <v>44159.572471795203</v>
      </c>
      <c r="AF613" s="249">
        <v>5878.2874881023999</v>
      </c>
      <c r="AG613" s="249"/>
      <c r="AH613" s="830"/>
      <c r="AI613" s="225"/>
      <c r="AJ613" s="266"/>
      <c r="AK613" s="1625"/>
      <c r="AL613" s="483"/>
      <c r="AM613"/>
      <c r="AO613" t="s">
        <v>364</v>
      </c>
      <c r="AQ613" s="1453"/>
    </row>
    <row r="614" spans="1:43" outlineLevel="1" x14ac:dyDescent="0.2">
      <c r="A614" s="787"/>
      <c r="B614" s="781" t="s">
        <v>2276</v>
      </c>
      <c r="C614" s="977"/>
      <c r="D614" s="977"/>
      <c r="E614" s="767">
        <v>222</v>
      </c>
      <c r="F614" s="276">
        <v>231</v>
      </c>
      <c r="G614" s="276" t="s">
        <v>28</v>
      </c>
      <c r="H614" s="277"/>
      <c r="I614" s="895">
        <v>170</v>
      </c>
      <c r="J614" s="279" t="s">
        <v>3262</v>
      </c>
      <c r="K614" s="277"/>
      <c r="L614" s="322"/>
      <c r="M614" s="281">
        <v>0.15</v>
      </c>
      <c r="N614" s="1463">
        <v>36</v>
      </c>
      <c r="O614" s="283">
        <v>3268.7820000000002</v>
      </c>
      <c r="P614" s="284">
        <v>2.5</v>
      </c>
      <c r="Q614" s="1056">
        <v>81.719549999999998</v>
      </c>
      <c r="R614" s="1056">
        <v>210.50955999999999</v>
      </c>
      <c r="S614" s="1056">
        <v>65.375640000000004</v>
      </c>
      <c r="T614" s="285">
        <v>3626.3867500000001</v>
      </c>
      <c r="U614" s="286">
        <v>583.84826999999996</v>
      </c>
      <c r="V614" s="286">
        <v>4210.2350200000001</v>
      </c>
      <c r="W614" s="287">
        <v>161.1645</v>
      </c>
      <c r="X614" s="287">
        <v>27.123000000000001</v>
      </c>
      <c r="Y614" s="287">
        <v>70.569000000000003</v>
      </c>
      <c r="Z614" s="345">
        <v>258.85649999999998</v>
      </c>
      <c r="AA614" s="285">
        <v>4469.0915199999999</v>
      </c>
      <c r="AB614" s="263"/>
      <c r="AC614" s="263"/>
      <c r="AD614" s="263"/>
      <c r="AE614" s="249"/>
      <c r="AF614" s="249"/>
      <c r="AG614" s="249"/>
      <c r="AH614" s="835" t="s">
        <v>592</v>
      </c>
      <c r="AI614" s="233"/>
      <c r="AJ614" s="355"/>
      <c r="AK614" s="1625"/>
      <c r="AL614" s="483"/>
      <c r="AM614"/>
      <c r="AO614" t="s">
        <v>364</v>
      </c>
      <c r="AQ614" s="1457"/>
    </row>
    <row r="615" spans="1:43" outlineLevel="1" x14ac:dyDescent="0.2">
      <c r="A615" s="787"/>
      <c r="B615" s="807" t="s">
        <v>2276</v>
      </c>
      <c r="C615" s="978"/>
      <c r="D615" s="978"/>
      <c r="E615" s="768">
        <v>222</v>
      </c>
      <c r="F615" s="289">
        <v>231</v>
      </c>
      <c r="G615" s="289" t="s">
        <v>28</v>
      </c>
      <c r="H615" s="290"/>
      <c r="I615" s="899">
        <v>201</v>
      </c>
      <c r="J615" s="292" t="s">
        <v>2609</v>
      </c>
      <c r="K615" s="290"/>
      <c r="L615" s="656"/>
      <c r="M615" s="294">
        <v>0.02</v>
      </c>
      <c r="N615" s="1465">
        <v>27</v>
      </c>
      <c r="O615" s="283">
        <v>306.21120000000002</v>
      </c>
      <c r="P615" s="297">
        <v>2.5</v>
      </c>
      <c r="Q615" s="1056">
        <v>7.6552800000000003</v>
      </c>
      <c r="R615" s="1056">
        <v>19.72</v>
      </c>
      <c r="S615" s="1056">
        <v>6.1242200000000002</v>
      </c>
      <c r="T615" s="298">
        <v>339.71070000000003</v>
      </c>
      <c r="U615" s="286">
        <v>54.693420000000003</v>
      </c>
      <c r="V615" s="299">
        <v>394.40412000000003</v>
      </c>
      <c r="W615" s="287">
        <v>21.488600000000002</v>
      </c>
      <c r="X615" s="287">
        <v>3.6164000000000001</v>
      </c>
      <c r="Y615" s="287">
        <v>9.4092000000000002</v>
      </c>
      <c r="Z615" s="346">
        <v>34.514200000000002</v>
      </c>
      <c r="AA615" s="298">
        <v>428.91832000000005</v>
      </c>
      <c r="AB615" s="368">
        <v>1094.3150400000002</v>
      </c>
      <c r="AC615" s="368">
        <v>178.75872000000001</v>
      </c>
      <c r="AD615" s="465"/>
      <c r="AE615" s="260">
        <v>1198.8002400192001</v>
      </c>
      <c r="AF615" s="260">
        <v>195.8266025856</v>
      </c>
      <c r="AG615" s="260"/>
      <c r="AH615" s="356" t="s">
        <v>593</v>
      </c>
      <c r="AI615" s="356">
        <v>2.16</v>
      </c>
      <c r="AJ615" s="357"/>
      <c r="AK615" s="1626"/>
      <c r="AL615" s="483"/>
      <c r="AM615"/>
      <c r="AO615" t="s">
        <v>364</v>
      </c>
      <c r="AQ615" s="1457"/>
    </row>
    <row r="616" spans="1:43" ht="27.75" customHeight="1" x14ac:dyDescent="0.2">
      <c r="A616" s="804" t="s">
        <v>2071</v>
      </c>
      <c r="B616" s="781" t="s">
        <v>2276</v>
      </c>
      <c r="C616" s="977" t="s">
        <v>2537</v>
      </c>
      <c r="D616" s="977" t="s">
        <v>62</v>
      </c>
      <c r="E616" s="769">
        <v>224</v>
      </c>
      <c r="F616" s="268">
        <v>242</v>
      </c>
      <c r="G616" s="268" t="s">
        <v>28</v>
      </c>
      <c r="H616" s="268" t="s">
        <v>498</v>
      </c>
      <c r="I616" s="900"/>
      <c r="J616" s="270" t="s">
        <v>640</v>
      </c>
      <c r="K616" s="271">
        <v>33000</v>
      </c>
      <c r="L616" s="327" t="s">
        <v>583</v>
      </c>
      <c r="M616" s="272">
        <v>2.34</v>
      </c>
      <c r="N616" s="1097"/>
      <c r="O616" s="273">
        <v>73116.39</v>
      </c>
      <c r="P616" s="269"/>
      <c r="Q616" s="1055">
        <v>1827.90975</v>
      </c>
      <c r="R616" s="1055">
        <v>4708.6955200000002</v>
      </c>
      <c r="S616" s="1055">
        <v>1462.3277999999998</v>
      </c>
      <c r="T616" s="274">
        <v>81115.323069999999</v>
      </c>
      <c r="U616" s="272">
        <v>13059.566999999999</v>
      </c>
      <c r="V616" s="272">
        <v>94174.890070000009</v>
      </c>
      <c r="W616" s="275">
        <v>2514.1662000000001</v>
      </c>
      <c r="X616" s="275">
        <v>423.11879999999996</v>
      </c>
      <c r="Y616" s="275">
        <v>1100.8764000000001</v>
      </c>
      <c r="Z616" s="272">
        <v>4038.1614</v>
      </c>
      <c r="AA616" s="274">
        <v>98213.051469999991</v>
      </c>
      <c r="AB616" s="348">
        <v>16728.596640000003</v>
      </c>
      <c r="AC616" s="348">
        <v>3537.0417599999996</v>
      </c>
      <c r="AD616" s="348">
        <v>950.04</v>
      </c>
      <c r="AE616" s="347">
        <v>23485.843047187205</v>
      </c>
      <c r="AF616" s="347">
        <v>3874.7585072447996</v>
      </c>
      <c r="AG616" s="347">
        <v>1561.12</v>
      </c>
      <c r="AH616" s="846">
        <v>127134.773024432</v>
      </c>
      <c r="AI616" s="846">
        <v>3.85</v>
      </c>
      <c r="AJ616" s="398"/>
      <c r="AK616" s="1627">
        <v>77</v>
      </c>
      <c r="AL616" s="484"/>
      <c r="AM616" s="751" t="s">
        <v>2604</v>
      </c>
      <c r="AN616" t="b">
        <v>0</v>
      </c>
      <c r="AO616" t="e">
        <v>#NAME?</v>
      </c>
      <c r="AQ616" s="1454"/>
    </row>
    <row r="617" spans="1:43" outlineLevel="1" x14ac:dyDescent="0.2">
      <c r="A617" s="787"/>
      <c r="B617" s="781" t="s">
        <v>2276</v>
      </c>
      <c r="C617" s="977"/>
      <c r="D617" s="977"/>
      <c r="E617" s="767">
        <v>224</v>
      </c>
      <c r="F617" s="276">
        <v>242</v>
      </c>
      <c r="G617" s="276" t="s">
        <v>28</v>
      </c>
      <c r="H617" s="277"/>
      <c r="I617" s="895">
        <v>1</v>
      </c>
      <c r="J617" s="279" t="s">
        <v>546</v>
      </c>
      <c r="K617" s="319"/>
      <c r="L617" s="321"/>
      <c r="M617" s="281">
        <v>1</v>
      </c>
      <c r="N617" s="1463">
        <v>54</v>
      </c>
      <c r="O617" s="283">
        <v>44146.32</v>
      </c>
      <c r="P617" s="284">
        <v>2.5</v>
      </c>
      <c r="Q617" s="1056">
        <v>1103.6579999999999</v>
      </c>
      <c r="R617" s="1056">
        <v>2843.0230099999999</v>
      </c>
      <c r="S617" s="1056">
        <v>882.92639999999994</v>
      </c>
      <c r="T617" s="285">
        <v>48975.927409999997</v>
      </c>
      <c r="U617" s="286">
        <v>7885.1243100000002</v>
      </c>
      <c r="V617" s="286">
        <v>56861.051719999996</v>
      </c>
      <c r="W617" s="287">
        <v>1074.43</v>
      </c>
      <c r="X617" s="287">
        <v>180.82</v>
      </c>
      <c r="Y617" s="287">
        <v>470.46</v>
      </c>
      <c r="Z617" s="345">
        <v>1725.71</v>
      </c>
      <c r="AA617" s="285">
        <v>58586.761719999995</v>
      </c>
      <c r="AB617" s="369"/>
      <c r="AC617" s="369"/>
      <c r="AD617" s="369"/>
      <c r="AE617" s="350"/>
      <c r="AF617" s="350"/>
      <c r="AG617" s="350"/>
      <c r="AH617" s="832"/>
      <c r="AI617" s="843"/>
      <c r="AJ617" s="351"/>
      <c r="AK617" s="1625"/>
      <c r="AL617" s="483"/>
      <c r="AM617"/>
      <c r="AO617" t="s">
        <v>364</v>
      </c>
      <c r="AQ617" s="1453"/>
    </row>
    <row r="618" spans="1:43" outlineLevel="1" x14ac:dyDescent="0.2">
      <c r="A618" s="787"/>
      <c r="B618" s="781" t="s">
        <v>2276</v>
      </c>
      <c r="C618" s="977"/>
      <c r="D618" s="977"/>
      <c r="E618" s="767">
        <v>224</v>
      </c>
      <c r="F618" s="276">
        <v>242</v>
      </c>
      <c r="G618" s="276" t="s">
        <v>28</v>
      </c>
      <c r="H618" s="277"/>
      <c r="I618" s="895">
        <v>80</v>
      </c>
      <c r="J618" s="279" t="s">
        <v>561</v>
      </c>
      <c r="K618" s="319"/>
      <c r="L618" s="322"/>
      <c r="M618" s="281">
        <v>1</v>
      </c>
      <c r="N618" s="1463">
        <v>38</v>
      </c>
      <c r="O618" s="283">
        <v>23570.04</v>
      </c>
      <c r="P618" s="284">
        <v>2.5</v>
      </c>
      <c r="Q618" s="1056">
        <v>589.25099999999998</v>
      </c>
      <c r="R618" s="1056">
        <v>1517.91058</v>
      </c>
      <c r="S618" s="1056">
        <v>471.4008</v>
      </c>
      <c r="T618" s="285">
        <v>26148.60238</v>
      </c>
      <c r="U618" s="286">
        <v>4209.9249799999998</v>
      </c>
      <c r="V618" s="286">
        <v>30358.52736</v>
      </c>
      <c r="W618" s="287">
        <v>1074.43</v>
      </c>
      <c r="X618" s="287">
        <v>180.82</v>
      </c>
      <c r="Y618" s="287">
        <v>470.46</v>
      </c>
      <c r="Z618" s="345">
        <v>1725.71</v>
      </c>
      <c r="AA618" s="285">
        <v>32084.237359999999</v>
      </c>
      <c r="AB618" s="263"/>
      <c r="AC618" s="263"/>
      <c r="AD618" s="263"/>
      <c r="AE618" s="249"/>
      <c r="AF618" s="249"/>
      <c r="AG618" s="249"/>
      <c r="AH618" s="830"/>
      <c r="AI618" s="225"/>
      <c r="AJ618" s="266"/>
      <c r="AK618" s="1625"/>
      <c r="AL618" s="483"/>
      <c r="AM618"/>
      <c r="AO618" t="s">
        <v>364</v>
      </c>
      <c r="AQ618" s="1453"/>
    </row>
    <row r="619" spans="1:43" outlineLevel="1" x14ac:dyDescent="0.2">
      <c r="A619" s="787"/>
      <c r="B619" s="781" t="s">
        <v>2276</v>
      </c>
      <c r="C619" s="977"/>
      <c r="D619" s="977"/>
      <c r="E619" s="767">
        <v>224</v>
      </c>
      <c r="F619" s="276">
        <v>242</v>
      </c>
      <c r="G619" s="276" t="s">
        <v>28</v>
      </c>
      <c r="H619" s="277"/>
      <c r="I619" s="895">
        <v>200</v>
      </c>
      <c r="J619" s="279" t="s">
        <v>1927</v>
      </c>
      <c r="K619" s="277"/>
      <c r="L619" s="322"/>
      <c r="M619" s="281">
        <v>0.31</v>
      </c>
      <c r="N619" s="1463">
        <v>27</v>
      </c>
      <c r="O619" s="283">
        <v>4746.2736000000004</v>
      </c>
      <c r="P619" s="284">
        <v>2.5</v>
      </c>
      <c r="Q619" s="1056">
        <v>118.65684</v>
      </c>
      <c r="R619" s="1056">
        <v>305.66001999999997</v>
      </c>
      <c r="S619" s="1056">
        <v>94.925470000000004</v>
      </c>
      <c r="T619" s="285">
        <v>5265.5159300000005</v>
      </c>
      <c r="U619" s="286">
        <v>847.74806000000001</v>
      </c>
      <c r="V619" s="286">
        <v>6113.2639900000004</v>
      </c>
      <c r="W619" s="287">
        <v>333.07330000000002</v>
      </c>
      <c r="X619" s="287">
        <v>56.054200000000002</v>
      </c>
      <c r="Y619" s="287">
        <v>145.8426</v>
      </c>
      <c r="Z619" s="345">
        <v>534.9701</v>
      </c>
      <c r="AA619" s="285">
        <v>6648.2340899999999</v>
      </c>
      <c r="AB619" s="257">
        <v>16728.596640000003</v>
      </c>
      <c r="AC619" s="257">
        <v>3537.0417599999996</v>
      </c>
      <c r="AD619" s="263"/>
      <c r="AE619" s="249">
        <v>18325.843047187205</v>
      </c>
      <c r="AF619" s="249">
        <v>3874.7585072447996</v>
      </c>
      <c r="AG619" s="249"/>
      <c r="AH619" s="830"/>
      <c r="AI619" s="225"/>
      <c r="AJ619" s="266"/>
      <c r="AK619" s="1625"/>
      <c r="AL619" s="483"/>
      <c r="AM619"/>
      <c r="AO619" t="s">
        <v>364</v>
      </c>
      <c r="AQ619" s="1453"/>
    </row>
    <row r="620" spans="1:43" outlineLevel="1" x14ac:dyDescent="0.2">
      <c r="A620" s="787"/>
      <c r="B620" s="781" t="s">
        <v>2276</v>
      </c>
      <c r="C620" s="977"/>
      <c r="D620" s="977"/>
      <c r="E620" s="767">
        <v>224</v>
      </c>
      <c r="F620" s="276">
        <v>242</v>
      </c>
      <c r="G620" s="276" t="s">
        <v>28</v>
      </c>
      <c r="H620" s="277"/>
      <c r="I620" s="895">
        <v>170</v>
      </c>
      <c r="J620" s="279" t="s">
        <v>3262</v>
      </c>
      <c r="K620" s="277"/>
      <c r="L620" s="322"/>
      <c r="M620" s="281">
        <v>0.03</v>
      </c>
      <c r="N620" s="1463">
        <v>36</v>
      </c>
      <c r="O620" s="283">
        <v>653.75639999999999</v>
      </c>
      <c r="P620" s="284">
        <v>2.5</v>
      </c>
      <c r="Q620" s="1056">
        <v>16.343910000000001</v>
      </c>
      <c r="R620" s="1056">
        <v>42.101909999999997</v>
      </c>
      <c r="S620" s="1056">
        <v>13.07513</v>
      </c>
      <c r="T620" s="285">
        <v>725.27734999999996</v>
      </c>
      <c r="U620" s="286">
        <v>116.76965</v>
      </c>
      <c r="V620" s="286">
        <v>842.04699999999991</v>
      </c>
      <c r="W620" s="287">
        <v>32.232900000000001</v>
      </c>
      <c r="X620" s="287">
        <v>5.4245999999999999</v>
      </c>
      <c r="Y620" s="287">
        <v>14.113799999999999</v>
      </c>
      <c r="Z620" s="345">
        <v>51.771299999999997</v>
      </c>
      <c r="AA620" s="285">
        <v>893.81829999999991</v>
      </c>
      <c r="AB620" s="263"/>
      <c r="AC620" s="263"/>
      <c r="AD620" s="263"/>
      <c r="AE620" s="249"/>
      <c r="AF620" s="249"/>
      <c r="AG620" s="249"/>
      <c r="AH620" s="835" t="s">
        <v>592</v>
      </c>
      <c r="AI620" s="233"/>
      <c r="AJ620" s="355"/>
      <c r="AK620" s="1625"/>
      <c r="AL620" s="483"/>
      <c r="AM620"/>
      <c r="AO620" t="s">
        <v>364</v>
      </c>
      <c r="AQ620" s="1457"/>
    </row>
    <row r="621" spans="1:43" outlineLevel="1" x14ac:dyDescent="0.2">
      <c r="A621" s="787"/>
      <c r="B621" s="807" t="s">
        <v>2276</v>
      </c>
      <c r="C621" s="978"/>
      <c r="D621" s="978"/>
      <c r="E621" s="768">
        <v>224</v>
      </c>
      <c r="F621" s="289">
        <v>242</v>
      </c>
      <c r="G621" s="289" t="s">
        <v>28</v>
      </c>
      <c r="H621" s="290"/>
      <c r="I621" s="899">
        <v>201</v>
      </c>
      <c r="J621" s="292" t="s">
        <v>2609</v>
      </c>
      <c r="K621" s="290"/>
      <c r="L621" s="656"/>
      <c r="M621" s="294">
        <v>0</v>
      </c>
      <c r="N621" s="1465">
        <v>27</v>
      </c>
      <c r="O621" s="283">
        <v>0</v>
      </c>
      <c r="P621" s="297">
        <v>2.5</v>
      </c>
      <c r="Q621" s="1056">
        <v>0</v>
      </c>
      <c r="R621" s="1056">
        <v>0</v>
      </c>
      <c r="S621" s="1056">
        <v>0</v>
      </c>
      <c r="T621" s="298">
        <v>0</v>
      </c>
      <c r="U621" s="286">
        <v>0</v>
      </c>
      <c r="V621" s="299">
        <v>0</v>
      </c>
      <c r="W621" s="287">
        <v>0</v>
      </c>
      <c r="X621" s="287">
        <v>0</v>
      </c>
      <c r="Y621" s="287">
        <v>0</v>
      </c>
      <c r="Z621" s="346">
        <v>0</v>
      </c>
      <c r="AA621" s="298">
        <v>0</v>
      </c>
      <c r="AB621" s="368">
        <v>0</v>
      </c>
      <c r="AC621" s="368">
        <v>0</v>
      </c>
      <c r="AD621" s="465"/>
      <c r="AE621" s="260">
        <v>5160</v>
      </c>
      <c r="AF621" s="260">
        <v>0</v>
      </c>
      <c r="AG621" s="260"/>
      <c r="AH621" s="356" t="s">
        <v>593</v>
      </c>
      <c r="AI621" s="356">
        <v>2.16</v>
      </c>
      <c r="AJ621" s="357"/>
      <c r="AK621" s="1626"/>
      <c r="AL621" s="483"/>
      <c r="AM621"/>
      <c r="AO621" t="s">
        <v>364</v>
      </c>
      <c r="AQ621" s="1457"/>
    </row>
    <row r="622" spans="1:43" ht="38.25" x14ac:dyDescent="0.2">
      <c r="A622" s="804" t="s">
        <v>2072</v>
      </c>
      <c r="B622" s="781" t="s">
        <v>2276</v>
      </c>
      <c r="C622" s="977" t="s">
        <v>2537</v>
      </c>
      <c r="D622" s="977" t="s">
        <v>62</v>
      </c>
      <c r="E622" s="769">
        <v>224</v>
      </c>
      <c r="F622" s="268">
        <v>282</v>
      </c>
      <c r="G622" s="268" t="s">
        <v>167</v>
      </c>
      <c r="H622" s="268" t="s">
        <v>498</v>
      </c>
      <c r="I622" s="898"/>
      <c r="J622" s="302" t="s">
        <v>1782</v>
      </c>
      <c r="K622" s="271">
        <v>12</v>
      </c>
      <c r="L622" s="327" t="s">
        <v>641</v>
      </c>
      <c r="M622" s="272">
        <v>6.1099999999999994</v>
      </c>
      <c r="N622" s="1097"/>
      <c r="O622" s="273">
        <v>192441.5736</v>
      </c>
      <c r="P622" s="269"/>
      <c r="Q622" s="1055">
        <v>4811.0393400000003</v>
      </c>
      <c r="R622" s="1055">
        <v>12393.237340000001</v>
      </c>
      <c r="S622" s="1055">
        <v>3848.8314700000001</v>
      </c>
      <c r="T622" s="274">
        <v>213494.68174999999</v>
      </c>
      <c r="U622" s="272">
        <v>34372.643759999999</v>
      </c>
      <c r="V622" s="272">
        <v>247867.32551000002</v>
      </c>
      <c r="W622" s="275">
        <v>6564.7673000000004</v>
      </c>
      <c r="X622" s="275">
        <v>1104.8101999999999</v>
      </c>
      <c r="Y622" s="275">
        <v>2874.5105999999996</v>
      </c>
      <c r="Z622" s="272">
        <v>10544.088099999999</v>
      </c>
      <c r="AA622" s="274">
        <v>258411.41360999999</v>
      </c>
      <c r="AB622" s="348">
        <v>22081.86</v>
      </c>
      <c r="AC622" s="348">
        <v>3438.5</v>
      </c>
      <c r="AD622" s="348">
        <v>950.04</v>
      </c>
      <c r="AE622" s="347">
        <v>24190.240000000002</v>
      </c>
      <c r="AF622" s="347">
        <v>3766.81</v>
      </c>
      <c r="AG622" s="347">
        <v>1561.12</v>
      </c>
      <c r="AH622" s="846">
        <v>287929.58360999997</v>
      </c>
      <c r="AI622" s="846">
        <v>23994.13</v>
      </c>
      <c r="AJ622" s="398"/>
      <c r="AK622" s="1627">
        <v>78</v>
      </c>
      <c r="AL622" s="484"/>
      <c r="AM622" s="751" t="s">
        <v>2604</v>
      </c>
      <c r="AN622" t="b">
        <v>0</v>
      </c>
      <c r="AO622" t="e">
        <v>#NAME?</v>
      </c>
      <c r="AQ622" s="1454"/>
    </row>
    <row r="623" spans="1:43" outlineLevel="1" x14ac:dyDescent="0.2">
      <c r="A623" s="787"/>
      <c r="B623" s="781" t="s">
        <v>2276</v>
      </c>
      <c r="C623" s="977"/>
      <c r="D623" s="977"/>
      <c r="E623" s="767">
        <v>224</v>
      </c>
      <c r="F623" s="276">
        <v>282</v>
      </c>
      <c r="G623" s="276" t="s">
        <v>167</v>
      </c>
      <c r="H623" s="277"/>
      <c r="I623" s="895">
        <v>1</v>
      </c>
      <c r="J623" s="279" t="s">
        <v>546</v>
      </c>
      <c r="K623" s="280"/>
      <c r="L623" s="321"/>
      <c r="M623" s="281">
        <v>1</v>
      </c>
      <c r="N623" s="1463">
        <v>54</v>
      </c>
      <c r="O623" s="283">
        <v>44146.32</v>
      </c>
      <c r="P623" s="284">
        <v>2.5</v>
      </c>
      <c r="Q623" s="1056">
        <v>1103.6579999999999</v>
      </c>
      <c r="R623" s="1056">
        <v>2843.0230099999999</v>
      </c>
      <c r="S623" s="1056">
        <v>882.92639999999994</v>
      </c>
      <c r="T623" s="285">
        <v>48975.927409999997</v>
      </c>
      <c r="U623" s="286">
        <v>7885.1243100000002</v>
      </c>
      <c r="V623" s="286">
        <v>56861.051719999996</v>
      </c>
      <c r="W623" s="287">
        <v>1074.43</v>
      </c>
      <c r="X623" s="287">
        <v>180.82</v>
      </c>
      <c r="Y623" s="287">
        <v>470.46</v>
      </c>
      <c r="Z623" s="345">
        <v>1725.71</v>
      </c>
      <c r="AA623" s="285">
        <v>58586.761719999995</v>
      </c>
      <c r="AB623" s="350"/>
      <c r="AC623" s="350"/>
      <c r="AD623" s="350"/>
      <c r="AE623" s="350"/>
      <c r="AF623" s="350"/>
      <c r="AG623" s="350"/>
      <c r="AH623" s="1435" t="s">
        <v>364</v>
      </c>
      <c r="AI623" s="843"/>
      <c r="AJ623" s="351"/>
      <c r="AK623" s="1625"/>
      <c r="AL623" s="483"/>
      <c r="AM623"/>
      <c r="AO623" t="s">
        <v>364</v>
      </c>
      <c r="AQ623" s="1453"/>
    </row>
    <row r="624" spans="1:43" outlineLevel="1" x14ac:dyDescent="0.2">
      <c r="A624" s="787"/>
      <c r="B624" s="781" t="s">
        <v>2276</v>
      </c>
      <c r="C624" s="977"/>
      <c r="D624" s="977"/>
      <c r="E624" s="767">
        <v>224</v>
      </c>
      <c r="F624" s="276">
        <v>282</v>
      </c>
      <c r="G624" s="276" t="s">
        <v>167</v>
      </c>
      <c r="H624" s="277"/>
      <c r="I624" s="895">
        <v>150</v>
      </c>
      <c r="J624" s="279" t="s">
        <v>3427</v>
      </c>
      <c r="K624" s="277"/>
      <c r="L624" s="322"/>
      <c r="M624" s="281">
        <v>2</v>
      </c>
      <c r="N624" s="1463">
        <v>50</v>
      </c>
      <c r="O624" s="283">
        <v>75472.800000000003</v>
      </c>
      <c r="P624" s="284">
        <v>2.5</v>
      </c>
      <c r="Q624" s="1056">
        <v>1886.82</v>
      </c>
      <c r="R624" s="1056">
        <v>4860.4483200000004</v>
      </c>
      <c r="S624" s="1056">
        <v>1509.4559999999999</v>
      </c>
      <c r="T624" s="285">
        <v>83729.524320000011</v>
      </c>
      <c r="U624" s="286">
        <v>13480.45342</v>
      </c>
      <c r="V624" s="286">
        <v>97209.977740000017</v>
      </c>
      <c r="W624" s="287">
        <v>2148.86</v>
      </c>
      <c r="X624" s="287">
        <v>361.64</v>
      </c>
      <c r="Y624" s="287">
        <v>940.92</v>
      </c>
      <c r="Z624" s="345">
        <v>3451.42</v>
      </c>
      <c r="AA624" s="285">
        <v>100661.39774000001</v>
      </c>
      <c r="AB624" s="249"/>
      <c r="AC624" s="249"/>
      <c r="AD624" s="249"/>
      <c r="AE624" s="249"/>
      <c r="AF624" s="249"/>
      <c r="AG624" s="249"/>
      <c r="AH624" s="1435" t="s">
        <v>364</v>
      </c>
      <c r="AI624" s="225"/>
      <c r="AJ624" s="266"/>
      <c r="AK624" s="1625"/>
      <c r="AL624" s="483"/>
      <c r="AM624"/>
      <c r="AO624" t="s">
        <v>364</v>
      </c>
      <c r="AQ624" s="1453"/>
    </row>
    <row r="625" spans="1:43" outlineLevel="1" x14ac:dyDescent="0.2">
      <c r="A625" s="787"/>
      <c r="B625" s="781" t="s">
        <v>2276</v>
      </c>
      <c r="C625" s="977"/>
      <c r="D625" s="977"/>
      <c r="E625" s="1424">
        <v>224</v>
      </c>
      <c r="F625" s="1425">
        <v>282</v>
      </c>
      <c r="G625" s="1425" t="s">
        <v>167</v>
      </c>
      <c r="H625" s="1426"/>
      <c r="I625" s="895">
        <v>131</v>
      </c>
      <c r="J625" s="1427" t="s">
        <v>572</v>
      </c>
      <c r="K625" s="1426"/>
      <c r="L625" s="1428"/>
      <c r="M625" s="1429">
        <v>1</v>
      </c>
      <c r="N625" s="1463">
        <v>42</v>
      </c>
      <c r="O625" s="283">
        <v>27573.48</v>
      </c>
      <c r="P625" s="284">
        <v>2.5</v>
      </c>
      <c r="Q625" s="1056">
        <v>689.33699999999999</v>
      </c>
      <c r="R625" s="1056">
        <v>1775.7321099999999</v>
      </c>
      <c r="S625" s="1056">
        <v>551.46960000000001</v>
      </c>
      <c r="T625" s="285">
        <v>30590.01871</v>
      </c>
      <c r="U625" s="286">
        <v>4924.9930100000001</v>
      </c>
      <c r="V625" s="286">
        <v>35515.011720000002</v>
      </c>
      <c r="W625" s="287">
        <v>1074.43</v>
      </c>
      <c r="X625" s="287">
        <v>180.82</v>
      </c>
      <c r="Y625" s="287">
        <v>470.46</v>
      </c>
      <c r="Z625" s="345">
        <v>1725.71</v>
      </c>
      <c r="AA625" s="285">
        <v>37240.721720000001</v>
      </c>
      <c r="AB625" s="249"/>
      <c r="AC625" s="249"/>
      <c r="AD625" s="249"/>
      <c r="AE625" s="249"/>
      <c r="AF625" s="249"/>
      <c r="AG625" s="249"/>
      <c r="AH625" s="1435" t="s">
        <v>364</v>
      </c>
      <c r="AI625" s="225"/>
      <c r="AJ625" s="266"/>
      <c r="AK625" s="1625"/>
      <c r="AL625" s="483"/>
      <c r="AM625"/>
      <c r="AO625" t="s">
        <v>364</v>
      </c>
      <c r="AQ625" s="1453"/>
    </row>
    <row r="626" spans="1:43" outlineLevel="1" x14ac:dyDescent="0.2">
      <c r="A626" s="787"/>
      <c r="B626" s="781" t="s">
        <v>2276</v>
      </c>
      <c r="C626" s="977"/>
      <c r="D626" s="977"/>
      <c r="E626" s="1424">
        <v>224</v>
      </c>
      <c r="F626" s="1425">
        <v>282</v>
      </c>
      <c r="G626" s="1425" t="s">
        <v>167</v>
      </c>
      <c r="H626" s="1426"/>
      <c r="I626" s="895">
        <v>209</v>
      </c>
      <c r="J626" s="1427" t="s">
        <v>539</v>
      </c>
      <c r="K626" s="1426"/>
      <c r="L626" s="1428"/>
      <c r="M626" s="1429">
        <v>0.3</v>
      </c>
      <c r="N626" s="1463">
        <v>39</v>
      </c>
      <c r="O626" s="283">
        <v>7353.9</v>
      </c>
      <c r="P626" s="284">
        <v>2.5</v>
      </c>
      <c r="Q626" s="1056">
        <v>183.8475</v>
      </c>
      <c r="R626" s="1056">
        <v>473.59116</v>
      </c>
      <c r="S626" s="1056">
        <v>147.078</v>
      </c>
      <c r="T626" s="285">
        <v>8158.4166599999999</v>
      </c>
      <c r="U626" s="286">
        <v>1313.5050799999999</v>
      </c>
      <c r="V626" s="286">
        <v>9471.9217399999998</v>
      </c>
      <c r="W626" s="287">
        <v>322.32900000000001</v>
      </c>
      <c r="X626" s="287">
        <v>54.246000000000002</v>
      </c>
      <c r="Y626" s="287">
        <v>141.13800000000001</v>
      </c>
      <c r="Z626" s="345">
        <v>517.71299999999997</v>
      </c>
      <c r="AA626" s="285">
        <v>9989.6347399999995</v>
      </c>
      <c r="AB626" s="249"/>
      <c r="AC626" s="249"/>
      <c r="AD626" s="249"/>
      <c r="AE626" s="249"/>
      <c r="AF626" s="249"/>
      <c r="AG626" s="249"/>
      <c r="AH626" s="1435" t="s">
        <v>364</v>
      </c>
      <c r="AI626" s="225"/>
      <c r="AJ626" s="266"/>
      <c r="AK626" s="1625"/>
      <c r="AL626" s="483"/>
      <c r="AM626"/>
      <c r="AO626" t="s">
        <v>364</v>
      </c>
      <c r="AQ626" s="1453"/>
    </row>
    <row r="627" spans="1:43" outlineLevel="1" x14ac:dyDescent="0.2">
      <c r="A627" s="787"/>
      <c r="B627" s="781" t="s">
        <v>2276</v>
      </c>
      <c r="C627" s="977"/>
      <c r="D627" s="977"/>
      <c r="E627" s="767">
        <v>224</v>
      </c>
      <c r="F627" s="276">
        <v>282</v>
      </c>
      <c r="G627" s="276" t="s">
        <v>167</v>
      </c>
      <c r="H627" s="277"/>
      <c r="I627" s="895">
        <v>80</v>
      </c>
      <c r="J627" s="279" t="s">
        <v>561</v>
      </c>
      <c r="K627" s="277"/>
      <c r="L627" s="322"/>
      <c r="M627" s="281">
        <v>1</v>
      </c>
      <c r="N627" s="1463">
        <v>40</v>
      </c>
      <c r="O627" s="283">
        <v>25493.52</v>
      </c>
      <c r="P627" s="284">
        <v>2.5</v>
      </c>
      <c r="Q627" s="1056">
        <v>637.33799999999997</v>
      </c>
      <c r="R627" s="1056">
        <v>1641.78269</v>
      </c>
      <c r="S627" s="1056">
        <v>509.87040000000002</v>
      </c>
      <c r="T627" s="285">
        <v>28282.51109</v>
      </c>
      <c r="U627" s="286">
        <v>4553.4842900000003</v>
      </c>
      <c r="V627" s="286">
        <v>32835.99538</v>
      </c>
      <c r="W627" s="287">
        <v>1074.43</v>
      </c>
      <c r="X627" s="287">
        <v>180.82</v>
      </c>
      <c r="Y627" s="287">
        <v>470.46</v>
      </c>
      <c r="Z627" s="345">
        <v>1725.71</v>
      </c>
      <c r="AA627" s="285">
        <v>34561.705379999999</v>
      </c>
      <c r="AB627" s="249"/>
      <c r="AC627" s="249"/>
      <c r="AD627" s="249"/>
      <c r="AE627" s="249"/>
      <c r="AF627" s="249"/>
      <c r="AG627" s="249"/>
      <c r="AH627" s="1435" t="s">
        <v>364</v>
      </c>
      <c r="AI627" s="225"/>
      <c r="AJ627" s="266"/>
      <c r="AK627" s="1625"/>
      <c r="AL627" s="483"/>
      <c r="AM627"/>
      <c r="AO627" t="s">
        <v>364</v>
      </c>
      <c r="AQ627" s="1453"/>
    </row>
    <row r="628" spans="1:43" outlineLevel="1" x14ac:dyDescent="0.2">
      <c r="A628" s="787"/>
      <c r="B628" s="781" t="s">
        <v>2276</v>
      </c>
      <c r="C628" s="977"/>
      <c r="D628" s="977"/>
      <c r="E628" s="767">
        <v>224</v>
      </c>
      <c r="F628" s="276">
        <v>282</v>
      </c>
      <c r="G628" s="276" t="s">
        <v>167</v>
      </c>
      <c r="H628" s="277"/>
      <c r="I628" s="895">
        <v>200</v>
      </c>
      <c r="J628" s="279" t="s">
        <v>1927</v>
      </c>
      <c r="K628" s="277"/>
      <c r="L628" s="322"/>
      <c r="M628" s="281">
        <v>0.81</v>
      </c>
      <c r="N628" s="1463">
        <v>27</v>
      </c>
      <c r="O628" s="283">
        <v>12401.553599999999</v>
      </c>
      <c r="P628" s="284">
        <v>2.5</v>
      </c>
      <c r="Q628" s="1056">
        <v>310.03883999999999</v>
      </c>
      <c r="R628" s="1056">
        <v>798.66004999999996</v>
      </c>
      <c r="S628" s="1056">
        <v>248.03107</v>
      </c>
      <c r="T628" s="285">
        <v>13758.28356</v>
      </c>
      <c r="U628" s="286">
        <v>2215.08365</v>
      </c>
      <c r="V628" s="286">
        <v>15973.36721</v>
      </c>
      <c r="W628" s="287">
        <v>870.28830000000005</v>
      </c>
      <c r="X628" s="287">
        <v>146.46420000000001</v>
      </c>
      <c r="Y628" s="287">
        <v>381.07260000000002</v>
      </c>
      <c r="Z628" s="345">
        <v>1397.8251</v>
      </c>
      <c r="AA628" s="285">
        <v>17371.192309999999</v>
      </c>
      <c r="AB628" s="249"/>
      <c r="AC628" s="249"/>
      <c r="AD628" s="249"/>
      <c r="AE628" s="249"/>
      <c r="AF628" s="249"/>
      <c r="AG628" s="249"/>
      <c r="AH628" s="1435" t="s">
        <v>364</v>
      </c>
      <c r="AI628" s="225"/>
      <c r="AJ628" s="266"/>
      <c r="AK628" s="1625"/>
      <c r="AL628" s="483"/>
      <c r="AM628"/>
      <c r="AO628" t="s">
        <v>364</v>
      </c>
      <c r="AQ628" s="1453"/>
    </row>
    <row r="629" spans="1:43" ht="15" customHeight="1" outlineLevel="1" x14ac:dyDescent="0.2">
      <c r="A629" s="787"/>
      <c r="B629" s="781" t="s">
        <v>2276</v>
      </c>
      <c r="C629" s="977"/>
      <c r="D629" s="977"/>
      <c r="E629" s="767">
        <v>224</v>
      </c>
      <c r="F629" s="276">
        <v>282</v>
      </c>
      <c r="G629" s="276" t="s">
        <v>167</v>
      </c>
      <c r="H629" s="277"/>
      <c r="I629" s="902" t="s">
        <v>587</v>
      </c>
      <c r="J629" s="445" t="s">
        <v>1823</v>
      </c>
      <c r="K629" s="446"/>
      <c r="L629" s="657"/>
      <c r="M629" s="436"/>
      <c r="N629" s="1477"/>
      <c r="O629" s="436"/>
      <c r="P629" s="448"/>
      <c r="Q629" s="1064"/>
      <c r="R629" s="1064"/>
      <c r="S629" s="1064"/>
      <c r="T629" s="436"/>
      <c r="U629" s="436"/>
      <c r="V629" s="436"/>
      <c r="W629" s="436"/>
      <c r="X629" s="436"/>
      <c r="Y629" s="436"/>
      <c r="Z629" s="436"/>
      <c r="AA629" s="436"/>
      <c r="AB629" s="249"/>
      <c r="AC629" s="249"/>
      <c r="AD629" s="249"/>
      <c r="AE629" s="249"/>
      <c r="AF629" s="249"/>
      <c r="AG629" s="249"/>
      <c r="AH629" s="1435" t="s">
        <v>364</v>
      </c>
      <c r="AI629" s="225"/>
      <c r="AJ629" s="266"/>
      <c r="AK629" s="1625"/>
      <c r="AL629" s="483"/>
      <c r="AM629" s="73" t="s">
        <v>698</v>
      </c>
      <c r="AO629" t="s">
        <v>364</v>
      </c>
      <c r="AQ629" s="1453"/>
    </row>
    <row r="630" spans="1:43" ht="15" customHeight="1" outlineLevel="1" x14ac:dyDescent="0.2">
      <c r="A630" s="787"/>
      <c r="B630" s="781" t="s">
        <v>2276</v>
      </c>
      <c r="C630" s="977"/>
      <c r="D630" s="977"/>
      <c r="E630" s="767">
        <v>224</v>
      </c>
      <c r="F630" s="276">
        <v>282</v>
      </c>
      <c r="G630" s="276" t="s">
        <v>167</v>
      </c>
      <c r="H630" s="277"/>
      <c r="I630" s="902" t="s">
        <v>587</v>
      </c>
      <c r="J630" s="442" t="s">
        <v>1824</v>
      </c>
      <c r="K630" s="224"/>
      <c r="L630" s="649"/>
      <c r="M630" s="249"/>
      <c r="N630" s="1464"/>
      <c r="O630" s="249"/>
      <c r="P630" s="250"/>
      <c r="Q630" s="1048"/>
      <c r="R630" s="1048"/>
      <c r="S630" s="1048"/>
      <c r="T630" s="249"/>
      <c r="U630" s="249"/>
      <c r="V630" s="249"/>
      <c r="W630" s="249"/>
      <c r="X630" s="249"/>
      <c r="Y630" s="249"/>
      <c r="Z630" s="249"/>
      <c r="AA630" s="249"/>
      <c r="AB630" s="249"/>
      <c r="AC630" s="249"/>
      <c r="AD630" s="249"/>
      <c r="AE630" s="249"/>
      <c r="AF630" s="249"/>
      <c r="AG630" s="249"/>
      <c r="AH630" s="1435" t="s">
        <v>364</v>
      </c>
      <c r="AI630" s="225"/>
      <c r="AJ630" s="266"/>
      <c r="AK630" s="1625"/>
      <c r="AL630" s="483"/>
      <c r="AM630" s="73"/>
      <c r="AO630" t="s">
        <v>364</v>
      </c>
      <c r="AQ630" s="1453"/>
    </row>
    <row r="631" spans="1:43" outlineLevel="1" x14ac:dyDescent="0.2">
      <c r="A631" s="787"/>
      <c r="B631" s="781" t="s">
        <v>2276</v>
      </c>
      <c r="C631" s="977"/>
      <c r="D631" s="977"/>
      <c r="E631" s="767">
        <v>224</v>
      </c>
      <c r="F631" s="276">
        <v>282</v>
      </c>
      <c r="G631" s="276" t="s">
        <v>167</v>
      </c>
      <c r="H631" s="277"/>
      <c r="I631" s="902" t="s">
        <v>587</v>
      </c>
      <c r="J631" s="442" t="s">
        <v>642</v>
      </c>
      <c r="K631" s="224"/>
      <c r="L631" s="649"/>
      <c r="M631" s="249"/>
      <c r="N631" s="1464"/>
      <c r="O631" s="249"/>
      <c r="P631" s="250"/>
      <c r="Q631" s="1048"/>
      <c r="R631" s="1048"/>
      <c r="S631" s="1048"/>
      <c r="T631" s="249"/>
      <c r="U631" s="249"/>
      <c r="V631" s="249"/>
      <c r="W631" s="249"/>
      <c r="X631" s="249"/>
      <c r="Y631" s="249"/>
      <c r="Z631" s="249"/>
      <c r="AA631" s="249"/>
      <c r="AB631" s="249"/>
      <c r="AC631" s="249"/>
      <c r="AD631" s="249"/>
      <c r="AE631" s="249"/>
      <c r="AF631" s="249"/>
      <c r="AG631" s="249"/>
      <c r="AH631" s="1435" t="s">
        <v>364</v>
      </c>
      <c r="AI631" s="225"/>
      <c r="AJ631" s="266"/>
      <c r="AK631" s="1625"/>
      <c r="AL631" s="483"/>
      <c r="AM631" s="73" t="s">
        <v>698</v>
      </c>
      <c r="AO631" t="s">
        <v>364</v>
      </c>
      <c r="AQ631" s="1453"/>
    </row>
    <row r="632" spans="1:43" outlineLevel="1" x14ac:dyDescent="0.2">
      <c r="A632" s="787"/>
      <c r="B632" s="781" t="s">
        <v>2276</v>
      </c>
      <c r="C632" s="977"/>
      <c r="D632" s="977"/>
      <c r="E632" s="767">
        <v>224</v>
      </c>
      <c r="F632" s="276">
        <v>282</v>
      </c>
      <c r="G632" s="276" t="s">
        <v>167</v>
      </c>
      <c r="H632" s="277"/>
      <c r="I632" s="902" t="s">
        <v>587</v>
      </c>
      <c r="J632" s="442" t="s">
        <v>1825</v>
      </c>
      <c r="K632" s="224"/>
      <c r="L632" s="649"/>
      <c r="M632" s="249"/>
      <c r="N632" s="1464"/>
      <c r="O632" s="249"/>
      <c r="P632" s="250"/>
      <c r="Q632" s="1048"/>
      <c r="R632" s="1048"/>
      <c r="S632" s="1048"/>
      <c r="T632" s="249"/>
      <c r="U632" s="249"/>
      <c r="V632" s="249"/>
      <c r="W632" s="249"/>
      <c r="X632" s="249"/>
      <c r="Y632" s="249"/>
      <c r="Z632" s="249"/>
      <c r="AA632" s="249"/>
      <c r="AB632" s="249"/>
      <c r="AC632" s="249"/>
      <c r="AD632" s="249"/>
      <c r="AE632" s="249"/>
      <c r="AF632" s="249"/>
      <c r="AG632" s="249"/>
      <c r="AH632" s="1435" t="s">
        <v>364</v>
      </c>
      <c r="AI632" s="225"/>
      <c r="AJ632" s="266"/>
      <c r="AK632" s="1625"/>
      <c r="AL632" s="483"/>
      <c r="AM632" s="73" t="s">
        <v>698</v>
      </c>
      <c r="AO632" t="s">
        <v>364</v>
      </c>
      <c r="AQ632" s="1453"/>
    </row>
    <row r="633" spans="1:43" outlineLevel="1" x14ac:dyDescent="0.2">
      <c r="A633" s="787"/>
      <c r="B633" s="781" t="s">
        <v>2276</v>
      </c>
      <c r="C633" s="977"/>
      <c r="D633" s="977"/>
      <c r="E633" s="767">
        <v>224</v>
      </c>
      <c r="F633" s="276">
        <v>282</v>
      </c>
      <c r="G633" s="276" t="s">
        <v>167</v>
      </c>
      <c r="H633" s="277"/>
      <c r="I633" s="902" t="s">
        <v>587</v>
      </c>
      <c r="J633" s="442" t="s">
        <v>1826</v>
      </c>
      <c r="K633" s="224"/>
      <c r="L633" s="649"/>
      <c r="M633" s="249"/>
      <c r="N633" s="1464"/>
      <c r="O633" s="249"/>
      <c r="P633" s="250"/>
      <c r="Q633" s="1048"/>
      <c r="R633" s="1048"/>
      <c r="S633" s="1048"/>
      <c r="T633" s="249"/>
      <c r="U633" s="249"/>
      <c r="V633" s="249"/>
      <c r="W633" s="249"/>
      <c r="X633" s="249"/>
      <c r="Y633" s="249"/>
      <c r="Z633" s="249"/>
      <c r="AA633" s="249"/>
      <c r="AB633" s="249"/>
      <c r="AC633" s="249"/>
      <c r="AD633" s="249"/>
      <c r="AE633" s="249"/>
      <c r="AF633" s="249"/>
      <c r="AG633" s="249"/>
      <c r="AH633" s="1435" t="s">
        <v>364</v>
      </c>
      <c r="AI633" s="225"/>
      <c r="AJ633" s="266"/>
      <c r="AK633" s="1625"/>
      <c r="AL633" s="483"/>
      <c r="AM633" s="73" t="s">
        <v>698</v>
      </c>
      <c r="AO633" t="s">
        <v>364</v>
      </c>
      <c r="AQ633" s="1453"/>
    </row>
    <row r="634" spans="1:43" outlineLevel="1" x14ac:dyDescent="0.2">
      <c r="A634" s="787"/>
      <c r="B634" s="781" t="s">
        <v>2276</v>
      </c>
      <c r="C634" s="977"/>
      <c r="D634" s="977"/>
      <c r="E634" s="767">
        <v>224</v>
      </c>
      <c r="F634" s="276">
        <v>282</v>
      </c>
      <c r="G634" s="276" t="s">
        <v>167</v>
      </c>
      <c r="H634" s="277"/>
      <c r="I634" s="902" t="s">
        <v>587</v>
      </c>
      <c r="J634" s="451" t="s">
        <v>643</v>
      </c>
      <c r="K634" s="224"/>
      <c r="L634" s="649"/>
      <c r="M634" s="249"/>
      <c r="N634" s="1464"/>
      <c r="O634" s="452"/>
      <c r="P634" s="452" t="s">
        <v>647</v>
      </c>
      <c r="Q634" s="1029"/>
      <c r="R634" s="1048"/>
      <c r="S634" s="1048"/>
      <c r="T634" s="249"/>
      <c r="U634" s="249"/>
      <c r="V634" s="249"/>
      <c r="W634" s="249"/>
      <c r="X634" s="249"/>
      <c r="Y634" s="249"/>
      <c r="Z634" s="249"/>
      <c r="AA634" s="249"/>
      <c r="AB634" s="249"/>
      <c r="AC634" s="249"/>
      <c r="AD634" s="249"/>
      <c r="AE634" s="249"/>
      <c r="AF634" s="249"/>
      <c r="AG634" s="249"/>
      <c r="AH634" s="1435" t="s">
        <v>364</v>
      </c>
      <c r="AI634" s="225"/>
      <c r="AJ634" s="266"/>
      <c r="AK634" s="1625"/>
      <c r="AL634" s="483"/>
      <c r="AM634" s="73" t="s">
        <v>698</v>
      </c>
      <c r="AO634" t="s">
        <v>364</v>
      </c>
      <c r="AQ634" s="1453"/>
    </row>
    <row r="635" spans="1:43" outlineLevel="1" x14ac:dyDescent="0.2">
      <c r="A635" s="787"/>
      <c r="B635" s="781" t="s">
        <v>2276</v>
      </c>
      <c r="C635" s="977"/>
      <c r="D635" s="977"/>
      <c r="E635" s="767">
        <v>224</v>
      </c>
      <c r="F635" s="276">
        <v>282</v>
      </c>
      <c r="G635" s="276" t="s">
        <v>167</v>
      </c>
      <c r="H635" s="277"/>
      <c r="I635" s="902" t="s">
        <v>587</v>
      </c>
      <c r="J635" s="451" t="s">
        <v>644</v>
      </c>
      <c r="K635" s="224"/>
      <c r="L635" s="649"/>
      <c r="M635" s="249"/>
      <c r="N635" s="1464"/>
      <c r="O635" s="249"/>
      <c r="P635" s="452" t="s">
        <v>648</v>
      </c>
      <c r="Q635" s="1029"/>
      <c r="R635" s="1048"/>
      <c r="S635" s="1048"/>
      <c r="T635" s="249"/>
      <c r="U635" s="249"/>
      <c r="V635" s="249"/>
      <c r="W635" s="249"/>
      <c r="X635" s="249"/>
      <c r="Y635" s="249"/>
      <c r="Z635" s="249"/>
      <c r="AA635" s="249"/>
      <c r="AB635" s="249"/>
      <c r="AC635" s="249"/>
      <c r="AD635" s="249"/>
      <c r="AE635" s="249"/>
      <c r="AF635" s="249"/>
      <c r="AG635" s="249"/>
      <c r="AH635" s="1435" t="s">
        <v>364</v>
      </c>
      <c r="AI635" s="225"/>
      <c r="AJ635" s="266"/>
      <c r="AK635" s="1625"/>
      <c r="AL635" s="483"/>
      <c r="AM635" s="73" t="s">
        <v>698</v>
      </c>
      <c r="AO635" t="s">
        <v>364</v>
      </c>
      <c r="AQ635" s="1453"/>
    </row>
    <row r="636" spans="1:43" outlineLevel="1" x14ac:dyDescent="0.2">
      <c r="A636" s="787"/>
      <c r="B636" s="781" t="s">
        <v>2276</v>
      </c>
      <c r="C636" s="977"/>
      <c r="D636" s="977"/>
      <c r="E636" s="767">
        <v>224</v>
      </c>
      <c r="F636" s="276">
        <v>282</v>
      </c>
      <c r="G636" s="276" t="s">
        <v>167</v>
      </c>
      <c r="H636" s="277"/>
      <c r="I636" s="902" t="s">
        <v>587</v>
      </c>
      <c r="J636" s="451" t="s">
        <v>645</v>
      </c>
      <c r="K636" s="224"/>
      <c r="L636" s="649"/>
      <c r="M636" s="249"/>
      <c r="N636" s="1464"/>
      <c r="O636" s="249"/>
      <c r="P636" s="452" t="s">
        <v>649</v>
      </c>
      <c r="Q636" s="1048"/>
      <c r="R636" s="1048"/>
      <c r="S636" s="1048"/>
      <c r="T636" s="249"/>
      <c r="U636" s="249"/>
      <c r="V636" s="249"/>
      <c r="W636" s="249"/>
      <c r="X636" s="249"/>
      <c r="Y636" s="249"/>
      <c r="Z636" s="249"/>
      <c r="AA636" s="249"/>
      <c r="AB636" s="249"/>
      <c r="AC636" s="249"/>
      <c r="AD636" s="249"/>
      <c r="AE636" s="249"/>
      <c r="AF636" s="249"/>
      <c r="AG636" s="249"/>
      <c r="AH636" s="1435" t="s">
        <v>364</v>
      </c>
      <c r="AI636" s="225"/>
      <c r="AJ636" s="266"/>
      <c r="AK636" s="1625"/>
      <c r="AL636" s="483"/>
      <c r="AM636" s="73" t="s">
        <v>698</v>
      </c>
      <c r="AO636" t="s">
        <v>364</v>
      </c>
      <c r="AQ636" s="1453"/>
    </row>
    <row r="637" spans="1:43" outlineLevel="1" x14ac:dyDescent="0.2">
      <c r="A637" s="787"/>
      <c r="B637" s="807" t="s">
        <v>2276</v>
      </c>
      <c r="C637" s="978"/>
      <c r="D637" s="978"/>
      <c r="E637" s="768">
        <v>224</v>
      </c>
      <c r="F637" s="289">
        <v>282</v>
      </c>
      <c r="G637" s="289" t="s">
        <v>167</v>
      </c>
      <c r="H637" s="290"/>
      <c r="I637" s="897" t="s">
        <v>587</v>
      </c>
      <c r="J637" s="453" t="s">
        <v>646</v>
      </c>
      <c r="K637" s="259"/>
      <c r="L637" s="658"/>
      <c r="M637" s="260"/>
      <c r="N637" s="1466"/>
      <c r="O637" s="260"/>
      <c r="P637" s="262"/>
      <c r="Q637" s="1059"/>
      <c r="R637" s="1059"/>
      <c r="S637" s="1059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1592" t="s">
        <v>364</v>
      </c>
      <c r="AI637" s="261"/>
      <c r="AJ637" s="267"/>
      <c r="AK637" s="1626"/>
      <c r="AL637" s="483"/>
      <c r="AM637" s="73" t="s">
        <v>698</v>
      </c>
      <c r="AO637" t="s">
        <v>364</v>
      </c>
      <c r="AQ637" s="1453"/>
    </row>
    <row r="638" spans="1:43" ht="57" customHeight="1" x14ac:dyDescent="0.2">
      <c r="A638" s="804" t="s">
        <v>2073</v>
      </c>
      <c r="B638" s="781" t="s">
        <v>2276</v>
      </c>
      <c r="C638" s="977" t="s">
        <v>2537</v>
      </c>
      <c r="D638" s="977" t="s">
        <v>62</v>
      </c>
      <c r="E638" s="769">
        <v>224</v>
      </c>
      <c r="F638" s="268">
        <v>288</v>
      </c>
      <c r="G638" s="268" t="s">
        <v>167</v>
      </c>
      <c r="H638" s="268" t="s">
        <v>498</v>
      </c>
      <c r="I638" s="898"/>
      <c r="J638" s="302" t="s">
        <v>3564</v>
      </c>
      <c r="K638" s="271">
        <v>12</v>
      </c>
      <c r="L638" s="327" t="s">
        <v>641</v>
      </c>
      <c r="M638" s="272">
        <v>4.03</v>
      </c>
      <c r="N638" s="1097"/>
      <c r="O638" s="273">
        <v>134359.0368</v>
      </c>
      <c r="P638" s="269"/>
      <c r="Q638" s="1055">
        <v>3358.9759199999999</v>
      </c>
      <c r="R638" s="1055">
        <v>8652.7219699999987</v>
      </c>
      <c r="S638" s="1055">
        <v>2687.1807399999998</v>
      </c>
      <c r="T638" s="274">
        <v>149057.91542999999</v>
      </c>
      <c r="U638" s="272">
        <v>23998.324380000002</v>
      </c>
      <c r="V638" s="272">
        <v>173056.23981</v>
      </c>
      <c r="W638" s="275">
        <v>4329.9529000000002</v>
      </c>
      <c r="X638" s="275">
        <v>728.70460000000003</v>
      </c>
      <c r="Y638" s="275">
        <v>1895.9538000000002</v>
      </c>
      <c r="Z638" s="272">
        <v>6954.6112999999996</v>
      </c>
      <c r="AA638" s="274">
        <v>180010.85110999999</v>
      </c>
      <c r="AB638" s="348">
        <v>16728.599999999999</v>
      </c>
      <c r="AC638" s="348">
        <v>3537.04</v>
      </c>
      <c r="AD638" s="348">
        <v>950.04</v>
      </c>
      <c r="AE638" s="347">
        <v>18325.849999999999</v>
      </c>
      <c r="AF638" s="347">
        <v>3874.76</v>
      </c>
      <c r="AG638" s="347">
        <v>1561.12</v>
      </c>
      <c r="AH638" s="846">
        <v>203772.58111</v>
      </c>
      <c r="AI638" s="846">
        <v>16981.05</v>
      </c>
      <c r="AJ638" s="398"/>
      <c r="AK638" s="1627">
        <v>79</v>
      </c>
      <c r="AL638" s="1802" t="s">
        <v>3566</v>
      </c>
      <c r="AM638" s="751" t="s">
        <v>2604</v>
      </c>
      <c r="AN638" t="b">
        <v>0</v>
      </c>
      <c r="AO638" t="e">
        <v>#NAME?</v>
      </c>
      <c r="AQ638" s="1454"/>
    </row>
    <row r="639" spans="1:43" outlineLevel="1" x14ac:dyDescent="0.2">
      <c r="A639" s="787"/>
      <c r="B639" s="781" t="s">
        <v>2276</v>
      </c>
      <c r="C639" s="977"/>
      <c r="D639" s="977"/>
      <c r="E639" s="767">
        <v>224</v>
      </c>
      <c r="F639" s="276">
        <v>288</v>
      </c>
      <c r="G639" s="276" t="s">
        <v>167</v>
      </c>
      <c r="H639" s="277"/>
      <c r="I639" s="895">
        <v>1</v>
      </c>
      <c r="J639" s="279" t="s">
        <v>546</v>
      </c>
      <c r="K639" s="280"/>
      <c r="L639" s="321"/>
      <c r="M639" s="281">
        <v>1</v>
      </c>
      <c r="N639" s="1463">
        <v>54</v>
      </c>
      <c r="O639" s="283">
        <v>44146.32</v>
      </c>
      <c r="P639" s="284">
        <v>2.5</v>
      </c>
      <c r="Q639" s="1056">
        <v>1103.6579999999999</v>
      </c>
      <c r="R639" s="1056">
        <v>2843.0230099999999</v>
      </c>
      <c r="S639" s="1056">
        <v>882.92639999999994</v>
      </c>
      <c r="T639" s="285">
        <v>48975.927409999997</v>
      </c>
      <c r="U639" s="286">
        <v>7885.1243100000002</v>
      </c>
      <c r="V639" s="286">
        <v>56861.051719999996</v>
      </c>
      <c r="W639" s="287">
        <v>1074.43</v>
      </c>
      <c r="X639" s="287">
        <v>180.82</v>
      </c>
      <c r="Y639" s="287">
        <v>470.46</v>
      </c>
      <c r="Z639" s="345">
        <v>1725.71</v>
      </c>
      <c r="AA639" s="285">
        <v>58586.761719999995</v>
      </c>
      <c r="AB639" s="350"/>
      <c r="AC639" s="350"/>
      <c r="AD639" s="350"/>
      <c r="AE639" s="350"/>
      <c r="AF639" s="350"/>
      <c r="AG639" s="350"/>
      <c r="AH639" s="1435" t="s">
        <v>364</v>
      </c>
      <c r="AI639" s="843"/>
      <c r="AJ639" s="351"/>
      <c r="AK639" s="1625"/>
      <c r="AL639" s="483"/>
      <c r="AM639"/>
      <c r="AO639" t="s">
        <v>364</v>
      </c>
      <c r="AQ639" s="1453"/>
    </row>
    <row r="640" spans="1:43" outlineLevel="1" x14ac:dyDescent="0.2">
      <c r="A640" s="787"/>
      <c r="B640" s="781" t="s">
        <v>2276</v>
      </c>
      <c r="C640" s="977"/>
      <c r="D640" s="977"/>
      <c r="E640" s="767">
        <v>224</v>
      </c>
      <c r="F640" s="276">
        <v>288</v>
      </c>
      <c r="G640" s="276" t="s">
        <v>167</v>
      </c>
      <c r="H640" s="277"/>
      <c r="I640" s="895">
        <v>150</v>
      </c>
      <c r="J640" s="279" t="s">
        <v>3427</v>
      </c>
      <c r="K640" s="277"/>
      <c r="L640" s="322"/>
      <c r="M640" s="281">
        <v>1.5</v>
      </c>
      <c r="N640" s="1463">
        <v>50</v>
      </c>
      <c r="O640" s="283">
        <v>56604.6</v>
      </c>
      <c r="P640" s="284">
        <v>2.5</v>
      </c>
      <c r="Q640" s="1056">
        <v>1415.115</v>
      </c>
      <c r="R640" s="1056">
        <v>3645.3362400000001</v>
      </c>
      <c r="S640" s="1056">
        <v>1132.0920000000001</v>
      </c>
      <c r="T640" s="285">
        <v>62797.14323999999</v>
      </c>
      <c r="U640" s="286">
        <v>10110.34006</v>
      </c>
      <c r="V640" s="286">
        <v>72907.483299999993</v>
      </c>
      <c r="W640" s="287">
        <v>1611.645</v>
      </c>
      <c r="X640" s="287">
        <v>271.23</v>
      </c>
      <c r="Y640" s="287">
        <v>705.69</v>
      </c>
      <c r="Z640" s="345">
        <v>2588.5650000000001</v>
      </c>
      <c r="AA640" s="285">
        <v>75496.048299999995</v>
      </c>
      <c r="AB640" s="249"/>
      <c r="AC640" s="249"/>
      <c r="AD640" s="249"/>
      <c r="AE640" s="249"/>
      <c r="AF640" s="249"/>
      <c r="AG640" s="249"/>
      <c r="AH640" s="1435" t="s">
        <v>364</v>
      </c>
      <c r="AI640" s="225"/>
      <c r="AJ640" s="266"/>
      <c r="AK640" s="1625"/>
      <c r="AL640" s="483"/>
      <c r="AM640"/>
      <c r="AO640" t="s">
        <v>364</v>
      </c>
      <c r="AQ640" s="1453"/>
    </row>
    <row r="641" spans="1:43" outlineLevel="1" x14ac:dyDescent="0.2">
      <c r="A641" s="787"/>
      <c r="B641" s="781" t="s">
        <v>2276</v>
      </c>
      <c r="C641" s="977"/>
      <c r="D641" s="977"/>
      <c r="E641" s="767">
        <v>224</v>
      </c>
      <c r="F641" s="276">
        <v>288</v>
      </c>
      <c r="G641" s="276" t="s">
        <v>167</v>
      </c>
      <c r="H641" s="388"/>
      <c r="I641" s="909">
        <v>82</v>
      </c>
      <c r="J641" s="279" t="s">
        <v>560</v>
      </c>
      <c r="K641" s="388"/>
      <c r="L641" s="662"/>
      <c r="M641" s="1654">
        <v>1</v>
      </c>
      <c r="N641" s="1463">
        <v>40</v>
      </c>
      <c r="O641" s="283">
        <v>25493.52</v>
      </c>
      <c r="P641" s="284">
        <v>2.5</v>
      </c>
      <c r="Q641" s="1056">
        <v>637.33799999999997</v>
      </c>
      <c r="R641" s="1056">
        <v>1641.78269</v>
      </c>
      <c r="S641" s="1056">
        <v>509.87040000000002</v>
      </c>
      <c r="T641" s="285">
        <v>28282.51109</v>
      </c>
      <c r="U641" s="286">
        <v>4553.4842900000003</v>
      </c>
      <c r="V641" s="286">
        <v>32835.99538</v>
      </c>
      <c r="W641" s="287">
        <v>1074.43</v>
      </c>
      <c r="X641" s="287">
        <v>180.82</v>
      </c>
      <c r="Y641" s="287">
        <v>470.46</v>
      </c>
      <c r="Z641" s="345">
        <v>1725.71</v>
      </c>
      <c r="AA641" s="285">
        <v>34561.705379999999</v>
      </c>
      <c r="AB641" s="249"/>
      <c r="AC641" s="249"/>
      <c r="AD641" s="249"/>
      <c r="AE641" s="249"/>
      <c r="AF641" s="249"/>
      <c r="AG641" s="249"/>
      <c r="AH641" s="1435"/>
      <c r="AI641" s="225"/>
      <c r="AJ641" s="266"/>
      <c r="AK641" s="1625"/>
      <c r="AL641" s="483"/>
      <c r="AM641"/>
      <c r="AQ641" s="1453"/>
    </row>
    <row r="642" spans="1:43" outlineLevel="1" x14ac:dyDescent="0.2">
      <c r="A642" s="787"/>
      <c r="B642" s="807" t="s">
        <v>2276</v>
      </c>
      <c r="C642" s="978"/>
      <c r="D642" s="978"/>
      <c r="E642" s="768">
        <v>224</v>
      </c>
      <c r="F642" s="289">
        <v>288</v>
      </c>
      <c r="G642" s="289" t="s">
        <v>167</v>
      </c>
      <c r="H642" s="290"/>
      <c r="I642" s="899">
        <v>200</v>
      </c>
      <c r="J642" s="292" t="s">
        <v>1927</v>
      </c>
      <c r="K642" s="290"/>
      <c r="L642" s="656"/>
      <c r="M642" s="294">
        <v>0.53</v>
      </c>
      <c r="N642" s="1465">
        <v>27</v>
      </c>
      <c r="O642" s="283">
        <v>8114.5968000000003</v>
      </c>
      <c r="P642" s="297">
        <v>2.5</v>
      </c>
      <c r="Q642" s="1056">
        <v>202.86492000000001</v>
      </c>
      <c r="R642" s="1056">
        <v>522.58002999999997</v>
      </c>
      <c r="S642" s="1056">
        <v>162.29194000000001</v>
      </c>
      <c r="T642" s="298">
        <v>9002.3336899999995</v>
      </c>
      <c r="U642" s="286">
        <v>1449.37572</v>
      </c>
      <c r="V642" s="299">
        <v>10451.709409999999</v>
      </c>
      <c r="W642" s="287">
        <v>569.4479</v>
      </c>
      <c r="X642" s="287">
        <v>95.834599999999995</v>
      </c>
      <c r="Y642" s="287">
        <v>249.34379999999999</v>
      </c>
      <c r="Z642" s="346">
        <v>914.62630000000001</v>
      </c>
      <c r="AA642" s="298">
        <v>11366.335709999999</v>
      </c>
      <c r="AB642" s="260"/>
      <c r="AC642" s="260"/>
      <c r="AD642" s="260"/>
      <c r="AE642" s="260"/>
      <c r="AF642" s="260"/>
      <c r="AG642" s="260"/>
      <c r="AH642" s="260" t="s">
        <v>364</v>
      </c>
      <c r="AI642" s="261"/>
      <c r="AJ642" s="267"/>
      <c r="AK642" s="1626"/>
      <c r="AL642" s="483"/>
      <c r="AM642"/>
      <c r="AO642" t="s">
        <v>364</v>
      </c>
      <c r="AQ642" s="1453"/>
    </row>
    <row r="643" spans="1:43" ht="38.25" x14ac:dyDescent="0.2">
      <c r="A643" s="804" t="s">
        <v>3563</v>
      </c>
      <c r="B643" s="781" t="s">
        <v>2276</v>
      </c>
      <c r="C643" s="977" t="s">
        <v>2537</v>
      </c>
      <c r="D643" s="977" t="s">
        <v>62</v>
      </c>
      <c r="E643" s="769">
        <v>224</v>
      </c>
      <c r="F643" s="268">
        <v>288</v>
      </c>
      <c r="G643" s="268" t="s">
        <v>167</v>
      </c>
      <c r="H643" s="1797" t="s">
        <v>3577</v>
      </c>
      <c r="I643" s="898"/>
      <c r="J643" s="302" t="s">
        <v>3565</v>
      </c>
      <c r="K643" s="271">
        <v>12</v>
      </c>
      <c r="L643" s="327" t="s">
        <v>641</v>
      </c>
      <c r="M643" s="272">
        <v>6.34</v>
      </c>
      <c r="N643" s="1097"/>
      <c r="O643" s="273">
        <v>190092.3504</v>
      </c>
      <c r="P643" s="269"/>
      <c r="Q643" s="1055">
        <v>4752.3087599999999</v>
      </c>
      <c r="R643" s="1055">
        <v>12241.94736</v>
      </c>
      <c r="S643" s="1055">
        <v>3801.8470100000004</v>
      </c>
      <c r="T643" s="274">
        <v>210888.45352999997</v>
      </c>
      <c r="U643" s="272">
        <v>33953.041010000001</v>
      </c>
      <c r="V643" s="272">
        <v>244841.49453999999</v>
      </c>
      <c r="W643" s="275">
        <v>6811.8861999999999</v>
      </c>
      <c r="X643" s="275">
        <v>1146.3987999999999</v>
      </c>
      <c r="Y643" s="275">
        <v>2982.7164000000002</v>
      </c>
      <c r="Z643" s="272">
        <v>10941.001399999999</v>
      </c>
      <c r="AA643" s="274">
        <v>255782.49593999996</v>
      </c>
      <c r="AB643" s="348">
        <v>16728.599999999999</v>
      </c>
      <c r="AC643" s="348">
        <v>3537.04</v>
      </c>
      <c r="AD643" s="348">
        <v>950.04</v>
      </c>
      <c r="AE643" s="347">
        <v>18325.849999999999</v>
      </c>
      <c r="AF643" s="347">
        <v>3874.76</v>
      </c>
      <c r="AG643" s="347">
        <v>1561.12</v>
      </c>
      <c r="AH643" s="846">
        <v>279544.22593999997</v>
      </c>
      <c r="AI643" s="846">
        <v>23295.35</v>
      </c>
      <c r="AJ643" s="398"/>
      <c r="AK643" s="1627">
        <v>80</v>
      </c>
      <c r="AL643" s="1802" t="s">
        <v>3567</v>
      </c>
      <c r="AM643"/>
      <c r="AQ643" s="1453"/>
    </row>
    <row r="644" spans="1:43" outlineLevel="1" x14ac:dyDescent="0.2">
      <c r="A644" s="787"/>
      <c r="B644" s="781" t="s">
        <v>2276</v>
      </c>
      <c r="C644" s="977"/>
      <c r="D644" s="977"/>
      <c r="E644" s="767">
        <v>224</v>
      </c>
      <c r="F644" s="276">
        <v>288</v>
      </c>
      <c r="G644" s="276" t="s">
        <v>167</v>
      </c>
      <c r="H644" s="277"/>
      <c r="I644" s="895">
        <v>1</v>
      </c>
      <c r="J644" s="279" t="s">
        <v>546</v>
      </c>
      <c r="K644" s="280"/>
      <c r="L644" s="321"/>
      <c r="M644" s="281">
        <v>1</v>
      </c>
      <c r="N644" s="1463">
        <v>54</v>
      </c>
      <c r="O644" s="283">
        <v>44146.32</v>
      </c>
      <c r="P644" s="284">
        <v>2.5</v>
      </c>
      <c r="Q644" s="1056">
        <v>1103.6579999999999</v>
      </c>
      <c r="R644" s="1056">
        <v>2843.0230099999999</v>
      </c>
      <c r="S644" s="1056">
        <v>882.92639999999994</v>
      </c>
      <c r="T644" s="285">
        <v>48975.927409999997</v>
      </c>
      <c r="U644" s="286">
        <v>7885.1243100000002</v>
      </c>
      <c r="V644" s="286">
        <v>56861.051719999996</v>
      </c>
      <c r="W644" s="287">
        <v>1074.43</v>
      </c>
      <c r="X644" s="287">
        <v>180.82</v>
      </c>
      <c r="Y644" s="287">
        <v>470.46</v>
      </c>
      <c r="Z644" s="345">
        <v>1725.71</v>
      </c>
      <c r="AA644" s="285">
        <v>58586.761719999995</v>
      </c>
      <c r="AB644" s="350"/>
      <c r="AC644" s="350"/>
      <c r="AD644" s="350"/>
      <c r="AE644" s="350"/>
      <c r="AF644" s="350"/>
      <c r="AG644" s="350"/>
      <c r="AH644" s="1435" t="s">
        <v>364</v>
      </c>
      <c r="AI644" s="843"/>
      <c r="AJ644" s="351"/>
      <c r="AK644" s="1625"/>
      <c r="AL644" s="483"/>
      <c r="AM644"/>
      <c r="AQ644" s="1453"/>
    </row>
    <row r="645" spans="1:43" outlineLevel="1" x14ac:dyDescent="0.2">
      <c r="A645" s="787"/>
      <c r="B645" s="781" t="s">
        <v>2276</v>
      </c>
      <c r="C645" s="977"/>
      <c r="D645" s="977"/>
      <c r="E645" s="767">
        <v>224</v>
      </c>
      <c r="F645" s="276">
        <v>288</v>
      </c>
      <c r="G645" s="276" t="s">
        <v>167</v>
      </c>
      <c r="H645" s="277"/>
      <c r="I645" s="895">
        <v>150</v>
      </c>
      <c r="J645" s="279" t="s">
        <v>3427</v>
      </c>
      <c r="K645" s="277"/>
      <c r="L645" s="322"/>
      <c r="M645" s="281">
        <v>1.5</v>
      </c>
      <c r="N645" s="1463">
        <v>50</v>
      </c>
      <c r="O645" s="283">
        <v>56604.6</v>
      </c>
      <c r="P645" s="284">
        <v>2.5</v>
      </c>
      <c r="Q645" s="1056">
        <v>1415.115</v>
      </c>
      <c r="R645" s="1056">
        <v>3645.3362400000001</v>
      </c>
      <c r="S645" s="1056">
        <v>1132.0920000000001</v>
      </c>
      <c r="T645" s="285">
        <v>62797.14323999999</v>
      </c>
      <c r="U645" s="286">
        <v>10110.34006</v>
      </c>
      <c r="V645" s="286">
        <v>72907.483299999993</v>
      </c>
      <c r="W645" s="287">
        <v>1611.645</v>
      </c>
      <c r="X645" s="287">
        <v>271.23</v>
      </c>
      <c r="Y645" s="287">
        <v>705.69</v>
      </c>
      <c r="Z645" s="345">
        <v>2588.5650000000001</v>
      </c>
      <c r="AA645" s="285">
        <v>75496.048299999995</v>
      </c>
      <c r="AB645" s="249"/>
      <c r="AC645" s="249"/>
      <c r="AD645" s="249"/>
      <c r="AE645" s="249"/>
      <c r="AF645" s="249"/>
      <c r="AG645" s="249"/>
      <c r="AH645" s="1435" t="s">
        <v>364</v>
      </c>
      <c r="AI645" s="225"/>
      <c r="AJ645" s="266"/>
      <c r="AK645" s="1625"/>
      <c r="AL645" s="483"/>
      <c r="AM645"/>
      <c r="AQ645" s="1453"/>
    </row>
    <row r="646" spans="1:43" outlineLevel="1" x14ac:dyDescent="0.2">
      <c r="A646" s="787"/>
      <c r="B646" s="781" t="s">
        <v>2276</v>
      </c>
      <c r="C646" s="977"/>
      <c r="D646" s="977"/>
      <c r="E646" s="767">
        <v>224</v>
      </c>
      <c r="F646" s="276">
        <v>288</v>
      </c>
      <c r="G646" s="276" t="s">
        <v>167</v>
      </c>
      <c r="H646" s="388"/>
      <c r="I646" s="909">
        <v>82</v>
      </c>
      <c r="J646" s="279" t="s">
        <v>560</v>
      </c>
      <c r="K646" s="388"/>
      <c r="L646" s="662"/>
      <c r="M646" s="1654">
        <v>3</v>
      </c>
      <c r="N646" s="1463">
        <v>40</v>
      </c>
      <c r="O646" s="283">
        <v>76480.56</v>
      </c>
      <c r="P646" s="284">
        <v>2.5</v>
      </c>
      <c r="Q646" s="1056">
        <v>1912.0139999999999</v>
      </c>
      <c r="R646" s="1056">
        <v>4925.3480600000003</v>
      </c>
      <c r="S646" s="1056">
        <v>1529.6112000000001</v>
      </c>
      <c r="T646" s="285">
        <v>84847.533259999997</v>
      </c>
      <c r="U646" s="286">
        <v>13660.45285</v>
      </c>
      <c r="V646" s="286">
        <v>98507.986109999998</v>
      </c>
      <c r="W646" s="287">
        <v>3223.29</v>
      </c>
      <c r="X646" s="287">
        <v>542.46</v>
      </c>
      <c r="Y646" s="287">
        <v>1411.38</v>
      </c>
      <c r="Z646" s="345">
        <v>5177.13</v>
      </c>
      <c r="AA646" s="285">
        <v>103685.11611</v>
      </c>
      <c r="AB646" s="249"/>
      <c r="AC646" s="249"/>
      <c r="AD646" s="249"/>
      <c r="AE646" s="249"/>
      <c r="AF646" s="249"/>
      <c r="AG646" s="249"/>
      <c r="AH646" s="1435"/>
      <c r="AI646" s="225"/>
      <c r="AJ646" s="266"/>
      <c r="AK646" s="1625"/>
      <c r="AL646" s="483"/>
      <c r="AM646"/>
      <c r="AQ646" s="1453"/>
    </row>
    <row r="647" spans="1:43" outlineLevel="1" x14ac:dyDescent="0.2">
      <c r="A647" s="787"/>
      <c r="B647" s="807" t="s">
        <v>2276</v>
      </c>
      <c r="C647" s="978"/>
      <c r="D647" s="978"/>
      <c r="E647" s="768">
        <v>224</v>
      </c>
      <c r="F647" s="289">
        <v>288</v>
      </c>
      <c r="G647" s="289" t="s">
        <v>167</v>
      </c>
      <c r="H647" s="290"/>
      <c r="I647" s="899">
        <v>200</v>
      </c>
      <c r="J647" s="292" t="s">
        <v>1927</v>
      </c>
      <c r="K647" s="290"/>
      <c r="L647" s="656"/>
      <c r="M647" s="294">
        <v>0.84</v>
      </c>
      <c r="N647" s="1465">
        <v>27</v>
      </c>
      <c r="O647" s="283">
        <v>12860.8704</v>
      </c>
      <c r="P647" s="297">
        <v>2.5</v>
      </c>
      <c r="Q647" s="1056">
        <v>321.52175999999997</v>
      </c>
      <c r="R647" s="1056">
        <v>828.24005</v>
      </c>
      <c r="S647" s="1056">
        <v>257.21740999999997</v>
      </c>
      <c r="T647" s="298">
        <v>14267.849619999999</v>
      </c>
      <c r="U647" s="286">
        <v>2297.1237900000001</v>
      </c>
      <c r="V647" s="299">
        <v>16564.973409999999</v>
      </c>
      <c r="W647" s="287">
        <v>902.52120000000002</v>
      </c>
      <c r="X647" s="287">
        <v>151.8888</v>
      </c>
      <c r="Y647" s="287">
        <v>395.18639999999999</v>
      </c>
      <c r="Z647" s="346">
        <v>1449.5964000000001</v>
      </c>
      <c r="AA647" s="298">
        <v>18014.569809999997</v>
      </c>
      <c r="AB647" s="260"/>
      <c r="AC647" s="260"/>
      <c r="AD647" s="260"/>
      <c r="AE647" s="260"/>
      <c r="AF647" s="260"/>
      <c r="AG647" s="260"/>
      <c r="AH647" s="260" t="s">
        <v>364</v>
      </c>
      <c r="AI647" s="261"/>
      <c r="AJ647" s="267"/>
      <c r="AK647" s="1626"/>
      <c r="AL647" s="483"/>
      <c r="AM647"/>
      <c r="AQ647" s="1453"/>
    </row>
    <row r="648" spans="1:43" ht="27.75" customHeight="1" x14ac:dyDescent="0.2">
      <c r="A648" s="804" t="s">
        <v>2074</v>
      </c>
      <c r="B648" s="805" t="s">
        <v>2276</v>
      </c>
      <c r="C648" s="975" t="s">
        <v>2537</v>
      </c>
      <c r="D648" s="975" t="s">
        <v>107</v>
      </c>
      <c r="E648" s="769">
        <v>227</v>
      </c>
      <c r="F648" s="268">
        <v>237</v>
      </c>
      <c r="G648" s="268" t="s">
        <v>28</v>
      </c>
      <c r="H648" s="268" t="s">
        <v>498</v>
      </c>
      <c r="I648" s="900"/>
      <c r="J648" s="270" t="s">
        <v>650</v>
      </c>
      <c r="K648" s="271">
        <v>48053</v>
      </c>
      <c r="L648" s="327" t="s">
        <v>583</v>
      </c>
      <c r="M648" s="272">
        <v>3.26</v>
      </c>
      <c r="N648" s="1097"/>
      <c r="O648" s="273">
        <v>89771.281199999998</v>
      </c>
      <c r="P648" s="269"/>
      <c r="Q648" s="1055">
        <v>2244.2820299999998</v>
      </c>
      <c r="R648" s="1055">
        <v>5781.2704999999996</v>
      </c>
      <c r="S648" s="1055">
        <v>1795.4256299999997</v>
      </c>
      <c r="T648" s="274">
        <v>99592.259359999996</v>
      </c>
      <c r="U648" s="272">
        <v>16034.353759999998</v>
      </c>
      <c r="V648" s="272">
        <v>115626.61311999999</v>
      </c>
      <c r="W648" s="275">
        <v>3502.6418000000003</v>
      </c>
      <c r="X648" s="275">
        <v>589.47320000000002</v>
      </c>
      <c r="Y648" s="275">
        <v>1533.6995999999997</v>
      </c>
      <c r="Z648" s="272">
        <v>5625.8145999999997</v>
      </c>
      <c r="AA648" s="274">
        <v>121252.42771999999</v>
      </c>
      <c r="AB648" s="348">
        <v>24565.33296</v>
      </c>
      <c r="AC648" s="348">
        <v>4345.29648</v>
      </c>
      <c r="AD648" s="348">
        <v>950.04</v>
      </c>
      <c r="AE648" s="347">
        <v>26910.830951020798</v>
      </c>
      <c r="AF648" s="347">
        <v>4760.1853879104001</v>
      </c>
      <c r="AG648" s="347">
        <v>1561.12</v>
      </c>
      <c r="AH648" s="347">
        <v>154484.5640589312</v>
      </c>
      <c r="AI648" s="846">
        <v>3.21</v>
      </c>
      <c r="AJ648" s="398"/>
      <c r="AK648" s="1627">
        <v>81</v>
      </c>
      <c r="AL648" s="484"/>
      <c r="AM648" s="751" t="s">
        <v>2604</v>
      </c>
      <c r="AN648" t="b">
        <v>0</v>
      </c>
      <c r="AO648" t="e">
        <v>#NAME?</v>
      </c>
      <c r="AQ648" s="1454"/>
    </row>
    <row r="649" spans="1:43" outlineLevel="1" x14ac:dyDescent="0.2">
      <c r="A649" s="787"/>
      <c r="B649" s="781" t="s">
        <v>2276</v>
      </c>
      <c r="C649" s="977"/>
      <c r="D649" s="977"/>
      <c r="E649" s="767">
        <v>227</v>
      </c>
      <c r="F649" s="276">
        <v>237</v>
      </c>
      <c r="G649" s="276" t="s">
        <v>28</v>
      </c>
      <c r="H649" s="277"/>
      <c r="I649" s="895">
        <v>1</v>
      </c>
      <c r="J649" s="279" t="s">
        <v>546</v>
      </c>
      <c r="K649" s="319">
        <v>25233</v>
      </c>
      <c r="L649" s="321"/>
      <c r="M649" s="281">
        <v>1</v>
      </c>
      <c r="N649" s="1463">
        <v>54</v>
      </c>
      <c r="O649" s="283">
        <v>44146.32</v>
      </c>
      <c r="P649" s="284">
        <v>2.5</v>
      </c>
      <c r="Q649" s="1056">
        <v>1103.6579999999999</v>
      </c>
      <c r="R649" s="1056">
        <v>2843.0230099999999</v>
      </c>
      <c r="S649" s="1056">
        <v>882.92639999999994</v>
      </c>
      <c r="T649" s="285">
        <v>48975.927409999997</v>
      </c>
      <c r="U649" s="286">
        <v>7885.1243100000002</v>
      </c>
      <c r="V649" s="286">
        <v>56861.051719999996</v>
      </c>
      <c r="W649" s="287">
        <v>1074.43</v>
      </c>
      <c r="X649" s="287">
        <v>180.82</v>
      </c>
      <c r="Y649" s="287">
        <v>470.46</v>
      </c>
      <c r="Z649" s="345">
        <v>1725.71</v>
      </c>
      <c r="AA649" s="285">
        <v>58586.761719999995</v>
      </c>
      <c r="AB649" s="369"/>
      <c r="AC649" s="369"/>
      <c r="AD649" s="369"/>
      <c r="AE649" s="350"/>
      <c r="AF649" s="350"/>
      <c r="AG649" s="350"/>
      <c r="AH649" s="832"/>
      <c r="AI649" s="843"/>
      <c r="AJ649" s="351"/>
      <c r="AK649" s="1625"/>
      <c r="AL649" s="483"/>
      <c r="AM649"/>
      <c r="AO649" t="s">
        <v>364</v>
      </c>
      <c r="AQ649" s="1453"/>
    </row>
    <row r="650" spans="1:43" outlineLevel="1" x14ac:dyDescent="0.2">
      <c r="A650" s="787"/>
      <c r="B650" s="781" t="s">
        <v>2276</v>
      </c>
      <c r="C650" s="977"/>
      <c r="D650" s="977"/>
      <c r="E650" s="767">
        <v>227</v>
      </c>
      <c r="F650" s="276">
        <v>237</v>
      </c>
      <c r="G650" s="276" t="s">
        <v>28</v>
      </c>
      <c r="H650" s="277"/>
      <c r="I650" s="895">
        <v>80</v>
      </c>
      <c r="J650" s="279" t="s">
        <v>561</v>
      </c>
      <c r="K650" s="319">
        <v>16457</v>
      </c>
      <c r="L650" s="322"/>
      <c r="M650" s="281">
        <v>1</v>
      </c>
      <c r="N650" s="1463">
        <v>38</v>
      </c>
      <c r="O650" s="283">
        <v>23570.04</v>
      </c>
      <c r="P650" s="284">
        <v>2.5</v>
      </c>
      <c r="Q650" s="1056">
        <v>589.25099999999998</v>
      </c>
      <c r="R650" s="1056">
        <v>1517.91058</v>
      </c>
      <c r="S650" s="1056">
        <v>471.4008</v>
      </c>
      <c r="T650" s="285">
        <v>26148.60238</v>
      </c>
      <c r="U650" s="286">
        <v>4209.9249799999998</v>
      </c>
      <c r="V650" s="286">
        <v>30358.52736</v>
      </c>
      <c r="W650" s="287">
        <v>1074.43</v>
      </c>
      <c r="X650" s="287">
        <v>180.82</v>
      </c>
      <c r="Y650" s="287">
        <v>470.46</v>
      </c>
      <c r="Z650" s="345">
        <v>1725.71</v>
      </c>
      <c r="AA650" s="285">
        <v>32084.237359999999</v>
      </c>
      <c r="AB650" s="263"/>
      <c r="AC650" s="263"/>
      <c r="AD650" s="263"/>
      <c r="AE650" s="249"/>
      <c r="AF650" s="249"/>
      <c r="AG650" s="249"/>
      <c r="AH650" s="830"/>
      <c r="AI650" s="225"/>
      <c r="AJ650" s="266"/>
      <c r="AK650" s="1625"/>
      <c r="AL650" s="483"/>
      <c r="AM650"/>
      <c r="AO650" t="s">
        <v>364</v>
      </c>
      <c r="AQ650" s="1453"/>
    </row>
    <row r="651" spans="1:43" outlineLevel="1" x14ac:dyDescent="0.2">
      <c r="A651" s="787"/>
      <c r="B651" s="781" t="s">
        <v>2276</v>
      </c>
      <c r="C651" s="977"/>
      <c r="D651" s="977"/>
      <c r="E651" s="767">
        <v>227</v>
      </c>
      <c r="F651" s="276">
        <v>237</v>
      </c>
      <c r="G651" s="276" t="s">
        <v>28</v>
      </c>
      <c r="H651" s="277"/>
      <c r="I651" s="895">
        <v>180</v>
      </c>
      <c r="J651" s="279" t="s">
        <v>543</v>
      </c>
      <c r="K651" s="319">
        <v>6363</v>
      </c>
      <c r="L651" s="322"/>
      <c r="M651" s="281">
        <v>0.5</v>
      </c>
      <c r="N651" s="1463">
        <v>29</v>
      </c>
      <c r="O651" s="283">
        <v>8280.06</v>
      </c>
      <c r="P651" s="284">
        <v>2.5</v>
      </c>
      <c r="Q651" s="1056">
        <v>207.00149999999999</v>
      </c>
      <c r="R651" s="1056">
        <v>533.23586</v>
      </c>
      <c r="S651" s="1056">
        <v>165.60120000000001</v>
      </c>
      <c r="T651" s="285">
        <v>9185.8985599999996</v>
      </c>
      <c r="U651" s="286">
        <v>1478.92967</v>
      </c>
      <c r="V651" s="286">
        <v>10664.828229999999</v>
      </c>
      <c r="W651" s="287">
        <v>537.21500000000003</v>
      </c>
      <c r="X651" s="287">
        <v>90.41</v>
      </c>
      <c r="Y651" s="287">
        <v>235.23</v>
      </c>
      <c r="Z651" s="345">
        <v>862.85500000000002</v>
      </c>
      <c r="AA651" s="285">
        <v>11527.683229999999</v>
      </c>
      <c r="AB651" s="263"/>
      <c r="AC651" s="263"/>
      <c r="AD651" s="263"/>
      <c r="AE651" s="249"/>
      <c r="AF651" s="249"/>
      <c r="AG651" s="249"/>
      <c r="AH651" s="830"/>
      <c r="AI651" s="225"/>
      <c r="AJ651" s="266"/>
      <c r="AK651" s="1625"/>
      <c r="AL651" s="483"/>
      <c r="AM651"/>
      <c r="AO651" t="s">
        <v>364</v>
      </c>
      <c r="AQ651" s="1453"/>
    </row>
    <row r="652" spans="1:43" outlineLevel="1" x14ac:dyDescent="0.2">
      <c r="A652" s="787"/>
      <c r="B652" s="781" t="s">
        <v>2276</v>
      </c>
      <c r="C652" s="977"/>
      <c r="D652" s="977"/>
      <c r="E652" s="767">
        <v>227</v>
      </c>
      <c r="F652" s="276">
        <v>237</v>
      </c>
      <c r="G652" s="276" t="s">
        <v>28</v>
      </c>
      <c r="H652" s="277"/>
      <c r="I652" s="895">
        <v>200</v>
      </c>
      <c r="J652" s="279" t="s">
        <v>1927</v>
      </c>
      <c r="K652" s="277"/>
      <c r="L652" s="322"/>
      <c r="M652" s="281">
        <v>0.38</v>
      </c>
      <c r="N652" s="1463">
        <v>27</v>
      </c>
      <c r="O652" s="283">
        <v>5818.0128000000004</v>
      </c>
      <c r="P652" s="284">
        <v>2.5</v>
      </c>
      <c r="Q652" s="1056">
        <v>145.45032</v>
      </c>
      <c r="R652" s="1056">
        <v>374.68002000000001</v>
      </c>
      <c r="S652" s="1056">
        <v>116.36026</v>
      </c>
      <c r="T652" s="285">
        <v>6454.5034000000005</v>
      </c>
      <c r="U652" s="286">
        <v>1039.1750500000001</v>
      </c>
      <c r="V652" s="286">
        <v>7493.6784500000003</v>
      </c>
      <c r="W652" s="287">
        <v>408.28339999999997</v>
      </c>
      <c r="X652" s="287">
        <v>68.711600000000004</v>
      </c>
      <c r="Y652" s="287">
        <v>178.7748</v>
      </c>
      <c r="Z652" s="345">
        <v>655.76980000000003</v>
      </c>
      <c r="AA652" s="285">
        <v>8149.4482500000004</v>
      </c>
      <c r="AB652" s="257">
        <v>22177.078559999998</v>
      </c>
      <c r="AC652" s="257">
        <v>3952.0051199999998</v>
      </c>
      <c r="AD652" s="263"/>
      <c r="AE652" s="249">
        <v>24294.546020908798</v>
      </c>
      <c r="AF652" s="249">
        <v>4329.3425688575999</v>
      </c>
      <c r="AG652" s="249"/>
      <c r="AH652" s="830"/>
      <c r="AI652" s="225"/>
      <c r="AJ652" s="266"/>
      <c r="AK652" s="1625"/>
      <c r="AL652" s="483"/>
      <c r="AM652"/>
      <c r="AO652" t="s">
        <v>364</v>
      </c>
      <c r="AQ652" s="1453"/>
    </row>
    <row r="653" spans="1:43" outlineLevel="1" x14ac:dyDescent="0.2">
      <c r="A653" s="787"/>
      <c r="B653" s="781" t="s">
        <v>2276</v>
      </c>
      <c r="C653" s="977"/>
      <c r="D653" s="977"/>
      <c r="E653" s="767">
        <v>227</v>
      </c>
      <c r="F653" s="276">
        <v>237</v>
      </c>
      <c r="G653" s="276" t="s">
        <v>28</v>
      </c>
      <c r="H653" s="277"/>
      <c r="I653" s="895">
        <v>170</v>
      </c>
      <c r="J653" s="279" t="s">
        <v>3262</v>
      </c>
      <c r="K653" s="277"/>
      <c r="L653" s="322"/>
      <c r="M653" s="281">
        <v>0.33</v>
      </c>
      <c r="N653" s="1463">
        <v>36</v>
      </c>
      <c r="O653" s="283">
        <v>7191.3203999999996</v>
      </c>
      <c r="P653" s="284">
        <v>2.5</v>
      </c>
      <c r="Q653" s="1056">
        <v>179.78300999999999</v>
      </c>
      <c r="R653" s="1056">
        <v>463.12103000000002</v>
      </c>
      <c r="S653" s="1056">
        <v>143.82641000000001</v>
      </c>
      <c r="T653" s="285">
        <v>7978.0508499999996</v>
      </c>
      <c r="U653" s="286">
        <v>1284.4661900000001</v>
      </c>
      <c r="V653" s="286">
        <v>9262.5170399999988</v>
      </c>
      <c r="W653" s="287">
        <v>354.56189999999998</v>
      </c>
      <c r="X653" s="287">
        <v>59.6706</v>
      </c>
      <c r="Y653" s="287">
        <v>155.2518</v>
      </c>
      <c r="Z653" s="345">
        <v>569.48429999999996</v>
      </c>
      <c r="AA653" s="285">
        <v>9832.0013399999989</v>
      </c>
      <c r="AB653" s="263"/>
      <c r="AC653" s="263"/>
      <c r="AD653" s="263"/>
      <c r="AE653" s="249"/>
      <c r="AF653" s="249"/>
      <c r="AG653" s="249"/>
      <c r="AH653" s="835" t="s">
        <v>592</v>
      </c>
      <c r="AI653" s="233"/>
      <c r="AJ653" s="355"/>
      <c r="AK653" s="1625"/>
      <c r="AL653" s="483"/>
      <c r="AM653"/>
      <c r="AO653" t="s">
        <v>364</v>
      </c>
      <c r="AQ653" s="1457"/>
    </row>
    <row r="654" spans="1:43" outlineLevel="1" x14ac:dyDescent="0.2">
      <c r="A654" s="787"/>
      <c r="B654" s="781" t="s">
        <v>2276</v>
      </c>
      <c r="C654" s="977"/>
      <c r="D654" s="977"/>
      <c r="E654" s="767">
        <v>227</v>
      </c>
      <c r="F654" s="276">
        <v>237</v>
      </c>
      <c r="G654" s="276" t="s">
        <v>28</v>
      </c>
      <c r="H654" s="277"/>
      <c r="I654" s="895">
        <v>201</v>
      </c>
      <c r="J654" s="279" t="s">
        <v>2609</v>
      </c>
      <c r="K654" s="277"/>
      <c r="L654" s="322"/>
      <c r="M654" s="281">
        <v>0.05</v>
      </c>
      <c r="N654" s="1463">
        <v>27</v>
      </c>
      <c r="O654" s="283">
        <v>765.52800000000002</v>
      </c>
      <c r="P654" s="284">
        <v>2.5</v>
      </c>
      <c r="Q654" s="1056">
        <v>19.138200000000001</v>
      </c>
      <c r="R654" s="1056">
        <v>49.3</v>
      </c>
      <c r="S654" s="1056">
        <v>15.310560000000001</v>
      </c>
      <c r="T654" s="285">
        <v>849.27675999999997</v>
      </c>
      <c r="U654" s="286">
        <v>136.73356000000001</v>
      </c>
      <c r="V654" s="286">
        <v>986.01031999999998</v>
      </c>
      <c r="W654" s="287">
        <v>53.721499999999999</v>
      </c>
      <c r="X654" s="287">
        <v>9.0410000000000004</v>
      </c>
      <c r="Y654" s="287">
        <v>23.523</v>
      </c>
      <c r="Z654" s="345">
        <v>86.285499999999999</v>
      </c>
      <c r="AA654" s="285">
        <v>1072.29582</v>
      </c>
      <c r="AB654" s="257">
        <v>2388.2544000000003</v>
      </c>
      <c r="AC654" s="257">
        <v>393.29136</v>
      </c>
      <c r="AD654" s="263"/>
      <c r="AE654" s="249">
        <v>2616.2849301120004</v>
      </c>
      <c r="AF654" s="249">
        <v>430.8428190528</v>
      </c>
      <c r="AG654" s="249"/>
      <c r="AH654" s="835" t="s">
        <v>593</v>
      </c>
      <c r="AI654" s="354">
        <v>2.16</v>
      </c>
      <c r="AJ654" s="361"/>
      <c r="AK654" s="1625"/>
      <c r="AL654" s="483"/>
      <c r="AM654"/>
      <c r="AO654" t="s">
        <v>364</v>
      </c>
      <c r="AQ654" s="1457"/>
    </row>
    <row r="655" spans="1:43" ht="15" customHeight="1" outlineLevel="1" x14ac:dyDescent="0.2">
      <c r="A655" s="787"/>
      <c r="B655" s="807" t="s">
        <v>2276</v>
      </c>
      <c r="C655" s="978"/>
      <c r="D655" s="978"/>
      <c r="E655" s="768">
        <v>227</v>
      </c>
      <c r="F655" s="289">
        <v>237</v>
      </c>
      <c r="G655" s="289" t="s">
        <v>28</v>
      </c>
      <c r="H655" s="290"/>
      <c r="I655" s="901" t="s">
        <v>586</v>
      </c>
      <c r="J655" s="438" t="s">
        <v>803</v>
      </c>
      <c r="K655" s="439"/>
      <c r="L655" s="450"/>
      <c r="M655" s="440"/>
      <c r="N655" s="1470"/>
      <c r="O655" s="440"/>
      <c r="P655" s="441"/>
      <c r="Q655" s="1065"/>
      <c r="R655" s="1065"/>
      <c r="S655" s="1062"/>
      <c r="T655" s="430"/>
      <c r="U655" s="431"/>
      <c r="V655" s="299"/>
      <c r="W655" s="299"/>
      <c r="X655" s="299"/>
      <c r="Y655" s="299"/>
      <c r="Z655" s="346"/>
      <c r="AA655" s="430"/>
      <c r="AB655" s="260"/>
      <c r="AC655" s="260"/>
      <c r="AD655" s="260"/>
      <c r="AE655" s="260"/>
      <c r="AF655" s="260"/>
      <c r="AG655" s="260"/>
      <c r="AH655" s="833"/>
      <c r="AI655" s="261"/>
      <c r="AJ655" s="267"/>
      <c r="AK655" s="1626"/>
      <c r="AL655" s="483"/>
      <c r="AM655" s="73" t="s">
        <v>698</v>
      </c>
      <c r="AO655" t="s">
        <v>364</v>
      </c>
      <c r="AQ655" s="1453"/>
    </row>
    <row r="656" spans="1:43" ht="24" customHeight="1" x14ac:dyDescent="0.2">
      <c r="A656" s="804" t="s">
        <v>3077</v>
      </c>
      <c r="B656" s="781" t="s">
        <v>2276</v>
      </c>
      <c r="C656" s="977" t="s">
        <v>2537</v>
      </c>
      <c r="D656" s="977" t="s">
        <v>107</v>
      </c>
      <c r="E656" s="769">
        <v>227</v>
      </c>
      <c r="F656" s="268">
        <v>259</v>
      </c>
      <c r="G656" s="268" t="s">
        <v>28</v>
      </c>
      <c r="H656" s="268" t="s">
        <v>3078</v>
      </c>
      <c r="I656" s="898"/>
      <c r="J656" s="302" t="s">
        <v>804</v>
      </c>
      <c r="K656" s="271">
        <v>27775.5</v>
      </c>
      <c r="L656" s="327" t="s">
        <v>583</v>
      </c>
      <c r="M656" s="272">
        <v>1.4999999999999998</v>
      </c>
      <c r="N656" s="1097"/>
      <c r="O656" s="273">
        <v>37855.061999999998</v>
      </c>
      <c r="P656" s="269"/>
      <c r="Q656" s="1055">
        <v>946.37655000000007</v>
      </c>
      <c r="R656" s="1055">
        <v>2437.866</v>
      </c>
      <c r="S656" s="1055">
        <v>757.10123999999996</v>
      </c>
      <c r="T656" s="274">
        <v>41996.405789999997</v>
      </c>
      <c r="U656" s="272">
        <v>6761.4213299999992</v>
      </c>
      <c r="V656" s="272">
        <v>48757.827120000002</v>
      </c>
      <c r="W656" s="275">
        <v>1611.6450000000002</v>
      </c>
      <c r="X656" s="275">
        <v>271.22999999999996</v>
      </c>
      <c r="Y656" s="275">
        <v>705.68999999999994</v>
      </c>
      <c r="Z656" s="272">
        <v>2588.5649999999996</v>
      </c>
      <c r="AA656" s="274">
        <v>51346.392119999997</v>
      </c>
      <c r="AB656" s="348">
        <v>11420.7</v>
      </c>
      <c r="AC656" s="348">
        <v>1965.47</v>
      </c>
      <c r="AD656" s="348">
        <v>950.04</v>
      </c>
      <c r="AE656" s="347">
        <v>12511.15</v>
      </c>
      <c r="AF656" s="347">
        <v>2153.13</v>
      </c>
      <c r="AG656" s="347">
        <v>1561.12</v>
      </c>
      <c r="AH656" s="846">
        <v>67571.792119999998</v>
      </c>
      <c r="AI656" s="846">
        <v>2.4300000000000002</v>
      </c>
      <c r="AJ656" s="398"/>
      <c r="AK656" s="1627">
        <v>82</v>
      </c>
      <c r="AL656" s="484"/>
      <c r="AM656" s="751" t="s">
        <v>2604</v>
      </c>
      <c r="AN656" t="b">
        <v>0</v>
      </c>
      <c r="AO656" t="e">
        <v>#NAME?</v>
      </c>
      <c r="AQ656" s="1454"/>
    </row>
    <row r="657" spans="1:43" outlineLevel="1" x14ac:dyDescent="0.2">
      <c r="A657" s="787"/>
      <c r="B657" s="781" t="s">
        <v>2276</v>
      </c>
      <c r="C657" s="977"/>
      <c r="D657" s="977"/>
      <c r="E657" s="1424">
        <v>227</v>
      </c>
      <c r="F657" s="1425">
        <v>259</v>
      </c>
      <c r="G657" s="1425" t="s">
        <v>28</v>
      </c>
      <c r="H657" s="1426"/>
      <c r="I657" s="895">
        <v>148</v>
      </c>
      <c r="J657" s="1431" t="s">
        <v>567</v>
      </c>
      <c r="K657" s="1432">
        <v>21522</v>
      </c>
      <c r="L657" s="1433"/>
      <c r="M657" s="1429">
        <v>1</v>
      </c>
      <c r="N657" s="1463">
        <v>39</v>
      </c>
      <c r="O657" s="283">
        <v>24513</v>
      </c>
      <c r="P657" s="284">
        <v>2.5</v>
      </c>
      <c r="Q657" s="1056">
        <v>612.82500000000005</v>
      </c>
      <c r="R657" s="1056">
        <v>1578.6371999999999</v>
      </c>
      <c r="S657" s="1056">
        <v>490.26</v>
      </c>
      <c r="T657" s="285">
        <v>27194.7222</v>
      </c>
      <c r="U657" s="286">
        <v>4378.3502699999999</v>
      </c>
      <c r="V657" s="286">
        <v>31573.072469999999</v>
      </c>
      <c r="W657" s="287">
        <v>1074.43</v>
      </c>
      <c r="X657" s="287">
        <v>180.82</v>
      </c>
      <c r="Y657" s="287">
        <v>470.46</v>
      </c>
      <c r="Z657" s="345">
        <v>1725.71</v>
      </c>
      <c r="AA657" s="285">
        <v>33298.782469999998</v>
      </c>
      <c r="AB657" s="350"/>
      <c r="AC657" s="350"/>
      <c r="AD657" s="350"/>
      <c r="AE657" s="350"/>
      <c r="AF657" s="350"/>
      <c r="AG657" s="350"/>
      <c r="AH657" s="832"/>
      <c r="AI657" s="843"/>
      <c r="AJ657" s="351"/>
      <c r="AK657" s="1625"/>
      <c r="AL657" s="483"/>
      <c r="AM657"/>
      <c r="AO657" t="s">
        <v>364</v>
      </c>
      <c r="AQ657" s="1453"/>
    </row>
    <row r="658" spans="1:43" outlineLevel="1" x14ac:dyDescent="0.2">
      <c r="A658" s="787"/>
      <c r="B658" s="781" t="s">
        <v>2276</v>
      </c>
      <c r="C658" s="977"/>
      <c r="D658" s="977"/>
      <c r="E658" s="767">
        <v>227</v>
      </c>
      <c r="F658" s="276">
        <v>259</v>
      </c>
      <c r="G658" s="276" t="s">
        <v>28</v>
      </c>
      <c r="H658" s="277"/>
      <c r="I658" s="895">
        <v>1</v>
      </c>
      <c r="J658" s="279" t="s">
        <v>546</v>
      </c>
      <c r="K658" s="319">
        <v>3784.95</v>
      </c>
      <c r="L658" s="322"/>
      <c r="M658" s="281">
        <v>0.15</v>
      </c>
      <c r="N658" s="1463">
        <v>54</v>
      </c>
      <c r="O658" s="283">
        <v>6621.9480000000003</v>
      </c>
      <c r="P658" s="284">
        <v>2.5</v>
      </c>
      <c r="Q658" s="1056">
        <v>165.5487</v>
      </c>
      <c r="R658" s="1056">
        <v>426.45344999999998</v>
      </c>
      <c r="S658" s="1056">
        <v>132.43896000000001</v>
      </c>
      <c r="T658" s="285">
        <v>7346.389110000001</v>
      </c>
      <c r="U658" s="286">
        <v>1182.76865</v>
      </c>
      <c r="V658" s="286">
        <v>8529.1577600000019</v>
      </c>
      <c r="W658" s="287">
        <v>161.1645</v>
      </c>
      <c r="X658" s="287">
        <v>27.123000000000001</v>
      </c>
      <c r="Y658" s="287">
        <v>70.569000000000003</v>
      </c>
      <c r="Z658" s="345">
        <v>258.85649999999998</v>
      </c>
      <c r="AA658" s="285">
        <v>8788.0142600000017</v>
      </c>
      <c r="AB658" s="249"/>
      <c r="AC658" s="249"/>
      <c r="AD658" s="249"/>
      <c r="AE658" s="249"/>
      <c r="AF658" s="249"/>
      <c r="AG658" s="249"/>
      <c r="AH658" s="830"/>
      <c r="AI658" s="225"/>
      <c r="AJ658" s="266"/>
      <c r="AK658" s="1625"/>
      <c r="AL658" s="483"/>
      <c r="AM658"/>
      <c r="AO658" t="s">
        <v>364</v>
      </c>
      <c r="AQ658" s="1453"/>
    </row>
    <row r="659" spans="1:43" outlineLevel="1" x14ac:dyDescent="0.2">
      <c r="A659" s="787"/>
      <c r="B659" s="781" t="s">
        <v>2276</v>
      </c>
      <c r="C659" s="977"/>
      <c r="D659" s="977"/>
      <c r="E659" s="767">
        <v>227</v>
      </c>
      <c r="F659" s="276">
        <v>259</v>
      </c>
      <c r="G659" s="276" t="s">
        <v>28</v>
      </c>
      <c r="H659" s="277"/>
      <c r="I659" s="895">
        <v>80</v>
      </c>
      <c r="J659" s="279" t="s">
        <v>561</v>
      </c>
      <c r="K659" s="319">
        <v>2468.5499999999997</v>
      </c>
      <c r="L659" s="322"/>
      <c r="M659" s="281">
        <v>0.15</v>
      </c>
      <c r="N659" s="1463">
        <v>38</v>
      </c>
      <c r="O659" s="283">
        <v>3535.5059999999999</v>
      </c>
      <c r="P659" s="284">
        <v>2.5</v>
      </c>
      <c r="Q659" s="1056">
        <v>88.387649999999994</v>
      </c>
      <c r="R659" s="1056">
        <v>227.68659</v>
      </c>
      <c r="S659" s="1056">
        <v>70.710120000000003</v>
      </c>
      <c r="T659" s="285">
        <v>3922.29036</v>
      </c>
      <c r="U659" s="286">
        <v>631.48874999999998</v>
      </c>
      <c r="V659" s="286">
        <v>4553.7791099999995</v>
      </c>
      <c r="W659" s="287">
        <v>161.1645</v>
      </c>
      <c r="X659" s="287">
        <v>27.123000000000001</v>
      </c>
      <c r="Y659" s="287">
        <v>70.569000000000003</v>
      </c>
      <c r="Z659" s="345">
        <v>258.85649999999998</v>
      </c>
      <c r="AA659" s="285">
        <v>4812.6356099999994</v>
      </c>
      <c r="AB659" s="249"/>
      <c r="AC659" s="249"/>
      <c r="AD659" s="249"/>
      <c r="AE659" s="249"/>
      <c r="AF659" s="249"/>
      <c r="AG659" s="249"/>
      <c r="AH659" s="830"/>
      <c r="AI659" s="225"/>
      <c r="AJ659" s="266"/>
      <c r="AK659" s="1625"/>
      <c r="AL659" s="483"/>
      <c r="AM659"/>
      <c r="AO659" t="s">
        <v>364</v>
      </c>
      <c r="AQ659" s="1453"/>
    </row>
    <row r="660" spans="1:43" outlineLevel="1" x14ac:dyDescent="0.2">
      <c r="A660" s="787"/>
      <c r="B660" s="807" t="s">
        <v>2276</v>
      </c>
      <c r="C660" s="978"/>
      <c r="D660" s="978"/>
      <c r="E660" s="768">
        <v>227</v>
      </c>
      <c r="F660" s="289">
        <v>259</v>
      </c>
      <c r="G660" s="289" t="s">
        <v>28</v>
      </c>
      <c r="H660" s="290"/>
      <c r="I660" s="899">
        <v>200</v>
      </c>
      <c r="J660" s="292" t="s">
        <v>1927</v>
      </c>
      <c r="K660" s="320"/>
      <c r="L660" s="656"/>
      <c r="M660" s="294">
        <v>0.2</v>
      </c>
      <c r="N660" s="1465">
        <v>28</v>
      </c>
      <c r="O660" s="283">
        <v>3184.6080000000002</v>
      </c>
      <c r="P660" s="297">
        <v>2.5</v>
      </c>
      <c r="Q660" s="1056">
        <v>79.615200000000002</v>
      </c>
      <c r="R660" s="1056">
        <v>205.08876000000001</v>
      </c>
      <c r="S660" s="1056">
        <v>63.692160000000001</v>
      </c>
      <c r="T660" s="298">
        <v>3533.0041200000005</v>
      </c>
      <c r="U660" s="286">
        <v>568.81366000000003</v>
      </c>
      <c r="V660" s="299">
        <v>4101.8177800000003</v>
      </c>
      <c r="W660" s="287">
        <v>214.886</v>
      </c>
      <c r="X660" s="287">
        <v>36.164000000000001</v>
      </c>
      <c r="Y660" s="287">
        <v>94.091999999999999</v>
      </c>
      <c r="Z660" s="346">
        <v>345.142</v>
      </c>
      <c r="AA660" s="298">
        <v>4446.9597800000001</v>
      </c>
      <c r="AB660" s="260"/>
      <c r="AC660" s="260"/>
      <c r="AD660" s="260"/>
      <c r="AE660" s="260"/>
      <c r="AF660" s="260"/>
      <c r="AG660" s="260"/>
      <c r="AH660" s="833"/>
      <c r="AI660" s="261"/>
      <c r="AJ660" s="267"/>
      <c r="AK660" s="1626"/>
      <c r="AL660" s="483"/>
      <c r="AM660"/>
      <c r="AO660" t="s">
        <v>364</v>
      </c>
      <c r="AQ660" s="1453"/>
    </row>
    <row r="661" spans="1:43" ht="26.25" customHeight="1" x14ac:dyDescent="0.2">
      <c r="A661" s="804" t="s">
        <v>2078</v>
      </c>
      <c r="B661" s="781" t="s">
        <v>2276</v>
      </c>
      <c r="C661" s="977" t="s">
        <v>2537</v>
      </c>
      <c r="D661" s="977" t="s">
        <v>62</v>
      </c>
      <c r="E661" s="769">
        <v>230</v>
      </c>
      <c r="F661" s="268">
        <v>241</v>
      </c>
      <c r="G661" s="268" t="s">
        <v>28</v>
      </c>
      <c r="H661" s="268" t="s">
        <v>1875</v>
      </c>
      <c r="I661" s="898"/>
      <c r="J661" s="473" t="s">
        <v>838</v>
      </c>
      <c r="K661" s="271">
        <v>38284</v>
      </c>
      <c r="L661" s="327" t="s">
        <v>583</v>
      </c>
      <c r="M661" s="272">
        <v>3.0399999999999996</v>
      </c>
      <c r="N661" s="1097"/>
      <c r="O661" s="273">
        <v>89537.222399999999</v>
      </c>
      <c r="P661" s="269"/>
      <c r="Q661" s="1055">
        <v>2238.4305599999998</v>
      </c>
      <c r="R661" s="1055">
        <v>5766.1971200000016</v>
      </c>
      <c r="S661" s="1055">
        <v>1790.7444499999999</v>
      </c>
      <c r="T661" s="274">
        <v>99332.594530000002</v>
      </c>
      <c r="U661" s="272">
        <v>15992.54772</v>
      </c>
      <c r="V661" s="272">
        <v>115325.14225000002</v>
      </c>
      <c r="W661" s="275">
        <v>3266.2671999999998</v>
      </c>
      <c r="X661" s="275">
        <v>549.69280000000003</v>
      </c>
      <c r="Y661" s="275">
        <v>1430.1984</v>
      </c>
      <c r="Z661" s="272">
        <v>5246.1584000000003</v>
      </c>
      <c r="AA661" s="274">
        <v>120571.30064999999</v>
      </c>
      <c r="AB661" s="464">
        <v>34449.68</v>
      </c>
      <c r="AC661" s="464">
        <v>5657.19</v>
      </c>
      <c r="AD661" s="348">
        <v>950.04</v>
      </c>
      <c r="AE661" s="347">
        <v>37738.94</v>
      </c>
      <c r="AF661" s="347">
        <v>6197.34</v>
      </c>
      <c r="AG661" s="347">
        <v>1561.12</v>
      </c>
      <c r="AH661" s="846">
        <v>166068.70064999998</v>
      </c>
      <c r="AI661" s="846">
        <v>4.34</v>
      </c>
      <c r="AJ661" s="398"/>
      <c r="AK661" s="1627">
        <v>83</v>
      </c>
      <c r="AL661" s="484"/>
      <c r="AM661" s="751" t="s">
        <v>2604</v>
      </c>
      <c r="AN661" t="b">
        <v>0</v>
      </c>
      <c r="AO661" t="e">
        <v>#NAME?</v>
      </c>
      <c r="AQ661" s="1454"/>
    </row>
    <row r="662" spans="1:43" outlineLevel="1" x14ac:dyDescent="0.2">
      <c r="A662" s="787"/>
      <c r="B662" s="781" t="s">
        <v>2276</v>
      </c>
      <c r="C662" s="977"/>
      <c r="D662" s="977"/>
      <c r="E662" s="767">
        <v>230</v>
      </c>
      <c r="F662" s="276">
        <v>241</v>
      </c>
      <c r="G662" s="276" t="s">
        <v>28</v>
      </c>
      <c r="H662" s="277"/>
      <c r="I662" s="895">
        <v>1</v>
      </c>
      <c r="J662" s="279" t="s">
        <v>546</v>
      </c>
      <c r="K662" s="319">
        <v>18527</v>
      </c>
      <c r="L662" s="321"/>
      <c r="M662" s="281">
        <v>1</v>
      </c>
      <c r="N662" s="1463">
        <v>54</v>
      </c>
      <c r="O662" s="283">
        <v>44146.32</v>
      </c>
      <c r="P662" s="284">
        <v>2.5</v>
      </c>
      <c r="Q662" s="1056">
        <v>1103.6579999999999</v>
      </c>
      <c r="R662" s="1056">
        <v>2843.0230099999999</v>
      </c>
      <c r="S662" s="1056">
        <v>882.92639999999994</v>
      </c>
      <c r="T662" s="285">
        <v>48975.927409999997</v>
      </c>
      <c r="U662" s="286">
        <v>7885.1243100000002</v>
      </c>
      <c r="V662" s="286">
        <v>56861.051719999996</v>
      </c>
      <c r="W662" s="287">
        <v>1074.43</v>
      </c>
      <c r="X662" s="287">
        <v>180.82</v>
      </c>
      <c r="Y662" s="287">
        <v>470.46</v>
      </c>
      <c r="Z662" s="345">
        <v>1725.71</v>
      </c>
      <c r="AA662" s="285">
        <v>58586.761719999995</v>
      </c>
      <c r="AB662" s="350"/>
      <c r="AC662" s="350"/>
      <c r="AD662" s="350"/>
      <c r="AE662" s="350"/>
      <c r="AF662" s="350"/>
      <c r="AG662" s="350"/>
      <c r="AH662" s="832"/>
      <c r="AI662" s="843"/>
      <c r="AJ662" s="351"/>
      <c r="AK662" s="1625"/>
      <c r="AL662" s="483"/>
      <c r="AM662"/>
      <c r="AO662" t="s">
        <v>364</v>
      </c>
      <c r="AQ662" s="1453"/>
    </row>
    <row r="663" spans="1:43" outlineLevel="1" x14ac:dyDescent="0.2">
      <c r="A663" s="787"/>
      <c r="B663" s="781" t="s">
        <v>2276</v>
      </c>
      <c r="C663" s="977"/>
      <c r="D663" s="977"/>
      <c r="E663" s="1424">
        <v>230</v>
      </c>
      <c r="F663" s="1425">
        <v>241</v>
      </c>
      <c r="G663" s="1425" t="s">
        <v>28</v>
      </c>
      <c r="H663" s="1426"/>
      <c r="I663" s="895">
        <v>140</v>
      </c>
      <c r="J663" s="1427" t="s">
        <v>536</v>
      </c>
      <c r="K663" s="1432">
        <v>2962</v>
      </c>
      <c r="L663" s="1428"/>
      <c r="M663" s="1429">
        <v>0.2</v>
      </c>
      <c r="N663" s="1463">
        <v>39</v>
      </c>
      <c r="O663" s="283">
        <v>4902.6000000000004</v>
      </c>
      <c r="P663" s="284">
        <v>2.5</v>
      </c>
      <c r="Q663" s="1056">
        <v>122.565</v>
      </c>
      <c r="R663" s="1056">
        <v>315.72744</v>
      </c>
      <c r="S663" s="1056">
        <v>98.052000000000007</v>
      </c>
      <c r="T663" s="285">
        <v>5438.9444399999993</v>
      </c>
      <c r="U663" s="286">
        <v>875.67004999999995</v>
      </c>
      <c r="V663" s="286">
        <v>6314.614489999999</v>
      </c>
      <c r="W663" s="287">
        <v>214.886</v>
      </c>
      <c r="X663" s="287">
        <v>36.164000000000001</v>
      </c>
      <c r="Y663" s="287">
        <v>94.091999999999999</v>
      </c>
      <c r="Z663" s="345">
        <v>345.142</v>
      </c>
      <c r="AA663" s="285">
        <v>6659.7564899999988</v>
      </c>
      <c r="AB663" s="249"/>
      <c r="AC663" s="249"/>
      <c r="AD663" s="249"/>
      <c r="AE663" s="249"/>
      <c r="AF663" s="249"/>
      <c r="AG663" s="249"/>
      <c r="AH663" s="830"/>
      <c r="AI663" s="225"/>
      <c r="AJ663" s="266"/>
      <c r="AK663" s="1625"/>
      <c r="AL663" s="483"/>
      <c r="AM663"/>
      <c r="AO663" t="s">
        <v>364</v>
      </c>
      <c r="AQ663" s="1453"/>
    </row>
    <row r="664" spans="1:43" outlineLevel="1" x14ac:dyDescent="0.2">
      <c r="A664" s="787"/>
      <c r="B664" s="781" t="s">
        <v>2276</v>
      </c>
      <c r="C664" s="977"/>
      <c r="D664" s="977"/>
      <c r="E664" s="767">
        <v>230</v>
      </c>
      <c r="F664" s="276">
        <v>241</v>
      </c>
      <c r="G664" s="276" t="s">
        <v>28</v>
      </c>
      <c r="H664" s="277"/>
      <c r="I664" s="895">
        <v>80</v>
      </c>
      <c r="J664" s="279" t="s">
        <v>561</v>
      </c>
      <c r="K664" s="319">
        <v>11391</v>
      </c>
      <c r="L664" s="322"/>
      <c r="M664" s="281">
        <v>0.9</v>
      </c>
      <c r="N664" s="1463">
        <v>40</v>
      </c>
      <c r="O664" s="283">
        <v>22944.168000000001</v>
      </c>
      <c r="P664" s="284">
        <v>2.5</v>
      </c>
      <c r="Q664" s="1056">
        <v>573.60419999999999</v>
      </c>
      <c r="R664" s="1056">
        <v>1477.6044199999999</v>
      </c>
      <c r="S664" s="1056">
        <v>458.88335999999998</v>
      </c>
      <c r="T664" s="285">
        <v>25454.259980000003</v>
      </c>
      <c r="U664" s="286">
        <v>4098.1358600000003</v>
      </c>
      <c r="V664" s="286">
        <v>29552.395840000005</v>
      </c>
      <c r="W664" s="287">
        <v>966.98699999999997</v>
      </c>
      <c r="X664" s="287">
        <v>162.738</v>
      </c>
      <c r="Y664" s="287">
        <v>423.41399999999999</v>
      </c>
      <c r="Z664" s="345">
        <v>1553.1389999999999</v>
      </c>
      <c r="AA664" s="285">
        <v>31105.534840000004</v>
      </c>
      <c r="AB664" s="249"/>
      <c r="AC664" s="249"/>
      <c r="AD664" s="249"/>
      <c r="AE664" s="249"/>
      <c r="AF664" s="249"/>
      <c r="AG664" s="249"/>
      <c r="AH664" s="830"/>
      <c r="AI664" s="225"/>
      <c r="AJ664" s="266"/>
      <c r="AK664" s="1625"/>
      <c r="AL664" s="483"/>
      <c r="AM664"/>
      <c r="AO664" t="s">
        <v>364</v>
      </c>
      <c r="AQ664" s="1453"/>
    </row>
    <row r="665" spans="1:43" outlineLevel="1" x14ac:dyDescent="0.2">
      <c r="A665" s="787"/>
      <c r="B665" s="781" t="s">
        <v>2276</v>
      </c>
      <c r="C665" s="977"/>
      <c r="D665" s="977"/>
      <c r="E665" s="1424">
        <v>230</v>
      </c>
      <c r="F665" s="1425">
        <v>241</v>
      </c>
      <c r="G665" s="1425" t="s">
        <v>28</v>
      </c>
      <c r="H665" s="1426"/>
      <c r="I665" s="895">
        <v>133</v>
      </c>
      <c r="J665" s="1427" t="s">
        <v>538</v>
      </c>
      <c r="K665" s="1432">
        <v>2389</v>
      </c>
      <c r="L665" s="1428"/>
      <c r="M665" s="1429">
        <v>0.21</v>
      </c>
      <c r="N665" s="1463">
        <v>39</v>
      </c>
      <c r="O665" s="283">
        <v>5147.7299999999996</v>
      </c>
      <c r="P665" s="284">
        <v>2.5</v>
      </c>
      <c r="Q665" s="1056">
        <v>128.69325000000001</v>
      </c>
      <c r="R665" s="1056">
        <v>331.51380999999998</v>
      </c>
      <c r="S665" s="1056">
        <v>102.9546</v>
      </c>
      <c r="T665" s="285">
        <v>5710.8916600000002</v>
      </c>
      <c r="U665" s="286">
        <v>919.45356000000004</v>
      </c>
      <c r="V665" s="286">
        <v>6630.3452200000002</v>
      </c>
      <c r="W665" s="287">
        <v>225.63030000000001</v>
      </c>
      <c r="X665" s="287">
        <v>37.972200000000001</v>
      </c>
      <c r="Y665" s="287">
        <v>98.796599999999998</v>
      </c>
      <c r="Z665" s="345">
        <v>362.39910000000003</v>
      </c>
      <c r="AA665" s="285">
        <v>6992.7443199999998</v>
      </c>
      <c r="AB665" s="249"/>
      <c r="AC665" s="249"/>
      <c r="AD665" s="249"/>
      <c r="AE665" s="249"/>
      <c r="AF665" s="249"/>
      <c r="AG665" s="249"/>
      <c r="AH665" s="830"/>
      <c r="AI665" s="225"/>
      <c r="AJ665" s="266"/>
      <c r="AK665" s="1625"/>
      <c r="AL665" s="483"/>
      <c r="AM665"/>
      <c r="AO665" t="s">
        <v>364</v>
      </c>
      <c r="AQ665" s="1453"/>
    </row>
    <row r="666" spans="1:43" outlineLevel="1" x14ac:dyDescent="0.2">
      <c r="A666" s="787"/>
      <c r="B666" s="781" t="s">
        <v>2276</v>
      </c>
      <c r="C666" s="977"/>
      <c r="D666" s="977"/>
      <c r="E666" s="767">
        <v>230</v>
      </c>
      <c r="F666" s="276">
        <v>241</v>
      </c>
      <c r="G666" s="276" t="s">
        <v>28</v>
      </c>
      <c r="H666" s="277"/>
      <c r="I666" s="895">
        <v>180</v>
      </c>
      <c r="J666" s="279" t="s">
        <v>543</v>
      </c>
      <c r="K666" s="319">
        <v>3015</v>
      </c>
      <c r="L666" s="322"/>
      <c r="M666" s="281">
        <v>0.3</v>
      </c>
      <c r="N666" s="1463">
        <v>31</v>
      </c>
      <c r="O666" s="283">
        <v>5373.4319999999998</v>
      </c>
      <c r="P666" s="284">
        <v>2.5</v>
      </c>
      <c r="Q666" s="1056">
        <v>134.33580000000001</v>
      </c>
      <c r="R666" s="1056">
        <v>346.04901999999998</v>
      </c>
      <c r="S666" s="1056">
        <v>107.46863999999999</v>
      </c>
      <c r="T666" s="285">
        <v>5961.2854600000001</v>
      </c>
      <c r="U666" s="286">
        <v>959.76696000000004</v>
      </c>
      <c r="V666" s="286">
        <v>6921.05242</v>
      </c>
      <c r="W666" s="287">
        <v>322.32900000000001</v>
      </c>
      <c r="X666" s="287">
        <v>54.246000000000002</v>
      </c>
      <c r="Y666" s="287">
        <v>141.13800000000001</v>
      </c>
      <c r="Z666" s="345">
        <v>517.71299999999997</v>
      </c>
      <c r="AA666" s="285">
        <v>7438.7654199999997</v>
      </c>
      <c r="AB666" s="249"/>
      <c r="AC666" s="249"/>
      <c r="AD666" s="249"/>
      <c r="AE666" s="249"/>
      <c r="AF666" s="249"/>
      <c r="AG666" s="249"/>
      <c r="AH666" s="830"/>
      <c r="AI666" s="225"/>
      <c r="AJ666" s="266"/>
      <c r="AK666" s="1625"/>
      <c r="AL666" s="483"/>
      <c r="AM666"/>
      <c r="AO666" t="s">
        <v>364</v>
      </c>
      <c r="AQ666" s="1453"/>
    </row>
    <row r="667" spans="1:43" outlineLevel="1" x14ac:dyDescent="0.2">
      <c r="A667" s="787"/>
      <c r="B667" s="781" t="s">
        <v>2276</v>
      </c>
      <c r="C667" s="977"/>
      <c r="D667" s="977"/>
      <c r="E667" s="767">
        <v>230</v>
      </c>
      <c r="F667" s="276">
        <v>241</v>
      </c>
      <c r="G667" s="276" t="s">
        <v>28</v>
      </c>
      <c r="H667" s="277"/>
      <c r="I667" s="895">
        <v>200</v>
      </c>
      <c r="J667" s="279" t="s">
        <v>1927</v>
      </c>
      <c r="K667" s="277"/>
      <c r="L667" s="322"/>
      <c r="M667" s="281">
        <v>0.4</v>
      </c>
      <c r="N667" s="1463">
        <v>28</v>
      </c>
      <c r="O667" s="283">
        <v>6369.2160000000003</v>
      </c>
      <c r="P667" s="284">
        <v>2.5</v>
      </c>
      <c r="Q667" s="1056">
        <v>159.2304</v>
      </c>
      <c r="R667" s="1056">
        <v>410.17750999999998</v>
      </c>
      <c r="S667" s="1056">
        <v>127.38432</v>
      </c>
      <c r="T667" s="285">
        <v>7066.0082300000004</v>
      </c>
      <c r="U667" s="286">
        <v>1137.62733</v>
      </c>
      <c r="V667" s="286">
        <v>8203.6355600000006</v>
      </c>
      <c r="W667" s="287">
        <v>429.77199999999999</v>
      </c>
      <c r="X667" s="287">
        <v>72.328000000000003</v>
      </c>
      <c r="Y667" s="287">
        <v>188.184</v>
      </c>
      <c r="Z667" s="345">
        <v>690.28399999999999</v>
      </c>
      <c r="AA667" s="285">
        <v>8893.9195600000003</v>
      </c>
      <c r="AB667" s="354"/>
      <c r="AC667" s="354"/>
      <c r="AD667" s="249"/>
      <c r="AE667" s="249"/>
      <c r="AF667" s="249"/>
      <c r="AG667" s="249"/>
      <c r="AH667" s="830"/>
      <c r="AI667" s="225"/>
      <c r="AJ667" s="266"/>
      <c r="AK667" s="1625"/>
      <c r="AL667" s="483"/>
      <c r="AM667"/>
      <c r="AO667" t="s">
        <v>364</v>
      </c>
      <c r="AQ667" s="1453"/>
    </row>
    <row r="668" spans="1:43" outlineLevel="1" x14ac:dyDescent="0.2">
      <c r="A668" s="787"/>
      <c r="B668" s="781" t="s">
        <v>2276</v>
      </c>
      <c r="C668" s="977"/>
      <c r="D668" s="977"/>
      <c r="E668" s="767">
        <v>230</v>
      </c>
      <c r="F668" s="276">
        <v>241</v>
      </c>
      <c r="G668" s="276" t="s">
        <v>28</v>
      </c>
      <c r="H668" s="277"/>
      <c r="I668" s="895">
        <v>170</v>
      </c>
      <c r="J668" s="279" t="s">
        <v>3262</v>
      </c>
      <c r="K668" s="277"/>
      <c r="L668" s="322"/>
      <c r="M668" s="281">
        <v>0.03</v>
      </c>
      <c r="N668" s="1463">
        <v>36</v>
      </c>
      <c r="O668" s="283">
        <v>653.75639999999999</v>
      </c>
      <c r="P668" s="284">
        <v>2.5</v>
      </c>
      <c r="Q668" s="1056">
        <v>16.343910000000001</v>
      </c>
      <c r="R668" s="1056">
        <v>42.101909999999997</v>
      </c>
      <c r="S668" s="1056">
        <v>13.07513</v>
      </c>
      <c r="T668" s="285">
        <v>725.27734999999996</v>
      </c>
      <c r="U668" s="286">
        <v>116.76965</v>
      </c>
      <c r="V668" s="286">
        <v>842.04699999999991</v>
      </c>
      <c r="W668" s="287">
        <v>32.232900000000001</v>
      </c>
      <c r="X668" s="287">
        <v>5.4245999999999999</v>
      </c>
      <c r="Y668" s="287">
        <v>14.113799999999999</v>
      </c>
      <c r="Z668" s="345">
        <v>51.771299999999997</v>
      </c>
      <c r="AA668" s="285">
        <v>893.81829999999991</v>
      </c>
      <c r="AB668" s="249"/>
      <c r="AC668" s="249"/>
      <c r="AD668" s="249"/>
      <c r="AE668" s="249"/>
      <c r="AF668" s="249"/>
      <c r="AG668" s="249"/>
      <c r="AH668" s="835"/>
      <c r="AI668" s="233"/>
      <c r="AJ668" s="355"/>
      <c r="AK668" s="1625"/>
      <c r="AL668" s="483"/>
      <c r="AM668"/>
      <c r="AO668" t="s">
        <v>364</v>
      </c>
      <c r="AQ668" s="1457"/>
    </row>
    <row r="669" spans="1:43" outlineLevel="1" x14ac:dyDescent="0.2">
      <c r="A669" s="787"/>
      <c r="B669" s="807" t="s">
        <v>2276</v>
      </c>
      <c r="C669" s="978"/>
      <c r="D669" s="978"/>
      <c r="E669" s="768">
        <v>230</v>
      </c>
      <c r="F669" s="289">
        <v>241</v>
      </c>
      <c r="G669" s="289" t="s">
        <v>28</v>
      </c>
      <c r="H669" s="290"/>
      <c r="I669" s="899">
        <v>201</v>
      </c>
      <c r="J669" s="292" t="s">
        <v>2609</v>
      </c>
      <c r="K669" s="290"/>
      <c r="L669" s="656"/>
      <c r="M669" s="294">
        <v>0</v>
      </c>
      <c r="N669" s="1465">
        <v>28</v>
      </c>
      <c r="O669" s="296">
        <v>0</v>
      </c>
      <c r="P669" s="297">
        <v>2.5</v>
      </c>
      <c r="Q669" s="1058">
        <v>0</v>
      </c>
      <c r="R669" s="1058">
        <v>0</v>
      </c>
      <c r="S669" s="1058">
        <v>0</v>
      </c>
      <c r="T669" s="298">
        <v>0</v>
      </c>
      <c r="U669" s="299">
        <v>0</v>
      </c>
      <c r="V669" s="299">
        <v>0</v>
      </c>
      <c r="W669" s="300">
        <v>0</v>
      </c>
      <c r="X669" s="300">
        <v>0</v>
      </c>
      <c r="Y669" s="300">
        <v>0</v>
      </c>
      <c r="Z669" s="346">
        <v>0</v>
      </c>
      <c r="AA669" s="298">
        <v>0</v>
      </c>
      <c r="AB669" s="356"/>
      <c r="AC669" s="356"/>
      <c r="AD669" s="260"/>
      <c r="AE669" s="260"/>
      <c r="AF669" s="260"/>
      <c r="AG669" s="260"/>
      <c r="AH669" s="356"/>
      <c r="AI669" s="356"/>
      <c r="AJ669" s="357"/>
      <c r="AK669" s="1626"/>
      <c r="AL669" s="483"/>
      <c r="AM669"/>
      <c r="AO669" t="s">
        <v>364</v>
      </c>
      <c r="AQ669" s="1457"/>
    </row>
    <row r="670" spans="1:43" x14ac:dyDescent="0.2">
      <c r="A670" s="1535" t="s">
        <v>3068</v>
      </c>
      <c r="B670" s="965" t="s">
        <v>2276</v>
      </c>
      <c r="C670" s="990" t="s">
        <v>2537</v>
      </c>
      <c r="D670" s="1522" t="s">
        <v>62</v>
      </c>
      <c r="E670" s="311">
        <v>230</v>
      </c>
      <c r="F670" s="268">
        <v>243</v>
      </c>
      <c r="G670" s="268" t="s">
        <v>167</v>
      </c>
      <c r="H670" s="268" t="s">
        <v>2306</v>
      </c>
      <c r="I670" s="1536"/>
      <c r="J670" s="1045" t="s">
        <v>3154</v>
      </c>
      <c r="K670" s="271">
        <v>12</v>
      </c>
      <c r="L670" s="327" t="s">
        <v>641</v>
      </c>
      <c r="M670" s="1035">
        <v>2.34</v>
      </c>
      <c r="N670" s="1537"/>
      <c r="O670" s="1035">
        <v>67457.789999999994</v>
      </c>
      <c r="P670" s="1534"/>
      <c r="Q670" s="1035">
        <v>1686.4447500000001</v>
      </c>
      <c r="R670" s="1035">
        <v>4344.2816800000001</v>
      </c>
      <c r="S670" s="1035">
        <v>1349.1557999999998</v>
      </c>
      <c r="T670" s="274">
        <v>74837.672229999996</v>
      </c>
      <c r="U670" s="272">
        <v>12048.86522</v>
      </c>
      <c r="V670" s="272">
        <v>86886.537450000003</v>
      </c>
      <c r="W670" s="275">
        <v>2514.1662000000001</v>
      </c>
      <c r="X670" s="275">
        <v>423.11879999999996</v>
      </c>
      <c r="Y670" s="275">
        <v>1100.8764000000001</v>
      </c>
      <c r="Z670" s="272">
        <v>4038.1614</v>
      </c>
      <c r="AA670" s="274">
        <v>90924.698849999986</v>
      </c>
      <c r="AB670" s="348">
        <v>16655.22</v>
      </c>
      <c r="AC670" s="348">
        <v>3537.04</v>
      </c>
      <c r="AD670" s="348">
        <v>950.04</v>
      </c>
      <c r="AE670" s="834">
        <v>18245.46</v>
      </c>
      <c r="AF670" s="834">
        <v>3874.76</v>
      </c>
      <c r="AG670" s="347">
        <v>1561.12</v>
      </c>
      <c r="AH670" s="1551">
        <v>114606.03884999997</v>
      </c>
      <c r="AI670" s="1552">
        <v>9550.5</v>
      </c>
      <c r="AJ670" s="361"/>
      <c r="AK670" s="1627">
        <v>84</v>
      </c>
      <c r="AL670" s="483"/>
      <c r="AM670"/>
      <c r="AQ670" s="1457"/>
    </row>
    <row r="671" spans="1:43" x14ac:dyDescent="0.2">
      <c r="A671" s="1519"/>
      <c r="B671" s="965" t="s">
        <v>2276</v>
      </c>
      <c r="C671" s="990"/>
      <c r="D671" s="1522"/>
      <c r="E671" s="1538">
        <v>230</v>
      </c>
      <c r="F671" s="1539">
        <v>243</v>
      </c>
      <c r="G671" s="1539" t="s">
        <v>167</v>
      </c>
      <c r="H671" s="1540"/>
      <c r="I671" s="895">
        <v>1</v>
      </c>
      <c r="J671" s="763" t="s">
        <v>546</v>
      </c>
      <c r="K671" s="1041"/>
      <c r="L671" s="1541"/>
      <c r="M671" s="281">
        <v>1</v>
      </c>
      <c r="N671" s="1542">
        <v>54</v>
      </c>
      <c r="O671" s="283">
        <v>44146.32</v>
      </c>
      <c r="P671" s="284">
        <v>2.5</v>
      </c>
      <c r="Q671" s="1056">
        <v>1103.6579999999999</v>
      </c>
      <c r="R671" s="1056">
        <v>2843.0230099999999</v>
      </c>
      <c r="S671" s="1056">
        <v>882.92639999999994</v>
      </c>
      <c r="T671" s="285">
        <v>48975.927409999997</v>
      </c>
      <c r="U671" s="286">
        <v>7885.1243100000002</v>
      </c>
      <c r="V671" s="286">
        <v>56861.051719999996</v>
      </c>
      <c r="W671" s="287">
        <v>1074.43</v>
      </c>
      <c r="X671" s="287">
        <v>180.82</v>
      </c>
      <c r="Y671" s="287">
        <v>470.46</v>
      </c>
      <c r="Z671" s="345">
        <v>1725.71</v>
      </c>
      <c r="AA671" s="285">
        <v>58586.761719999995</v>
      </c>
      <c r="AB671" s="354"/>
      <c r="AC671" s="354"/>
      <c r="AD671" s="249"/>
      <c r="AE671" s="249"/>
      <c r="AF671" s="249"/>
      <c r="AG671" s="249"/>
      <c r="AH671" s="354"/>
      <c r="AI671" s="354"/>
      <c r="AJ671" s="361"/>
      <c r="AK671" s="1625"/>
      <c r="AL671" s="483"/>
      <c r="AM671"/>
      <c r="AQ671" s="1457"/>
    </row>
    <row r="672" spans="1:43" x14ac:dyDescent="0.2">
      <c r="A672" s="1519"/>
      <c r="B672" s="965" t="s">
        <v>2276</v>
      </c>
      <c r="C672" s="990"/>
      <c r="D672" s="1522"/>
      <c r="E672" s="1538">
        <v>230</v>
      </c>
      <c r="F672" s="1539">
        <v>243</v>
      </c>
      <c r="G672" s="1539" t="s">
        <v>167</v>
      </c>
      <c r="H672" s="1540"/>
      <c r="I672" s="895">
        <v>180</v>
      </c>
      <c r="J672" s="763" t="s">
        <v>543</v>
      </c>
      <c r="K672" s="1041"/>
      <c r="L672" s="1543"/>
      <c r="M672" s="281">
        <v>1</v>
      </c>
      <c r="N672" s="1542">
        <v>31</v>
      </c>
      <c r="O672" s="283">
        <v>17911.439999999999</v>
      </c>
      <c r="P672" s="284">
        <v>2.5</v>
      </c>
      <c r="Q672" s="1056">
        <v>447.786</v>
      </c>
      <c r="R672" s="1056">
        <v>1153.49674</v>
      </c>
      <c r="S672" s="1056">
        <v>358.22879999999998</v>
      </c>
      <c r="T672" s="285">
        <v>19870.951539999998</v>
      </c>
      <c r="U672" s="286">
        <v>3199.2231999999999</v>
      </c>
      <c r="V672" s="286">
        <v>23070.174739999999</v>
      </c>
      <c r="W672" s="287">
        <v>1074.43</v>
      </c>
      <c r="X672" s="287">
        <v>180.82</v>
      </c>
      <c r="Y672" s="287">
        <v>470.46</v>
      </c>
      <c r="Z672" s="345">
        <v>1725.71</v>
      </c>
      <c r="AA672" s="285">
        <v>24795.884739999998</v>
      </c>
      <c r="AB672" s="354"/>
      <c r="AC672" s="354"/>
      <c r="AD672" s="249"/>
      <c r="AE672" s="249"/>
      <c r="AF672" s="249"/>
      <c r="AG672" s="249"/>
      <c r="AH672" s="354"/>
      <c r="AI672" s="354"/>
      <c r="AJ672" s="361"/>
      <c r="AK672" s="1625"/>
      <c r="AL672" s="483"/>
      <c r="AM672"/>
      <c r="AQ672" s="1457"/>
    </row>
    <row r="673" spans="1:43" x14ac:dyDescent="0.2">
      <c r="A673" s="1519"/>
      <c r="B673" s="965" t="s">
        <v>2276</v>
      </c>
      <c r="C673" s="990"/>
      <c r="D673" s="1522"/>
      <c r="E673" s="1538">
        <v>230</v>
      </c>
      <c r="F673" s="1539">
        <v>243</v>
      </c>
      <c r="G673" s="1539" t="s">
        <v>167</v>
      </c>
      <c r="H673" s="1540"/>
      <c r="I673" s="895">
        <v>200</v>
      </c>
      <c r="J673" s="763" t="s">
        <v>1927</v>
      </c>
      <c r="K673" s="1540"/>
      <c r="L673" s="1543"/>
      <c r="M673" s="281">
        <v>0.31</v>
      </c>
      <c r="N673" s="1542">
        <v>27</v>
      </c>
      <c r="O673" s="283">
        <v>4746.2736000000004</v>
      </c>
      <c r="P673" s="284">
        <v>2.5</v>
      </c>
      <c r="Q673" s="1056">
        <v>118.65684</v>
      </c>
      <c r="R673" s="1056">
        <v>305.66001999999997</v>
      </c>
      <c r="S673" s="1056">
        <v>94.925470000000004</v>
      </c>
      <c r="T673" s="285">
        <v>5265.5159300000005</v>
      </c>
      <c r="U673" s="286">
        <v>847.74806000000001</v>
      </c>
      <c r="V673" s="286">
        <v>6113.2639900000004</v>
      </c>
      <c r="W673" s="287">
        <v>333.07330000000002</v>
      </c>
      <c r="X673" s="287">
        <v>56.054200000000002</v>
      </c>
      <c r="Y673" s="287">
        <v>145.8426</v>
      </c>
      <c r="Z673" s="345">
        <v>534.9701</v>
      </c>
      <c r="AA673" s="285">
        <v>6648.2340899999999</v>
      </c>
      <c r="AB673" s="354"/>
      <c r="AC673" s="354"/>
      <c r="AD673" s="249"/>
      <c r="AE673" s="249"/>
      <c r="AF673" s="249"/>
      <c r="AG673" s="249"/>
      <c r="AH673" s="354"/>
      <c r="AI673" s="354"/>
      <c r="AJ673" s="361"/>
      <c r="AK673" s="1625"/>
      <c r="AL673" s="483"/>
      <c r="AM673"/>
      <c r="AQ673" s="1457"/>
    </row>
    <row r="674" spans="1:43" x14ac:dyDescent="0.2">
      <c r="A674" s="1519"/>
      <c r="B674" s="965" t="s">
        <v>2276</v>
      </c>
      <c r="C674" s="990"/>
      <c r="D674" s="1522"/>
      <c r="E674" s="1538">
        <v>230</v>
      </c>
      <c r="F674" s="1539">
        <v>243</v>
      </c>
      <c r="G674" s="1539" t="s">
        <v>167</v>
      </c>
      <c r="H674" s="1540"/>
      <c r="I674" s="895">
        <v>170</v>
      </c>
      <c r="J674" s="279" t="s">
        <v>3262</v>
      </c>
      <c r="K674" s="1540"/>
      <c r="L674" s="1543"/>
      <c r="M674" s="281">
        <v>0.03</v>
      </c>
      <c r="N674" s="1463">
        <v>36</v>
      </c>
      <c r="O674" s="283">
        <v>653.75639999999999</v>
      </c>
      <c r="P674" s="284">
        <v>2.5</v>
      </c>
      <c r="Q674" s="1056">
        <v>16.343910000000001</v>
      </c>
      <c r="R674" s="1056">
        <v>42.101909999999997</v>
      </c>
      <c r="S674" s="1056">
        <v>13.07513</v>
      </c>
      <c r="T674" s="285">
        <v>725.27734999999996</v>
      </c>
      <c r="U674" s="286">
        <v>116.76965</v>
      </c>
      <c r="V674" s="286">
        <v>842.04699999999991</v>
      </c>
      <c r="W674" s="287">
        <v>32.232900000000001</v>
      </c>
      <c r="X674" s="287">
        <v>5.4245999999999999</v>
      </c>
      <c r="Y674" s="287">
        <v>14.113799999999999</v>
      </c>
      <c r="Z674" s="345">
        <v>51.771299999999997</v>
      </c>
      <c r="AA674" s="285">
        <v>893.81829999999991</v>
      </c>
      <c r="AB674" s="1553"/>
      <c r="AC674" s="354"/>
      <c r="AD674" s="249"/>
      <c r="AE674" s="249"/>
      <c r="AF674" s="249"/>
      <c r="AG674" s="249"/>
      <c r="AH674" s="354"/>
      <c r="AI674" s="354"/>
      <c r="AJ674" s="361"/>
      <c r="AK674" s="1625"/>
      <c r="AL674" s="483"/>
      <c r="AM674"/>
      <c r="AQ674" s="1457"/>
    </row>
    <row r="675" spans="1:43" x14ac:dyDescent="0.2">
      <c r="A675" s="1519"/>
      <c r="B675" s="966" t="s">
        <v>2276</v>
      </c>
      <c r="C675" s="991"/>
      <c r="D675" s="1544"/>
      <c r="E675" s="1545">
        <v>230</v>
      </c>
      <c r="F675" s="1539">
        <v>243</v>
      </c>
      <c r="G675" s="1546" t="s">
        <v>167</v>
      </c>
      <c r="H675" s="1547"/>
      <c r="I675" s="899">
        <v>201</v>
      </c>
      <c r="J675" s="1548" t="s">
        <v>2609</v>
      </c>
      <c r="K675" s="1547"/>
      <c r="L675" s="1549"/>
      <c r="M675" s="294">
        <v>0</v>
      </c>
      <c r="N675" s="1550">
        <v>27</v>
      </c>
      <c r="O675" s="283">
        <v>0</v>
      </c>
      <c r="P675" s="284">
        <v>2.5</v>
      </c>
      <c r="Q675" s="1056">
        <v>0</v>
      </c>
      <c r="R675" s="1056">
        <v>0</v>
      </c>
      <c r="S675" s="1056">
        <v>0</v>
      </c>
      <c r="T675" s="285">
        <v>0</v>
      </c>
      <c r="U675" s="286">
        <v>0</v>
      </c>
      <c r="V675" s="286">
        <v>0</v>
      </c>
      <c r="W675" s="287">
        <v>0</v>
      </c>
      <c r="X675" s="287">
        <v>0</v>
      </c>
      <c r="Y675" s="287">
        <v>0</v>
      </c>
      <c r="Z675" s="345">
        <v>0</v>
      </c>
      <c r="AA675" s="285">
        <v>0</v>
      </c>
      <c r="AB675" s="1554"/>
      <c r="AC675" s="356"/>
      <c r="AD675" s="260"/>
      <c r="AE675" s="260"/>
      <c r="AF675" s="260"/>
      <c r="AG675" s="260"/>
      <c r="AH675" s="356"/>
      <c r="AI675" s="356"/>
      <c r="AJ675" s="357"/>
      <c r="AK675" s="1625"/>
      <c r="AL675" s="483"/>
      <c r="AM675"/>
      <c r="AQ675" s="1457"/>
    </row>
    <row r="676" spans="1:43" ht="27.75" customHeight="1" x14ac:dyDescent="0.2">
      <c r="A676" s="804" t="s">
        <v>2079</v>
      </c>
      <c r="B676" s="781" t="s">
        <v>2276</v>
      </c>
      <c r="C676" s="977" t="s">
        <v>2537</v>
      </c>
      <c r="D676" s="977" t="s">
        <v>62</v>
      </c>
      <c r="E676" s="769">
        <v>230</v>
      </c>
      <c r="F676" s="268">
        <v>241</v>
      </c>
      <c r="G676" s="268" t="s">
        <v>28</v>
      </c>
      <c r="H676" s="268" t="s">
        <v>498</v>
      </c>
      <c r="I676" s="900"/>
      <c r="J676" s="270" t="s">
        <v>651</v>
      </c>
      <c r="K676" s="271">
        <v>37959</v>
      </c>
      <c r="L676" s="327" t="s">
        <v>583</v>
      </c>
      <c r="M676" s="272">
        <v>2.34</v>
      </c>
      <c r="N676" s="1097"/>
      <c r="O676" s="273">
        <v>73116.39</v>
      </c>
      <c r="P676" s="269"/>
      <c r="Q676" s="1055">
        <v>1827.90975</v>
      </c>
      <c r="R676" s="1055">
        <v>4708.6955200000002</v>
      </c>
      <c r="S676" s="1055">
        <v>1462.3277999999998</v>
      </c>
      <c r="T676" s="274">
        <v>81115.323069999999</v>
      </c>
      <c r="U676" s="272">
        <v>13059.566999999999</v>
      </c>
      <c r="V676" s="272">
        <v>94174.890070000009</v>
      </c>
      <c r="W676" s="275">
        <v>2514.1662000000001</v>
      </c>
      <c r="X676" s="275">
        <v>423.11879999999996</v>
      </c>
      <c r="Y676" s="275">
        <v>1100.8764000000001</v>
      </c>
      <c r="Z676" s="272">
        <v>4038.1614</v>
      </c>
      <c r="AA676" s="274">
        <v>98213.051469999991</v>
      </c>
      <c r="AB676" s="348">
        <v>16655.22</v>
      </c>
      <c r="AC676" s="348">
        <v>3537.04</v>
      </c>
      <c r="AD676" s="348">
        <v>950.04</v>
      </c>
      <c r="AE676" s="347">
        <v>18245.46</v>
      </c>
      <c r="AF676" s="347">
        <v>3874.76</v>
      </c>
      <c r="AG676" s="347">
        <v>1561.12</v>
      </c>
      <c r="AH676" s="846">
        <v>121894.39146999999</v>
      </c>
      <c r="AI676" s="846">
        <v>3.21</v>
      </c>
      <c r="AJ676" s="398"/>
      <c r="AK676" s="1627">
        <v>85</v>
      </c>
      <c r="AL676" s="484"/>
      <c r="AM676" s="751" t="s">
        <v>2604</v>
      </c>
      <c r="AN676" t="b">
        <v>0</v>
      </c>
      <c r="AO676" t="e">
        <v>#NAME?</v>
      </c>
      <c r="AQ676" s="1454"/>
    </row>
    <row r="677" spans="1:43" outlineLevel="1" x14ac:dyDescent="0.2">
      <c r="A677" s="787"/>
      <c r="B677" s="781" t="s">
        <v>2276</v>
      </c>
      <c r="C677" s="977"/>
      <c r="D677" s="977"/>
      <c r="E677" s="767">
        <v>230</v>
      </c>
      <c r="F677" s="276">
        <v>241</v>
      </c>
      <c r="G677" s="276" t="s">
        <v>28</v>
      </c>
      <c r="H677" s="277"/>
      <c r="I677" s="895">
        <v>1</v>
      </c>
      <c r="J677" s="279" t="s">
        <v>546</v>
      </c>
      <c r="K677" s="319">
        <v>25233</v>
      </c>
      <c r="L677" s="321"/>
      <c r="M677" s="281">
        <v>1</v>
      </c>
      <c r="N677" s="1463">
        <v>54</v>
      </c>
      <c r="O677" s="283">
        <v>44146.32</v>
      </c>
      <c r="P677" s="284">
        <v>2.5</v>
      </c>
      <c r="Q677" s="1056">
        <v>1103.6579999999999</v>
      </c>
      <c r="R677" s="1056">
        <v>2843.0230099999999</v>
      </c>
      <c r="S677" s="1056">
        <v>882.92639999999994</v>
      </c>
      <c r="T677" s="285">
        <v>48975.927409999997</v>
      </c>
      <c r="U677" s="286">
        <v>7885.1243100000002</v>
      </c>
      <c r="V677" s="286">
        <v>56861.051719999996</v>
      </c>
      <c r="W677" s="287">
        <v>1074.43</v>
      </c>
      <c r="X677" s="287">
        <v>180.82</v>
      </c>
      <c r="Y677" s="287">
        <v>470.46</v>
      </c>
      <c r="Z677" s="345">
        <v>1725.71</v>
      </c>
      <c r="AA677" s="285">
        <v>58586.761719999995</v>
      </c>
      <c r="AB677" s="350"/>
      <c r="AC677" s="350"/>
      <c r="AD677" s="350"/>
      <c r="AE677" s="350"/>
      <c r="AF677" s="350"/>
      <c r="AG677" s="350"/>
      <c r="AH677" s="832"/>
      <c r="AI677" s="843"/>
      <c r="AJ677" s="351"/>
      <c r="AK677" s="1625"/>
      <c r="AL677" s="483"/>
      <c r="AM677"/>
      <c r="AO677" t="s">
        <v>364</v>
      </c>
      <c r="AQ677" s="1453"/>
    </row>
    <row r="678" spans="1:43" outlineLevel="1" x14ac:dyDescent="0.2">
      <c r="A678" s="787"/>
      <c r="B678" s="781" t="s">
        <v>2276</v>
      </c>
      <c r="C678" s="977"/>
      <c r="D678" s="977"/>
      <c r="E678" s="767">
        <v>230</v>
      </c>
      <c r="F678" s="276">
        <v>241</v>
      </c>
      <c r="G678" s="276" t="s">
        <v>28</v>
      </c>
      <c r="H678" s="277"/>
      <c r="I678" s="895">
        <v>80</v>
      </c>
      <c r="J678" s="279" t="s">
        <v>561</v>
      </c>
      <c r="K678" s="319">
        <v>12726</v>
      </c>
      <c r="L678" s="322"/>
      <c r="M678" s="281">
        <v>1</v>
      </c>
      <c r="N678" s="1463">
        <v>38</v>
      </c>
      <c r="O678" s="283">
        <v>23570.04</v>
      </c>
      <c r="P678" s="284">
        <v>2.5</v>
      </c>
      <c r="Q678" s="1056">
        <v>589.25099999999998</v>
      </c>
      <c r="R678" s="1056">
        <v>1517.91058</v>
      </c>
      <c r="S678" s="1056">
        <v>471.4008</v>
      </c>
      <c r="T678" s="285">
        <v>26148.60238</v>
      </c>
      <c r="U678" s="286">
        <v>4209.9249799999998</v>
      </c>
      <c r="V678" s="286">
        <v>30358.52736</v>
      </c>
      <c r="W678" s="287">
        <v>1074.43</v>
      </c>
      <c r="X678" s="287">
        <v>180.82</v>
      </c>
      <c r="Y678" s="287">
        <v>470.46</v>
      </c>
      <c r="Z678" s="345">
        <v>1725.71</v>
      </c>
      <c r="AA678" s="285">
        <v>32084.237359999999</v>
      </c>
      <c r="AB678" s="249"/>
      <c r="AC678" s="249"/>
      <c r="AD678" s="249"/>
      <c r="AE678" s="249"/>
      <c r="AF678" s="249"/>
      <c r="AG678" s="249"/>
      <c r="AH678" s="830"/>
      <c r="AI678" s="225"/>
      <c r="AJ678" s="266"/>
      <c r="AK678" s="1625"/>
      <c r="AL678" s="483"/>
      <c r="AM678"/>
      <c r="AO678" t="s">
        <v>364</v>
      </c>
      <c r="AQ678" s="1453"/>
    </row>
    <row r="679" spans="1:43" outlineLevel="1" x14ac:dyDescent="0.2">
      <c r="A679" s="787"/>
      <c r="B679" s="781" t="s">
        <v>2276</v>
      </c>
      <c r="C679" s="977"/>
      <c r="D679" s="977"/>
      <c r="E679" s="767">
        <v>230</v>
      </c>
      <c r="F679" s="276">
        <v>241</v>
      </c>
      <c r="G679" s="276" t="s">
        <v>28</v>
      </c>
      <c r="H679" s="277"/>
      <c r="I679" s="895">
        <v>200</v>
      </c>
      <c r="J679" s="279" t="s">
        <v>1927</v>
      </c>
      <c r="K679" s="277"/>
      <c r="L679" s="322"/>
      <c r="M679" s="281">
        <v>0.31</v>
      </c>
      <c r="N679" s="1463">
        <v>27</v>
      </c>
      <c r="O679" s="283">
        <v>4746.2736000000004</v>
      </c>
      <c r="P679" s="284">
        <v>2.5</v>
      </c>
      <c r="Q679" s="1056">
        <v>118.65684</v>
      </c>
      <c r="R679" s="1056">
        <v>305.66001999999997</v>
      </c>
      <c r="S679" s="1056">
        <v>94.925470000000004</v>
      </c>
      <c r="T679" s="285">
        <v>5265.5159300000005</v>
      </c>
      <c r="U679" s="286">
        <v>847.74806000000001</v>
      </c>
      <c r="V679" s="286">
        <v>6113.2639900000004</v>
      </c>
      <c r="W679" s="287">
        <v>333.07330000000002</v>
      </c>
      <c r="X679" s="287">
        <v>56.054200000000002</v>
      </c>
      <c r="Y679" s="287">
        <v>145.8426</v>
      </c>
      <c r="Z679" s="345">
        <v>534.9701</v>
      </c>
      <c r="AA679" s="285">
        <v>6648.2340899999999</v>
      </c>
      <c r="AB679" s="354"/>
      <c r="AC679" s="354"/>
      <c r="AD679" s="249"/>
      <c r="AE679" s="249"/>
      <c r="AF679" s="249"/>
      <c r="AG679" s="249"/>
      <c r="AH679" s="830"/>
      <c r="AI679" s="225"/>
      <c r="AJ679" s="266"/>
      <c r="AK679" s="1625"/>
      <c r="AL679" s="483"/>
      <c r="AM679"/>
      <c r="AO679" t="s">
        <v>364</v>
      </c>
      <c r="AQ679" s="1453"/>
    </row>
    <row r="680" spans="1:43" outlineLevel="1" x14ac:dyDescent="0.2">
      <c r="A680" s="787"/>
      <c r="B680" s="781" t="s">
        <v>2276</v>
      </c>
      <c r="C680" s="977"/>
      <c r="D680" s="977"/>
      <c r="E680" s="767">
        <v>230</v>
      </c>
      <c r="F680" s="276">
        <v>241</v>
      </c>
      <c r="G680" s="276" t="s">
        <v>28</v>
      </c>
      <c r="H680" s="277"/>
      <c r="I680" s="895">
        <v>170</v>
      </c>
      <c r="J680" s="279" t="s">
        <v>3262</v>
      </c>
      <c r="K680" s="277"/>
      <c r="L680" s="322"/>
      <c r="M680" s="281">
        <v>0.03</v>
      </c>
      <c r="N680" s="1463">
        <v>36</v>
      </c>
      <c r="O680" s="283">
        <v>653.75639999999999</v>
      </c>
      <c r="P680" s="284">
        <v>2.5</v>
      </c>
      <c r="Q680" s="1056">
        <v>16.343910000000001</v>
      </c>
      <c r="R680" s="1056">
        <v>42.101909999999997</v>
      </c>
      <c r="S680" s="1056">
        <v>13.07513</v>
      </c>
      <c r="T680" s="285">
        <v>725.27734999999996</v>
      </c>
      <c r="U680" s="286">
        <v>116.76965</v>
      </c>
      <c r="V680" s="286">
        <v>842.04699999999991</v>
      </c>
      <c r="W680" s="287">
        <v>32.232900000000001</v>
      </c>
      <c r="X680" s="287">
        <v>5.4245999999999999</v>
      </c>
      <c r="Y680" s="287">
        <v>14.113799999999999</v>
      </c>
      <c r="Z680" s="345">
        <v>51.771299999999997</v>
      </c>
      <c r="AA680" s="285">
        <v>893.81829999999991</v>
      </c>
      <c r="AB680" s="249"/>
      <c r="AC680" s="249"/>
      <c r="AD680" s="249"/>
      <c r="AE680" s="249"/>
      <c r="AF680" s="249"/>
      <c r="AG680" s="249"/>
      <c r="AH680" s="835" t="s">
        <v>592</v>
      </c>
      <c r="AI680" s="233"/>
      <c r="AJ680" s="355"/>
      <c r="AK680" s="1625"/>
      <c r="AL680" s="483"/>
      <c r="AM680"/>
      <c r="AO680" t="s">
        <v>364</v>
      </c>
      <c r="AQ680" s="1457"/>
    </row>
    <row r="681" spans="1:43" outlineLevel="1" x14ac:dyDescent="0.2">
      <c r="A681" s="787"/>
      <c r="B681" s="807" t="s">
        <v>2276</v>
      </c>
      <c r="C681" s="978"/>
      <c r="D681" s="978"/>
      <c r="E681" s="768">
        <v>230</v>
      </c>
      <c r="F681" s="289">
        <v>241</v>
      </c>
      <c r="G681" s="289" t="s">
        <v>28</v>
      </c>
      <c r="H681" s="290"/>
      <c r="I681" s="899">
        <v>201</v>
      </c>
      <c r="J681" s="292" t="s">
        <v>2609</v>
      </c>
      <c r="K681" s="290"/>
      <c r="L681" s="656"/>
      <c r="M681" s="294">
        <v>0</v>
      </c>
      <c r="N681" s="1465">
        <v>27</v>
      </c>
      <c r="O681" s="283">
        <v>0</v>
      </c>
      <c r="P681" s="297">
        <v>2.5</v>
      </c>
      <c r="Q681" s="1056">
        <v>0</v>
      </c>
      <c r="R681" s="1056">
        <v>0</v>
      </c>
      <c r="S681" s="1056">
        <v>0</v>
      </c>
      <c r="T681" s="298">
        <v>0</v>
      </c>
      <c r="U681" s="286">
        <v>0</v>
      </c>
      <c r="V681" s="299">
        <v>0</v>
      </c>
      <c r="W681" s="287">
        <v>0</v>
      </c>
      <c r="X681" s="287">
        <v>0</v>
      </c>
      <c r="Y681" s="287">
        <v>0</v>
      </c>
      <c r="Z681" s="346">
        <v>0</v>
      </c>
      <c r="AA681" s="298">
        <v>0</v>
      </c>
      <c r="AB681" s="356"/>
      <c r="AC681" s="356"/>
      <c r="AD681" s="260"/>
      <c r="AE681" s="260"/>
      <c r="AF681" s="260"/>
      <c r="AG681" s="260"/>
      <c r="AH681" s="356" t="s">
        <v>593</v>
      </c>
      <c r="AI681" s="356">
        <v>2.16</v>
      </c>
      <c r="AJ681" s="357"/>
      <c r="AK681" s="1626"/>
      <c r="AL681" s="483"/>
      <c r="AM681"/>
      <c r="AO681" t="s">
        <v>364</v>
      </c>
      <c r="AQ681" s="1457"/>
    </row>
    <row r="682" spans="1:43" ht="42.75" customHeight="1" x14ac:dyDescent="0.2">
      <c r="A682" s="787"/>
      <c r="B682" s="781" t="s">
        <v>2276</v>
      </c>
      <c r="C682" s="977" t="s">
        <v>2537</v>
      </c>
      <c r="D682" s="977" t="s">
        <v>62</v>
      </c>
      <c r="E682" s="1093">
        <v>230</v>
      </c>
      <c r="F682" s="1094">
        <v>241</v>
      </c>
      <c r="G682" s="1094" t="s">
        <v>3437</v>
      </c>
      <c r="H682" s="268" t="s">
        <v>498</v>
      </c>
      <c r="I682" s="898"/>
      <c r="J682" s="302" t="s">
        <v>3569</v>
      </c>
      <c r="K682" s="271">
        <v>80</v>
      </c>
      <c r="L682" s="327" t="s">
        <v>579</v>
      </c>
      <c r="M682" s="272">
        <v>2.31</v>
      </c>
      <c r="N682" s="1097"/>
      <c r="O682" s="273">
        <v>69729.153600000005</v>
      </c>
      <c r="P682" s="269"/>
      <c r="Q682" s="272">
        <v>1743.2288400000002</v>
      </c>
      <c r="R682" s="272">
        <v>4490.5574900000011</v>
      </c>
      <c r="S682" s="272">
        <v>1394.5830699999997</v>
      </c>
      <c r="T682" s="274">
        <v>77357.523000000001</v>
      </c>
      <c r="U682" s="272">
        <v>12454.5612</v>
      </c>
      <c r="V682" s="272">
        <v>89812.084200000012</v>
      </c>
      <c r="W682" s="275">
        <v>2481.9333000000001</v>
      </c>
      <c r="X682" s="275">
        <v>417.69419999999997</v>
      </c>
      <c r="Y682" s="275">
        <v>1086.7626</v>
      </c>
      <c r="Z682" s="272">
        <v>3986.3901000000001</v>
      </c>
      <c r="AA682" s="274">
        <v>93798.474300000002</v>
      </c>
      <c r="AB682" s="348"/>
      <c r="AC682" s="348"/>
      <c r="AD682" s="348"/>
      <c r="AE682" s="347">
        <v>19753.75</v>
      </c>
      <c r="AF682" s="347">
        <v>6928.05</v>
      </c>
      <c r="AG682" s="347">
        <v>1247.33</v>
      </c>
      <c r="AH682" s="846">
        <v>121727.60430000001</v>
      </c>
      <c r="AI682" s="846">
        <v>1521.6</v>
      </c>
      <c r="AJ682" s="1789"/>
      <c r="AK682" s="1625">
        <v>86</v>
      </c>
      <c r="AL682" s="483"/>
      <c r="AM682"/>
      <c r="AQ682" s="1453"/>
    </row>
    <row r="683" spans="1:43" outlineLevel="1" x14ac:dyDescent="0.2">
      <c r="A683" s="787"/>
      <c r="B683" s="781" t="s">
        <v>2276</v>
      </c>
      <c r="C683" s="977"/>
      <c r="D683" s="977"/>
      <c r="E683" s="1424">
        <v>230</v>
      </c>
      <c r="F683" s="276">
        <v>241</v>
      </c>
      <c r="G683" s="1425" t="s">
        <v>3437</v>
      </c>
      <c r="H683" s="277"/>
      <c r="I683" s="895">
        <v>1</v>
      </c>
      <c r="J683" s="279" t="s">
        <v>546</v>
      </c>
      <c r="K683" s="554"/>
      <c r="L683" s="1657"/>
      <c r="M683" s="281">
        <v>0.5</v>
      </c>
      <c r="N683" s="1463">
        <v>54</v>
      </c>
      <c r="O683" s="283">
        <v>22073.16</v>
      </c>
      <c r="P683" s="284">
        <v>2.5</v>
      </c>
      <c r="Q683" s="1056">
        <v>551.82899999999995</v>
      </c>
      <c r="R683" s="1056">
        <v>1421.5115000000001</v>
      </c>
      <c r="S683" s="1056">
        <v>441.46319999999997</v>
      </c>
      <c r="T683" s="285">
        <v>24487.9637</v>
      </c>
      <c r="U683" s="286">
        <v>3942.5621599999999</v>
      </c>
      <c r="V683" s="286">
        <v>28430.525860000002</v>
      </c>
      <c r="W683" s="287">
        <v>537.21500000000003</v>
      </c>
      <c r="X683" s="287">
        <v>90.41</v>
      </c>
      <c r="Y683" s="287">
        <v>235.23</v>
      </c>
      <c r="Z683" s="345">
        <v>862.85500000000002</v>
      </c>
      <c r="AA683" s="285">
        <v>29293.380860000001</v>
      </c>
      <c r="AB683" s="249"/>
      <c r="AC683" s="249"/>
      <c r="AD683" s="249"/>
      <c r="AE683" s="249"/>
      <c r="AF683" s="249"/>
      <c r="AG683" s="249"/>
      <c r="AH683" s="249"/>
      <c r="AI683" s="225"/>
      <c r="AJ683" s="266"/>
      <c r="AK683" s="1625"/>
      <c r="AL683" s="483"/>
      <c r="AM683"/>
      <c r="AQ683" s="1453"/>
    </row>
    <row r="684" spans="1:43" outlineLevel="1" x14ac:dyDescent="0.2">
      <c r="A684" s="787"/>
      <c r="B684" s="781" t="s">
        <v>2276</v>
      </c>
      <c r="C684" s="977"/>
      <c r="D684" s="977"/>
      <c r="E684" s="1424">
        <v>230</v>
      </c>
      <c r="F684" s="276">
        <v>241</v>
      </c>
      <c r="G684" s="1425" t="s">
        <v>3437</v>
      </c>
      <c r="H684" s="277"/>
      <c r="I684" s="895">
        <v>151</v>
      </c>
      <c r="J684" s="279" t="s">
        <v>3436</v>
      </c>
      <c r="K684" s="280"/>
      <c r="L684" s="321"/>
      <c r="M684" s="281">
        <v>0.5</v>
      </c>
      <c r="N684" s="1463">
        <v>50</v>
      </c>
      <c r="O684" s="283">
        <v>18868.2</v>
      </c>
      <c r="P684" s="284">
        <v>2.5</v>
      </c>
      <c r="Q684" s="1056">
        <v>471.70499999999998</v>
      </c>
      <c r="R684" s="1056">
        <v>1215.1120800000001</v>
      </c>
      <c r="S684" s="1056">
        <v>377.36399999999998</v>
      </c>
      <c r="T684" s="285">
        <v>20932.381080000003</v>
      </c>
      <c r="U684" s="286">
        <v>3370.1133500000001</v>
      </c>
      <c r="V684" s="286">
        <v>24302.494430000002</v>
      </c>
      <c r="W684" s="287">
        <v>537.21500000000003</v>
      </c>
      <c r="X684" s="287">
        <v>90.41</v>
      </c>
      <c r="Y684" s="287">
        <v>235.23</v>
      </c>
      <c r="Z684" s="345">
        <v>862.85500000000002</v>
      </c>
      <c r="AA684" s="285">
        <v>25165.349430000002</v>
      </c>
      <c r="AB684" s="249"/>
      <c r="AC684" s="249"/>
      <c r="AD684" s="249"/>
      <c r="AE684" s="249"/>
      <c r="AF684" s="249"/>
      <c r="AG684" s="249"/>
      <c r="AH684" s="249"/>
      <c r="AI684" s="225"/>
      <c r="AJ684" s="266"/>
      <c r="AK684" s="1625"/>
      <c r="AL684" s="483"/>
      <c r="AM684"/>
      <c r="AQ684" s="1453"/>
    </row>
    <row r="685" spans="1:43" outlineLevel="1" x14ac:dyDescent="0.2">
      <c r="A685" s="787"/>
      <c r="B685" s="781" t="s">
        <v>2276</v>
      </c>
      <c r="C685" s="977"/>
      <c r="D685" s="977"/>
      <c r="E685" s="1424">
        <v>230</v>
      </c>
      <c r="F685" s="276">
        <v>241</v>
      </c>
      <c r="G685" s="1425" t="s">
        <v>3437</v>
      </c>
      <c r="H685" s="277"/>
      <c r="I685" s="895">
        <v>209</v>
      </c>
      <c r="J685" s="279" t="s">
        <v>539</v>
      </c>
      <c r="K685" s="277"/>
      <c r="L685" s="322"/>
      <c r="M685" s="281">
        <v>0.5</v>
      </c>
      <c r="N685" s="1463">
        <v>39</v>
      </c>
      <c r="O685" s="283">
        <v>12256.5</v>
      </c>
      <c r="P685" s="284">
        <v>2.5</v>
      </c>
      <c r="Q685" s="1056">
        <v>306.41250000000002</v>
      </c>
      <c r="R685" s="1056">
        <v>789.31859999999995</v>
      </c>
      <c r="S685" s="1056">
        <v>245.13</v>
      </c>
      <c r="T685" s="285">
        <v>13597.3611</v>
      </c>
      <c r="U685" s="286">
        <v>2189.1751399999998</v>
      </c>
      <c r="V685" s="286">
        <v>15786.536239999999</v>
      </c>
      <c r="W685" s="287">
        <v>537.21500000000003</v>
      </c>
      <c r="X685" s="287">
        <v>90.41</v>
      </c>
      <c r="Y685" s="287">
        <v>235.23</v>
      </c>
      <c r="Z685" s="345">
        <v>862.85500000000002</v>
      </c>
      <c r="AA685" s="285">
        <v>16649.391240000001</v>
      </c>
      <c r="AB685" s="249"/>
      <c r="AC685" s="249"/>
      <c r="AD685" s="249"/>
      <c r="AE685" s="249"/>
      <c r="AF685" s="249"/>
      <c r="AG685" s="249"/>
      <c r="AH685" s="249"/>
      <c r="AI685" s="225"/>
      <c r="AJ685" s="266"/>
      <c r="AK685" s="1625"/>
      <c r="AL685" s="483"/>
      <c r="AM685"/>
      <c r="AQ685" s="1453"/>
    </row>
    <row r="686" spans="1:43" outlineLevel="1" x14ac:dyDescent="0.2">
      <c r="A686" s="787"/>
      <c r="B686" s="781" t="s">
        <v>2276</v>
      </c>
      <c r="C686" s="977"/>
      <c r="D686" s="977"/>
      <c r="E686" s="1424">
        <v>230</v>
      </c>
      <c r="F686" s="276">
        <v>241</v>
      </c>
      <c r="G686" s="1425" t="s">
        <v>3437</v>
      </c>
      <c r="H686" s="277"/>
      <c r="I686" s="895">
        <v>80</v>
      </c>
      <c r="J686" s="279" t="s">
        <v>561</v>
      </c>
      <c r="K686" s="388"/>
      <c r="L686" s="662"/>
      <c r="M686" s="281">
        <v>0.5</v>
      </c>
      <c r="N686" s="1463">
        <v>38</v>
      </c>
      <c r="O686" s="283">
        <v>11785.02</v>
      </c>
      <c r="P686" s="284">
        <v>2.5</v>
      </c>
      <c r="Q686" s="1056">
        <v>294.62549999999999</v>
      </c>
      <c r="R686" s="1056">
        <v>758.95528999999999</v>
      </c>
      <c r="S686" s="1056">
        <v>235.7004</v>
      </c>
      <c r="T686" s="285">
        <v>13074.30119</v>
      </c>
      <c r="U686" s="286">
        <v>2104.9624899999999</v>
      </c>
      <c r="V686" s="286">
        <v>15179.26368</v>
      </c>
      <c r="W686" s="287">
        <v>537.21500000000003</v>
      </c>
      <c r="X686" s="287">
        <v>90.41</v>
      </c>
      <c r="Y686" s="287">
        <v>235.23</v>
      </c>
      <c r="Z686" s="345">
        <v>862.85500000000002</v>
      </c>
      <c r="AA686" s="285">
        <v>16042.11868</v>
      </c>
      <c r="AB686" s="249"/>
      <c r="AC686" s="249"/>
      <c r="AD686" s="249"/>
      <c r="AE686" s="249"/>
      <c r="AF686" s="249"/>
      <c r="AG686" s="249"/>
      <c r="AH686" s="249"/>
      <c r="AI686" s="225"/>
      <c r="AJ686" s="266"/>
      <c r="AK686" s="1625"/>
      <c r="AL686" s="483"/>
      <c r="AM686"/>
      <c r="AQ686" s="1453"/>
    </row>
    <row r="687" spans="1:43" outlineLevel="1" x14ac:dyDescent="0.2">
      <c r="A687" s="787"/>
      <c r="B687" s="781" t="s">
        <v>2276</v>
      </c>
      <c r="C687" s="977"/>
      <c r="D687" s="977"/>
      <c r="E687" s="1424">
        <v>230</v>
      </c>
      <c r="F687" s="276">
        <v>241</v>
      </c>
      <c r="G687" s="1425" t="s">
        <v>3437</v>
      </c>
      <c r="H687" s="277"/>
      <c r="I687" s="895">
        <v>200</v>
      </c>
      <c r="J687" s="279" t="s">
        <v>1927</v>
      </c>
      <c r="K687" s="388"/>
      <c r="L687" s="662"/>
      <c r="M687" s="281">
        <v>0.31</v>
      </c>
      <c r="N687" s="1463">
        <v>27</v>
      </c>
      <c r="O687" s="283">
        <v>4746.2736000000004</v>
      </c>
      <c r="P687" s="284">
        <v>2.5</v>
      </c>
      <c r="Q687" s="1056">
        <v>118.65684</v>
      </c>
      <c r="R687" s="1056">
        <v>305.66001999999997</v>
      </c>
      <c r="S687" s="1056">
        <v>94.925470000000004</v>
      </c>
      <c r="T687" s="285">
        <v>5265.5159300000005</v>
      </c>
      <c r="U687" s="286">
        <v>847.74806000000001</v>
      </c>
      <c r="V687" s="286">
        <v>6113.2639900000004</v>
      </c>
      <c r="W687" s="287">
        <v>333.07330000000002</v>
      </c>
      <c r="X687" s="287">
        <v>56.054200000000002</v>
      </c>
      <c r="Y687" s="287">
        <v>145.8426</v>
      </c>
      <c r="Z687" s="345">
        <v>534.9701</v>
      </c>
      <c r="AA687" s="285">
        <v>6648.2340899999999</v>
      </c>
      <c r="AB687" s="249"/>
      <c r="AC687" s="249"/>
      <c r="AD687" s="249"/>
      <c r="AE687" s="249"/>
      <c r="AF687" s="249"/>
      <c r="AG687" s="249"/>
      <c r="AH687" s="249"/>
      <c r="AI687" s="225"/>
      <c r="AJ687" s="266"/>
      <c r="AK687" s="1625"/>
      <c r="AL687" s="483"/>
      <c r="AM687"/>
      <c r="AQ687" s="1453"/>
    </row>
    <row r="688" spans="1:43" outlineLevel="1" x14ac:dyDescent="0.2">
      <c r="A688" s="787"/>
      <c r="B688" s="781" t="s">
        <v>2276</v>
      </c>
      <c r="C688" s="977"/>
      <c r="D688" s="977"/>
      <c r="E688" s="1424">
        <v>230</v>
      </c>
      <c r="F688" s="276">
        <v>241</v>
      </c>
      <c r="G688" s="1425" t="s">
        <v>3437</v>
      </c>
      <c r="H688" s="554"/>
      <c r="I688" s="904" t="s">
        <v>587</v>
      </c>
      <c r="J688" s="442" t="s">
        <v>3443</v>
      </c>
      <c r="K688" s="554"/>
      <c r="L688" s="1657"/>
      <c r="M688" s="1658"/>
      <c r="N688" s="1659"/>
      <c r="O688" s="1798"/>
      <c r="P688" s="1534"/>
      <c r="Q688" s="1799"/>
      <c r="R688" s="1799"/>
      <c r="S688" s="1799"/>
      <c r="T688" s="1662"/>
      <c r="U688" s="1664"/>
      <c r="V688" s="1664"/>
      <c r="W688" s="1800"/>
      <c r="X688" s="1800"/>
      <c r="Y688" s="1800"/>
      <c r="Z688" s="352"/>
      <c r="AA688" s="1662"/>
      <c r="AB688" s="249"/>
      <c r="AC688" s="249"/>
      <c r="AD688" s="249"/>
      <c r="AE688" s="249"/>
      <c r="AF688" s="249"/>
      <c r="AG688" s="249"/>
      <c r="AH688" s="249"/>
      <c r="AI688" s="225"/>
      <c r="AJ688" s="266"/>
      <c r="AK688" s="1625"/>
      <c r="AL688" s="483"/>
      <c r="AM688"/>
      <c r="AQ688" s="1453"/>
    </row>
    <row r="689" spans="1:43" outlineLevel="1" x14ac:dyDescent="0.2">
      <c r="A689" s="787"/>
      <c r="B689" s="781" t="s">
        <v>2276</v>
      </c>
      <c r="C689" s="977"/>
      <c r="D689" s="977"/>
      <c r="E689" s="1424">
        <v>230</v>
      </c>
      <c r="F689" s="276">
        <v>241</v>
      </c>
      <c r="G689" s="1425" t="s">
        <v>3437</v>
      </c>
      <c r="H689" s="554"/>
      <c r="I689" s="904" t="s">
        <v>587</v>
      </c>
      <c r="J689" s="442" t="s">
        <v>3576</v>
      </c>
      <c r="K689" s="554"/>
      <c r="L689" s="1657"/>
      <c r="M689" s="1658"/>
      <c r="N689" s="1659"/>
      <c r="O689" s="1798"/>
      <c r="P689" s="1534"/>
      <c r="Q689" s="1799"/>
      <c r="R689" s="1799"/>
      <c r="S689" s="1799"/>
      <c r="T689" s="1662"/>
      <c r="U689" s="1664"/>
      <c r="V689" s="1664"/>
      <c r="W689" s="1800"/>
      <c r="X689" s="1800"/>
      <c r="Y689" s="1800"/>
      <c r="Z689" s="352"/>
      <c r="AA689" s="1662"/>
      <c r="AB689" s="249"/>
      <c r="AC689" s="249"/>
      <c r="AD689" s="249"/>
      <c r="AE689" s="249"/>
      <c r="AF689" s="249"/>
      <c r="AG689" s="249"/>
      <c r="AH689" s="249"/>
      <c r="AI689" s="225"/>
      <c r="AJ689" s="266"/>
      <c r="AK689" s="1625"/>
      <c r="AL689" s="483"/>
      <c r="AM689"/>
      <c r="AQ689" s="1453"/>
    </row>
    <row r="690" spans="1:43" outlineLevel="1" x14ac:dyDescent="0.2">
      <c r="A690" s="787"/>
      <c r="B690" s="781" t="s">
        <v>2276</v>
      </c>
      <c r="C690" s="977"/>
      <c r="D690" s="977"/>
      <c r="E690" s="1424">
        <v>230</v>
      </c>
      <c r="F690" s="276">
        <v>241</v>
      </c>
      <c r="G690" s="1425" t="s">
        <v>3437</v>
      </c>
      <c r="H690" s="554"/>
      <c r="I690" s="904" t="s">
        <v>587</v>
      </c>
      <c r="J690" s="442" t="s">
        <v>3574</v>
      </c>
      <c r="K690" s="554"/>
      <c r="L690" s="1657"/>
      <c r="M690" s="1658"/>
      <c r="N690" s="1659"/>
      <c r="O690" s="1798"/>
      <c r="P690" s="1534"/>
      <c r="Q690" s="1799"/>
      <c r="R690" s="1799"/>
      <c r="S690" s="1799"/>
      <c r="T690" s="1662"/>
      <c r="U690" s="1664"/>
      <c r="V690" s="1664"/>
      <c r="W690" s="1800"/>
      <c r="X690" s="1800"/>
      <c r="Y690" s="1800"/>
      <c r="Z690" s="352"/>
      <c r="AA690" s="1662"/>
      <c r="AB690" s="249"/>
      <c r="AC690" s="249"/>
      <c r="AD690" s="249"/>
      <c r="AE690" s="249"/>
      <c r="AF690" s="249"/>
      <c r="AG690" s="249"/>
      <c r="AH690" s="249"/>
      <c r="AI690" s="225"/>
      <c r="AJ690" s="266"/>
      <c r="AK690" s="1625"/>
      <c r="AL690" s="483"/>
      <c r="AM690"/>
      <c r="AQ690" s="1453"/>
    </row>
    <row r="691" spans="1:43" outlineLevel="1" x14ac:dyDescent="0.2">
      <c r="A691" s="787"/>
      <c r="B691" s="781" t="s">
        <v>2276</v>
      </c>
      <c r="C691" s="977"/>
      <c r="D691" s="977"/>
      <c r="E691" s="1424">
        <v>230</v>
      </c>
      <c r="F691" s="276">
        <v>241</v>
      </c>
      <c r="G691" s="1425" t="s">
        <v>3437</v>
      </c>
      <c r="H691" s="554"/>
      <c r="I691" s="904" t="s">
        <v>587</v>
      </c>
      <c r="J691" s="442" t="s">
        <v>3444</v>
      </c>
      <c r="K691" s="554"/>
      <c r="L691" s="1657"/>
      <c r="M691" s="1658"/>
      <c r="N691" s="1659"/>
      <c r="O691" s="1798"/>
      <c r="P691" s="1534"/>
      <c r="Q691" s="1799"/>
      <c r="R691" s="1799"/>
      <c r="S691" s="1799"/>
      <c r="T691" s="1662"/>
      <c r="U691" s="1664"/>
      <c r="V691" s="1664"/>
      <c r="W691" s="1800"/>
      <c r="X691" s="1800"/>
      <c r="Y691" s="1800"/>
      <c r="Z691" s="352"/>
      <c r="AA691" s="1662"/>
      <c r="AB691" s="249"/>
      <c r="AC691" s="249"/>
      <c r="AD691" s="249"/>
      <c r="AE691" s="249"/>
      <c r="AF691" s="249"/>
      <c r="AG691" s="249"/>
      <c r="AH691" s="249"/>
      <c r="AI691" s="225"/>
      <c r="AJ691" s="266"/>
      <c r="AK691" s="1625"/>
      <c r="AL691" s="483"/>
      <c r="AM691"/>
      <c r="AQ691" s="1453"/>
    </row>
    <row r="692" spans="1:43" outlineLevel="1" x14ac:dyDescent="0.2">
      <c r="A692" s="787"/>
      <c r="B692" s="781" t="s">
        <v>2276</v>
      </c>
      <c r="C692" s="977"/>
      <c r="D692" s="977"/>
      <c r="E692" s="1424">
        <v>230</v>
      </c>
      <c r="F692" s="276">
        <v>241</v>
      </c>
      <c r="G692" s="1425" t="s">
        <v>3437</v>
      </c>
      <c r="H692" s="554"/>
      <c r="I692" s="904" t="s">
        <v>587</v>
      </c>
      <c r="J692" s="442" t="s">
        <v>3573</v>
      </c>
      <c r="K692" s="554"/>
      <c r="L692" s="1657"/>
      <c r="M692" s="1658"/>
      <c r="N692" s="1659"/>
      <c r="O692" s="1798"/>
      <c r="P692" s="1534"/>
      <c r="Q692" s="1799"/>
      <c r="R692" s="1799"/>
      <c r="S692" s="1799"/>
      <c r="T692" s="1662"/>
      <c r="U692" s="1664"/>
      <c r="V692" s="1664"/>
      <c r="W692" s="1800"/>
      <c r="X692" s="1800"/>
      <c r="Y692" s="1800"/>
      <c r="Z692" s="352"/>
      <c r="AA692" s="1662"/>
      <c r="AB692" s="249"/>
      <c r="AC692" s="249"/>
      <c r="AD692" s="249"/>
      <c r="AE692" s="249"/>
      <c r="AF692" s="249"/>
      <c r="AG692" s="249"/>
      <c r="AH692" s="249"/>
      <c r="AI692" s="225"/>
      <c r="AJ692" s="266"/>
      <c r="AK692" s="1625"/>
      <c r="AL692" s="483"/>
      <c r="AM692"/>
      <c r="AQ692" s="1453"/>
    </row>
    <row r="693" spans="1:43" outlineLevel="1" x14ac:dyDescent="0.2">
      <c r="A693" s="787"/>
      <c r="B693" s="781" t="s">
        <v>2276</v>
      </c>
      <c r="C693" s="977"/>
      <c r="D693" s="977"/>
      <c r="E693" s="1424">
        <v>230</v>
      </c>
      <c r="F693" s="276">
        <v>241</v>
      </c>
      <c r="G693" s="1425" t="s">
        <v>3437</v>
      </c>
      <c r="H693" s="554"/>
      <c r="I693" s="904" t="s">
        <v>587</v>
      </c>
      <c r="J693" s="442" t="s">
        <v>3575</v>
      </c>
      <c r="K693" s="554"/>
      <c r="L693" s="1657"/>
      <c r="M693" s="1658"/>
      <c r="N693" s="1659"/>
      <c r="O693" s="1798"/>
      <c r="P693" s="1534"/>
      <c r="Q693" s="1799"/>
      <c r="R693" s="1799"/>
      <c r="S693" s="1799"/>
      <c r="T693" s="1662"/>
      <c r="U693" s="1664"/>
      <c r="V693" s="1664"/>
      <c r="W693" s="1800"/>
      <c r="X693" s="1800"/>
      <c r="Y693" s="1800"/>
      <c r="Z693" s="352"/>
      <c r="AA693" s="1662"/>
      <c r="AB693" s="249"/>
      <c r="AC693" s="249"/>
      <c r="AD693" s="249"/>
      <c r="AE693" s="249"/>
      <c r="AF693" s="249"/>
      <c r="AG693" s="249"/>
      <c r="AH693" s="249"/>
      <c r="AI693" s="225"/>
      <c r="AJ693" s="266"/>
      <c r="AK693" s="1625"/>
      <c r="AL693" s="483"/>
      <c r="AM693"/>
      <c r="AQ693" s="1453"/>
    </row>
    <row r="694" spans="1:43" outlineLevel="1" x14ac:dyDescent="0.2">
      <c r="A694" s="787"/>
      <c r="B694" s="781" t="s">
        <v>2276</v>
      </c>
      <c r="C694" s="977"/>
      <c r="D694" s="977"/>
      <c r="E694" s="1424">
        <v>230</v>
      </c>
      <c r="F694" s="276">
        <v>241</v>
      </c>
      <c r="G694" s="1425" t="s">
        <v>3437</v>
      </c>
      <c r="H694" s="554"/>
      <c r="I694" s="904" t="s">
        <v>587</v>
      </c>
      <c r="J694" s="442" t="s">
        <v>3445</v>
      </c>
      <c r="K694" s="554"/>
      <c r="L694" s="1657"/>
      <c r="M694" s="1658"/>
      <c r="N694" s="1659"/>
      <c r="O694" s="1798"/>
      <c r="P694" s="1534"/>
      <c r="Q694" s="1799"/>
      <c r="R694" s="1799"/>
      <c r="S694" s="1799"/>
      <c r="T694" s="1662"/>
      <c r="U694" s="1664"/>
      <c r="V694" s="1664"/>
      <c r="W694" s="1800"/>
      <c r="X694" s="1800"/>
      <c r="Y694" s="1800"/>
      <c r="Z694" s="352"/>
      <c r="AA694" s="1662"/>
      <c r="AB694" s="249"/>
      <c r="AC694" s="249"/>
      <c r="AD694" s="249"/>
      <c r="AE694" s="249"/>
      <c r="AF694" s="249"/>
      <c r="AG694" s="249"/>
      <c r="AH694" s="249"/>
      <c r="AI694" s="225"/>
      <c r="AJ694" s="266"/>
      <c r="AK694" s="1625"/>
      <c r="AL694" s="483"/>
      <c r="AM694"/>
      <c r="AQ694" s="1453"/>
    </row>
    <row r="695" spans="1:43" outlineLevel="1" x14ac:dyDescent="0.2">
      <c r="A695" s="788"/>
      <c r="B695" s="807" t="s">
        <v>2276</v>
      </c>
      <c r="C695" s="978"/>
      <c r="D695" s="978"/>
      <c r="E695" s="1731">
        <v>230</v>
      </c>
      <c r="F695" s="289">
        <v>241</v>
      </c>
      <c r="G695" s="1791" t="s">
        <v>3437</v>
      </c>
      <c r="H695" s="551"/>
      <c r="I695" s="897" t="s">
        <v>587</v>
      </c>
      <c r="J695" s="442" t="s">
        <v>3571</v>
      </c>
      <c r="K695" s="554"/>
      <c r="L695" s="1657"/>
      <c r="M695" s="1658"/>
      <c r="N695" s="1659"/>
      <c r="O695" s="1798"/>
      <c r="P695" s="1534"/>
      <c r="Q695" s="1799"/>
      <c r="R695" s="1799"/>
      <c r="S695" s="1799"/>
      <c r="T695" s="1662"/>
      <c r="U695" s="1664"/>
      <c r="V695" s="1664"/>
      <c r="W695" s="1800"/>
      <c r="X695" s="1800"/>
      <c r="Y695" s="1800"/>
      <c r="Z695" s="352"/>
      <c r="AA695" s="1801"/>
      <c r="AB695" s="260"/>
      <c r="AC695" s="260"/>
      <c r="AD695" s="260"/>
      <c r="AE695" s="260"/>
      <c r="AF695" s="260"/>
      <c r="AG695" s="260"/>
      <c r="AH695" s="260"/>
      <c r="AI695" s="261"/>
      <c r="AJ695" s="267"/>
      <c r="AK695" s="1626"/>
      <c r="AL695" s="483"/>
      <c r="AM695"/>
      <c r="AQ695" s="1453"/>
    </row>
    <row r="696" spans="1:43" ht="24" customHeight="1" x14ac:dyDescent="0.2">
      <c r="A696" s="813" t="s">
        <v>2080</v>
      </c>
      <c r="B696" s="805" t="s">
        <v>2276</v>
      </c>
      <c r="C696" s="975" t="s">
        <v>2537</v>
      </c>
      <c r="D696" s="975" t="s">
        <v>62</v>
      </c>
      <c r="E696" s="766">
        <v>230</v>
      </c>
      <c r="F696" s="378">
        <v>269</v>
      </c>
      <c r="G696" s="378" t="s">
        <v>28</v>
      </c>
      <c r="H696" s="378" t="s">
        <v>498</v>
      </c>
      <c r="I696" s="898"/>
      <c r="J696" s="302" t="s">
        <v>652</v>
      </c>
      <c r="K696" s="271">
        <v>64186</v>
      </c>
      <c r="L696" s="327" t="s">
        <v>583</v>
      </c>
      <c r="M696" s="272">
        <v>4.18</v>
      </c>
      <c r="N696" s="1097"/>
      <c r="O696" s="273">
        <v>101954.8008</v>
      </c>
      <c r="P696" s="269"/>
      <c r="Q696" s="1055">
        <v>2548.8700200000003</v>
      </c>
      <c r="R696" s="1055">
        <v>6565.8891600000006</v>
      </c>
      <c r="S696" s="1055">
        <v>2039.09602</v>
      </c>
      <c r="T696" s="274">
        <v>113108.656</v>
      </c>
      <c r="U696" s="272">
        <v>18210.493620000001</v>
      </c>
      <c r="V696" s="272">
        <v>131319.14962000001</v>
      </c>
      <c r="W696" s="275">
        <v>4491.1174000000001</v>
      </c>
      <c r="X696" s="275">
        <v>755.82759999999996</v>
      </c>
      <c r="Y696" s="275">
        <v>1966.5228</v>
      </c>
      <c r="Z696" s="272">
        <v>7213.4678000000004</v>
      </c>
      <c r="AA696" s="385">
        <v>138532.61742</v>
      </c>
      <c r="AB696" s="348">
        <v>47795.75</v>
      </c>
      <c r="AC696" s="348">
        <v>2259.88</v>
      </c>
      <c r="AD696" s="348">
        <v>950.04</v>
      </c>
      <c r="AE696" s="347">
        <v>52359.29</v>
      </c>
      <c r="AF696" s="347">
        <v>2475.65</v>
      </c>
      <c r="AG696" s="347">
        <v>1561.12</v>
      </c>
      <c r="AH696" s="846">
        <v>194928.67741999999</v>
      </c>
      <c r="AI696" s="846">
        <v>3.04</v>
      </c>
      <c r="AJ696" s="398"/>
      <c r="AK696" s="1629">
        <v>87</v>
      </c>
      <c r="AL696" s="484"/>
      <c r="AM696" s="751" t="s">
        <v>2604</v>
      </c>
      <c r="AN696" t="b">
        <v>0</v>
      </c>
      <c r="AO696" t="e">
        <v>#NAME?</v>
      </c>
      <c r="AQ696" s="1454"/>
    </row>
    <row r="697" spans="1:43" outlineLevel="1" x14ac:dyDescent="0.2">
      <c r="A697" s="787"/>
      <c r="B697" s="781" t="s">
        <v>2276</v>
      </c>
      <c r="C697" s="977"/>
      <c r="D697" s="977"/>
      <c r="E697" s="767">
        <v>230</v>
      </c>
      <c r="F697" s="276">
        <v>269</v>
      </c>
      <c r="G697" s="276" t="s">
        <v>28</v>
      </c>
      <c r="H697" s="277"/>
      <c r="I697" s="895">
        <v>1</v>
      </c>
      <c r="J697" s="279" t="s">
        <v>546</v>
      </c>
      <c r="K697" s="319">
        <v>12617</v>
      </c>
      <c r="L697" s="321"/>
      <c r="M697" s="281">
        <v>0.5</v>
      </c>
      <c r="N697" s="1463">
        <v>54</v>
      </c>
      <c r="O697" s="283">
        <v>22073.16</v>
      </c>
      <c r="P697" s="284">
        <v>2.5</v>
      </c>
      <c r="Q697" s="1056">
        <v>551.82899999999995</v>
      </c>
      <c r="R697" s="1056">
        <v>1421.5115000000001</v>
      </c>
      <c r="S697" s="1056">
        <v>441.46319999999997</v>
      </c>
      <c r="T697" s="285">
        <v>24487.9637</v>
      </c>
      <c r="U697" s="286">
        <v>3942.5621599999999</v>
      </c>
      <c r="V697" s="286">
        <v>28430.525860000002</v>
      </c>
      <c r="W697" s="287">
        <v>537.21500000000003</v>
      </c>
      <c r="X697" s="287">
        <v>90.41</v>
      </c>
      <c r="Y697" s="287">
        <v>235.23</v>
      </c>
      <c r="Z697" s="345">
        <v>862.85500000000002</v>
      </c>
      <c r="AA697" s="285">
        <v>29293.380860000001</v>
      </c>
      <c r="AB697" s="350"/>
      <c r="AC697" s="350"/>
      <c r="AD697" s="350"/>
      <c r="AE697" s="350"/>
      <c r="AF697" s="350"/>
      <c r="AG697" s="350"/>
      <c r="AH697" s="832"/>
      <c r="AI697" s="843"/>
      <c r="AJ697" s="351"/>
      <c r="AK697" s="1625"/>
      <c r="AL697" s="483"/>
      <c r="AM697"/>
      <c r="AO697" t="s">
        <v>364</v>
      </c>
      <c r="AQ697" s="1453"/>
    </row>
    <row r="698" spans="1:43" outlineLevel="1" x14ac:dyDescent="0.2">
      <c r="A698" s="787"/>
      <c r="B698" s="781" t="s">
        <v>2276</v>
      </c>
      <c r="C698" s="977"/>
      <c r="D698" s="977"/>
      <c r="E698" s="1424">
        <v>230</v>
      </c>
      <c r="F698" s="1425">
        <v>269</v>
      </c>
      <c r="G698" s="1425" t="s">
        <v>28</v>
      </c>
      <c r="H698" s="1426"/>
      <c r="I698" s="895">
        <v>140</v>
      </c>
      <c r="J698" s="1427" t="s">
        <v>536</v>
      </c>
      <c r="K698" s="1432">
        <v>7405</v>
      </c>
      <c r="L698" s="1428"/>
      <c r="M698" s="1429">
        <v>0.5</v>
      </c>
      <c r="N698" s="1463">
        <v>39</v>
      </c>
      <c r="O698" s="283">
        <v>12256.5</v>
      </c>
      <c r="P698" s="284">
        <v>2.5</v>
      </c>
      <c r="Q698" s="1056">
        <v>306.41250000000002</v>
      </c>
      <c r="R698" s="1056">
        <v>789.31859999999995</v>
      </c>
      <c r="S698" s="1056">
        <v>245.13</v>
      </c>
      <c r="T698" s="285">
        <v>13597.3611</v>
      </c>
      <c r="U698" s="286">
        <v>2189.1751399999998</v>
      </c>
      <c r="V698" s="286">
        <v>15786.536239999999</v>
      </c>
      <c r="W698" s="287">
        <v>537.21500000000003</v>
      </c>
      <c r="X698" s="287">
        <v>90.41</v>
      </c>
      <c r="Y698" s="287">
        <v>235.23</v>
      </c>
      <c r="Z698" s="345">
        <v>862.85500000000002</v>
      </c>
      <c r="AA698" s="285">
        <v>16649.391240000001</v>
      </c>
      <c r="AB698" s="249"/>
      <c r="AC698" s="249"/>
      <c r="AD698" s="249"/>
      <c r="AE698" s="249"/>
      <c r="AF698" s="249"/>
      <c r="AG698" s="249"/>
      <c r="AH698" s="830"/>
      <c r="AI698" s="225"/>
      <c r="AJ698" s="266"/>
      <c r="AK698" s="1625"/>
      <c r="AL698" s="483"/>
      <c r="AM698"/>
      <c r="AO698" t="s">
        <v>364</v>
      </c>
      <c r="AQ698" s="1453"/>
    </row>
    <row r="699" spans="1:43" outlineLevel="1" x14ac:dyDescent="0.2">
      <c r="A699" s="787"/>
      <c r="B699" s="781" t="s">
        <v>2276</v>
      </c>
      <c r="C699" s="977"/>
      <c r="D699" s="977"/>
      <c r="E699" s="767">
        <v>230</v>
      </c>
      <c r="F699" s="276">
        <v>269</v>
      </c>
      <c r="G699" s="276" t="s">
        <v>28</v>
      </c>
      <c r="H699" s="277"/>
      <c r="I699" s="895">
        <v>66</v>
      </c>
      <c r="J699" s="279" t="s">
        <v>3199</v>
      </c>
      <c r="K699" s="319">
        <v>11250</v>
      </c>
      <c r="L699" s="322"/>
      <c r="M699" s="281">
        <v>0.5</v>
      </c>
      <c r="N699" s="1463">
        <v>34</v>
      </c>
      <c r="O699" s="283">
        <v>10073.879999999999</v>
      </c>
      <c r="P699" s="284">
        <v>2.5</v>
      </c>
      <c r="Q699" s="1056">
        <v>251.84700000000001</v>
      </c>
      <c r="R699" s="1056">
        <v>648.75787000000003</v>
      </c>
      <c r="S699" s="1056">
        <v>201.4776</v>
      </c>
      <c r="T699" s="285">
        <v>11175.962469999999</v>
      </c>
      <c r="U699" s="286">
        <v>1799.32996</v>
      </c>
      <c r="V699" s="286">
        <v>12975.292429999998</v>
      </c>
      <c r="W699" s="287">
        <v>537.21500000000003</v>
      </c>
      <c r="X699" s="287">
        <v>90.41</v>
      </c>
      <c r="Y699" s="287">
        <v>235.23</v>
      </c>
      <c r="Z699" s="345">
        <v>862.85500000000002</v>
      </c>
      <c r="AA699" s="285">
        <v>13838.147429999997</v>
      </c>
      <c r="AB699" s="249"/>
      <c r="AC699" s="249"/>
      <c r="AD699" s="249"/>
      <c r="AE699" s="249"/>
      <c r="AF699" s="249"/>
      <c r="AG699" s="249"/>
      <c r="AH699" s="830"/>
      <c r="AI699" s="225"/>
      <c r="AJ699" s="266"/>
      <c r="AK699" s="1625"/>
      <c r="AL699" s="483"/>
      <c r="AM699"/>
      <c r="AO699" t="s">
        <v>364</v>
      </c>
      <c r="AQ699" s="1453"/>
    </row>
    <row r="700" spans="1:43" outlineLevel="1" x14ac:dyDescent="0.2">
      <c r="A700" s="787"/>
      <c r="B700" s="781" t="s">
        <v>2276</v>
      </c>
      <c r="C700" s="977"/>
      <c r="D700" s="977"/>
      <c r="E700" s="767">
        <v>230</v>
      </c>
      <c r="F700" s="276">
        <v>269</v>
      </c>
      <c r="G700" s="276" t="s">
        <v>28</v>
      </c>
      <c r="H700" s="277"/>
      <c r="I700" s="895">
        <v>80</v>
      </c>
      <c r="J700" s="279" t="s">
        <v>561</v>
      </c>
      <c r="K700" s="319">
        <v>32914</v>
      </c>
      <c r="L700" s="322"/>
      <c r="M700" s="281">
        <v>2</v>
      </c>
      <c r="N700" s="1463">
        <v>38</v>
      </c>
      <c r="O700" s="283">
        <v>47140.08</v>
      </c>
      <c r="P700" s="284">
        <v>2.5</v>
      </c>
      <c r="Q700" s="1056">
        <v>1178.502</v>
      </c>
      <c r="R700" s="1056">
        <v>3035.8211500000002</v>
      </c>
      <c r="S700" s="1056">
        <v>942.80160000000001</v>
      </c>
      <c r="T700" s="285">
        <v>52297.204750000004</v>
      </c>
      <c r="U700" s="286">
        <v>8419.8499599999996</v>
      </c>
      <c r="V700" s="286">
        <v>60717.054710000004</v>
      </c>
      <c r="W700" s="287">
        <v>2148.86</v>
      </c>
      <c r="X700" s="287">
        <v>361.64</v>
      </c>
      <c r="Y700" s="287">
        <v>940.92</v>
      </c>
      <c r="Z700" s="345">
        <v>3451.42</v>
      </c>
      <c r="AA700" s="285">
        <v>64168.474710000002</v>
      </c>
      <c r="AB700" s="249"/>
      <c r="AC700" s="249"/>
      <c r="AD700" s="249"/>
      <c r="AE700" s="249"/>
      <c r="AF700" s="249"/>
      <c r="AG700" s="249"/>
      <c r="AH700" s="830"/>
      <c r="AI700" s="225"/>
      <c r="AJ700" s="266"/>
      <c r="AK700" s="1625"/>
      <c r="AL700" s="483"/>
      <c r="AM700"/>
      <c r="AO700" t="s">
        <v>364</v>
      </c>
      <c r="AQ700" s="1453"/>
    </row>
    <row r="701" spans="1:43" outlineLevel="1" x14ac:dyDescent="0.2">
      <c r="A701" s="787"/>
      <c r="B701" s="807" t="s">
        <v>2276</v>
      </c>
      <c r="C701" s="978"/>
      <c r="D701" s="978"/>
      <c r="E701" s="768">
        <v>230</v>
      </c>
      <c r="F701" s="289">
        <v>269</v>
      </c>
      <c r="G701" s="289" t="s">
        <v>28</v>
      </c>
      <c r="H701" s="290"/>
      <c r="I701" s="899">
        <v>200</v>
      </c>
      <c r="J701" s="292" t="s">
        <v>1927</v>
      </c>
      <c r="K701" s="290"/>
      <c r="L701" s="656"/>
      <c r="M701" s="294">
        <v>0.68</v>
      </c>
      <c r="N701" s="1465">
        <v>27</v>
      </c>
      <c r="O701" s="283">
        <v>10411.1808</v>
      </c>
      <c r="P701" s="297">
        <v>2.5</v>
      </c>
      <c r="Q701" s="1056">
        <v>260.27951999999999</v>
      </c>
      <c r="R701" s="1056">
        <v>670.48004000000003</v>
      </c>
      <c r="S701" s="1056">
        <v>208.22362000000001</v>
      </c>
      <c r="T701" s="298">
        <v>11550.163980000001</v>
      </c>
      <c r="U701" s="286">
        <v>1859.5763999999999</v>
      </c>
      <c r="V701" s="299">
        <v>13409.740380000001</v>
      </c>
      <c r="W701" s="287">
        <v>730.61239999999998</v>
      </c>
      <c r="X701" s="287">
        <v>122.9576</v>
      </c>
      <c r="Y701" s="287">
        <v>319.9128</v>
      </c>
      <c r="Z701" s="346">
        <v>1173.4828</v>
      </c>
      <c r="AA701" s="298">
        <v>14583.223180000001</v>
      </c>
      <c r="AB701" s="260"/>
      <c r="AC701" s="260"/>
      <c r="AD701" s="260"/>
      <c r="AE701" s="260"/>
      <c r="AF701" s="260"/>
      <c r="AG701" s="260"/>
      <c r="AH701" s="833"/>
      <c r="AI701" s="261"/>
      <c r="AJ701" s="267"/>
      <c r="AK701" s="1626"/>
      <c r="AL701" s="483"/>
      <c r="AM701"/>
      <c r="AO701" t="s">
        <v>364</v>
      </c>
      <c r="AQ701" s="1453"/>
    </row>
    <row r="702" spans="1:43" ht="31.5" customHeight="1" x14ac:dyDescent="0.2">
      <c r="A702" s="804" t="s">
        <v>2081</v>
      </c>
      <c r="B702" s="781" t="s">
        <v>2276</v>
      </c>
      <c r="C702" s="977" t="s">
        <v>2537</v>
      </c>
      <c r="D702" s="977" t="s">
        <v>62</v>
      </c>
      <c r="E702" s="769">
        <v>230</v>
      </c>
      <c r="F702" s="268">
        <v>283</v>
      </c>
      <c r="G702" s="268" t="s">
        <v>167</v>
      </c>
      <c r="H702" s="268" t="s">
        <v>498</v>
      </c>
      <c r="I702" s="898"/>
      <c r="J702" s="302" t="s">
        <v>835</v>
      </c>
      <c r="K702" s="271">
        <v>12</v>
      </c>
      <c r="L702" s="327" t="s">
        <v>641</v>
      </c>
      <c r="M702" s="272">
        <v>10.370000000000001</v>
      </c>
      <c r="N702" s="1097"/>
      <c r="O702" s="273">
        <v>274986.54720000003</v>
      </c>
      <c r="P702" s="269"/>
      <c r="Q702" s="1055">
        <v>6874.6636799999997</v>
      </c>
      <c r="R702" s="1055">
        <v>17709.13364</v>
      </c>
      <c r="S702" s="1055">
        <v>5499.7309399999995</v>
      </c>
      <c r="T702" s="274">
        <v>305070.07546000002</v>
      </c>
      <c r="U702" s="272">
        <v>49116.282149999999</v>
      </c>
      <c r="V702" s="272">
        <v>354186.35761000001</v>
      </c>
      <c r="W702" s="275">
        <v>11141.839099999999</v>
      </c>
      <c r="X702" s="275">
        <v>1875.1034000000002</v>
      </c>
      <c r="Y702" s="275">
        <v>4878.6702000000005</v>
      </c>
      <c r="Z702" s="272">
        <v>17895.612699999998</v>
      </c>
      <c r="AA702" s="274">
        <v>372081.97031</v>
      </c>
      <c r="AB702" s="348">
        <v>25892.16</v>
      </c>
      <c r="AC702" s="348">
        <v>3438.5</v>
      </c>
      <c r="AD702" s="348">
        <v>950.04</v>
      </c>
      <c r="AE702" s="347">
        <v>28364.34</v>
      </c>
      <c r="AF702" s="347">
        <v>3766.81</v>
      </c>
      <c r="AG702" s="347">
        <v>1561.12</v>
      </c>
      <c r="AH702" s="846">
        <v>405774.24031000002</v>
      </c>
      <c r="AI702" s="846">
        <v>33814.519999999997</v>
      </c>
      <c r="AJ702" s="398"/>
      <c r="AK702" s="1627">
        <v>88</v>
      </c>
      <c r="AL702" s="484"/>
      <c r="AM702" s="751" t="s">
        <v>2604</v>
      </c>
      <c r="AN702" t="b">
        <v>0</v>
      </c>
      <c r="AO702" t="e">
        <v>#NAME?</v>
      </c>
      <c r="AQ702" s="1454"/>
    </row>
    <row r="703" spans="1:43" outlineLevel="1" x14ac:dyDescent="0.2">
      <c r="A703" s="787"/>
      <c r="B703" s="781" t="s">
        <v>2276</v>
      </c>
      <c r="C703" s="977"/>
      <c r="D703" s="977"/>
      <c r="E703" s="767">
        <v>230</v>
      </c>
      <c r="F703" s="276">
        <v>283</v>
      </c>
      <c r="G703" s="276" t="s">
        <v>167</v>
      </c>
      <c r="H703" s="277"/>
      <c r="I703" s="895">
        <v>1</v>
      </c>
      <c r="J703" s="279" t="s">
        <v>546</v>
      </c>
      <c r="K703" s="280"/>
      <c r="L703" s="321"/>
      <c r="M703" s="281">
        <v>1</v>
      </c>
      <c r="N703" s="1463">
        <v>54</v>
      </c>
      <c r="O703" s="283">
        <v>44146.32</v>
      </c>
      <c r="P703" s="284">
        <v>2.5</v>
      </c>
      <c r="Q703" s="1056">
        <v>1103.6579999999999</v>
      </c>
      <c r="R703" s="1056">
        <v>2843.0230099999999</v>
      </c>
      <c r="S703" s="1056">
        <v>882.92639999999994</v>
      </c>
      <c r="T703" s="285">
        <v>48975.927409999997</v>
      </c>
      <c r="U703" s="286">
        <v>7885.1243100000002</v>
      </c>
      <c r="V703" s="286">
        <v>56861.051719999996</v>
      </c>
      <c r="W703" s="287">
        <v>1074.43</v>
      </c>
      <c r="X703" s="287">
        <v>180.82</v>
      </c>
      <c r="Y703" s="287">
        <v>470.46</v>
      </c>
      <c r="Z703" s="345">
        <v>1725.71</v>
      </c>
      <c r="AA703" s="285">
        <v>58586.761719999995</v>
      </c>
      <c r="AB703" s="350"/>
      <c r="AC703" s="350"/>
      <c r="AD703" s="350"/>
      <c r="AE703" s="350"/>
      <c r="AF703" s="350"/>
      <c r="AG703" s="350"/>
      <c r="AH703" s="1435" t="s">
        <v>364</v>
      </c>
      <c r="AI703" s="843"/>
      <c r="AJ703" s="351"/>
      <c r="AK703" s="1625"/>
      <c r="AL703" s="483"/>
      <c r="AM703"/>
      <c r="AO703" t="s">
        <v>364</v>
      </c>
      <c r="AQ703" s="1453"/>
    </row>
    <row r="704" spans="1:43" outlineLevel="1" x14ac:dyDescent="0.2">
      <c r="A704" s="787"/>
      <c r="B704" s="781" t="s">
        <v>2276</v>
      </c>
      <c r="C704" s="977"/>
      <c r="D704" s="977"/>
      <c r="E704" s="767">
        <v>230</v>
      </c>
      <c r="F704" s="276">
        <v>283</v>
      </c>
      <c r="G704" s="276" t="s">
        <v>167</v>
      </c>
      <c r="H704" s="277"/>
      <c r="I704" s="895">
        <v>150</v>
      </c>
      <c r="J704" s="279" t="s">
        <v>3427</v>
      </c>
      <c r="K704" s="277"/>
      <c r="L704" s="322"/>
      <c r="M704" s="281">
        <v>1</v>
      </c>
      <c r="N704" s="1463">
        <v>50</v>
      </c>
      <c r="O704" s="283">
        <v>37736.400000000001</v>
      </c>
      <c r="P704" s="284">
        <v>2.5</v>
      </c>
      <c r="Q704" s="1056">
        <v>943.41</v>
      </c>
      <c r="R704" s="1056">
        <v>2430.2241600000002</v>
      </c>
      <c r="S704" s="1056">
        <v>754.72799999999995</v>
      </c>
      <c r="T704" s="285">
        <v>41864.762160000006</v>
      </c>
      <c r="U704" s="286">
        <v>6740.2267099999999</v>
      </c>
      <c r="V704" s="286">
        <v>48604.988870000008</v>
      </c>
      <c r="W704" s="287">
        <v>1074.43</v>
      </c>
      <c r="X704" s="287">
        <v>180.82</v>
      </c>
      <c r="Y704" s="287">
        <v>470.46</v>
      </c>
      <c r="Z704" s="345">
        <v>1725.71</v>
      </c>
      <c r="AA704" s="285">
        <v>50330.698870000007</v>
      </c>
      <c r="AB704" s="249"/>
      <c r="AC704" s="249"/>
      <c r="AD704" s="249"/>
      <c r="AE704" s="249"/>
      <c r="AF704" s="249"/>
      <c r="AG704" s="249"/>
      <c r="AH704" s="1435" t="s">
        <v>364</v>
      </c>
      <c r="AI704" s="225"/>
      <c r="AJ704" s="266"/>
      <c r="AK704" s="1625"/>
      <c r="AL704" s="483"/>
      <c r="AM704"/>
      <c r="AO704" t="s">
        <v>364</v>
      </c>
      <c r="AQ704" s="1453"/>
    </row>
    <row r="705" spans="1:43" outlineLevel="1" x14ac:dyDescent="0.2">
      <c r="A705" s="787"/>
      <c r="B705" s="781" t="s">
        <v>2276</v>
      </c>
      <c r="C705" s="977"/>
      <c r="D705" s="977"/>
      <c r="E705" s="767">
        <v>230</v>
      </c>
      <c r="F705" s="276">
        <v>283</v>
      </c>
      <c r="G705" s="276" t="s">
        <v>167</v>
      </c>
      <c r="H705" s="277"/>
      <c r="I705" s="895">
        <v>69</v>
      </c>
      <c r="J705" s="279" t="s">
        <v>556</v>
      </c>
      <c r="K705" s="277"/>
      <c r="L705" s="322"/>
      <c r="M705" s="281">
        <v>1</v>
      </c>
      <c r="N705" s="1463">
        <v>34</v>
      </c>
      <c r="O705" s="283">
        <v>20147.759999999998</v>
      </c>
      <c r="P705" s="284">
        <v>2.5</v>
      </c>
      <c r="Q705" s="1056">
        <v>503.69400000000002</v>
      </c>
      <c r="R705" s="1056">
        <v>1297.5157400000001</v>
      </c>
      <c r="S705" s="1056">
        <v>402.95519999999999</v>
      </c>
      <c r="T705" s="285">
        <v>22351.924939999997</v>
      </c>
      <c r="U705" s="286">
        <v>3598.6599200000001</v>
      </c>
      <c r="V705" s="286">
        <v>25950.584859999995</v>
      </c>
      <c r="W705" s="287">
        <v>1074.43</v>
      </c>
      <c r="X705" s="287">
        <v>180.82</v>
      </c>
      <c r="Y705" s="287">
        <v>470.46</v>
      </c>
      <c r="Z705" s="345">
        <v>1725.71</v>
      </c>
      <c r="AA705" s="285">
        <v>27676.294859999995</v>
      </c>
      <c r="AB705" s="249"/>
      <c r="AC705" s="249"/>
      <c r="AD705" s="249"/>
      <c r="AE705" s="249"/>
      <c r="AF705" s="249"/>
      <c r="AG705" s="249"/>
      <c r="AH705" s="1435" t="s">
        <v>364</v>
      </c>
      <c r="AI705" s="225"/>
      <c r="AJ705" s="266"/>
      <c r="AK705" s="1625"/>
      <c r="AL705" s="483"/>
      <c r="AM705"/>
      <c r="AO705" t="s">
        <v>364</v>
      </c>
      <c r="AQ705" s="1453"/>
    </row>
    <row r="706" spans="1:43" outlineLevel="1" x14ac:dyDescent="0.2">
      <c r="A706" s="787"/>
      <c r="B706" s="781" t="s">
        <v>2276</v>
      </c>
      <c r="C706" s="977"/>
      <c r="D706" s="977"/>
      <c r="E706" s="1424">
        <v>230</v>
      </c>
      <c r="F706" s="1425">
        <v>283</v>
      </c>
      <c r="G706" s="1425" t="s">
        <v>167</v>
      </c>
      <c r="H706" s="1426"/>
      <c r="I706" s="895">
        <v>209</v>
      </c>
      <c r="J706" s="1427" t="s">
        <v>539</v>
      </c>
      <c r="K706" s="1426"/>
      <c r="L706" s="1428"/>
      <c r="M706" s="1429">
        <v>1</v>
      </c>
      <c r="N706" s="1463">
        <v>39</v>
      </c>
      <c r="O706" s="283">
        <v>24513</v>
      </c>
      <c r="P706" s="284">
        <v>2.5</v>
      </c>
      <c r="Q706" s="1056">
        <v>612.82500000000005</v>
      </c>
      <c r="R706" s="1056">
        <v>1578.6371999999999</v>
      </c>
      <c r="S706" s="1056">
        <v>490.26</v>
      </c>
      <c r="T706" s="285">
        <v>27194.7222</v>
      </c>
      <c r="U706" s="286">
        <v>4378.3502699999999</v>
      </c>
      <c r="V706" s="286">
        <v>31573.072469999999</v>
      </c>
      <c r="W706" s="287">
        <v>1074.43</v>
      </c>
      <c r="X706" s="287">
        <v>180.82</v>
      </c>
      <c r="Y706" s="287">
        <v>470.46</v>
      </c>
      <c r="Z706" s="345">
        <v>1725.71</v>
      </c>
      <c r="AA706" s="285">
        <v>33298.782469999998</v>
      </c>
      <c r="AB706" s="249"/>
      <c r="AC706" s="249"/>
      <c r="AD706" s="249"/>
      <c r="AE706" s="249"/>
      <c r="AF706" s="249"/>
      <c r="AG706" s="249"/>
      <c r="AH706" s="1435" t="s">
        <v>364</v>
      </c>
      <c r="AI706" s="225"/>
      <c r="AJ706" s="266"/>
      <c r="AK706" s="1625"/>
      <c r="AL706" s="483"/>
      <c r="AM706"/>
      <c r="AO706" t="s">
        <v>364</v>
      </c>
      <c r="AQ706" s="1453"/>
    </row>
    <row r="707" spans="1:43" outlineLevel="1" x14ac:dyDescent="0.2">
      <c r="A707" s="787"/>
      <c r="B707" s="781" t="s">
        <v>2276</v>
      </c>
      <c r="C707" s="977"/>
      <c r="D707" s="977"/>
      <c r="E707" s="767">
        <v>230</v>
      </c>
      <c r="F707" s="276">
        <v>283</v>
      </c>
      <c r="G707" s="276" t="s">
        <v>167</v>
      </c>
      <c r="H707" s="277"/>
      <c r="I707" s="895">
        <v>80</v>
      </c>
      <c r="J707" s="279" t="s">
        <v>561</v>
      </c>
      <c r="K707" s="277"/>
      <c r="L707" s="322"/>
      <c r="M707" s="281">
        <v>5</v>
      </c>
      <c r="N707" s="1463">
        <v>40</v>
      </c>
      <c r="O707" s="283">
        <v>127467.6</v>
      </c>
      <c r="P707" s="284">
        <v>2.5</v>
      </c>
      <c r="Q707" s="1056">
        <v>3186.69</v>
      </c>
      <c r="R707" s="1056">
        <v>8208.9134400000003</v>
      </c>
      <c r="S707" s="1056">
        <v>2549.3519999999999</v>
      </c>
      <c r="T707" s="285">
        <v>141412.55544000003</v>
      </c>
      <c r="U707" s="286">
        <v>22767.421429999999</v>
      </c>
      <c r="V707" s="286">
        <v>164179.97687000001</v>
      </c>
      <c r="W707" s="287">
        <v>5372.15</v>
      </c>
      <c r="X707" s="287">
        <v>904.1</v>
      </c>
      <c r="Y707" s="287">
        <v>2352.3000000000002</v>
      </c>
      <c r="Z707" s="345">
        <v>8628.5499999999993</v>
      </c>
      <c r="AA707" s="285">
        <v>172808.52687</v>
      </c>
      <c r="AB707" s="249"/>
      <c r="AC707" s="249"/>
      <c r="AD707" s="249"/>
      <c r="AE707" s="249"/>
      <c r="AF707" s="249"/>
      <c r="AG707" s="249"/>
      <c r="AH707" s="1435" t="s">
        <v>364</v>
      </c>
      <c r="AI707" s="225"/>
      <c r="AJ707" s="266"/>
      <c r="AK707" s="1625"/>
      <c r="AL707" s="483"/>
      <c r="AM707"/>
      <c r="AO707" t="s">
        <v>364</v>
      </c>
      <c r="AQ707" s="1453"/>
    </row>
    <row r="708" spans="1:43" outlineLevel="1" x14ac:dyDescent="0.2">
      <c r="A708" s="787"/>
      <c r="B708" s="807" t="s">
        <v>2276</v>
      </c>
      <c r="C708" s="978"/>
      <c r="D708" s="978"/>
      <c r="E708" s="768">
        <v>230</v>
      </c>
      <c r="F708" s="289">
        <v>283</v>
      </c>
      <c r="G708" s="289" t="s">
        <v>167</v>
      </c>
      <c r="H708" s="290"/>
      <c r="I708" s="899">
        <v>200</v>
      </c>
      <c r="J708" s="292" t="s">
        <v>1927</v>
      </c>
      <c r="K708" s="290"/>
      <c r="L708" s="656"/>
      <c r="M708" s="294">
        <v>1.37</v>
      </c>
      <c r="N708" s="1465">
        <v>27</v>
      </c>
      <c r="O708" s="283">
        <v>20975.467199999999</v>
      </c>
      <c r="P708" s="297">
        <v>2.5</v>
      </c>
      <c r="Q708" s="1056">
        <v>524.38667999999996</v>
      </c>
      <c r="R708" s="1056">
        <v>1350.8200899999999</v>
      </c>
      <c r="S708" s="1056">
        <v>419.50934000000001</v>
      </c>
      <c r="T708" s="298">
        <v>23270.18331</v>
      </c>
      <c r="U708" s="286">
        <v>3746.4995100000001</v>
      </c>
      <c r="V708" s="299">
        <v>27016.682820000002</v>
      </c>
      <c r="W708" s="287">
        <v>1471.9691</v>
      </c>
      <c r="X708" s="287">
        <v>247.7234</v>
      </c>
      <c r="Y708" s="287">
        <v>644.53020000000004</v>
      </c>
      <c r="Z708" s="346">
        <v>2364.2227000000003</v>
      </c>
      <c r="AA708" s="298">
        <v>29380.90552</v>
      </c>
      <c r="AB708" s="260"/>
      <c r="AC708" s="260"/>
      <c r="AD708" s="260"/>
      <c r="AE708" s="260"/>
      <c r="AF708" s="260"/>
      <c r="AG708" s="260"/>
      <c r="AH708" s="260" t="s">
        <v>364</v>
      </c>
      <c r="AI708" s="261"/>
      <c r="AJ708" s="267"/>
      <c r="AK708" s="1626"/>
      <c r="AL708" s="483"/>
      <c r="AM708"/>
      <c r="AO708" t="s">
        <v>364</v>
      </c>
      <c r="AQ708" s="1453"/>
    </row>
    <row r="709" spans="1:43" ht="27.75" customHeight="1" x14ac:dyDescent="0.2">
      <c r="A709" s="804" t="s">
        <v>2082</v>
      </c>
      <c r="B709" s="805" t="s">
        <v>2276</v>
      </c>
      <c r="C709" s="975" t="s">
        <v>2537</v>
      </c>
      <c r="D709" s="975" t="s">
        <v>2552</v>
      </c>
      <c r="E709" s="766">
        <v>231</v>
      </c>
      <c r="F709" s="268">
        <v>211</v>
      </c>
      <c r="G709" s="268" t="s">
        <v>28</v>
      </c>
      <c r="H709" s="268" t="s">
        <v>498</v>
      </c>
      <c r="I709" s="900"/>
      <c r="J709" s="270" t="s">
        <v>653</v>
      </c>
      <c r="K709" s="271">
        <v>54416</v>
      </c>
      <c r="L709" s="327" t="s">
        <v>583</v>
      </c>
      <c r="M709" s="272">
        <v>3.46</v>
      </c>
      <c r="N709" s="1097"/>
      <c r="O709" s="273">
        <v>93905.097599999994</v>
      </c>
      <c r="P709" s="269"/>
      <c r="Q709" s="1055">
        <v>2347.6274400000002</v>
      </c>
      <c r="R709" s="1055">
        <v>6047.4882899999993</v>
      </c>
      <c r="S709" s="1055">
        <v>1878.10195</v>
      </c>
      <c r="T709" s="274">
        <v>104178.31527999998</v>
      </c>
      <c r="U709" s="272">
        <v>16772.708760000001</v>
      </c>
      <c r="V709" s="272">
        <v>120951.02403999999</v>
      </c>
      <c r="W709" s="275">
        <v>3717.5277999999998</v>
      </c>
      <c r="X709" s="275">
        <v>625.63720000000001</v>
      </c>
      <c r="Y709" s="275">
        <v>1627.7915999999998</v>
      </c>
      <c r="Z709" s="272">
        <v>5970.9566000000004</v>
      </c>
      <c r="AA709" s="274">
        <v>126921.98063999999</v>
      </c>
      <c r="AB709" s="348">
        <v>55710.37</v>
      </c>
      <c r="AC709" s="348">
        <v>6059.89</v>
      </c>
      <c r="AD709" s="348">
        <v>950.04</v>
      </c>
      <c r="AE709" s="347">
        <v>61029.599999999999</v>
      </c>
      <c r="AF709" s="347">
        <v>6638.49</v>
      </c>
      <c r="AG709" s="347">
        <v>1561.12</v>
      </c>
      <c r="AH709" s="347">
        <v>196151.19063999999</v>
      </c>
      <c r="AI709" s="846">
        <v>3.6</v>
      </c>
      <c r="AJ709" s="398"/>
      <c r="AK709" s="1629">
        <v>87</v>
      </c>
      <c r="AL709" s="484"/>
      <c r="AM709" s="751" t="s">
        <v>2604</v>
      </c>
      <c r="AN709" t="b">
        <v>0</v>
      </c>
      <c r="AO709" t="e">
        <v>#NAME?</v>
      </c>
      <c r="AQ709" s="1454"/>
    </row>
    <row r="710" spans="1:43" outlineLevel="1" x14ac:dyDescent="0.2">
      <c r="A710" s="787"/>
      <c r="B710" s="781" t="s">
        <v>2276</v>
      </c>
      <c r="C710" s="977"/>
      <c r="D710" s="977"/>
      <c r="E710" s="767">
        <v>231</v>
      </c>
      <c r="F710" s="276">
        <v>211</v>
      </c>
      <c r="G710" s="276" t="s">
        <v>28</v>
      </c>
      <c r="H710" s="277"/>
      <c r="I710" s="895">
        <v>1</v>
      </c>
      <c r="J710" s="279" t="s">
        <v>546</v>
      </c>
      <c r="K710" s="319">
        <v>25233</v>
      </c>
      <c r="L710" s="321"/>
      <c r="M710" s="281">
        <v>1</v>
      </c>
      <c r="N710" s="1463">
        <v>54</v>
      </c>
      <c r="O710" s="283">
        <v>44146.32</v>
      </c>
      <c r="P710" s="284">
        <v>2.5</v>
      </c>
      <c r="Q710" s="1056">
        <v>1103.6579999999999</v>
      </c>
      <c r="R710" s="1056">
        <v>2843.0230099999999</v>
      </c>
      <c r="S710" s="1056">
        <v>882.92639999999994</v>
      </c>
      <c r="T710" s="285">
        <v>48975.927409999997</v>
      </c>
      <c r="U710" s="286">
        <v>7885.1243100000002</v>
      </c>
      <c r="V710" s="286">
        <v>56861.051719999996</v>
      </c>
      <c r="W710" s="287">
        <v>1074.43</v>
      </c>
      <c r="X710" s="287">
        <v>180.82</v>
      </c>
      <c r="Y710" s="287">
        <v>470.46</v>
      </c>
      <c r="Z710" s="345">
        <v>1725.71</v>
      </c>
      <c r="AA710" s="285">
        <v>58586.761719999995</v>
      </c>
      <c r="AB710" s="350"/>
      <c r="AC710" s="350"/>
      <c r="AD710" s="350"/>
      <c r="AE710" s="350"/>
      <c r="AF710" s="350"/>
      <c r="AG710" s="350"/>
      <c r="AH710" s="832"/>
      <c r="AI710" s="843"/>
      <c r="AJ710" s="351"/>
      <c r="AK710" s="1625"/>
      <c r="AL710" s="483"/>
      <c r="AM710"/>
      <c r="AO710" t="s">
        <v>364</v>
      </c>
      <c r="AQ710" s="1453"/>
    </row>
    <row r="711" spans="1:43" outlineLevel="1" x14ac:dyDescent="0.2">
      <c r="A711" s="787"/>
      <c r="B711" s="781" t="s">
        <v>2276</v>
      </c>
      <c r="C711" s="977"/>
      <c r="D711" s="977"/>
      <c r="E711" s="767">
        <v>231</v>
      </c>
      <c r="F711" s="276">
        <v>211</v>
      </c>
      <c r="G711" s="276" t="s">
        <v>28</v>
      </c>
      <c r="H711" s="277"/>
      <c r="I711" s="895">
        <v>80</v>
      </c>
      <c r="J711" s="279" t="s">
        <v>561</v>
      </c>
      <c r="K711" s="319">
        <v>16457</v>
      </c>
      <c r="L711" s="322"/>
      <c r="M711" s="281">
        <v>1</v>
      </c>
      <c r="N711" s="1463">
        <v>40</v>
      </c>
      <c r="O711" s="283">
        <v>25493.52</v>
      </c>
      <c r="P711" s="284">
        <v>2.5</v>
      </c>
      <c r="Q711" s="1056">
        <v>637.33799999999997</v>
      </c>
      <c r="R711" s="1056">
        <v>1641.78269</v>
      </c>
      <c r="S711" s="1056">
        <v>509.87040000000002</v>
      </c>
      <c r="T711" s="285">
        <v>28282.51109</v>
      </c>
      <c r="U711" s="286">
        <v>4553.4842900000003</v>
      </c>
      <c r="V711" s="286">
        <v>32835.99538</v>
      </c>
      <c r="W711" s="287">
        <v>1074.43</v>
      </c>
      <c r="X711" s="287">
        <v>180.82</v>
      </c>
      <c r="Y711" s="287">
        <v>470.46</v>
      </c>
      <c r="Z711" s="345">
        <v>1725.71</v>
      </c>
      <c r="AA711" s="285">
        <v>34561.705379999999</v>
      </c>
      <c r="AB711" s="249"/>
      <c r="AC711" s="249"/>
      <c r="AD711" s="249"/>
      <c r="AE711" s="249"/>
      <c r="AF711" s="249"/>
      <c r="AG711" s="249"/>
      <c r="AH711" s="830"/>
      <c r="AI711" s="225"/>
      <c r="AJ711" s="266"/>
      <c r="AK711" s="1625"/>
      <c r="AL711" s="483"/>
      <c r="AM711"/>
      <c r="AO711" t="s">
        <v>364</v>
      </c>
      <c r="AQ711" s="1453"/>
    </row>
    <row r="712" spans="1:43" outlineLevel="1" x14ac:dyDescent="0.2">
      <c r="A712" s="787"/>
      <c r="B712" s="781" t="s">
        <v>2276</v>
      </c>
      <c r="C712" s="977"/>
      <c r="D712" s="977"/>
      <c r="E712" s="767">
        <v>231</v>
      </c>
      <c r="F712" s="276">
        <v>211</v>
      </c>
      <c r="G712" s="276" t="s">
        <v>28</v>
      </c>
      <c r="H712" s="277"/>
      <c r="I712" s="895">
        <v>180</v>
      </c>
      <c r="J712" s="279" t="s">
        <v>543</v>
      </c>
      <c r="K712" s="319">
        <v>12726</v>
      </c>
      <c r="L712" s="322"/>
      <c r="M712" s="281">
        <v>1</v>
      </c>
      <c r="N712" s="1463">
        <v>30</v>
      </c>
      <c r="O712" s="283">
        <v>17222.400000000001</v>
      </c>
      <c r="P712" s="284">
        <v>2.5</v>
      </c>
      <c r="Q712" s="1056">
        <v>430.56</v>
      </c>
      <c r="R712" s="1056">
        <v>1109.12256</v>
      </c>
      <c r="S712" s="1056">
        <v>344.44799999999998</v>
      </c>
      <c r="T712" s="285">
        <v>19106.530560000003</v>
      </c>
      <c r="U712" s="286">
        <v>3076.1514200000001</v>
      </c>
      <c r="V712" s="286">
        <v>22182.681980000001</v>
      </c>
      <c r="W712" s="287">
        <v>1074.43</v>
      </c>
      <c r="X712" s="287">
        <v>180.82</v>
      </c>
      <c r="Y712" s="287">
        <v>470.46</v>
      </c>
      <c r="Z712" s="345">
        <v>1725.71</v>
      </c>
      <c r="AA712" s="285">
        <v>23908.39198</v>
      </c>
      <c r="AB712" s="249"/>
      <c r="AC712" s="249"/>
      <c r="AD712" s="249"/>
      <c r="AE712" s="249"/>
      <c r="AF712" s="249"/>
      <c r="AG712" s="249"/>
      <c r="AH712" s="835" t="s">
        <v>592</v>
      </c>
      <c r="AI712" s="233"/>
      <c r="AJ712" s="355"/>
      <c r="AK712" s="1625"/>
      <c r="AL712" s="483"/>
      <c r="AM712"/>
      <c r="AO712" t="s">
        <v>364</v>
      </c>
      <c r="AQ712" s="1457"/>
    </row>
    <row r="713" spans="1:43" outlineLevel="1" x14ac:dyDescent="0.2">
      <c r="A713" s="787"/>
      <c r="B713" s="807" t="s">
        <v>2276</v>
      </c>
      <c r="C713" s="978"/>
      <c r="D713" s="978"/>
      <c r="E713" s="768">
        <v>231</v>
      </c>
      <c r="F713" s="289">
        <v>211</v>
      </c>
      <c r="G713" s="289" t="s">
        <v>28</v>
      </c>
      <c r="H713" s="290"/>
      <c r="I713" s="899">
        <v>200</v>
      </c>
      <c r="J713" s="292" t="s">
        <v>1927</v>
      </c>
      <c r="K713" s="290"/>
      <c r="L713" s="656"/>
      <c r="M713" s="294">
        <v>0.46</v>
      </c>
      <c r="N713" s="1465">
        <v>27</v>
      </c>
      <c r="O713" s="283">
        <v>7042.8576000000003</v>
      </c>
      <c r="P713" s="297">
        <v>2.5</v>
      </c>
      <c r="Q713" s="1056">
        <v>176.07144</v>
      </c>
      <c r="R713" s="1056">
        <v>453.56002999999998</v>
      </c>
      <c r="S713" s="1056">
        <v>140.85714999999999</v>
      </c>
      <c r="T713" s="298">
        <v>7813.3462199999994</v>
      </c>
      <c r="U713" s="286">
        <v>1257.94874</v>
      </c>
      <c r="V713" s="299">
        <v>9071.2949599999993</v>
      </c>
      <c r="W713" s="287">
        <v>494.23779999999999</v>
      </c>
      <c r="X713" s="287">
        <v>83.177199999999999</v>
      </c>
      <c r="Y713" s="287">
        <v>216.41159999999999</v>
      </c>
      <c r="Z713" s="346">
        <v>793.82659999999998</v>
      </c>
      <c r="AA713" s="298">
        <v>9865.1215599999996</v>
      </c>
      <c r="AB713" s="260"/>
      <c r="AC713" s="260"/>
      <c r="AD713" s="260"/>
      <c r="AE713" s="260"/>
      <c r="AF713" s="260"/>
      <c r="AG713" s="260"/>
      <c r="AH713" s="356" t="s">
        <v>593</v>
      </c>
      <c r="AI713" s="356">
        <v>2.16</v>
      </c>
      <c r="AJ713" s="357"/>
      <c r="AK713" s="1626"/>
      <c r="AL713" s="483"/>
      <c r="AM713"/>
      <c r="AO713" t="s">
        <v>364</v>
      </c>
      <c r="AQ713" s="1457"/>
    </row>
    <row r="714" spans="1:43" ht="24" customHeight="1" x14ac:dyDescent="0.2">
      <c r="A714" s="804" t="s">
        <v>2083</v>
      </c>
      <c r="B714" s="781" t="s">
        <v>2276</v>
      </c>
      <c r="C714" s="977" t="s">
        <v>2537</v>
      </c>
      <c r="D714" s="977" t="s">
        <v>2552</v>
      </c>
      <c r="E714" s="769">
        <v>231</v>
      </c>
      <c r="F714" s="268">
        <v>246</v>
      </c>
      <c r="G714" s="268" t="s">
        <v>28</v>
      </c>
      <c r="H714" s="268" t="s">
        <v>498</v>
      </c>
      <c r="I714" s="898"/>
      <c r="J714" s="302" t="s">
        <v>839</v>
      </c>
      <c r="K714" s="271">
        <v>49370</v>
      </c>
      <c r="L714" s="327" t="s">
        <v>583</v>
      </c>
      <c r="M714" s="272">
        <v>2.31</v>
      </c>
      <c r="N714" s="1097"/>
      <c r="O714" s="273">
        <v>74386.113599999997</v>
      </c>
      <c r="P714" s="269"/>
      <c r="Q714" s="1055">
        <v>1859.65284</v>
      </c>
      <c r="R714" s="1055">
        <v>4790.4657200000001</v>
      </c>
      <c r="S714" s="1055">
        <v>1487.72227</v>
      </c>
      <c r="T714" s="274">
        <v>82523.954429999983</v>
      </c>
      <c r="U714" s="272">
        <v>13286.356659999999</v>
      </c>
      <c r="V714" s="272">
        <v>95810.311090000003</v>
      </c>
      <c r="W714" s="275">
        <v>2481.9333000000001</v>
      </c>
      <c r="X714" s="275">
        <v>417.69419999999997</v>
      </c>
      <c r="Y714" s="275">
        <v>1086.7626</v>
      </c>
      <c r="Z714" s="272">
        <v>3986.3901000000001</v>
      </c>
      <c r="AA714" s="274">
        <v>99796.701189999992</v>
      </c>
      <c r="AB714" s="348">
        <v>18575.28</v>
      </c>
      <c r="AC714" s="348">
        <v>19297.54</v>
      </c>
      <c r="AD714" s="348">
        <v>950.04</v>
      </c>
      <c r="AE714" s="347">
        <v>20348.849999999999</v>
      </c>
      <c r="AF714" s="347">
        <v>21140.07</v>
      </c>
      <c r="AG714" s="347">
        <v>1561.12</v>
      </c>
      <c r="AH714" s="846">
        <v>142846.74119</v>
      </c>
      <c r="AI714" s="846">
        <v>2.89</v>
      </c>
      <c r="AJ714" s="398"/>
      <c r="AK714" s="1627">
        <v>88</v>
      </c>
      <c r="AL714" s="484"/>
      <c r="AM714" s="751" t="s">
        <v>2604</v>
      </c>
      <c r="AN714" t="b">
        <v>0</v>
      </c>
      <c r="AO714" t="e">
        <v>#NAME?</v>
      </c>
      <c r="AQ714" s="1454"/>
    </row>
    <row r="715" spans="1:43" outlineLevel="1" x14ac:dyDescent="0.2">
      <c r="A715" s="787"/>
      <c r="B715" s="781" t="s">
        <v>2276</v>
      </c>
      <c r="C715" s="977"/>
      <c r="D715" s="977"/>
      <c r="E715" s="767">
        <v>231</v>
      </c>
      <c r="F715" s="276">
        <v>246</v>
      </c>
      <c r="G715" s="276" t="s">
        <v>28</v>
      </c>
      <c r="H715" s="277"/>
      <c r="I715" s="895">
        <v>1</v>
      </c>
      <c r="J715" s="279" t="s">
        <v>546</v>
      </c>
      <c r="K715" s="319">
        <v>32913</v>
      </c>
      <c r="L715" s="321"/>
      <c r="M715" s="281">
        <v>1</v>
      </c>
      <c r="N715" s="1463">
        <v>54</v>
      </c>
      <c r="O715" s="283">
        <v>44146.32</v>
      </c>
      <c r="P715" s="284">
        <v>2.5</v>
      </c>
      <c r="Q715" s="1056">
        <v>1103.6579999999999</v>
      </c>
      <c r="R715" s="1056">
        <v>2843.0230099999999</v>
      </c>
      <c r="S715" s="1056">
        <v>882.92639999999994</v>
      </c>
      <c r="T715" s="285">
        <v>48975.927409999997</v>
      </c>
      <c r="U715" s="286">
        <v>7885.1243100000002</v>
      </c>
      <c r="V715" s="286">
        <v>56861.051719999996</v>
      </c>
      <c r="W715" s="287">
        <v>1074.43</v>
      </c>
      <c r="X715" s="287">
        <v>180.82</v>
      </c>
      <c r="Y715" s="287">
        <v>470.46</v>
      </c>
      <c r="Z715" s="345">
        <v>1725.71</v>
      </c>
      <c r="AA715" s="285">
        <v>58586.761719999995</v>
      </c>
      <c r="AB715" s="350"/>
      <c r="AC715" s="350"/>
      <c r="AD715" s="350"/>
      <c r="AE715" s="350"/>
      <c r="AF715" s="350"/>
      <c r="AG715" s="350"/>
      <c r="AH715" s="1435" t="s">
        <v>364</v>
      </c>
      <c r="AI715" s="843"/>
      <c r="AJ715" s="351"/>
      <c r="AK715" s="1625"/>
      <c r="AL715" s="483"/>
      <c r="AM715"/>
      <c r="AO715" t="s">
        <v>364</v>
      </c>
      <c r="AQ715" s="1453"/>
    </row>
    <row r="716" spans="1:43" outlineLevel="1" x14ac:dyDescent="0.2">
      <c r="A716" s="787"/>
      <c r="B716" s="781" t="s">
        <v>2276</v>
      </c>
      <c r="C716" s="977"/>
      <c r="D716" s="977"/>
      <c r="E716" s="767">
        <v>231</v>
      </c>
      <c r="F716" s="276">
        <v>246</v>
      </c>
      <c r="G716" s="276" t="s">
        <v>28</v>
      </c>
      <c r="H716" s="277"/>
      <c r="I716" s="895">
        <v>80</v>
      </c>
      <c r="J716" s="279" t="s">
        <v>561</v>
      </c>
      <c r="K716" s="319">
        <v>16457</v>
      </c>
      <c r="L716" s="322"/>
      <c r="M716" s="281">
        <v>1</v>
      </c>
      <c r="N716" s="1463">
        <v>40</v>
      </c>
      <c r="O716" s="283">
        <v>25493.52</v>
      </c>
      <c r="P716" s="284">
        <v>2.5</v>
      </c>
      <c r="Q716" s="1056">
        <v>637.33799999999997</v>
      </c>
      <c r="R716" s="1056">
        <v>1641.78269</v>
      </c>
      <c r="S716" s="1056">
        <v>509.87040000000002</v>
      </c>
      <c r="T716" s="285">
        <v>28282.51109</v>
      </c>
      <c r="U716" s="286">
        <v>4553.4842900000003</v>
      </c>
      <c r="V716" s="286">
        <v>32835.99538</v>
      </c>
      <c r="W716" s="287">
        <v>1074.43</v>
      </c>
      <c r="X716" s="287">
        <v>180.82</v>
      </c>
      <c r="Y716" s="287">
        <v>470.46</v>
      </c>
      <c r="Z716" s="345">
        <v>1725.71</v>
      </c>
      <c r="AA716" s="285">
        <v>34561.705379999999</v>
      </c>
      <c r="AB716" s="249"/>
      <c r="AC716" s="249"/>
      <c r="AD716" s="249"/>
      <c r="AE716" s="249"/>
      <c r="AF716" s="249"/>
      <c r="AG716" s="249"/>
      <c r="AH716" s="1435" t="s">
        <v>364</v>
      </c>
      <c r="AI716" s="225"/>
      <c r="AJ716" s="266"/>
      <c r="AK716" s="1625"/>
      <c r="AL716" s="483"/>
      <c r="AM716"/>
      <c r="AO716" t="s">
        <v>364</v>
      </c>
      <c r="AQ716" s="1453"/>
    </row>
    <row r="717" spans="1:43" outlineLevel="1" x14ac:dyDescent="0.2">
      <c r="A717" s="787"/>
      <c r="B717" s="807" t="s">
        <v>2276</v>
      </c>
      <c r="C717" s="978"/>
      <c r="D717" s="978"/>
      <c r="E717" s="768">
        <v>231</v>
      </c>
      <c r="F717" s="289">
        <v>246</v>
      </c>
      <c r="G717" s="289" t="s">
        <v>28</v>
      </c>
      <c r="H717" s="290"/>
      <c r="I717" s="899">
        <v>200</v>
      </c>
      <c r="J717" s="292" t="s">
        <v>1927</v>
      </c>
      <c r="K717" s="290"/>
      <c r="L717" s="656"/>
      <c r="M717" s="294">
        <v>0.31</v>
      </c>
      <c r="N717" s="1465">
        <v>27</v>
      </c>
      <c r="O717" s="283">
        <v>4746.2736000000004</v>
      </c>
      <c r="P717" s="297">
        <v>2.5</v>
      </c>
      <c r="Q717" s="1056">
        <v>118.65684</v>
      </c>
      <c r="R717" s="1056">
        <v>305.66001999999997</v>
      </c>
      <c r="S717" s="1056">
        <v>94.925470000000004</v>
      </c>
      <c r="T717" s="298">
        <v>5265.5159300000005</v>
      </c>
      <c r="U717" s="286">
        <v>847.74806000000001</v>
      </c>
      <c r="V717" s="299">
        <v>6113.2639900000004</v>
      </c>
      <c r="W717" s="287">
        <v>333.07330000000002</v>
      </c>
      <c r="X717" s="287">
        <v>56.054200000000002</v>
      </c>
      <c r="Y717" s="287">
        <v>145.8426</v>
      </c>
      <c r="Z717" s="346">
        <v>534.9701</v>
      </c>
      <c r="AA717" s="298">
        <v>6648.2340899999999</v>
      </c>
      <c r="AB717" s="260"/>
      <c r="AC717" s="260"/>
      <c r="AD717" s="260"/>
      <c r="AE717" s="260"/>
      <c r="AF717" s="260"/>
      <c r="AG717" s="260"/>
      <c r="AH717" s="260" t="s">
        <v>364</v>
      </c>
      <c r="AI717" s="261"/>
      <c r="AJ717" s="267"/>
      <c r="AK717" s="1626"/>
      <c r="AL717" s="483"/>
      <c r="AM717"/>
      <c r="AO717" t="s">
        <v>364</v>
      </c>
      <c r="AQ717" s="1453"/>
    </row>
    <row r="718" spans="1:43" ht="24" customHeight="1" x14ac:dyDescent="0.2">
      <c r="A718" s="804" t="s">
        <v>2084</v>
      </c>
      <c r="B718" s="781" t="s">
        <v>2276</v>
      </c>
      <c r="C718" s="977" t="s">
        <v>2537</v>
      </c>
      <c r="D718" s="977" t="s">
        <v>2552</v>
      </c>
      <c r="E718" s="769">
        <v>231</v>
      </c>
      <c r="F718" s="268">
        <v>247</v>
      </c>
      <c r="G718" s="268" t="s">
        <v>28</v>
      </c>
      <c r="H718" s="268" t="s">
        <v>1876</v>
      </c>
      <c r="I718" s="898"/>
      <c r="J718" s="302" t="s">
        <v>840</v>
      </c>
      <c r="K718" s="271">
        <v>80115.799999999988</v>
      </c>
      <c r="L718" s="327" t="s">
        <v>583</v>
      </c>
      <c r="M718" s="272">
        <v>5.07</v>
      </c>
      <c r="N718" s="1097"/>
      <c r="O718" s="273">
        <v>131460.0912</v>
      </c>
      <c r="P718" s="269"/>
      <c r="Q718" s="1055">
        <v>3286.5022800000002</v>
      </c>
      <c r="R718" s="1055">
        <v>8466.0298700000003</v>
      </c>
      <c r="S718" s="1055">
        <v>2629.2018200000002</v>
      </c>
      <c r="T718" s="274">
        <v>145841.82517</v>
      </c>
      <c r="U718" s="272">
        <v>23480.53385</v>
      </c>
      <c r="V718" s="272">
        <v>169322.35902</v>
      </c>
      <c r="W718" s="275">
        <v>5447.3600999999999</v>
      </c>
      <c r="X718" s="275">
        <v>916.75739999999996</v>
      </c>
      <c r="Y718" s="275">
        <v>2385.2321999999999</v>
      </c>
      <c r="Z718" s="272">
        <v>8749.3497000000007</v>
      </c>
      <c r="AA718" s="274">
        <v>178071.70872</v>
      </c>
      <c r="AB718" s="348">
        <v>154463.44</v>
      </c>
      <c r="AC718" s="348">
        <v>20180.93</v>
      </c>
      <c r="AD718" s="348">
        <v>950.04</v>
      </c>
      <c r="AE718" s="347">
        <v>169211.61</v>
      </c>
      <c r="AF718" s="347">
        <v>22107.81</v>
      </c>
      <c r="AG718" s="347">
        <v>1561.12</v>
      </c>
      <c r="AH718" s="347">
        <v>370952.24871999997</v>
      </c>
      <c r="AI718" s="846">
        <v>4.63</v>
      </c>
      <c r="AJ718" s="398"/>
      <c r="AK718" s="1627">
        <v>89</v>
      </c>
      <c r="AL718" s="484"/>
      <c r="AM718" s="751" t="s">
        <v>2604</v>
      </c>
      <c r="AN718" t="b">
        <v>0</v>
      </c>
      <c r="AO718" t="e">
        <v>#NAME?</v>
      </c>
      <c r="AQ718" s="1454"/>
    </row>
    <row r="719" spans="1:43" outlineLevel="1" x14ac:dyDescent="0.2">
      <c r="A719" s="787"/>
      <c r="B719" s="781" t="s">
        <v>2276</v>
      </c>
      <c r="C719" s="977"/>
      <c r="D719" s="977"/>
      <c r="E719" s="767">
        <v>231</v>
      </c>
      <c r="F719" s="276">
        <v>247</v>
      </c>
      <c r="G719" s="276" t="s">
        <v>28</v>
      </c>
      <c r="H719" s="277"/>
      <c r="I719" s="895">
        <v>1</v>
      </c>
      <c r="J719" s="279" t="s">
        <v>546</v>
      </c>
      <c r="K719" s="319">
        <v>25233</v>
      </c>
      <c r="L719" s="321"/>
      <c r="M719" s="281">
        <v>1</v>
      </c>
      <c r="N719" s="1463">
        <v>54</v>
      </c>
      <c r="O719" s="283">
        <v>44146.32</v>
      </c>
      <c r="P719" s="284">
        <v>2.5</v>
      </c>
      <c r="Q719" s="1056">
        <v>1103.6579999999999</v>
      </c>
      <c r="R719" s="1056">
        <v>2843.0230099999999</v>
      </c>
      <c r="S719" s="1056">
        <v>882.92639999999994</v>
      </c>
      <c r="T719" s="285">
        <v>48975.927409999997</v>
      </c>
      <c r="U719" s="286">
        <v>7885.1243100000002</v>
      </c>
      <c r="V719" s="286">
        <v>56861.051719999996</v>
      </c>
      <c r="W719" s="287">
        <v>1074.43</v>
      </c>
      <c r="X719" s="287">
        <v>180.82</v>
      </c>
      <c r="Y719" s="287">
        <v>470.46</v>
      </c>
      <c r="Z719" s="345">
        <v>1725.71</v>
      </c>
      <c r="AA719" s="285">
        <v>58586.761719999995</v>
      </c>
      <c r="AB719" s="350"/>
      <c r="AC719" s="350"/>
      <c r="AD719" s="350"/>
      <c r="AE719" s="350"/>
      <c r="AF719" s="350"/>
      <c r="AG719" s="350"/>
      <c r="AH719" s="350" t="s">
        <v>364</v>
      </c>
      <c r="AI719" s="843"/>
      <c r="AJ719" s="351"/>
      <c r="AK719" s="1625"/>
      <c r="AL719" s="483"/>
      <c r="AM719"/>
      <c r="AO719" t="s">
        <v>364</v>
      </c>
      <c r="AQ719" s="1453"/>
    </row>
    <row r="720" spans="1:43" outlineLevel="1" x14ac:dyDescent="0.2">
      <c r="A720" s="787"/>
      <c r="B720" s="781" t="s">
        <v>2276</v>
      </c>
      <c r="C720" s="977"/>
      <c r="D720" s="977"/>
      <c r="E720" s="767">
        <v>231</v>
      </c>
      <c r="F720" s="276">
        <v>247</v>
      </c>
      <c r="G720" s="276" t="s">
        <v>28</v>
      </c>
      <c r="H720" s="277"/>
      <c r="I720" s="895">
        <v>161</v>
      </c>
      <c r="J720" s="279" t="s">
        <v>527</v>
      </c>
      <c r="K720" s="319">
        <v>54882.799999999996</v>
      </c>
      <c r="L720" s="322"/>
      <c r="M720" s="281">
        <v>3.4</v>
      </c>
      <c r="N720" s="1463">
        <v>37</v>
      </c>
      <c r="O720" s="283">
        <v>77055.695999999996</v>
      </c>
      <c r="P720" s="284">
        <v>2.5</v>
      </c>
      <c r="Q720" s="1056">
        <v>1926.3924</v>
      </c>
      <c r="R720" s="1056">
        <v>4962.3868199999997</v>
      </c>
      <c r="S720" s="1056">
        <v>1541.11392</v>
      </c>
      <c r="T720" s="285">
        <v>85485.589139999996</v>
      </c>
      <c r="U720" s="286">
        <v>13763.17985</v>
      </c>
      <c r="V720" s="286">
        <v>99248.768989999997</v>
      </c>
      <c r="W720" s="287">
        <v>3653.0619999999999</v>
      </c>
      <c r="X720" s="287">
        <v>614.78800000000001</v>
      </c>
      <c r="Y720" s="287">
        <v>1599.5640000000001</v>
      </c>
      <c r="Z720" s="345">
        <v>5867.4140000000007</v>
      </c>
      <c r="AA720" s="285">
        <v>105116.18299</v>
      </c>
      <c r="AB720" s="249"/>
      <c r="AC720" s="249"/>
      <c r="AD720" s="249"/>
      <c r="AE720" s="249"/>
      <c r="AF720" s="249"/>
      <c r="AG720" s="249"/>
      <c r="AH720" s="249" t="s">
        <v>364</v>
      </c>
      <c r="AI720" s="225"/>
      <c r="AJ720" s="266"/>
      <c r="AK720" s="1625"/>
      <c r="AL720" s="483"/>
      <c r="AM720"/>
      <c r="AO720" t="s">
        <v>364</v>
      </c>
      <c r="AQ720" s="1453"/>
    </row>
    <row r="721" spans="1:43" outlineLevel="1" x14ac:dyDescent="0.2">
      <c r="A721" s="787"/>
      <c r="B721" s="781" t="s">
        <v>2276</v>
      </c>
      <c r="C721" s="977"/>
      <c r="D721" s="977"/>
      <c r="E721" s="767">
        <v>231</v>
      </c>
      <c r="F721" s="276">
        <v>247</v>
      </c>
      <c r="G721" s="276" t="s">
        <v>28</v>
      </c>
      <c r="H721" s="277"/>
      <c r="I721" s="895">
        <v>200</v>
      </c>
      <c r="J721" s="279" t="s">
        <v>1927</v>
      </c>
      <c r="K721" s="277"/>
      <c r="L721" s="322"/>
      <c r="M721" s="281">
        <v>0.67</v>
      </c>
      <c r="N721" s="1463">
        <v>27</v>
      </c>
      <c r="O721" s="283">
        <v>10258.075199999999</v>
      </c>
      <c r="P721" s="284">
        <v>2.5</v>
      </c>
      <c r="Q721" s="1056">
        <v>256.45188000000002</v>
      </c>
      <c r="R721" s="1056">
        <v>660.62004000000002</v>
      </c>
      <c r="S721" s="1056">
        <v>205.16149999999999</v>
      </c>
      <c r="T721" s="285">
        <v>11380.30862</v>
      </c>
      <c r="U721" s="286">
        <v>1832.2296899999999</v>
      </c>
      <c r="V721" s="286">
        <v>13212.53831</v>
      </c>
      <c r="W721" s="287">
        <v>719.86810000000003</v>
      </c>
      <c r="X721" s="287">
        <v>121.1494</v>
      </c>
      <c r="Y721" s="287">
        <v>315.20819999999998</v>
      </c>
      <c r="Z721" s="345">
        <v>1156.2257</v>
      </c>
      <c r="AA721" s="285">
        <v>14368.764009999999</v>
      </c>
      <c r="AB721" s="249"/>
      <c r="AC721" s="249"/>
      <c r="AD721" s="249"/>
      <c r="AE721" s="249"/>
      <c r="AF721" s="249"/>
      <c r="AG721" s="249"/>
      <c r="AH721" s="249" t="s">
        <v>364</v>
      </c>
      <c r="AI721" s="225"/>
      <c r="AJ721" s="266"/>
      <c r="AK721" s="1625"/>
      <c r="AL721" s="483"/>
      <c r="AM721"/>
      <c r="AO721" t="s">
        <v>364</v>
      </c>
      <c r="AQ721" s="1453"/>
    </row>
    <row r="722" spans="1:43" ht="15" customHeight="1" outlineLevel="1" x14ac:dyDescent="0.2">
      <c r="A722" s="787"/>
      <c r="B722" s="807" t="s">
        <v>2276</v>
      </c>
      <c r="C722" s="978"/>
      <c r="D722" s="978"/>
      <c r="E722" s="768">
        <v>231</v>
      </c>
      <c r="F722" s="289">
        <v>247</v>
      </c>
      <c r="G722" s="289" t="s">
        <v>28</v>
      </c>
      <c r="H722" s="290"/>
      <c r="I722" s="897" t="s">
        <v>587</v>
      </c>
      <c r="J722" s="443" t="s">
        <v>1882</v>
      </c>
      <c r="K722" s="444"/>
      <c r="L722" s="450"/>
      <c r="M722" s="430"/>
      <c r="N722" s="1473"/>
      <c r="O722" s="430"/>
      <c r="P722" s="429"/>
      <c r="Q722" s="1062"/>
      <c r="R722" s="1062"/>
      <c r="S722" s="1062"/>
      <c r="T722" s="430"/>
      <c r="U722" s="430"/>
      <c r="V722" s="430"/>
      <c r="W722" s="430"/>
      <c r="X722" s="430"/>
      <c r="Y722" s="430"/>
      <c r="Z722" s="430"/>
      <c r="AA722" s="430"/>
      <c r="AB722" s="260"/>
      <c r="AC722" s="260"/>
      <c r="AD722" s="260"/>
      <c r="AE722" s="260"/>
      <c r="AF722" s="260"/>
      <c r="AG722" s="260"/>
      <c r="AH722" s="260" t="s">
        <v>364</v>
      </c>
      <c r="AI722" s="261"/>
      <c r="AJ722" s="267"/>
      <c r="AK722" s="1626"/>
      <c r="AL722" s="483"/>
      <c r="AM722" s="73"/>
      <c r="AO722" t="s">
        <v>364</v>
      </c>
      <c r="AQ722" s="1453"/>
    </row>
    <row r="723" spans="1:43" ht="24" customHeight="1" x14ac:dyDescent="0.2">
      <c r="A723" s="804" t="s">
        <v>2085</v>
      </c>
      <c r="B723" s="781" t="s">
        <v>2276</v>
      </c>
      <c r="C723" s="977" t="s">
        <v>2537</v>
      </c>
      <c r="D723" s="977" t="s">
        <v>2552</v>
      </c>
      <c r="E723" s="769">
        <v>231</v>
      </c>
      <c r="F723" s="268">
        <v>247</v>
      </c>
      <c r="G723" s="268" t="s">
        <v>28</v>
      </c>
      <c r="H723" s="268" t="s">
        <v>1877</v>
      </c>
      <c r="I723" s="898"/>
      <c r="J723" s="302" t="s">
        <v>807</v>
      </c>
      <c r="K723" s="271">
        <v>86685</v>
      </c>
      <c r="L723" s="327" t="s">
        <v>583</v>
      </c>
      <c r="M723" s="272">
        <v>5.07</v>
      </c>
      <c r="N723" s="1097"/>
      <c r="O723" s="273">
        <v>131460.0912</v>
      </c>
      <c r="P723" s="269"/>
      <c r="Q723" s="1055">
        <v>3286.5022800000002</v>
      </c>
      <c r="R723" s="1055">
        <v>8466.0298700000003</v>
      </c>
      <c r="S723" s="1055">
        <v>2629.2018200000002</v>
      </c>
      <c r="T723" s="274">
        <v>145841.82517</v>
      </c>
      <c r="U723" s="272">
        <v>23480.53385</v>
      </c>
      <c r="V723" s="272">
        <v>169322.35902</v>
      </c>
      <c r="W723" s="275">
        <v>5447.3600999999999</v>
      </c>
      <c r="X723" s="275">
        <v>916.75739999999996</v>
      </c>
      <c r="Y723" s="275">
        <v>2385.2321999999999</v>
      </c>
      <c r="Z723" s="272">
        <v>8749.3497000000007</v>
      </c>
      <c r="AA723" s="274">
        <v>178071.70872</v>
      </c>
      <c r="AB723" s="348">
        <v>154326.88</v>
      </c>
      <c r="AC723" s="348">
        <v>20180.93</v>
      </c>
      <c r="AD723" s="348">
        <v>950.04</v>
      </c>
      <c r="AE723" s="347">
        <v>169062.01</v>
      </c>
      <c r="AF723" s="347">
        <v>22107.81</v>
      </c>
      <c r="AG723" s="347">
        <v>1561.12</v>
      </c>
      <c r="AH723" s="347">
        <v>370802.64872</v>
      </c>
      <c r="AI723" s="846">
        <v>4.28</v>
      </c>
      <c r="AJ723" s="398"/>
      <c r="AK723" s="1627">
        <v>90</v>
      </c>
      <c r="AL723" s="484"/>
      <c r="AM723" s="751" t="s">
        <v>2604</v>
      </c>
      <c r="AN723" t="b">
        <v>0</v>
      </c>
      <c r="AO723" t="e">
        <v>#NAME?</v>
      </c>
      <c r="AQ723" s="1454"/>
    </row>
    <row r="724" spans="1:43" outlineLevel="1" x14ac:dyDescent="0.2">
      <c r="A724" s="787"/>
      <c r="B724" s="781" t="s">
        <v>2276</v>
      </c>
      <c r="C724" s="977"/>
      <c r="D724" s="977"/>
      <c r="E724" s="767">
        <v>231</v>
      </c>
      <c r="F724" s="276">
        <v>247</v>
      </c>
      <c r="G724" s="276" t="s">
        <v>28</v>
      </c>
      <c r="H724" s="277"/>
      <c r="I724" s="895">
        <v>1</v>
      </c>
      <c r="J724" s="279" t="s">
        <v>546</v>
      </c>
      <c r="K724" s="319">
        <v>27302</v>
      </c>
      <c r="L724" s="321"/>
      <c r="M724" s="281">
        <v>1</v>
      </c>
      <c r="N724" s="1463">
        <v>54</v>
      </c>
      <c r="O724" s="283">
        <v>44146.32</v>
      </c>
      <c r="P724" s="284">
        <v>2.5</v>
      </c>
      <c r="Q724" s="1056">
        <v>1103.6579999999999</v>
      </c>
      <c r="R724" s="1056">
        <v>2843.0230099999999</v>
      </c>
      <c r="S724" s="1056">
        <v>882.92639999999994</v>
      </c>
      <c r="T724" s="285">
        <v>48975.927409999997</v>
      </c>
      <c r="U724" s="286">
        <v>7885.1243100000002</v>
      </c>
      <c r="V724" s="286">
        <v>56861.051719999996</v>
      </c>
      <c r="W724" s="287">
        <v>1074.43</v>
      </c>
      <c r="X724" s="287">
        <v>180.82</v>
      </c>
      <c r="Y724" s="287">
        <v>470.46</v>
      </c>
      <c r="Z724" s="345">
        <v>1725.71</v>
      </c>
      <c r="AA724" s="285">
        <v>58586.761719999995</v>
      </c>
      <c r="AB724" s="350"/>
      <c r="AC724" s="350"/>
      <c r="AD724" s="350"/>
      <c r="AE724" s="350"/>
      <c r="AF724" s="350"/>
      <c r="AG724" s="350"/>
      <c r="AH724" s="350" t="s">
        <v>364</v>
      </c>
      <c r="AI724" s="843"/>
      <c r="AJ724" s="351"/>
      <c r="AK724" s="1625"/>
      <c r="AL724" s="483"/>
      <c r="AM724"/>
      <c r="AO724" t="s">
        <v>364</v>
      </c>
      <c r="AQ724" s="1453"/>
    </row>
    <row r="725" spans="1:43" outlineLevel="1" x14ac:dyDescent="0.2">
      <c r="A725" s="787"/>
      <c r="B725" s="781" t="s">
        <v>2276</v>
      </c>
      <c r="C725" s="977"/>
      <c r="D725" s="977"/>
      <c r="E725" s="767">
        <v>231</v>
      </c>
      <c r="F725" s="276">
        <v>247</v>
      </c>
      <c r="G725" s="276" t="s">
        <v>28</v>
      </c>
      <c r="H725" s="277"/>
      <c r="I725" s="895">
        <v>161</v>
      </c>
      <c r="J725" s="279" t="s">
        <v>527</v>
      </c>
      <c r="K725" s="319">
        <v>59383</v>
      </c>
      <c r="L725" s="322"/>
      <c r="M725" s="281">
        <v>3.4</v>
      </c>
      <c r="N725" s="1463">
        <v>37</v>
      </c>
      <c r="O725" s="283">
        <v>77055.695999999996</v>
      </c>
      <c r="P725" s="284">
        <v>2.5</v>
      </c>
      <c r="Q725" s="1056">
        <v>1926.3924</v>
      </c>
      <c r="R725" s="1056">
        <v>4962.3868199999997</v>
      </c>
      <c r="S725" s="1056">
        <v>1541.11392</v>
      </c>
      <c r="T725" s="285">
        <v>85485.589139999996</v>
      </c>
      <c r="U725" s="286">
        <v>13763.17985</v>
      </c>
      <c r="V725" s="286">
        <v>99248.768989999997</v>
      </c>
      <c r="W725" s="287">
        <v>3653.0619999999999</v>
      </c>
      <c r="X725" s="287">
        <v>614.78800000000001</v>
      </c>
      <c r="Y725" s="287">
        <v>1599.5640000000001</v>
      </c>
      <c r="Z725" s="345">
        <v>5867.4140000000007</v>
      </c>
      <c r="AA725" s="285">
        <v>105116.18299</v>
      </c>
      <c r="AB725" s="249"/>
      <c r="AC725" s="249"/>
      <c r="AD725" s="249"/>
      <c r="AE725" s="249"/>
      <c r="AF725" s="249"/>
      <c r="AG725" s="249"/>
      <c r="AH725" s="249" t="s">
        <v>364</v>
      </c>
      <c r="AI725" s="225"/>
      <c r="AJ725" s="266"/>
      <c r="AK725" s="1625"/>
      <c r="AL725" s="483"/>
      <c r="AM725"/>
      <c r="AO725" t="s">
        <v>364</v>
      </c>
      <c r="AQ725" s="1453"/>
    </row>
    <row r="726" spans="1:43" outlineLevel="1" x14ac:dyDescent="0.2">
      <c r="A726" s="787"/>
      <c r="B726" s="781" t="s">
        <v>2276</v>
      </c>
      <c r="C726" s="977"/>
      <c r="D726" s="977"/>
      <c r="E726" s="767">
        <v>231</v>
      </c>
      <c r="F726" s="276">
        <v>247</v>
      </c>
      <c r="G726" s="276" t="s">
        <v>28</v>
      </c>
      <c r="H726" s="277"/>
      <c r="I726" s="895">
        <v>200</v>
      </c>
      <c r="J726" s="279" t="s">
        <v>1927</v>
      </c>
      <c r="K726" s="277"/>
      <c r="L726" s="322"/>
      <c r="M726" s="281">
        <v>0.67</v>
      </c>
      <c r="N726" s="1463">
        <v>27</v>
      </c>
      <c r="O726" s="283">
        <v>10258.075199999999</v>
      </c>
      <c r="P726" s="284">
        <v>2.5</v>
      </c>
      <c r="Q726" s="1056">
        <v>256.45188000000002</v>
      </c>
      <c r="R726" s="1056">
        <v>660.62004000000002</v>
      </c>
      <c r="S726" s="1056">
        <v>205.16149999999999</v>
      </c>
      <c r="T726" s="285">
        <v>11380.30862</v>
      </c>
      <c r="U726" s="286">
        <v>1832.2296899999999</v>
      </c>
      <c r="V726" s="286">
        <v>13212.53831</v>
      </c>
      <c r="W726" s="287">
        <v>719.86810000000003</v>
      </c>
      <c r="X726" s="287">
        <v>121.1494</v>
      </c>
      <c r="Y726" s="287">
        <v>315.20819999999998</v>
      </c>
      <c r="Z726" s="345">
        <v>1156.2257</v>
      </c>
      <c r="AA726" s="285">
        <v>14368.764009999999</v>
      </c>
      <c r="AB726" s="249"/>
      <c r="AC726" s="249"/>
      <c r="AD726" s="249"/>
      <c r="AE726" s="249"/>
      <c r="AF726" s="249"/>
      <c r="AG726" s="249"/>
      <c r="AH726" s="249" t="s">
        <v>364</v>
      </c>
      <c r="AI726" s="225"/>
      <c r="AJ726" s="266"/>
      <c r="AK726" s="1625"/>
      <c r="AL726" s="483"/>
      <c r="AM726"/>
      <c r="AO726" t="s">
        <v>364</v>
      </c>
      <c r="AQ726" s="1453"/>
    </row>
    <row r="727" spans="1:43" ht="15" customHeight="1" outlineLevel="1" x14ac:dyDescent="0.2">
      <c r="A727" s="787"/>
      <c r="B727" s="807" t="s">
        <v>2276</v>
      </c>
      <c r="C727" s="978"/>
      <c r="D727" s="978"/>
      <c r="E727" s="768">
        <v>231</v>
      </c>
      <c r="F727" s="289">
        <v>247</v>
      </c>
      <c r="G727" s="289" t="s">
        <v>28</v>
      </c>
      <c r="H727" s="290"/>
      <c r="I727" s="897" t="s">
        <v>587</v>
      </c>
      <c r="J727" s="443" t="s">
        <v>806</v>
      </c>
      <c r="K727" s="444"/>
      <c r="L727" s="450"/>
      <c r="M727" s="430"/>
      <c r="N727" s="1473"/>
      <c r="O727" s="430"/>
      <c r="P727" s="429"/>
      <c r="Q727" s="1062"/>
      <c r="R727" s="1062"/>
      <c r="S727" s="1062"/>
      <c r="T727" s="430"/>
      <c r="U727" s="430"/>
      <c r="V727" s="430"/>
      <c r="W727" s="430"/>
      <c r="X727" s="430"/>
      <c r="Y727" s="430"/>
      <c r="Z727" s="430"/>
      <c r="AA727" s="430"/>
      <c r="AB727" s="260"/>
      <c r="AC727" s="260"/>
      <c r="AD727" s="260"/>
      <c r="AE727" s="260"/>
      <c r="AF727" s="260"/>
      <c r="AG727" s="260"/>
      <c r="AH727" s="260" t="s">
        <v>364</v>
      </c>
      <c r="AI727" s="261"/>
      <c r="AJ727" s="267"/>
      <c r="AK727" s="1626"/>
      <c r="AL727" s="483"/>
      <c r="AM727" s="73" t="s">
        <v>698</v>
      </c>
      <c r="AO727" t="s">
        <v>364</v>
      </c>
      <c r="AQ727" s="1453"/>
    </row>
    <row r="728" spans="1:43" ht="24" customHeight="1" x14ac:dyDescent="0.2">
      <c r="A728" s="804" t="s">
        <v>2086</v>
      </c>
      <c r="B728" s="781" t="s">
        <v>2276</v>
      </c>
      <c r="C728" s="977" t="s">
        <v>2537</v>
      </c>
      <c r="D728" s="977" t="s">
        <v>2552</v>
      </c>
      <c r="E728" s="769">
        <v>231</v>
      </c>
      <c r="F728" s="268">
        <v>248</v>
      </c>
      <c r="G728" s="268" t="s">
        <v>654</v>
      </c>
      <c r="H728" s="268" t="s">
        <v>498</v>
      </c>
      <c r="I728" s="898"/>
      <c r="J728" s="302" t="s">
        <v>655</v>
      </c>
      <c r="K728" s="271">
        <v>2500</v>
      </c>
      <c r="L728" s="327" t="s">
        <v>656</v>
      </c>
      <c r="M728" s="272">
        <v>8.89</v>
      </c>
      <c r="N728" s="1097"/>
      <c r="O728" s="273">
        <v>271436.91480000003</v>
      </c>
      <c r="P728" s="269"/>
      <c r="Q728" s="1055">
        <v>6785.9228699999994</v>
      </c>
      <c r="R728" s="1055">
        <v>17480.537319999999</v>
      </c>
      <c r="S728" s="1055">
        <v>5428.7382999999991</v>
      </c>
      <c r="T728" s="274">
        <v>301132.11329000001</v>
      </c>
      <c r="U728" s="272">
        <v>48482.270249999994</v>
      </c>
      <c r="V728" s="272">
        <v>349614.38353999995</v>
      </c>
      <c r="W728" s="275">
        <v>9551.6827000000012</v>
      </c>
      <c r="X728" s="275">
        <v>1607.4898000000001</v>
      </c>
      <c r="Y728" s="275">
        <v>4182.3894</v>
      </c>
      <c r="Z728" s="272">
        <v>15341.561899999999</v>
      </c>
      <c r="AA728" s="274">
        <v>364955.94543999998</v>
      </c>
      <c r="AB728" s="348">
        <v>1702534.95</v>
      </c>
      <c r="AC728" s="348">
        <v>241198.31</v>
      </c>
      <c r="AD728" s="348">
        <v>950.04</v>
      </c>
      <c r="AE728" s="639">
        <v>1865092.99</v>
      </c>
      <c r="AF728" s="639">
        <v>264227.92</v>
      </c>
      <c r="AG728" s="347">
        <v>1561.12</v>
      </c>
      <c r="AH728" s="347">
        <v>2495837.9754400002</v>
      </c>
      <c r="AI728" s="846">
        <v>998.34</v>
      </c>
      <c r="AJ728" s="398"/>
      <c r="AK728" s="1627">
        <v>91</v>
      </c>
      <c r="AL728" s="484"/>
      <c r="AM728" s="751" t="s">
        <v>2604</v>
      </c>
      <c r="AN728" t="b">
        <v>0</v>
      </c>
      <c r="AO728" t="e">
        <v>#NAME?</v>
      </c>
      <c r="AQ728" s="1452"/>
    </row>
    <row r="729" spans="1:43" outlineLevel="1" x14ac:dyDescent="0.2">
      <c r="A729" s="787"/>
      <c r="B729" s="781" t="s">
        <v>2276</v>
      </c>
      <c r="C729" s="977"/>
      <c r="D729" s="977"/>
      <c r="E729" s="767">
        <v>231</v>
      </c>
      <c r="F729" s="276">
        <v>248</v>
      </c>
      <c r="G729" s="276" t="s">
        <v>654</v>
      </c>
      <c r="H729" s="277"/>
      <c r="I729" s="895">
        <v>1</v>
      </c>
      <c r="J729" s="279" t="s">
        <v>546</v>
      </c>
      <c r="K729" s="280"/>
      <c r="L729" s="321"/>
      <c r="M729" s="281">
        <v>3.45</v>
      </c>
      <c r="N729" s="1463">
        <v>54</v>
      </c>
      <c r="O729" s="283">
        <v>152304.804</v>
      </c>
      <c r="P729" s="284">
        <v>2.5</v>
      </c>
      <c r="Q729" s="1056">
        <v>3807.6201000000001</v>
      </c>
      <c r="R729" s="1056">
        <v>9808.4293799999996</v>
      </c>
      <c r="S729" s="1056">
        <v>3046.0960799999998</v>
      </c>
      <c r="T729" s="285">
        <v>168966.94955999998</v>
      </c>
      <c r="U729" s="286">
        <v>27203.678879999999</v>
      </c>
      <c r="V729" s="286">
        <v>196170.62843999997</v>
      </c>
      <c r="W729" s="287">
        <v>3706.7835</v>
      </c>
      <c r="X729" s="287">
        <v>623.82899999999995</v>
      </c>
      <c r="Y729" s="287">
        <v>1623.087</v>
      </c>
      <c r="Z729" s="345">
        <v>5953.6995000000006</v>
      </c>
      <c r="AA729" s="285">
        <v>202124.32793999996</v>
      </c>
      <c r="AB729" s="350"/>
      <c r="AC729" s="350"/>
      <c r="AD729" s="350"/>
      <c r="AE729" s="350"/>
      <c r="AF729" s="350"/>
      <c r="AG729" s="350"/>
      <c r="AH729" s="350" t="s">
        <v>364</v>
      </c>
      <c r="AI729" s="843"/>
      <c r="AJ729" s="351"/>
      <c r="AK729" s="1625"/>
      <c r="AL729" s="483"/>
      <c r="AM729"/>
      <c r="AO729" t="s">
        <v>364</v>
      </c>
      <c r="AQ729" s="1453"/>
    </row>
    <row r="730" spans="1:43" outlineLevel="1" x14ac:dyDescent="0.2">
      <c r="A730" s="787"/>
      <c r="B730" s="781" t="s">
        <v>2276</v>
      </c>
      <c r="C730" s="977"/>
      <c r="D730" s="977"/>
      <c r="E730" s="767">
        <v>231</v>
      </c>
      <c r="F730" s="276">
        <v>248</v>
      </c>
      <c r="G730" s="276" t="s">
        <v>654</v>
      </c>
      <c r="H730" s="277"/>
      <c r="I730" s="895">
        <v>161</v>
      </c>
      <c r="J730" s="279" t="s">
        <v>527</v>
      </c>
      <c r="K730" s="277"/>
      <c r="L730" s="322"/>
      <c r="M730" s="281">
        <v>3.19</v>
      </c>
      <c r="N730" s="1463">
        <v>37</v>
      </c>
      <c r="O730" s="283">
        <v>72296.373600000006</v>
      </c>
      <c r="P730" s="284">
        <v>2.5</v>
      </c>
      <c r="Q730" s="1056">
        <v>1807.4093399999999</v>
      </c>
      <c r="R730" s="1056">
        <v>4655.8864599999997</v>
      </c>
      <c r="S730" s="1056">
        <v>1445.9274700000001</v>
      </c>
      <c r="T730" s="285">
        <v>80205.596869999994</v>
      </c>
      <c r="U730" s="286">
        <v>12913.1011</v>
      </c>
      <c r="V730" s="286">
        <v>93118.697969999994</v>
      </c>
      <c r="W730" s="287">
        <v>3427.4317000000001</v>
      </c>
      <c r="X730" s="287">
        <v>576.81579999999997</v>
      </c>
      <c r="Y730" s="287">
        <v>1500.7674</v>
      </c>
      <c r="Z730" s="345">
        <v>5505.0149000000001</v>
      </c>
      <c r="AA730" s="285">
        <v>98623.712869999988</v>
      </c>
      <c r="AB730" s="249"/>
      <c r="AC730" s="249"/>
      <c r="AD730" s="249"/>
      <c r="AE730" s="249"/>
      <c r="AF730" s="249"/>
      <c r="AG730" s="249"/>
      <c r="AH730" s="249" t="s">
        <v>364</v>
      </c>
      <c r="AI730" s="225"/>
      <c r="AJ730" s="266"/>
      <c r="AK730" s="1625"/>
      <c r="AL730" s="483"/>
      <c r="AM730"/>
      <c r="AO730" t="s">
        <v>364</v>
      </c>
      <c r="AQ730" s="1453"/>
    </row>
    <row r="731" spans="1:43" outlineLevel="1" x14ac:dyDescent="0.2">
      <c r="A731" s="787"/>
      <c r="B731" s="781" t="s">
        <v>2276</v>
      </c>
      <c r="C731" s="977"/>
      <c r="D731" s="977"/>
      <c r="E731" s="767">
        <v>231</v>
      </c>
      <c r="F731" s="276">
        <v>248</v>
      </c>
      <c r="G731" s="276" t="s">
        <v>654</v>
      </c>
      <c r="H731" s="277"/>
      <c r="I731" s="895">
        <v>90</v>
      </c>
      <c r="J731" s="279" t="s">
        <v>519</v>
      </c>
      <c r="K731" s="277"/>
      <c r="L731" s="322"/>
      <c r="M731" s="281">
        <v>0.27</v>
      </c>
      <c r="N731" s="1463">
        <v>45</v>
      </c>
      <c r="O731" s="283">
        <v>8374.4603999999999</v>
      </c>
      <c r="P731" s="284">
        <v>2.5</v>
      </c>
      <c r="Q731" s="1056">
        <v>209.36151000000001</v>
      </c>
      <c r="R731" s="1056">
        <v>539.31524999999999</v>
      </c>
      <c r="S731" s="1056">
        <v>167.48921000000001</v>
      </c>
      <c r="T731" s="285">
        <v>9290.62637</v>
      </c>
      <c r="U731" s="286">
        <v>1495.7908500000001</v>
      </c>
      <c r="V731" s="286">
        <v>10786.417219999999</v>
      </c>
      <c r="W731" s="287">
        <v>290.09609999999998</v>
      </c>
      <c r="X731" s="287">
        <v>48.821399999999997</v>
      </c>
      <c r="Y731" s="287">
        <v>127.02419999999999</v>
      </c>
      <c r="Z731" s="345">
        <v>465.94169999999997</v>
      </c>
      <c r="AA731" s="285">
        <v>11252.358919999999</v>
      </c>
      <c r="AB731" s="249"/>
      <c r="AC731" s="249"/>
      <c r="AD731" s="249"/>
      <c r="AE731" s="249"/>
      <c r="AF731" s="249"/>
      <c r="AG731" s="249"/>
      <c r="AH731" s="249" t="s">
        <v>364</v>
      </c>
      <c r="AI731" s="225"/>
      <c r="AJ731" s="266"/>
      <c r="AK731" s="1625"/>
      <c r="AL731" s="483"/>
      <c r="AM731"/>
      <c r="AO731" t="s">
        <v>364</v>
      </c>
      <c r="AQ731" s="1453"/>
    </row>
    <row r="732" spans="1:43" outlineLevel="1" x14ac:dyDescent="0.2">
      <c r="A732" s="787"/>
      <c r="B732" s="781" t="s">
        <v>2276</v>
      </c>
      <c r="C732" s="977"/>
      <c r="D732" s="977"/>
      <c r="E732" s="767">
        <v>231</v>
      </c>
      <c r="F732" s="276">
        <v>248</v>
      </c>
      <c r="G732" s="276" t="s">
        <v>654</v>
      </c>
      <c r="H732" s="277"/>
      <c r="I732" s="895">
        <v>80</v>
      </c>
      <c r="J732" s="279" t="s">
        <v>561</v>
      </c>
      <c r="K732" s="277"/>
      <c r="L732" s="322"/>
      <c r="M732" s="281">
        <v>0.8</v>
      </c>
      <c r="N732" s="1463">
        <v>40</v>
      </c>
      <c r="O732" s="283">
        <v>20394.815999999999</v>
      </c>
      <c r="P732" s="284">
        <v>2.5</v>
      </c>
      <c r="Q732" s="1056">
        <v>509.87040000000002</v>
      </c>
      <c r="R732" s="1056">
        <v>1313.42615</v>
      </c>
      <c r="S732" s="1056">
        <v>407.89632</v>
      </c>
      <c r="T732" s="285">
        <v>22626.008869999998</v>
      </c>
      <c r="U732" s="286">
        <v>3642.7874299999999</v>
      </c>
      <c r="V732" s="286">
        <v>26268.796299999998</v>
      </c>
      <c r="W732" s="287">
        <v>859.54399999999998</v>
      </c>
      <c r="X732" s="287">
        <v>144.65600000000001</v>
      </c>
      <c r="Y732" s="287">
        <v>376.36799999999999</v>
      </c>
      <c r="Z732" s="345">
        <v>1380.568</v>
      </c>
      <c r="AA732" s="285">
        <v>27649.364299999997</v>
      </c>
      <c r="AB732" s="249"/>
      <c r="AC732" s="249"/>
      <c r="AD732" s="249"/>
      <c r="AE732" s="249"/>
      <c r="AF732" s="249"/>
      <c r="AG732" s="249"/>
      <c r="AH732" s="249" t="s">
        <v>364</v>
      </c>
      <c r="AI732" s="225"/>
      <c r="AJ732" s="266"/>
      <c r="AK732" s="1625"/>
      <c r="AL732" s="483"/>
      <c r="AM732"/>
      <c r="AO732" t="s">
        <v>364</v>
      </c>
      <c r="AQ732" s="1453"/>
    </row>
    <row r="733" spans="1:43" outlineLevel="1" x14ac:dyDescent="0.2">
      <c r="A733" s="787"/>
      <c r="B733" s="807" t="s">
        <v>2276</v>
      </c>
      <c r="C733" s="978"/>
      <c r="D733" s="978"/>
      <c r="E733" s="768">
        <v>231</v>
      </c>
      <c r="F733" s="289">
        <v>248</v>
      </c>
      <c r="G733" s="289" t="s">
        <v>654</v>
      </c>
      <c r="H733" s="290"/>
      <c r="I733" s="899">
        <v>200</v>
      </c>
      <c r="J733" s="292" t="s">
        <v>1927</v>
      </c>
      <c r="K733" s="290"/>
      <c r="L733" s="656"/>
      <c r="M733" s="294">
        <v>1.18</v>
      </c>
      <c r="N733" s="1465">
        <v>27</v>
      </c>
      <c r="O733" s="283">
        <v>18066.460800000001</v>
      </c>
      <c r="P733" s="297">
        <v>2.5</v>
      </c>
      <c r="Q733" s="1056">
        <v>451.66152</v>
      </c>
      <c r="R733" s="1056">
        <v>1163.48008</v>
      </c>
      <c r="S733" s="1056">
        <v>361.32922000000002</v>
      </c>
      <c r="T733" s="298">
        <v>20042.931620000003</v>
      </c>
      <c r="U733" s="286">
        <v>3226.9119900000001</v>
      </c>
      <c r="V733" s="299">
        <v>23269.843610000004</v>
      </c>
      <c r="W733" s="287">
        <v>1267.8273999999999</v>
      </c>
      <c r="X733" s="287">
        <v>213.36760000000001</v>
      </c>
      <c r="Y733" s="287">
        <v>555.14279999999997</v>
      </c>
      <c r="Z733" s="346">
        <v>2036.3377999999998</v>
      </c>
      <c r="AA733" s="298">
        <v>25306.181410000005</v>
      </c>
      <c r="AB733" s="260"/>
      <c r="AC733" s="260"/>
      <c r="AD733" s="260"/>
      <c r="AE733" s="260"/>
      <c r="AF733" s="260"/>
      <c r="AG733" s="260"/>
      <c r="AH733" s="260" t="s">
        <v>364</v>
      </c>
      <c r="AI733" s="261"/>
      <c r="AJ733" s="267"/>
      <c r="AK733" s="1626"/>
      <c r="AL733" s="483"/>
      <c r="AM733"/>
      <c r="AO733" t="s">
        <v>364</v>
      </c>
      <c r="AQ733" s="1453"/>
    </row>
    <row r="734" spans="1:43" ht="27.75" customHeight="1" x14ac:dyDescent="0.2">
      <c r="A734" s="804" t="s">
        <v>2087</v>
      </c>
      <c r="B734" s="781" t="s">
        <v>2276</v>
      </c>
      <c r="C734" s="977" t="s">
        <v>2537</v>
      </c>
      <c r="D734" s="977" t="s">
        <v>111</v>
      </c>
      <c r="E734" s="769">
        <v>234</v>
      </c>
      <c r="F734" s="268">
        <v>251</v>
      </c>
      <c r="G734" s="268" t="s">
        <v>28</v>
      </c>
      <c r="H734" s="268" t="s">
        <v>1878</v>
      </c>
      <c r="I734" s="900"/>
      <c r="J734" s="270" t="s">
        <v>818</v>
      </c>
      <c r="K734" s="271">
        <v>63301.5</v>
      </c>
      <c r="L734" s="327" t="s">
        <v>583</v>
      </c>
      <c r="M734" s="272">
        <v>4.2</v>
      </c>
      <c r="N734" s="1097"/>
      <c r="O734" s="273">
        <v>133056.03</v>
      </c>
      <c r="P734" s="269"/>
      <c r="Q734" s="1055">
        <v>3326.4007499999998</v>
      </c>
      <c r="R734" s="1055">
        <v>8568.8083200000001</v>
      </c>
      <c r="S734" s="1055">
        <v>2661.1206000000006</v>
      </c>
      <c r="T734" s="274">
        <v>147612.35966999998</v>
      </c>
      <c r="U734" s="272">
        <v>23765.589899999999</v>
      </c>
      <c r="V734" s="272">
        <v>171377.94957</v>
      </c>
      <c r="W734" s="275">
        <v>4512.6059999999998</v>
      </c>
      <c r="X734" s="275">
        <v>759.44400000000007</v>
      </c>
      <c r="Y734" s="275">
        <v>1975.9320000000002</v>
      </c>
      <c r="Z734" s="272">
        <v>7247.982</v>
      </c>
      <c r="AA734" s="274">
        <v>178625.93156999999</v>
      </c>
      <c r="AB734" s="348">
        <v>82925.569440000007</v>
      </c>
      <c r="AC734" s="348">
        <v>9759.4358400000001</v>
      </c>
      <c r="AD734" s="348">
        <v>950.04</v>
      </c>
      <c r="AE734" s="347">
        <v>90843.302810131194</v>
      </c>
      <c r="AF734" s="347">
        <v>10691.266774003199</v>
      </c>
      <c r="AG734" s="347">
        <v>1561.12</v>
      </c>
      <c r="AH734" s="347">
        <v>281721.62115413439</v>
      </c>
      <c r="AI734" s="846">
        <v>4.45</v>
      </c>
      <c r="AJ734" s="398"/>
      <c r="AK734" s="1627">
        <v>92</v>
      </c>
      <c r="AL734" s="484"/>
      <c r="AM734" s="751" t="s">
        <v>2604</v>
      </c>
      <c r="AN734" t="b">
        <v>0</v>
      </c>
      <c r="AO734" t="e">
        <v>#NAME?</v>
      </c>
      <c r="AQ734" s="1454"/>
    </row>
    <row r="735" spans="1:43" outlineLevel="1" x14ac:dyDescent="0.2">
      <c r="A735" s="787"/>
      <c r="B735" s="781" t="s">
        <v>2276</v>
      </c>
      <c r="C735" s="977"/>
      <c r="D735" s="977"/>
      <c r="E735" s="767">
        <v>234</v>
      </c>
      <c r="F735" s="276">
        <v>251</v>
      </c>
      <c r="G735" s="276" t="s">
        <v>28</v>
      </c>
      <c r="H735" s="277"/>
      <c r="I735" s="895">
        <v>1</v>
      </c>
      <c r="J735" s="279" t="s">
        <v>546</v>
      </c>
      <c r="K735" s="319">
        <v>37849.5</v>
      </c>
      <c r="L735" s="321"/>
      <c r="M735" s="281">
        <v>1.5</v>
      </c>
      <c r="N735" s="1463">
        <v>54</v>
      </c>
      <c r="O735" s="283">
        <v>66219.48</v>
      </c>
      <c r="P735" s="284">
        <v>2.5</v>
      </c>
      <c r="Q735" s="1056">
        <v>1655.4870000000001</v>
      </c>
      <c r="R735" s="1056">
        <v>4264.5345100000004</v>
      </c>
      <c r="S735" s="1056">
        <v>1324.3896</v>
      </c>
      <c r="T735" s="285">
        <v>73463.891109999982</v>
      </c>
      <c r="U735" s="286">
        <v>11827.686470000001</v>
      </c>
      <c r="V735" s="286">
        <v>85291.577579999983</v>
      </c>
      <c r="W735" s="287">
        <v>1611.645</v>
      </c>
      <c r="X735" s="287">
        <v>271.23</v>
      </c>
      <c r="Y735" s="287">
        <v>705.69</v>
      </c>
      <c r="Z735" s="345">
        <v>2588.5650000000001</v>
      </c>
      <c r="AA735" s="285">
        <v>87880.142579999985</v>
      </c>
      <c r="AB735" s="369"/>
      <c r="AC735" s="369"/>
      <c r="AD735" s="369"/>
      <c r="AE735" s="350"/>
      <c r="AF735" s="350"/>
      <c r="AG735" s="350"/>
      <c r="AH735" s="832"/>
      <c r="AI735" s="843"/>
      <c r="AJ735" s="351"/>
      <c r="AK735" s="1625"/>
      <c r="AL735" s="483"/>
      <c r="AM735"/>
      <c r="AO735" t="s">
        <v>364</v>
      </c>
      <c r="AQ735" s="1453"/>
    </row>
    <row r="736" spans="1:43" outlineLevel="1" x14ac:dyDescent="0.2">
      <c r="A736" s="787"/>
      <c r="B736" s="781" t="s">
        <v>2276</v>
      </c>
      <c r="C736" s="977"/>
      <c r="D736" s="977"/>
      <c r="E736" s="767">
        <v>234</v>
      </c>
      <c r="F736" s="276">
        <v>251</v>
      </c>
      <c r="G736" s="276" t="s">
        <v>28</v>
      </c>
      <c r="H736" s="277"/>
      <c r="I736" s="895">
        <v>80</v>
      </c>
      <c r="J736" s="279" t="s">
        <v>561</v>
      </c>
      <c r="K736" s="319">
        <v>25452</v>
      </c>
      <c r="L736" s="322"/>
      <c r="M736" s="281">
        <v>2</v>
      </c>
      <c r="N736" s="1463">
        <v>42</v>
      </c>
      <c r="O736" s="283">
        <v>55146.96</v>
      </c>
      <c r="P736" s="284">
        <v>2.5</v>
      </c>
      <c r="Q736" s="1056">
        <v>1378.674</v>
      </c>
      <c r="R736" s="1056">
        <v>3551.4642199999998</v>
      </c>
      <c r="S736" s="1056">
        <v>1102.9392</v>
      </c>
      <c r="T736" s="285">
        <v>61180.037420000001</v>
      </c>
      <c r="U736" s="286">
        <v>9849.9860200000003</v>
      </c>
      <c r="V736" s="286">
        <v>71030.023440000004</v>
      </c>
      <c r="W736" s="287">
        <v>2148.86</v>
      </c>
      <c r="X736" s="287">
        <v>361.64</v>
      </c>
      <c r="Y736" s="287">
        <v>940.92</v>
      </c>
      <c r="Z736" s="345">
        <v>3451.42</v>
      </c>
      <c r="AA736" s="285">
        <v>74481.443440000003</v>
      </c>
      <c r="AB736" s="263"/>
      <c r="AC736" s="263"/>
      <c r="AD736" s="263"/>
      <c r="AE736" s="249"/>
      <c r="AF736" s="249"/>
      <c r="AG736" s="249"/>
      <c r="AH736" s="830"/>
      <c r="AI736" s="225"/>
      <c r="AJ736" s="266"/>
      <c r="AK736" s="1625"/>
      <c r="AL736" s="483"/>
      <c r="AM736"/>
      <c r="AO736" t="s">
        <v>364</v>
      </c>
      <c r="AQ736" s="1453"/>
    </row>
    <row r="737" spans="1:43" outlineLevel="1" x14ac:dyDescent="0.2">
      <c r="A737" s="787"/>
      <c r="B737" s="781" t="s">
        <v>2276</v>
      </c>
      <c r="C737" s="977"/>
      <c r="D737" s="977"/>
      <c r="E737" s="767">
        <v>234</v>
      </c>
      <c r="F737" s="276">
        <v>251</v>
      </c>
      <c r="G737" s="276" t="s">
        <v>28</v>
      </c>
      <c r="H737" s="277"/>
      <c r="I737" s="895">
        <v>200</v>
      </c>
      <c r="J737" s="279" t="s">
        <v>1927</v>
      </c>
      <c r="K737" s="277"/>
      <c r="L737" s="322"/>
      <c r="M737" s="281">
        <v>0.53</v>
      </c>
      <c r="N737" s="1463">
        <v>27</v>
      </c>
      <c r="O737" s="283">
        <v>8114.5968000000003</v>
      </c>
      <c r="P737" s="284">
        <v>2.5</v>
      </c>
      <c r="Q737" s="1056">
        <v>202.86492000000001</v>
      </c>
      <c r="R737" s="1056">
        <v>522.58002999999997</v>
      </c>
      <c r="S737" s="1056">
        <v>162.29194000000001</v>
      </c>
      <c r="T737" s="285">
        <v>9002.3336899999995</v>
      </c>
      <c r="U737" s="286">
        <v>1449.37572</v>
      </c>
      <c r="V737" s="286">
        <v>10451.709409999999</v>
      </c>
      <c r="W737" s="287">
        <v>569.4479</v>
      </c>
      <c r="X737" s="287">
        <v>95.834599999999995</v>
      </c>
      <c r="Y737" s="287">
        <v>249.34379999999999</v>
      </c>
      <c r="Z737" s="345">
        <v>914.62630000000001</v>
      </c>
      <c r="AA737" s="285">
        <v>11366.335709999999</v>
      </c>
      <c r="AB737" s="257">
        <v>81758.900160000005</v>
      </c>
      <c r="AC737" s="257">
        <v>9580.6771200000003</v>
      </c>
      <c r="AD737" s="263"/>
      <c r="AE737" s="249">
        <v>89565.239947276801</v>
      </c>
      <c r="AF737" s="249">
        <v>10495.4401714176</v>
      </c>
      <c r="AG737" s="249"/>
      <c r="AH737" s="830"/>
      <c r="AI737" s="225"/>
      <c r="AJ737" s="266"/>
      <c r="AK737" s="1625"/>
      <c r="AL737" s="483"/>
      <c r="AM737"/>
      <c r="AO737" t="s">
        <v>364</v>
      </c>
      <c r="AQ737" s="1453"/>
    </row>
    <row r="738" spans="1:43" outlineLevel="1" x14ac:dyDescent="0.2">
      <c r="A738" s="787"/>
      <c r="B738" s="781" t="s">
        <v>2276</v>
      </c>
      <c r="C738" s="977"/>
      <c r="D738" s="977"/>
      <c r="E738" s="767">
        <v>234</v>
      </c>
      <c r="F738" s="276">
        <v>251</v>
      </c>
      <c r="G738" s="276" t="s">
        <v>28</v>
      </c>
      <c r="H738" s="277"/>
      <c r="I738" s="895">
        <v>170</v>
      </c>
      <c r="J738" s="279" t="s">
        <v>3262</v>
      </c>
      <c r="K738" s="277"/>
      <c r="L738" s="322"/>
      <c r="M738" s="281">
        <v>0.15</v>
      </c>
      <c r="N738" s="1463">
        <v>36</v>
      </c>
      <c r="O738" s="283">
        <v>3268.7820000000002</v>
      </c>
      <c r="P738" s="284">
        <v>2.5</v>
      </c>
      <c r="Q738" s="1056">
        <v>81.719549999999998</v>
      </c>
      <c r="R738" s="1056">
        <v>210.50955999999999</v>
      </c>
      <c r="S738" s="1056">
        <v>65.375640000000004</v>
      </c>
      <c r="T738" s="285">
        <v>3626.3867500000001</v>
      </c>
      <c r="U738" s="286">
        <v>583.84826999999996</v>
      </c>
      <c r="V738" s="286">
        <v>4210.2350200000001</v>
      </c>
      <c r="W738" s="287">
        <v>161.1645</v>
      </c>
      <c r="X738" s="287">
        <v>27.123000000000001</v>
      </c>
      <c r="Y738" s="287">
        <v>70.569000000000003</v>
      </c>
      <c r="Z738" s="345">
        <v>258.85649999999998</v>
      </c>
      <c r="AA738" s="285">
        <v>4469.0915199999999</v>
      </c>
      <c r="AB738" s="263"/>
      <c r="AC738" s="263"/>
      <c r="AD738" s="263"/>
      <c r="AE738" s="249"/>
      <c r="AF738" s="249"/>
      <c r="AG738" s="249"/>
      <c r="AH738" s="835" t="s">
        <v>592</v>
      </c>
      <c r="AI738" s="233"/>
      <c r="AJ738" s="355"/>
      <c r="AK738" s="1625"/>
      <c r="AL738" s="483"/>
      <c r="AM738"/>
      <c r="AO738" t="s">
        <v>364</v>
      </c>
      <c r="AQ738" s="1457"/>
    </row>
    <row r="739" spans="1:43" outlineLevel="1" x14ac:dyDescent="0.2">
      <c r="A739" s="787"/>
      <c r="B739" s="781" t="s">
        <v>2276</v>
      </c>
      <c r="C739" s="977"/>
      <c r="D739" s="977"/>
      <c r="E739" s="767">
        <v>234</v>
      </c>
      <c r="F739" s="276">
        <v>251</v>
      </c>
      <c r="G739" s="276" t="s">
        <v>28</v>
      </c>
      <c r="H739" s="277"/>
      <c r="I739" s="895">
        <v>201</v>
      </c>
      <c r="J739" s="279" t="s">
        <v>2609</v>
      </c>
      <c r="K739" s="277"/>
      <c r="L739" s="322"/>
      <c r="M739" s="281">
        <v>0.02</v>
      </c>
      <c r="N739" s="1463">
        <v>27</v>
      </c>
      <c r="O739" s="283">
        <v>306.21120000000002</v>
      </c>
      <c r="P739" s="284">
        <v>2.5</v>
      </c>
      <c r="Q739" s="1056">
        <v>7.6552800000000003</v>
      </c>
      <c r="R739" s="1056">
        <v>19.72</v>
      </c>
      <c r="S739" s="1056">
        <v>6.1242200000000002</v>
      </c>
      <c r="T739" s="285">
        <v>339.71070000000003</v>
      </c>
      <c r="U739" s="286">
        <v>54.693420000000003</v>
      </c>
      <c r="V739" s="286">
        <v>394.40412000000003</v>
      </c>
      <c r="W739" s="287">
        <v>21.488600000000002</v>
      </c>
      <c r="X739" s="287">
        <v>3.6164000000000001</v>
      </c>
      <c r="Y739" s="287">
        <v>9.4092000000000002</v>
      </c>
      <c r="Z739" s="345">
        <v>34.514200000000002</v>
      </c>
      <c r="AA739" s="285">
        <v>428.91832000000005</v>
      </c>
      <c r="AB739" s="257">
        <v>1166.6692800000001</v>
      </c>
      <c r="AC739" s="257">
        <v>178.75872000000001</v>
      </c>
      <c r="AD739" s="263"/>
      <c r="AE739" s="249">
        <v>1278.0628628544</v>
      </c>
      <c r="AF739" s="249">
        <v>195.8266025856</v>
      </c>
      <c r="AG739" s="249"/>
      <c r="AH739" s="835" t="s">
        <v>593</v>
      </c>
      <c r="AI739" s="354">
        <v>2.16</v>
      </c>
      <c r="AJ739" s="361"/>
      <c r="AK739" s="1625"/>
      <c r="AL739" s="483"/>
      <c r="AM739"/>
      <c r="AO739" t="s">
        <v>364</v>
      </c>
      <c r="AQ739" s="1457"/>
    </row>
    <row r="740" spans="1:43" ht="15" customHeight="1" outlineLevel="1" x14ac:dyDescent="0.2">
      <c r="A740" s="787"/>
      <c r="B740" s="781" t="s">
        <v>2276</v>
      </c>
      <c r="C740" s="977"/>
      <c r="D740" s="977"/>
      <c r="E740" s="767">
        <v>234</v>
      </c>
      <c r="F740" s="276">
        <v>251</v>
      </c>
      <c r="G740" s="276" t="s">
        <v>28</v>
      </c>
      <c r="H740" s="277"/>
      <c r="I740" s="896" t="s">
        <v>586</v>
      </c>
      <c r="J740" s="432" t="s">
        <v>1827</v>
      </c>
      <c r="K740" s="433"/>
      <c r="L740" s="657"/>
      <c r="M740" s="434"/>
      <c r="N740" s="1467"/>
      <c r="O740" s="434"/>
      <c r="P740" s="435"/>
      <c r="Q740" s="1063"/>
      <c r="R740" s="1063"/>
      <c r="S740" s="1064"/>
      <c r="T740" s="436"/>
      <c r="U740" s="436"/>
      <c r="V740" s="436"/>
      <c r="W740" s="436"/>
      <c r="X740" s="436"/>
      <c r="Y740" s="436"/>
      <c r="Z740" s="436"/>
      <c r="AA740" s="436"/>
      <c r="AB740" s="249"/>
      <c r="AC740" s="249"/>
      <c r="AD740" s="249"/>
      <c r="AE740" s="249"/>
      <c r="AF740" s="249"/>
      <c r="AG740" s="249"/>
      <c r="AH740" s="830"/>
      <c r="AI740" s="225"/>
      <c r="AJ740" s="266"/>
      <c r="AK740" s="1625"/>
      <c r="AL740" s="483"/>
      <c r="AM740" s="73" t="s">
        <v>698</v>
      </c>
      <c r="AO740" t="s">
        <v>364</v>
      </c>
      <c r="AQ740" s="1453"/>
    </row>
    <row r="741" spans="1:43" outlineLevel="1" x14ac:dyDescent="0.2">
      <c r="A741" s="787"/>
      <c r="B741" s="781" t="s">
        <v>2276</v>
      </c>
      <c r="C741" s="977"/>
      <c r="D741" s="977"/>
      <c r="E741" s="767">
        <v>234</v>
      </c>
      <c r="F741" s="276">
        <v>251</v>
      </c>
      <c r="G741" s="276" t="s">
        <v>28</v>
      </c>
      <c r="H741" s="277"/>
      <c r="I741" s="896" t="s">
        <v>586</v>
      </c>
      <c r="J741" s="454" t="s">
        <v>1828</v>
      </c>
      <c r="K741" s="245"/>
      <c r="L741" s="649"/>
      <c r="M741" s="246"/>
      <c r="N741" s="1437"/>
      <c r="O741" s="246"/>
      <c r="P741" s="248"/>
      <c r="Q741" s="1057"/>
      <c r="R741" s="1057"/>
      <c r="S741" s="1048"/>
      <c r="T741" s="249"/>
      <c r="U741" s="249"/>
      <c r="V741" s="249"/>
      <c r="W741" s="249"/>
      <c r="X741" s="249"/>
      <c r="Y741" s="249"/>
      <c r="Z741" s="249"/>
      <c r="AA741" s="249"/>
      <c r="AB741" s="249"/>
      <c r="AC741" s="249"/>
      <c r="AD741" s="249"/>
      <c r="AE741" s="249"/>
      <c r="AF741" s="249"/>
      <c r="AG741" s="249"/>
      <c r="AH741" s="830"/>
      <c r="AI741" s="225"/>
      <c r="AJ741" s="266"/>
      <c r="AK741" s="1625"/>
      <c r="AL741" s="483"/>
      <c r="AM741" s="73" t="s">
        <v>698</v>
      </c>
      <c r="AO741" t="s">
        <v>364</v>
      </c>
      <c r="AQ741" s="1453"/>
    </row>
    <row r="742" spans="1:43" outlineLevel="1" x14ac:dyDescent="0.2">
      <c r="A742" s="787"/>
      <c r="B742" s="807" t="s">
        <v>2276</v>
      </c>
      <c r="C742" s="978"/>
      <c r="D742" s="978"/>
      <c r="E742" s="768">
        <v>234</v>
      </c>
      <c r="F742" s="289">
        <v>251</v>
      </c>
      <c r="G742" s="289" t="s">
        <v>28</v>
      </c>
      <c r="H742" s="290"/>
      <c r="I742" s="897" t="s">
        <v>587</v>
      </c>
      <c r="J742" s="437" t="s">
        <v>657</v>
      </c>
      <c r="K742" s="259"/>
      <c r="L742" s="658"/>
      <c r="M742" s="260"/>
      <c r="N742" s="1466"/>
      <c r="O742" s="260"/>
      <c r="P742" s="262"/>
      <c r="Q742" s="1059"/>
      <c r="R742" s="1059"/>
      <c r="S742" s="1059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833"/>
      <c r="AI742" s="261"/>
      <c r="AJ742" s="267"/>
      <c r="AK742" s="1626"/>
      <c r="AL742" s="483"/>
      <c r="AM742" s="73" t="s">
        <v>698</v>
      </c>
      <c r="AO742" t="s">
        <v>364</v>
      </c>
      <c r="AQ742" s="1453"/>
    </row>
    <row r="743" spans="1:43" ht="24" customHeight="1" x14ac:dyDescent="0.2">
      <c r="A743" s="804" t="s">
        <v>2088</v>
      </c>
      <c r="B743" s="781" t="s">
        <v>2276</v>
      </c>
      <c r="C743" s="977" t="s">
        <v>2537</v>
      </c>
      <c r="D743" s="977" t="s">
        <v>111</v>
      </c>
      <c r="E743" s="769">
        <v>234</v>
      </c>
      <c r="F743" s="268">
        <v>251</v>
      </c>
      <c r="G743" s="268" t="s">
        <v>28</v>
      </c>
      <c r="H743" s="268" t="s">
        <v>498</v>
      </c>
      <c r="I743" s="898"/>
      <c r="J743" s="302" t="s">
        <v>658</v>
      </c>
      <c r="K743" s="271">
        <v>44322</v>
      </c>
      <c r="L743" s="327" t="s">
        <v>583</v>
      </c>
      <c r="M743" s="272">
        <v>3.05</v>
      </c>
      <c r="N743" s="1097"/>
      <c r="O743" s="273">
        <v>88894.386000000013</v>
      </c>
      <c r="P743" s="269"/>
      <c r="Q743" s="1055">
        <v>2222.3596499999994</v>
      </c>
      <c r="R743" s="1055">
        <v>5724.7984500000002</v>
      </c>
      <c r="S743" s="1055">
        <v>1777.8877199999997</v>
      </c>
      <c r="T743" s="274">
        <v>98619.431819999983</v>
      </c>
      <c r="U743" s="272">
        <v>15877.728520000001</v>
      </c>
      <c r="V743" s="272">
        <v>114497.16033999999</v>
      </c>
      <c r="W743" s="275">
        <v>3277.0114999999996</v>
      </c>
      <c r="X743" s="275">
        <v>551.50100000000009</v>
      </c>
      <c r="Y743" s="275">
        <v>1434.903</v>
      </c>
      <c r="Z743" s="272">
        <v>5263.4154999999992</v>
      </c>
      <c r="AA743" s="274">
        <v>119760.57583999999</v>
      </c>
      <c r="AB743" s="464">
        <v>45252.05328</v>
      </c>
      <c r="AC743" s="464">
        <v>5546.4192000000003</v>
      </c>
      <c r="AD743" s="348">
        <v>950.04</v>
      </c>
      <c r="AE743" s="347">
        <v>49572.719327174396</v>
      </c>
      <c r="AF743" s="347">
        <v>6075.9913052160009</v>
      </c>
      <c r="AG743" s="347">
        <v>1561.12</v>
      </c>
      <c r="AH743" s="846">
        <v>176970.4064723904</v>
      </c>
      <c r="AI743" s="846">
        <v>3.99</v>
      </c>
      <c r="AJ743" s="398"/>
      <c r="AK743" s="1627">
        <v>93</v>
      </c>
      <c r="AL743" s="484"/>
      <c r="AM743" s="751" t="s">
        <v>2604</v>
      </c>
      <c r="AN743" t="b">
        <v>0</v>
      </c>
      <c r="AO743" t="e">
        <v>#NAME?</v>
      </c>
      <c r="AQ743" s="1454"/>
    </row>
    <row r="744" spans="1:43" outlineLevel="1" x14ac:dyDescent="0.2">
      <c r="A744" s="787"/>
      <c r="B744" s="781" t="s">
        <v>2276</v>
      </c>
      <c r="C744" s="977"/>
      <c r="D744" s="977"/>
      <c r="E744" s="767">
        <v>234</v>
      </c>
      <c r="F744" s="276">
        <v>251</v>
      </c>
      <c r="G744" s="276" t="s">
        <v>28</v>
      </c>
      <c r="H744" s="277"/>
      <c r="I744" s="895">
        <v>1</v>
      </c>
      <c r="J744" s="279" t="s">
        <v>546</v>
      </c>
      <c r="K744" s="319">
        <v>25233</v>
      </c>
      <c r="L744" s="321"/>
      <c r="M744" s="281">
        <v>1</v>
      </c>
      <c r="N744" s="1463">
        <v>54</v>
      </c>
      <c r="O744" s="283">
        <v>44146.32</v>
      </c>
      <c r="P744" s="284">
        <v>2.5</v>
      </c>
      <c r="Q744" s="1056">
        <v>1103.6579999999999</v>
      </c>
      <c r="R744" s="1056">
        <v>2843.0230099999999</v>
      </c>
      <c r="S744" s="1056">
        <v>882.92639999999994</v>
      </c>
      <c r="T744" s="285">
        <v>48975.927409999997</v>
      </c>
      <c r="U744" s="286">
        <v>7885.1243100000002</v>
      </c>
      <c r="V744" s="286">
        <v>56861.051719999996</v>
      </c>
      <c r="W744" s="287">
        <v>1074.43</v>
      </c>
      <c r="X744" s="287">
        <v>180.82</v>
      </c>
      <c r="Y744" s="287">
        <v>470.46</v>
      </c>
      <c r="Z744" s="345">
        <v>1725.71</v>
      </c>
      <c r="AA744" s="285">
        <v>58586.761719999995</v>
      </c>
      <c r="AB744" s="369"/>
      <c r="AC744" s="369"/>
      <c r="AD744" s="369"/>
      <c r="AE744" s="350"/>
      <c r="AF744" s="350"/>
      <c r="AG744" s="350"/>
      <c r="AH744" s="832"/>
      <c r="AI744" s="843"/>
      <c r="AJ744" s="351"/>
      <c r="AK744" s="1625"/>
      <c r="AL744" s="483"/>
      <c r="AM744"/>
      <c r="AO744" t="s">
        <v>364</v>
      </c>
      <c r="AQ744" s="1453"/>
    </row>
    <row r="745" spans="1:43" outlineLevel="1" x14ac:dyDescent="0.2">
      <c r="A745" s="787"/>
      <c r="B745" s="781" t="s">
        <v>2276</v>
      </c>
      <c r="C745" s="977"/>
      <c r="D745" s="977"/>
      <c r="E745" s="767">
        <v>234</v>
      </c>
      <c r="F745" s="276">
        <v>251</v>
      </c>
      <c r="G745" s="276" t="s">
        <v>28</v>
      </c>
      <c r="H745" s="277"/>
      <c r="I745" s="895">
        <v>80</v>
      </c>
      <c r="J745" s="279" t="s">
        <v>561</v>
      </c>
      <c r="K745" s="319">
        <v>19089</v>
      </c>
      <c r="L745" s="322"/>
      <c r="M745" s="281">
        <v>1.5</v>
      </c>
      <c r="N745" s="1463">
        <v>38</v>
      </c>
      <c r="O745" s="283">
        <v>35355.06</v>
      </c>
      <c r="P745" s="284">
        <v>2.5</v>
      </c>
      <c r="Q745" s="1056">
        <v>883.87649999999996</v>
      </c>
      <c r="R745" s="1056">
        <v>2276.8658599999999</v>
      </c>
      <c r="S745" s="1056">
        <v>707.10119999999995</v>
      </c>
      <c r="T745" s="285">
        <v>39222.903559999992</v>
      </c>
      <c r="U745" s="286">
        <v>6314.8874699999997</v>
      </c>
      <c r="V745" s="286">
        <v>45537.791029999993</v>
      </c>
      <c r="W745" s="287">
        <v>1611.645</v>
      </c>
      <c r="X745" s="287">
        <v>271.23</v>
      </c>
      <c r="Y745" s="287">
        <v>705.69</v>
      </c>
      <c r="Z745" s="345">
        <v>2588.5650000000001</v>
      </c>
      <c r="AA745" s="285">
        <v>48126.356029999995</v>
      </c>
      <c r="AB745" s="263"/>
      <c r="AC745" s="263"/>
      <c r="AD745" s="263"/>
      <c r="AE745" s="249"/>
      <c r="AF745" s="249"/>
      <c r="AG745" s="249"/>
      <c r="AH745" s="830"/>
      <c r="AI745" s="225"/>
      <c r="AJ745" s="266"/>
      <c r="AK745" s="1625"/>
      <c r="AL745" s="483"/>
      <c r="AM745"/>
      <c r="AO745" t="s">
        <v>364</v>
      </c>
      <c r="AQ745" s="1453"/>
    </row>
    <row r="746" spans="1:43" outlineLevel="1" x14ac:dyDescent="0.2">
      <c r="A746" s="787"/>
      <c r="B746" s="781" t="s">
        <v>2276</v>
      </c>
      <c r="C746" s="977"/>
      <c r="D746" s="977"/>
      <c r="E746" s="767">
        <v>234</v>
      </c>
      <c r="F746" s="276">
        <v>251</v>
      </c>
      <c r="G746" s="276" t="s">
        <v>28</v>
      </c>
      <c r="H746" s="277"/>
      <c r="I746" s="895">
        <v>200</v>
      </c>
      <c r="J746" s="279" t="s">
        <v>1927</v>
      </c>
      <c r="K746" s="277"/>
      <c r="L746" s="322"/>
      <c r="M746" s="281">
        <v>0.38</v>
      </c>
      <c r="N746" s="1463">
        <v>27</v>
      </c>
      <c r="O746" s="283">
        <v>5818.0128000000004</v>
      </c>
      <c r="P746" s="284">
        <v>2.5</v>
      </c>
      <c r="Q746" s="1056">
        <v>145.45032</v>
      </c>
      <c r="R746" s="1056">
        <v>374.68002000000001</v>
      </c>
      <c r="S746" s="1056">
        <v>116.36026</v>
      </c>
      <c r="T746" s="285">
        <v>6454.5034000000005</v>
      </c>
      <c r="U746" s="286">
        <v>1039.1750500000001</v>
      </c>
      <c r="V746" s="286">
        <v>7493.6784500000003</v>
      </c>
      <c r="W746" s="287">
        <v>408.28339999999997</v>
      </c>
      <c r="X746" s="287">
        <v>68.711600000000004</v>
      </c>
      <c r="Y746" s="287">
        <v>178.7748</v>
      </c>
      <c r="Z746" s="345">
        <v>655.76980000000003</v>
      </c>
      <c r="AA746" s="285">
        <v>8149.4482500000004</v>
      </c>
      <c r="AB746" s="257">
        <v>44085.383999999998</v>
      </c>
      <c r="AC746" s="257">
        <v>5367.6604800000005</v>
      </c>
      <c r="AD746" s="263"/>
      <c r="AE746" s="249">
        <v>48294.656464319996</v>
      </c>
      <c r="AF746" s="249">
        <v>5880.1647026304008</v>
      </c>
      <c r="AG746" s="249"/>
      <c r="AH746" s="830"/>
      <c r="AI746" s="225"/>
      <c r="AJ746" s="266"/>
      <c r="AK746" s="1625"/>
      <c r="AL746" s="483"/>
      <c r="AM746"/>
      <c r="AO746" t="s">
        <v>364</v>
      </c>
      <c r="AQ746" s="1453"/>
    </row>
    <row r="747" spans="1:43" outlineLevel="1" x14ac:dyDescent="0.2">
      <c r="A747" s="787"/>
      <c r="B747" s="781" t="s">
        <v>2276</v>
      </c>
      <c r="C747" s="977"/>
      <c r="D747" s="977"/>
      <c r="E747" s="767">
        <v>234</v>
      </c>
      <c r="F747" s="276">
        <v>251</v>
      </c>
      <c r="G747" s="276" t="s">
        <v>28</v>
      </c>
      <c r="H747" s="277"/>
      <c r="I747" s="895">
        <v>170</v>
      </c>
      <c r="J747" s="279" t="s">
        <v>3262</v>
      </c>
      <c r="K747" s="277"/>
      <c r="L747" s="322"/>
      <c r="M747" s="281">
        <v>0.15</v>
      </c>
      <c r="N747" s="1463">
        <v>36</v>
      </c>
      <c r="O747" s="283">
        <v>3268.7820000000002</v>
      </c>
      <c r="P747" s="284">
        <v>2.5</v>
      </c>
      <c r="Q747" s="1056">
        <v>81.719549999999998</v>
      </c>
      <c r="R747" s="1056">
        <v>210.50955999999999</v>
      </c>
      <c r="S747" s="1056">
        <v>65.375640000000004</v>
      </c>
      <c r="T747" s="285">
        <v>3626.3867500000001</v>
      </c>
      <c r="U747" s="286">
        <v>583.84826999999996</v>
      </c>
      <c r="V747" s="286">
        <v>4210.2350200000001</v>
      </c>
      <c r="W747" s="287">
        <v>161.1645</v>
      </c>
      <c r="X747" s="287">
        <v>27.123000000000001</v>
      </c>
      <c r="Y747" s="287">
        <v>70.569000000000003</v>
      </c>
      <c r="Z747" s="345">
        <v>258.85649999999998</v>
      </c>
      <c r="AA747" s="285">
        <v>4469.0915199999999</v>
      </c>
      <c r="AB747" s="263"/>
      <c r="AC747" s="263"/>
      <c r="AD747" s="263"/>
      <c r="AE747" s="249"/>
      <c r="AF747" s="249"/>
      <c r="AG747" s="249"/>
      <c r="AH747" s="835" t="s">
        <v>592</v>
      </c>
      <c r="AI747" s="233"/>
      <c r="AJ747" s="355"/>
      <c r="AK747" s="1625"/>
      <c r="AL747" s="483"/>
      <c r="AM747"/>
      <c r="AO747" t="s">
        <v>364</v>
      </c>
      <c r="AQ747" s="1457"/>
    </row>
    <row r="748" spans="1:43" outlineLevel="1" x14ac:dyDescent="0.2">
      <c r="A748" s="787"/>
      <c r="B748" s="781" t="s">
        <v>2276</v>
      </c>
      <c r="C748" s="977"/>
      <c r="D748" s="977"/>
      <c r="E748" s="767">
        <v>234</v>
      </c>
      <c r="F748" s="276">
        <v>251</v>
      </c>
      <c r="G748" s="276" t="s">
        <v>28</v>
      </c>
      <c r="H748" s="277"/>
      <c r="I748" s="895">
        <v>201</v>
      </c>
      <c r="J748" s="279" t="s">
        <v>2609</v>
      </c>
      <c r="K748" s="277"/>
      <c r="L748" s="322"/>
      <c r="M748" s="281">
        <v>0.02</v>
      </c>
      <c r="N748" s="1463">
        <v>27</v>
      </c>
      <c r="O748" s="283">
        <v>306.21120000000002</v>
      </c>
      <c r="P748" s="284">
        <v>2.5</v>
      </c>
      <c r="Q748" s="1056">
        <v>7.6552800000000003</v>
      </c>
      <c r="R748" s="1056">
        <v>19.72</v>
      </c>
      <c r="S748" s="1056">
        <v>6.1242200000000002</v>
      </c>
      <c r="T748" s="285">
        <v>339.71070000000003</v>
      </c>
      <c r="U748" s="286">
        <v>54.693420000000003</v>
      </c>
      <c r="V748" s="286">
        <v>394.40412000000003</v>
      </c>
      <c r="W748" s="287">
        <v>21.488600000000002</v>
      </c>
      <c r="X748" s="287">
        <v>3.6164000000000001</v>
      </c>
      <c r="Y748" s="287">
        <v>9.4092000000000002</v>
      </c>
      <c r="Z748" s="345">
        <v>34.514200000000002</v>
      </c>
      <c r="AA748" s="285">
        <v>428.91832000000005</v>
      </c>
      <c r="AB748" s="257">
        <v>1166.6692800000001</v>
      </c>
      <c r="AC748" s="257">
        <v>178.75872000000001</v>
      </c>
      <c r="AD748" s="263"/>
      <c r="AE748" s="249">
        <v>1278.0628628544</v>
      </c>
      <c r="AF748" s="249">
        <v>195.8266025856</v>
      </c>
      <c r="AG748" s="249"/>
      <c r="AH748" s="835" t="s">
        <v>593</v>
      </c>
      <c r="AI748" s="354">
        <v>2.16</v>
      </c>
      <c r="AJ748" s="361"/>
      <c r="AK748" s="1625"/>
      <c r="AL748" s="483"/>
      <c r="AM748"/>
      <c r="AO748" t="s">
        <v>364</v>
      </c>
      <c r="AQ748" s="1457"/>
    </row>
    <row r="749" spans="1:43" ht="15" customHeight="1" outlineLevel="1" x14ac:dyDescent="0.2">
      <c r="A749" s="787"/>
      <c r="B749" s="781" t="s">
        <v>2276</v>
      </c>
      <c r="C749" s="977"/>
      <c r="D749" s="977"/>
      <c r="E749" s="767">
        <v>234</v>
      </c>
      <c r="F749" s="276">
        <v>251</v>
      </c>
      <c r="G749" s="276" t="s">
        <v>28</v>
      </c>
      <c r="H749" s="277"/>
      <c r="I749" s="896" t="s">
        <v>586</v>
      </c>
      <c r="J749" s="432" t="s">
        <v>1827</v>
      </c>
      <c r="K749" s="433"/>
      <c r="L749" s="657"/>
      <c r="M749" s="434"/>
      <c r="N749" s="1467"/>
      <c r="O749" s="434"/>
      <c r="P749" s="435"/>
      <c r="Q749" s="1063"/>
      <c r="R749" s="1063"/>
      <c r="S749" s="1064"/>
      <c r="T749" s="436"/>
      <c r="U749" s="436"/>
      <c r="V749" s="436"/>
      <c r="W749" s="436"/>
      <c r="X749" s="436"/>
      <c r="Y749" s="436"/>
      <c r="Z749" s="436"/>
      <c r="AA749" s="436"/>
      <c r="AB749" s="249"/>
      <c r="AC749" s="249"/>
      <c r="AD749" s="249"/>
      <c r="AE749" s="249"/>
      <c r="AF749" s="249"/>
      <c r="AG749" s="249"/>
      <c r="AH749" s="830"/>
      <c r="AI749" s="225"/>
      <c r="AJ749" s="266"/>
      <c r="AK749" s="1625"/>
      <c r="AL749" s="483"/>
      <c r="AM749" s="73" t="s">
        <v>698</v>
      </c>
      <c r="AO749" t="s">
        <v>364</v>
      </c>
      <c r="AQ749" s="1453"/>
    </row>
    <row r="750" spans="1:43" outlineLevel="1" x14ac:dyDescent="0.2">
      <c r="A750" s="787"/>
      <c r="B750" s="807" t="s">
        <v>2276</v>
      </c>
      <c r="C750" s="978"/>
      <c r="D750" s="978"/>
      <c r="E750" s="768">
        <v>234</v>
      </c>
      <c r="F750" s="289">
        <v>251</v>
      </c>
      <c r="G750" s="289" t="s">
        <v>28</v>
      </c>
      <c r="H750" s="290"/>
      <c r="I750" s="901" t="s">
        <v>586</v>
      </c>
      <c r="J750" s="455" t="s">
        <v>1828</v>
      </c>
      <c r="K750" s="456"/>
      <c r="L750" s="658"/>
      <c r="M750" s="457"/>
      <c r="N750" s="1438"/>
      <c r="O750" s="457"/>
      <c r="P750" s="459"/>
      <c r="Q750" s="1071"/>
      <c r="R750" s="1071"/>
      <c r="S750" s="1059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833"/>
      <c r="AI750" s="261"/>
      <c r="AJ750" s="267"/>
      <c r="AK750" s="1626"/>
      <c r="AL750" s="483"/>
      <c r="AM750" s="73" t="s">
        <v>698</v>
      </c>
      <c r="AO750" t="s">
        <v>364</v>
      </c>
      <c r="AQ750" s="1453"/>
    </row>
    <row r="751" spans="1:43" ht="25.5" x14ac:dyDescent="0.2">
      <c r="A751" s="804" t="s">
        <v>2089</v>
      </c>
      <c r="B751" s="781" t="s">
        <v>2276</v>
      </c>
      <c r="C751" s="977" t="s">
        <v>2537</v>
      </c>
      <c r="D751" s="977" t="s">
        <v>111</v>
      </c>
      <c r="E751" s="769">
        <v>234</v>
      </c>
      <c r="F751" s="268">
        <v>251</v>
      </c>
      <c r="G751" s="268" t="s">
        <v>28</v>
      </c>
      <c r="H751" s="268" t="s">
        <v>1879</v>
      </c>
      <c r="I751" s="898"/>
      <c r="J751" s="302" t="s">
        <v>659</v>
      </c>
      <c r="K751" s="271">
        <v>45639</v>
      </c>
      <c r="L751" s="327" t="s">
        <v>583</v>
      </c>
      <c r="M751" s="272">
        <v>2.3699999999999997</v>
      </c>
      <c r="N751" s="1097"/>
      <c r="O751" s="273">
        <v>77708.773199999996</v>
      </c>
      <c r="P751" s="269"/>
      <c r="Q751" s="1055">
        <v>1942.7193299999999</v>
      </c>
      <c r="R751" s="1055">
        <v>5004.44499</v>
      </c>
      <c r="S751" s="1055">
        <v>1554.1754599999999</v>
      </c>
      <c r="T751" s="274">
        <v>86210.112979999991</v>
      </c>
      <c r="U751" s="272">
        <v>13879.82818</v>
      </c>
      <c r="V751" s="272">
        <v>100089.94116</v>
      </c>
      <c r="W751" s="275">
        <v>2546.3991000000001</v>
      </c>
      <c r="X751" s="275">
        <v>428.54339999999996</v>
      </c>
      <c r="Y751" s="275">
        <v>1114.9902</v>
      </c>
      <c r="Z751" s="272">
        <v>4089.9326999999998</v>
      </c>
      <c r="AA751" s="274">
        <v>104179.87385999999</v>
      </c>
      <c r="AB751" s="464">
        <v>22308.118560000003</v>
      </c>
      <c r="AC751" s="464">
        <v>3746.2924800000001</v>
      </c>
      <c r="AD751" s="348">
        <v>950.04</v>
      </c>
      <c r="AE751" s="347">
        <v>24438.097720108803</v>
      </c>
      <c r="AF751" s="347">
        <v>4103.9884859904005</v>
      </c>
      <c r="AG751" s="347">
        <v>1561.12</v>
      </c>
      <c r="AH751" s="846">
        <v>134283.08006609921</v>
      </c>
      <c r="AI751" s="846">
        <v>2.94</v>
      </c>
      <c r="AJ751" s="398"/>
      <c r="AK751" s="1627">
        <v>94</v>
      </c>
      <c r="AL751" s="484"/>
      <c r="AM751" s="751" t="s">
        <v>2604</v>
      </c>
      <c r="AN751" t="b">
        <v>0</v>
      </c>
      <c r="AO751" t="e">
        <v>#NAME?</v>
      </c>
      <c r="AQ751" s="1454"/>
    </row>
    <row r="752" spans="1:43" outlineLevel="1" x14ac:dyDescent="0.2">
      <c r="A752" s="787"/>
      <c r="B752" s="781" t="s">
        <v>2276</v>
      </c>
      <c r="C752" s="977"/>
      <c r="D752" s="977"/>
      <c r="E752" s="767">
        <v>234</v>
      </c>
      <c r="F752" s="276">
        <v>251</v>
      </c>
      <c r="G752" s="276" t="s">
        <v>28</v>
      </c>
      <c r="H752" s="277"/>
      <c r="I752" s="895">
        <v>1</v>
      </c>
      <c r="J752" s="279" t="s">
        <v>546</v>
      </c>
      <c r="K752" s="319">
        <v>32913</v>
      </c>
      <c r="L752" s="321"/>
      <c r="M752" s="281">
        <v>1</v>
      </c>
      <c r="N752" s="1463">
        <v>54</v>
      </c>
      <c r="O752" s="283">
        <v>44146.32</v>
      </c>
      <c r="P752" s="284">
        <v>2.5</v>
      </c>
      <c r="Q752" s="1056">
        <v>1103.6579999999999</v>
      </c>
      <c r="R752" s="1056">
        <v>2843.0230099999999</v>
      </c>
      <c r="S752" s="1056">
        <v>882.92639999999994</v>
      </c>
      <c r="T752" s="285">
        <v>48975.927409999997</v>
      </c>
      <c r="U752" s="286">
        <v>7885.1243100000002</v>
      </c>
      <c r="V752" s="286">
        <v>56861.051719999996</v>
      </c>
      <c r="W752" s="287">
        <v>1074.43</v>
      </c>
      <c r="X752" s="287">
        <v>180.82</v>
      </c>
      <c r="Y752" s="287">
        <v>470.46</v>
      </c>
      <c r="Z752" s="345">
        <v>1725.71</v>
      </c>
      <c r="AA752" s="285">
        <v>58586.761719999995</v>
      </c>
      <c r="AB752" s="369"/>
      <c r="AC752" s="369"/>
      <c r="AD752" s="369"/>
      <c r="AE752" s="350"/>
      <c r="AF752" s="350"/>
      <c r="AG752" s="350"/>
      <c r="AH752" s="832"/>
      <c r="AI752" s="843"/>
      <c r="AJ752" s="351"/>
      <c r="AK752" s="1625"/>
      <c r="AL752" s="483"/>
      <c r="AM752"/>
      <c r="AO752" t="s">
        <v>364</v>
      </c>
      <c r="AQ752" s="1453"/>
    </row>
    <row r="753" spans="1:43" outlineLevel="1" x14ac:dyDescent="0.2">
      <c r="A753" s="787"/>
      <c r="B753" s="781" t="s">
        <v>2276</v>
      </c>
      <c r="C753" s="977"/>
      <c r="D753" s="977"/>
      <c r="E753" s="767">
        <v>234</v>
      </c>
      <c r="F753" s="276">
        <v>251</v>
      </c>
      <c r="G753" s="276" t="s">
        <v>28</v>
      </c>
      <c r="H753" s="277"/>
      <c r="I753" s="895">
        <v>80</v>
      </c>
      <c r="J753" s="279" t="s">
        <v>561</v>
      </c>
      <c r="K753" s="319">
        <v>12726</v>
      </c>
      <c r="L753" s="322"/>
      <c r="M753" s="281">
        <v>1</v>
      </c>
      <c r="N753" s="1463">
        <v>42</v>
      </c>
      <c r="O753" s="283">
        <v>27573.48</v>
      </c>
      <c r="P753" s="284">
        <v>2.5</v>
      </c>
      <c r="Q753" s="1056">
        <v>689.33699999999999</v>
      </c>
      <c r="R753" s="1056">
        <v>1775.7321099999999</v>
      </c>
      <c r="S753" s="1056">
        <v>551.46960000000001</v>
      </c>
      <c r="T753" s="285">
        <v>30590.01871</v>
      </c>
      <c r="U753" s="286">
        <v>4924.9930100000001</v>
      </c>
      <c r="V753" s="286">
        <v>35515.011720000002</v>
      </c>
      <c r="W753" s="287">
        <v>1074.43</v>
      </c>
      <c r="X753" s="287">
        <v>180.82</v>
      </c>
      <c r="Y753" s="287">
        <v>470.46</v>
      </c>
      <c r="Z753" s="345">
        <v>1725.71</v>
      </c>
      <c r="AA753" s="285">
        <v>37240.721720000001</v>
      </c>
      <c r="AB753" s="263"/>
      <c r="AC753" s="263"/>
      <c r="AD753" s="263"/>
      <c r="AE753" s="249"/>
      <c r="AF753" s="249"/>
      <c r="AG753" s="249"/>
      <c r="AH753" s="830"/>
      <c r="AI753" s="225"/>
      <c r="AJ753" s="266"/>
      <c r="AK753" s="1625"/>
      <c r="AL753" s="483"/>
      <c r="AM753"/>
      <c r="AO753" t="s">
        <v>364</v>
      </c>
      <c r="AQ753" s="1453"/>
    </row>
    <row r="754" spans="1:43" outlineLevel="1" x14ac:dyDescent="0.2">
      <c r="A754" s="787"/>
      <c r="B754" s="781" t="s">
        <v>2276</v>
      </c>
      <c r="C754" s="977"/>
      <c r="D754" s="977"/>
      <c r="E754" s="767">
        <v>234</v>
      </c>
      <c r="F754" s="276">
        <v>251</v>
      </c>
      <c r="G754" s="276" t="s">
        <v>28</v>
      </c>
      <c r="H754" s="277"/>
      <c r="I754" s="895">
        <v>200</v>
      </c>
      <c r="J754" s="279" t="s">
        <v>1927</v>
      </c>
      <c r="K754" s="277"/>
      <c r="L754" s="322"/>
      <c r="M754" s="281">
        <v>0.31</v>
      </c>
      <c r="N754" s="1463">
        <v>27</v>
      </c>
      <c r="O754" s="283">
        <v>4746.2736000000004</v>
      </c>
      <c r="P754" s="284">
        <v>2.5</v>
      </c>
      <c r="Q754" s="1056">
        <v>118.65684</v>
      </c>
      <c r="R754" s="1056">
        <v>305.66001999999997</v>
      </c>
      <c r="S754" s="1056">
        <v>94.925470000000004</v>
      </c>
      <c r="T754" s="285">
        <v>5265.5159300000005</v>
      </c>
      <c r="U754" s="286">
        <v>847.74806000000001</v>
      </c>
      <c r="V754" s="286">
        <v>6113.2639900000004</v>
      </c>
      <c r="W754" s="287">
        <v>333.07330000000002</v>
      </c>
      <c r="X754" s="287">
        <v>56.054200000000002</v>
      </c>
      <c r="Y754" s="287">
        <v>145.8426</v>
      </c>
      <c r="Z754" s="345">
        <v>534.9701</v>
      </c>
      <c r="AA754" s="285">
        <v>6648.2340899999999</v>
      </c>
      <c r="AB754" s="257">
        <v>21942.758880000001</v>
      </c>
      <c r="AC754" s="257">
        <v>3686.6995200000001</v>
      </c>
      <c r="AD754" s="263"/>
      <c r="AE754" s="249">
        <v>24037.853497862401</v>
      </c>
      <c r="AF754" s="249">
        <v>4038.7055901696003</v>
      </c>
      <c r="AG754" s="249"/>
      <c r="AH754" s="830"/>
      <c r="AI754" s="225"/>
      <c r="AJ754" s="266"/>
      <c r="AK754" s="1625"/>
      <c r="AL754" s="483"/>
      <c r="AM754"/>
      <c r="AO754" t="s">
        <v>364</v>
      </c>
      <c r="AQ754" s="1453"/>
    </row>
    <row r="755" spans="1:43" outlineLevel="1" x14ac:dyDescent="0.2">
      <c r="A755" s="787"/>
      <c r="B755" s="781" t="s">
        <v>2276</v>
      </c>
      <c r="C755" s="977"/>
      <c r="D755" s="977"/>
      <c r="E755" s="767">
        <v>234</v>
      </c>
      <c r="F755" s="276">
        <v>251</v>
      </c>
      <c r="G755" s="276" t="s">
        <v>28</v>
      </c>
      <c r="H755" s="277"/>
      <c r="I755" s="895">
        <v>170</v>
      </c>
      <c r="J755" s="279" t="s">
        <v>3262</v>
      </c>
      <c r="K755" s="277"/>
      <c r="L755" s="322"/>
      <c r="M755" s="281">
        <v>0.05</v>
      </c>
      <c r="N755" s="1463">
        <v>36</v>
      </c>
      <c r="O755" s="283">
        <v>1089.5940000000001</v>
      </c>
      <c r="P755" s="284">
        <v>2.5</v>
      </c>
      <c r="Q755" s="1056">
        <v>27.239850000000001</v>
      </c>
      <c r="R755" s="1056">
        <v>70.169849999999997</v>
      </c>
      <c r="S755" s="1056">
        <v>21.791879999999999</v>
      </c>
      <c r="T755" s="285">
        <v>1208.79558</v>
      </c>
      <c r="U755" s="286">
        <v>194.61609000000001</v>
      </c>
      <c r="V755" s="286">
        <v>1403.41167</v>
      </c>
      <c r="W755" s="287">
        <v>53.721499999999999</v>
      </c>
      <c r="X755" s="287">
        <v>9.0410000000000004</v>
      </c>
      <c r="Y755" s="287">
        <v>23.523</v>
      </c>
      <c r="Z755" s="345">
        <v>86.285499999999999</v>
      </c>
      <c r="AA755" s="285">
        <v>1489.6971699999999</v>
      </c>
      <c r="AB755" s="263"/>
      <c r="AC755" s="263"/>
      <c r="AD755" s="263"/>
      <c r="AE755" s="249"/>
      <c r="AF755" s="249"/>
      <c r="AG755" s="249"/>
      <c r="AH755" s="835" t="s">
        <v>592</v>
      </c>
      <c r="AI755" s="233"/>
      <c r="AJ755" s="355"/>
      <c r="AK755" s="1625"/>
      <c r="AL755" s="483"/>
      <c r="AM755"/>
      <c r="AO755" t="s">
        <v>364</v>
      </c>
      <c r="AQ755" s="1457"/>
    </row>
    <row r="756" spans="1:43" outlineLevel="1" x14ac:dyDescent="0.2">
      <c r="A756" s="787"/>
      <c r="B756" s="781" t="s">
        <v>2276</v>
      </c>
      <c r="C756" s="977"/>
      <c r="D756" s="977"/>
      <c r="E756" s="767">
        <v>234</v>
      </c>
      <c r="F756" s="276">
        <v>251</v>
      </c>
      <c r="G756" s="276" t="s">
        <v>28</v>
      </c>
      <c r="H756" s="277"/>
      <c r="I756" s="895">
        <v>201</v>
      </c>
      <c r="J756" s="279" t="s">
        <v>2609</v>
      </c>
      <c r="K756" s="277"/>
      <c r="L756" s="322"/>
      <c r="M756" s="281">
        <v>0.01</v>
      </c>
      <c r="N756" s="1463">
        <v>27</v>
      </c>
      <c r="O756" s="283">
        <v>153.10560000000001</v>
      </c>
      <c r="P756" s="284">
        <v>2.5</v>
      </c>
      <c r="Q756" s="1056">
        <v>3.8276400000000002</v>
      </c>
      <c r="R756" s="1056">
        <v>9.86</v>
      </c>
      <c r="S756" s="1056">
        <v>3.0621100000000001</v>
      </c>
      <c r="T756" s="285">
        <v>169.85535000000002</v>
      </c>
      <c r="U756" s="286">
        <v>27.346710000000002</v>
      </c>
      <c r="V756" s="286">
        <v>197.20206000000002</v>
      </c>
      <c r="W756" s="287">
        <v>10.744300000000001</v>
      </c>
      <c r="X756" s="287">
        <v>1.8082</v>
      </c>
      <c r="Y756" s="287">
        <v>4.7046000000000001</v>
      </c>
      <c r="Z756" s="345">
        <v>17.257100000000001</v>
      </c>
      <c r="AA756" s="285">
        <v>214.45916000000003</v>
      </c>
      <c r="AB756" s="257">
        <v>365.35967999999997</v>
      </c>
      <c r="AC756" s="257">
        <v>59.592959999999998</v>
      </c>
      <c r="AD756" s="263"/>
      <c r="AE756" s="249">
        <v>400.24422224639994</v>
      </c>
      <c r="AF756" s="249">
        <v>65.282895820799993</v>
      </c>
      <c r="AG756" s="249"/>
      <c r="AH756" s="835" t="s">
        <v>593</v>
      </c>
      <c r="AI756" s="354">
        <v>2.16</v>
      </c>
      <c r="AJ756" s="361"/>
      <c r="AK756" s="1625"/>
      <c r="AL756" s="483"/>
      <c r="AM756"/>
      <c r="AO756" t="s">
        <v>364</v>
      </c>
      <c r="AQ756" s="1457"/>
    </row>
    <row r="757" spans="1:43" outlineLevel="1" x14ac:dyDescent="0.2">
      <c r="A757" s="787"/>
      <c r="B757" s="807" t="s">
        <v>2276</v>
      </c>
      <c r="C757" s="978"/>
      <c r="D757" s="978"/>
      <c r="E757" s="768">
        <v>234</v>
      </c>
      <c r="F757" s="289">
        <v>251</v>
      </c>
      <c r="G757" s="289" t="s">
        <v>28</v>
      </c>
      <c r="H757" s="290"/>
      <c r="I757" s="901" t="s">
        <v>586</v>
      </c>
      <c r="J757" s="438" t="s">
        <v>660</v>
      </c>
      <c r="K757" s="439"/>
      <c r="L757" s="450"/>
      <c r="M757" s="440"/>
      <c r="N757" s="1470"/>
      <c r="O757" s="440"/>
      <c r="P757" s="441"/>
      <c r="Q757" s="1065"/>
      <c r="R757" s="1065"/>
      <c r="S757" s="1062"/>
      <c r="T757" s="430"/>
      <c r="U757" s="430"/>
      <c r="V757" s="430"/>
      <c r="W757" s="430"/>
      <c r="X757" s="430"/>
      <c r="Y757" s="430"/>
      <c r="Z757" s="430"/>
      <c r="AA757" s="430"/>
      <c r="AB757" s="260"/>
      <c r="AC757" s="260"/>
      <c r="AD757" s="260"/>
      <c r="AE757" s="260"/>
      <c r="AF757" s="260"/>
      <c r="AG757" s="260"/>
      <c r="AH757" s="833"/>
      <c r="AI757" s="261"/>
      <c r="AJ757" s="267"/>
      <c r="AK757" s="1626"/>
      <c r="AL757" s="483"/>
      <c r="AM757" s="73" t="s">
        <v>698</v>
      </c>
      <c r="AO757" t="s">
        <v>364</v>
      </c>
      <c r="AQ757" s="1453"/>
    </row>
    <row r="758" spans="1:43" ht="24" customHeight="1" x14ac:dyDescent="0.2">
      <c r="A758" s="804" t="s">
        <v>2090</v>
      </c>
      <c r="B758" s="781" t="s">
        <v>2276</v>
      </c>
      <c r="C758" s="977" t="s">
        <v>2537</v>
      </c>
      <c r="D758" s="977" t="s">
        <v>111</v>
      </c>
      <c r="E758" s="769">
        <v>234</v>
      </c>
      <c r="F758" s="268">
        <v>251</v>
      </c>
      <c r="G758" s="268" t="s">
        <v>153</v>
      </c>
      <c r="H758" s="268" t="s">
        <v>498</v>
      </c>
      <c r="I758" s="898"/>
      <c r="J758" s="302" t="s">
        <v>661</v>
      </c>
      <c r="K758" s="271">
        <v>1018</v>
      </c>
      <c r="L758" s="327" t="s">
        <v>590</v>
      </c>
      <c r="M758" s="272">
        <v>2.31</v>
      </c>
      <c r="N758" s="1097"/>
      <c r="O758" s="273">
        <v>76655.9424</v>
      </c>
      <c r="P758" s="269"/>
      <c r="Q758" s="1055">
        <v>1916.3985599999999</v>
      </c>
      <c r="R758" s="1055">
        <v>4936.6426899999997</v>
      </c>
      <c r="S758" s="1055">
        <v>1533.1188499999998</v>
      </c>
      <c r="T758" s="274">
        <v>85042.102499999994</v>
      </c>
      <c r="U758" s="272">
        <v>13691.7785</v>
      </c>
      <c r="V758" s="272">
        <v>98733.880999999994</v>
      </c>
      <c r="W758" s="275">
        <v>2481.9333000000001</v>
      </c>
      <c r="X758" s="275">
        <v>417.69419999999997</v>
      </c>
      <c r="Y758" s="275">
        <v>1086.7626</v>
      </c>
      <c r="Z758" s="272">
        <v>3986.3901000000001</v>
      </c>
      <c r="AA758" s="274">
        <v>102720.2711</v>
      </c>
      <c r="AB758" s="348">
        <v>229965.85</v>
      </c>
      <c r="AC758" s="348">
        <v>698.27</v>
      </c>
      <c r="AD758" s="348">
        <v>950.04</v>
      </c>
      <c r="AE758" s="347">
        <v>251922.99</v>
      </c>
      <c r="AF758" s="347">
        <v>764.94</v>
      </c>
      <c r="AG758" s="347">
        <v>1561.12</v>
      </c>
      <c r="AH758" s="846">
        <v>356969.3211</v>
      </c>
      <c r="AI758" s="846">
        <v>350.66</v>
      </c>
      <c r="AJ758" s="398"/>
      <c r="AK758" s="1627">
        <v>95</v>
      </c>
      <c r="AL758" s="484"/>
      <c r="AM758" s="751" t="s">
        <v>2604</v>
      </c>
      <c r="AN758" t="b">
        <v>0</v>
      </c>
      <c r="AO758" t="e">
        <v>#NAME?</v>
      </c>
      <c r="AQ758" s="1454"/>
    </row>
    <row r="759" spans="1:43" outlineLevel="1" x14ac:dyDescent="0.2">
      <c r="A759" s="787"/>
      <c r="B759" s="781" t="s">
        <v>2276</v>
      </c>
      <c r="C759" s="977"/>
      <c r="D759" s="977"/>
      <c r="E759" s="767">
        <v>234</v>
      </c>
      <c r="F759" s="276">
        <v>251</v>
      </c>
      <c r="G759" s="276" t="s">
        <v>153</v>
      </c>
      <c r="H759" s="277"/>
      <c r="I759" s="895">
        <v>1</v>
      </c>
      <c r="J759" s="279" t="s">
        <v>546</v>
      </c>
      <c r="K759" s="280"/>
      <c r="L759" s="321"/>
      <c r="M759" s="281">
        <v>1</v>
      </c>
      <c r="N759" s="1463">
        <v>54</v>
      </c>
      <c r="O759" s="283">
        <v>44146.32</v>
      </c>
      <c r="P759" s="284">
        <v>2.5</v>
      </c>
      <c r="Q759" s="1056">
        <v>1103.6579999999999</v>
      </c>
      <c r="R759" s="1056">
        <v>2843.0230099999999</v>
      </c>
      <c r="S759" s="1056">
        <v>882.92639999999994</v>
      </c>
      <c r="T759" s="285">
        <v>48975.927409999997</v>
      </c>
      <c r="U759" s="286">
        <v>7885.1243100000002</v>
      </c>
      <c r="V759" s="286">
        <v>56861.051719999996</v>
      </c>
      <c r="W759" s="287">
        <v>1074.43</v>
      </c>
      <c r="X759" s="287">
        <v>180.82</v>
      </c>
      <c r="Y759" s="287">
        <v>470.46</v>
      </c>
      <c r="Z759" s="345">
        <v>1725.71</v>
      </c>
      <c r="AA759" s="285">
        <v>58586.761719999995</v>
      </c>
      <c r="AB759" s="350"/>
      <c r="AC759" s="350"/>
      <c r="AD759" s="350"/>
      <c r="AE759" s="350"/>
      <c r="AF759" s="350"/>
      <c r="AG759" s="350"/>
      <c r="AH759" s="832"/>
      <c r="AI759" s="843"/>
      <c r="AJ759" s="351"/>
      <c r="AK759" s="1625"/>
      <c r="AL759" s="483"/>
      <c r="AM759"/>
      <c r="AO759" t="s">
        <v>364</v>
      </c>
      <c r="AQ759" s="1453"/>
    </row>
    <row r="760" spans="1:43" outlineLevel="1" x14ac:dyDescent="0.2">
      <c r="A760" s="787"/>
      <c r="B760" s="781" t="s">
        <v>2276</v>
      </c>
      <c r="C760" s="977"/>
      <c r="D760" s="977"/>
      <c r="E760" s="767">
        <v>234</v>
      </c>
      <c r="F760" s="276">
        <v>251</v>
      </c>
      <c r="G760" s="276" t="s">
        <v>153</v>
      </c>
      <c r="H760" s="277"/>
      <c r="I760" s="895">
        <v>80</v>
      </c>
      <c r="J760" s="279" t="s">
        <v>561</v>
      </c>
      <c r="K760" s="277"/>
      <c r="L760" s="322"/>
      <c r="M760" s="281">
        <v>1</v>
      </c>
      <c r="N760" s="1463">
        <v>42</v>
      </c>
      <c r="O760" s="283">
        <v>27573.48</v>
      </c>
      <c r="P760" s="284">
        <v>2.5</v>
      </c>
      <c r="Q760" s="1056">
        <v>689.33699999999999</v>
      </c>
      <c r="R760" s="1056">
        <v>1775.7321099999999</v>
      </c>
      <c r="S760" s="1056">
        <v>551.46960000000001</v>
      </c>
      <c r="T760" s="285">
        <v>30590.01871</v>
      </c>
      <c r="U760" s="286">
        <v>4924.9930100000001</v>
      </c>
      <c r="V760" s="286">
        <v>35515.011720000002</v>
      </c>
      <c r="W760" s="287">
        <v>1074.43</v>
      </c>
      <c r="X760" s="287">
        <v>180.82</v>
      </c>
      <c r="Y760" s="287">
        <v>470.46</v>
      </c>
      <c r="Z760" s="345">
        <v>1725.71</v>
      </c>
      <c r="AA760" s="285">
        <v>37240.721720000001</v>
      </c>
      <c r="AB760" s="249"/>
      <c r="AC760" s="249"/>
      <c r="AD760" s="249"/>
      <c r="AE760" s="249"/>
      <c r="AF760" s="249"/>
      <c r="AG760" s="249"/>
      <c r="AH760" s="830"/>
      <c r="AI760" s="225"/>
      <c r="AJ760" s="266"/>
      <c r="AK760" s="1625"/>
      <c r="AL760" s="483"/>
      <c r="AM760"/>
      <c r="AO760" t="s">
        <v>364</v>
      </c>
      <c r="AQ760" s="1453"/>
    </row>
    <row r="761" spans="1:43" outlineLevel="1" x14ac:dyDescent="0.2">
      <c r="A761" s="787"/>
      <c r="B761" s="781" t="s">
        <v>2276</v>
      </c>
      <c r="C761" s="977"/>
      <c r="D761" s="977"/>
      <c r="E761" s="767">
        <v>234</v>
      </c>
      <c r="F761" s="276">
        <v>251</v>
      </c>
      <c r="G761" s="276" t="s">
        <v>153</v>
      </c>
      <c r="H761" s="277"/>
      <c r="I761" s="895">
        <v>200</v>
      </c>
      <c r="J761" s="279" t="s">
        <v>1927</v>
      </c>
      <c r="K761" s="277"/>
      <c r="L761" s="322"/>
      <c r="M761" s="281">
        <v>0.31</v>
      </c>
      <c r="N761" s="1463">
        <v>28</v>
      </c>
      <c r="O761" s="283">
        <v>4936.1423999999997</v>
      </c>
      <c r="P761" s="284">
        <v>2.5</v>
      </c>
      <c r="Q761" s="1056">
        <v>123.40356</v>
      </c>
      <c r="R761" s="1056">
        <v>317.88756999999998</v>
      </c>
      <c r="S761" s="1056">
        <v>98.722849999999994</v>
      </c>
      <c r="T761" s="285">
        <v>5476.1563799999994</v>
      </c>
      <c r="U761" s="286">
        <v>881.66117999999994</v>
      </c>
      <c r="V761" s="286">
        <v>6357.8175599999995</v>
      </c>
      <c r="W761" s="287">
        <v>333.07330000000002</v>
      </c>
      <c r="X761" s="287">
        <v>56.054200000000002</v>
      </c>
      <c r="Y761" s="287">
        <v>145.8426</v>
      </c>
      <c r="Z761" s="345">
        <v>534.9701</v>
      </c>
      <c r="AA761" s="285">
        <v>6892.78766</v>
      </c>
      <c r="AB761" s="249"/>
      <c r="AC761" s="249"/>
      <c r="AD761" s="249"/>
      <c r="AE761" s="249"/>
      <c r="AF761" s="249"/>
      <c r="AG761" s="249"/>
      <c r="AH761" s="830"/>
      <c r="AI761" s="225"/>
      <c r="AJ761" s="266"/>
      <c r="AK761" s="1625"/>
      <c r="AL761" s="483"/>
      <c r="AM761"/>
      <c r="AO761" t="s">
        <v>364</v>
      </c>
      <c r="AQ761" s="1453"/>
    </row>
    <row r="762" spans="1:43" ht="15" customHeight="1" outlineLevel="1" x14ac:dyDescent="0.2">
      <c r="A762" s="787"/>
      <c r="B762" s="781" t="s">
        <v>2276</v>
      </c>
      <c r="C762" s="977"/>
      <c r="D762" s="977"/>
      <c r="E762" s="767">
        <v>234</v>
      </c>
      <c r="F762" s="276">
        <v>251</v>
      </c>
      <c r="G762" s="276" t="s">
        <v>153</v>
      </c>
      <c r="H762" s="277"/>
      <c r="I762" s="896" t="s">
        <v>586</v>
      </c>
      <c r="J762" s="432" t="s">
        <v>611</v>
      </c>
      <c r="K762" s="433"/>
      <c r="L762" s="657"/>
      <c r="M762" s="434"/>
      <c r="N762" s="1467"/>
      <c r="O762" s="434"/>
      <c r="P762" s="435"/>
      <c r="Q762" s="1063"/>
      <c r="R762" s="1063"/>
      <c r="S762" s="1064"/>
      <c r="T762" s="436"/>
      <c r="U762" s="436"/>
      <c r="V762" s="436"/>
      <c r="W762" s="436"/>
      <c r="X762" s="436"/>
      <c r="Y762" s="436"/>
      <c r="Z762" s="436"/>
      <c r="AA762" s="436"/>
      <c r="AB762" s="249"/>
      <c r="AC762" s="249"/>
      <c r="AD762" s="249"/>
      <c r="AE762" s="249"/>
      <c r="AF762" s="249"/>
      <c r="AG762" s="249"/>
      <c r="AH762" s="830"/>
      <c r="AI762" s="225"/>
      <c r="AJ762" s="266"/>
      <c r="AK762" s="1625"/>
      <c r="AL762" s="483"/>
      <c r="AM762" s="73" t="s">
        <v>698</v>
      </c>
      <c r="AO762" t="s">
        <v>364</v>
      </c>
      <c r="AQ762" s="1453"/>
    </row>
    <row r="763" spans="1:43" outlineLevel="1" x14ac:dyDescent="0.2">
      <c r="A763" s="787"/>
      <c r="B763" s="781" t="s">
        <v>2276</v>
      </c>
      <c r="C763" s="977"/>
      <c r="D763" s="977"/>
      <c r="E763" s="767">
        <v>234</v>
      </c>
      <c r="F763" s="276">
        <v>251</v>
      </c>
      <c r="G763" s="276" t="s">
        <v>153</v>
      </c>
      <c r="H763" s="277"/>
      <c r="I763" s="902" t="s">
        <v>587</v>
      </c>
      <c r="J763" s="442" t="s">
        <v>4</v>
      </c>
      <c r="K763" s="224"/>
      <c r="L763" s="649"/>
      <c r="M763" s="249"/>
      <c r="N763" s="1464"/>
      <c r="O763" s="249"/>
      <c r="P763" s="250"/>
      <c r="Q763" s="1048"/>
      <c r="R763" s="1048"/>
      <c r="S763" s="1048"/>
      <c r="T763" s="249"/>
      <c r="U763" s="249"/>
      <c r="V763" s="249"/>
      <c r="W763" s="249"/>
      <c r="X763" s="249"/>
      <c r="Y763" s="249"/>
      <c r="Z763" s="249"/>
      <c r="AA763" s="249"/>
      <c r="AB763" s="249"/>
      <c r="AC763" s="249"/>
      <c r="AD763" s="249"/>
      <c r="AE763" s="249"/>
      <c r="AF763" s="249"/>
      <c r="AG763" s="249"/>
      <c r="AH763" s="830"/>
      <c r="AI763" s="225"/>
      <c r="AJ763" s="266"/>
      <c r="AK763" s="1625"/>
      <c r="AL763" s="483"/>
      <c r="AM763" s="73" t="s">
        <v>698</v>
      </c>
      <c r="AO763" t="s">
        <v>364</v>
      </c>
      <c r="AQ763" s="1453"/>
    </row>
    <row r="764" spans="1:43" outlineLevel="1" x14ac:dyDescent="0.2">
      <c r="A764" s="787"/>
      <c r="B764" s="781" t="s">
        <v>2276</v>
      </c>
      <c r="C764" s="977"/>
      <c r="D764" s="977"/>
      <c r="E764" s="767">
        <v>234</v>
      </c>
      <c r="F764" s="276">
        <v>251</v>
      </c>
      <c r="G764" s="276" t="s">
        <v>153</v>
      </c>
      <c r="H764" s="277"/>
      <c r="I764" s="902" t="s">
        <v>587</v>
      </c>
      <c r="J764" s="442" t="s">
        <v>1804</v>
      </c>
      <c r="K764" s="224"/>
      <c r="L764" s="649"/>
      <c r="M764" s="249"/>
      <c r="N764" s="1464"/>
      <c r="O764" s="249"/>
      <c r="P764" s="250"/>
      <c r="Q764" s="1048"/>
      <c r="R764" s="1048"/>
      <c r="S764" s="1048"/>
      <c r="T764" s="249"/>
      <c r="U764" s="249"/>
      <c r="V764" s="249"/>
      <c r="W764" s="249"/>
      <c r="X764" s="249"/>
      <c r="Y764" s="249"/>
      <c r="Z764" s="249"/>
      <c r="AA764" s="249"/>
      <c r="AB764" s="249"/>
      <c r="AC764" s="249"/>
      <c r="AD764" s="249"/>
      <c r="AE764" s="249"/>
      <c r="AF764" s="249"/>
      <c r="AG764" s="249"/>
      <c r="AH764" s="830"/>
      <c r="AI764" s="225"/>
      <c r="AJ764" s="266"/>
      <c r="AK764" s="1625"/>
      <c r="AL764" s="483"/>
      <c r="AM764" s="73" t="s">
        <v>698</v>
      </c>
      <c r="AO764" t="s">
        <v>364</v>
      </c>
      <c r="AQ764" s="1453"/>
    </row>
    <row r="765" spans="1:43" outlineLevel="1" x14ac:dyDescent="0.2">
      <c r="A765" s="787"/>
      <c r="B765" s="807" t="s">
        <v>2276</v>
      </c>
      <c r="C765" s="978"/>
      <c r="D765" s="978"/>
      <c r="E765" s="768">
        <v>234</v>
      </c>
      <c r="F765" s="289">
        <v>251</v>
      </c>
      <c r="G765" s="289" t="s">
        <v>153</v>
      </c>
      <c r="H765" s="290"/>
      <c r="I765" s="897" t="s">
        <v>587</v>
      </c>
      <c r="J765" s="437" t="s">
        <v>5</v>
      </c>
      <c r="K765" s="259"/>
      <c r="L765" s="658"/>
      <c r="M765" s="260"/>
      <c r="N765" s="1466"/>
      <c r="O765" s="260"/>
      <c r="P765" s="262"/>
      <c r="Q765" s="1059"/>
      <c r="R765" s="1059"/>
      <c r="S765" s="1059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833"/>
      <c r="AI765" s="261"/>
      <c r="AJ765" s="267"/>
      <c r="AK765" s="1626"/>
      <c r="AL765" s="483"/>
      <c r="AM765" s="73" t="s">
        <v>698</v>
      </c>
      <c r="AO765" t="s">
        <v>364</v>
      </c>
      <c r="AQ765" s="1453"/>
    </row>
    <row r="766" spans="1:43" ht="17.25" customHeight="1" x14ac:dyDescent="0.2">
      <c r="A766" s="804" t="s">
        <v>2091</v>
      </c>
      <c r="B766" s="1249" t="s">
        <v>2276</v>
      </c>
      <c r="C766" s="1250" t="s">
        <v>2537</v>
      </c>
      <c r="D766" s="1250" t="s">
        <v>111</v>
      </c>
      <c r="E766" s="1288">
        <v>234</v>
      </c>
      <c r="F766" s="268">
        <v>251</v>
      </c>
      <c r="G766" s="268" t="s">
        <v>155</v>
      </c>
      <c r="H766" s="268" t="s">
        <v>498</v>
      </c>
      <c r="I766" s="898"/>
      <c r="J766" s="302" t="s">
        <v>664</v>
      </c>
      <c r="K766" s="271">
        <v>4363</v>
      </c>
      <c r="L766" s="1305" t="s">
        <v>591</v>
      </c>
      <c r="M766" s="1294">
        <v>2.31</v>
      </c>
      <c r="N766" s="1485"/>
      <c r="O766" s="1291">
        <v>76655.9424</v>
      </c>
      <c r="P766" s="1290"/>
      <c r="Q766" s="1292">
        <v>1916.3985599999999</v>
      </c>
      <c r="R766" s="1292">
        <v>4936.6426899999997</v>
      </c>
      <c r="S766" s="1292">
        <v>1533.1188499999998</v>
      </c>
      <c r="T766" s="1293">
        <v>85042.102499999994</v>
      </c>
      <c r="U766" s="1294">
        <v>13691.7785</v>
      </c>
      <c r="V766" s="1294">
        <v>98733.880999999994</v>
      </c>
      <c r="W766" s="1295">
        <v>2481.9333000000001</v>
      </c>
      <c r="X766" s="1295">
        <v>417.69419999999997</v>
      </c>
      <c r="Y766" s="1295">
        <v>1086.7626</v>
      </c>
      <c r="Z766" s="1294">
        <v>3986.3901000000001</v>
      </c>
      <c r="AA766" s="1293">
        <v>102720.2711</v>
      </c>
      <c r="AB766" s="1296">
        <v>51821.23</v>
      </c>
      <c r="AC766" s="1296">
        <v>1036.42</v>
      </c>
      <c r="AD766" s="1296">
        <v>950.04</v>
      </c>
      <c r="AE766" s="1294">
        <v>56769.120000000003</v>
      </c>
      <c r="AF766" s="1294">
        <v>1135.3800000000001</v>
      </c>
      <c r="AG766" s="1294">
        <v>1561.12</v>
      </c>
      <c r="AH766" s="846">
        <v>162185.89110000001</v>
      </c>
      <c r="AI766" s="1297">
        <v>37.17</v>
      </c>
      <c r="AJ766" s="1298"/>
      <c r="AK766" s="1630">
        <v>96</v>
      </c>
      <c r="AL766" s="484"/>
      <c r="AM766" s="751" t="s">
        <v>2604</v>
      </c>
      <c r="AN766" t="b">
        <v>0</v>
      </c>
      <c r="AO766" t="e">
        <v>#NAME?</v>
      </c>
      <c r="AQ766" s="1454"/>
    </row>
    <row r="767" spans="1:43" ht="17.25" customHeight="1" x14ac:dyDescent="0.2">
      <c r="A767" s="1251" t="s">
        <v>2092</v>
      </c>
      <c r="B767" s="781" t="s">
        <v>2276</v>
      </c>
      <c r="C767" s="977" t="s">
        <v>2537</v>
      </c>
      <c r="D767" s="977" t="s">
        <v>112</v>
      </c>
      <c r="E767" s="1299">
        <v>239</v>
      </c>
      <c r="F767" s="1259">
        <v>257</v>
      </c>
      <c r="G767" s="1259" t="s">
        <v>155</v>
      </c>
      <c r="H767" s="1259" t="s">
        <v>498</v>
      </c>
      <c r="I767" s="1260"/>
      <c r="J767" s="1261" t="s">
        <v>664</v>
      </c>
      <c r="K767" s="331">
        <v>4363</v>
      </c>
      <c r="L767" s="1306" t="s">
        <v>591</v>
      </c>
      <c r="M767" s="1269">
        <v>2.31</v>
      </c>
      <c r="N767" s="1489"/>
      <c r="O767" s="1308">
        <v>76655.9424</v>
      </c>
      <c r="P767" s="1307"/>
      <c r="Q767" s="1309">
        <v>1916.3985599999999</v>
      </c>
      <c r="R767" s="1309">
        <v>4936.6426899999997</v>
      </c>
      <c r="S767" s="1309">
        <v>1533.1188499999998</v>
      </c>
      <c r="T767" s="1310">
        <v>85042.102499999994</v>
      </c>
      <c r="U767" s="1269">
        <v>13691.7785</v>
      </c>
      <c r="V767" s="1269">
        <v>98733.880999999994</v>
      </c>
      <c r="W767" s="1311">
        <v>2481.9333000000001</v>
      </c>
      <c r="X767" s="1311">
        <v>417.69419999999997</v>
      </c>
      <c r="Y767" s="1311">
        <v>1086.7626</v>
      </c>
      <c r="Z767" s="1269">
        <v>3986.3901000000001</v>
      </c>
      <c r="AA767" s="1310">
        <v>102720.2711</v>
      </c>
      <c r="AB767" s="1312">
        <v>51821.23</v>
      </c>
      <c r="AC767" s="1312">
        <v>1036.42</v>
      </c>
      <c r="AD767" s="1312">
        <v>950.04</v>
      </c>
      <c r="AE767" s="1269">
        <v>56769.120000000003</v>
      </c>
      <c r="AF767" s="1269">
        <v>1135.3800000000001</v>
      </c>
      <c r="AG767" s="1269">
        <v>1561.12</v>
      </c>
      <c r="AH767" s="846">
        <v>162185.89110000001</v>
      </c>
      <c r="AI767" s="1270">
        <v>37.17</v>
      </c>
      <c r="AJ767" s="1271"/>
      <c r="AK767" s="1630"/>
      <c r="AL767" s="484"/>
      <c r="AM767" s="474" t="s">
        <v>2603</v>
      </c>
      <c r="AN767" t="b">
        <v>0</v>
      </c>
      <c r="AO767" t="e">
        <v>#NAME?</v>
      </c>
      <c r="AQ767" s="1454"/>
    </row>
    <row r="768" spans="1:43" ht="17.25" customHeight="1" x14ac:dyDescent="0.2">
      <c r="A768" s="1251" t="s">
        <v>2093</v>
      </c>
      <c r="B768" s="781" t="s">
        <v>2276</v>
      </c>
      <c r="C768" s="977" t="s">
        <v>2537</v>
      </c>
      <c r="D768" s="977" t="s">
        <v>111</v>
      </c>
      <c r="E768" s="1299">
        <v>234</v>
      </c>
      <c r="F768" s="1259">
        <v>251</v>
      </c>
      <c r="G768" s="1259" t="s">
        <v>156</v>
      </c>
      <c r="H768" s="1259" t="s">
        <v>498</v>
      </c>
      <c r="I768" s="1260"/>
      <c r="J768" s="1261" t="s">
        <v>665</v>
      </c>
      <c r="K768" s="331">
        <v>4363</v>
      </c>
      <c r="L768" s="1306" t="s">
        <v>591</v>
      </c>
      <c r="M768" s="1269">
        <v>2.31</v>
      </c>
      <c r="N768" s="1489"/>
      <c r="O768" s="1308">
        <v>76655.9424</v>
      </c>
      <c r="P768" s="1307"/>
      <c r="Q768" s="1309">
        <v>1916.3985599999999</v>
      </c>
      <c r="R768" s="1309">
        <v>4936.6426899999997</v>
      </c>
      <c r="S768" s="1309">
        <v>1533.1188499999998</v>
      </c>
      <c r="T768" s="1310">
        <v>85042.102499999994</v>
      </c>
      <c r="U768" s="1269">
        <v>13691.7785</v>
      </c>
      <c r="V768" s="1269">
        <v>98733.880999999994</v>
      </c>
      <c r="W768" s="1311">
        <v>2481.9333000000001</v>
      </c>
      <c r="X768" s="1311">
        <v>417.69419999999997</v>
      </c>
      <c r="Y768" s="1311">
        <v>1086.7626</v>
      </c>
      <c r="Z768" s="1269">
        <v>3986.3901000000001</v>
      </c>
      <c r="AA768" s="1310">
        <v>102720.2711</v>
      </c>
      <c r="AB768" s="1312">
        <v>51821.23</v>
      </c>
      <c r="AC768" s="1312">
        <v>1036.42</v>
      </c>
      <c r="AD768" s="1312">
        <v>950.04</v>
      </c>
      <c r="AE768" s="1269">
        <v>56769.120000000003</v>
      </c>
      <c r="AF768" s="1269">
        <v>1135.3800000000001</v>
      </c>
      <c r="AG768" s="1269">
        <v>1561.12</v>
      </c>
      <c r="AH768" s="846">
        <v>162185.89110000001</v>
      </c>
      <c r="AI768" s="1270">
        <v>37.17</v>
      </c>
      <c r="AJ768" s="1271"/>
      <c r="AK768" s="1630"/>
      <c r="AL768" s="484"/>
      <c r="AM768" s="474" t="s">
        <v>2603</v>
      </c>
      <c r="AN768" t="b">
        <v>0</v>
      </c>
      <c r="AO768" t="e">
        <v>#NAME?</v>
      </c>
      <c r="AQ768" s="1454"/>
    </row>
    <row r="769" spans="1:43" ht="17.25" customHeight="1" x14ac:dyDescent="0.2">
      <c r="A769" s="1251" t="s">
        <v>2094</v>
      </c>
      <c r="B769" s="781" t="s">
        <v>2276</v>
      </c>
      <c r="C769" s="977" t="s">
        <v>2537</v>
      </c>
      <c r="D769" s="977" t="s">
        <v>112</v>
      </c>
      <c r="E769" s="1299">
        <v>239</v>
      </c>
      <c r="F769" s="1259">
        <v>257</v>
      </c>
      <c r="G769" s="1259" t="s">
        <v>156</v>
      </c>
      <c r="H769" s="1259" t="s">
        <v>498</v>
      </c>
      <c r="I769" s="1260"/>
      <c r="J769" s="1261" t="s">
        <v>665</v>
      </c>
      <c r="K769" s="331">
        <v>4363</v>
      </c>
      <c r="L769" s="1313" t="s">
        <v>591</v>
      </c>
      <c r="M769" s="1301">
        <v>2.31</v>
      </c>
      <c r="N769" s="1490"/>
      <c r="O769" s="1315">
        <v>76655.9424</v>
      </c>
      <c r="P769" s="1314"/>
      <c r="Q769" s="1316">
        <v>1916.3985599999999</v>
      </c>
      <c r="R769" s="1316">
        <v>4936.6426899999997</v>
      </c>
      <c r="S769" s="1316">
        <v>1533.1188499999998</v>
      </c>
      <c r="T769" s="1317">
        <v>85042.102499999994</v>
      </c>
      <c r="U769" s="1301">
        <v>13691.7785</v>
      </c>
      <c r="V769" s="1301">
        <v>98733.880999999994</v>
      </c>
      <c r="W769" s="1318">
        <v>2481.9333000000001</v>
      </c>
      <c r="X769" s="1318">
        <v>417.69419999999997</v>
      </c>
      <c r="Y769" s="1318">
        <v>1086.7626</v>
      </c>
      <c r="Z769" s="1301">
        <v>3986.3901000000001</v>
      </c>
      <c r="AA769" s="1317">
        <v>102720.2711</v>
      </c>
      <c r="AB769" s="1300">
        <v>51821.23</v>
      </c>
      <c r="AC769" s="1300">
        <v>1036.42</v>
      </c>
      <c r="AD769" s="1300">
        <v>950.04</v>
      </c>
      <c r="AE769" s="1301">
        <v>56769.120000000003</v>
      </c>
      <c r="AF769" s="1301">
        <v>1135.3800000000001</v>
      </c>
      <c r="AG769" s="1301">
        <v>1561.12</v>
      </c>
      <c r="AH769" s="846">
        <v>162185.89110000001</v>
      </c>
      <c r="AI769" s="1302">
        <v>37.17</v>
      </c>
      <c r="AJ769" s="1303"/>
      <c r="AK769" s="1627"/>
      <c r="AL769" s="484"/>
      <c r="AM769" s="474" t="s">
        <v>2603</v>
      </c>
      <c r="AN769" t="b">
        <v>0</v>
      </c>
      <c r="AO769" t="e">
        <v>#NAME?</v>
      </c>
      <c r="AQ769" s="1454"/>
    </row>
    <row r="770" spans="1:43" outlineLevel="1" x14ac:dyDescent="0.2">
      <c r="A770" s="787"/>
      <c r="B770" s="781" t="s">
        <v>2276</v>
      </c>
      <c r="C770" s="977"/>
      <c r="D770" s="977"/>
      <c r="E770" s="767">
        <v>234</v>
      </c>
      <c r="F770" s="276">
        <v>251</v>
      </c>
      <c r="G770" s="276" t="s">
        <v>155</v>
      </c>
      <c r="H770" s="277"/>
      <c r="I770" s="895">
        <v>1</v>
      </c>
      <c r="J770" s="279" t="s">
        <v>546</v>
      </c>
      <c r="K770" s="280"/>
      <c r="L770" s="719"/>
      <c r="M770" s="720">
        <v>1</v>
      </c>
      <c r="N770" s="1482">
        <v>54</v>
      </c>
      <c r="O770" s="283">
        <v>44146.32</v>
      </c>
      <c r="P770" s="721">
        <v>2.5</v>
      </c>
      <c r="Q770" s="1056">
        <v>1103.6579999999999</v>
      </c>
      <c r="R770" s="1056">
        <v>2843.0230099999999</v>
      </c>
      <c r="S770" s="1056">
        <v>882.92639999999994</v>
      </c>
      <c r="T770" s="722">
        <v>48975.927409999997</v>
      </c>
      <c r="U770" s="286">
        <v>7885.1243100000002</v>
      </c>
      <c r="V770" s="723">
        <v>56861.051719999996</v>
      </c>
      <c r="W770" s="287">
        <v>1074.43</v>
      </c>
      <c r="X770" s="287">
        <v>180.82</v>
      </c>
      <c r="Y770" s="287">
        <v>470.46</v>
      </c>
      <c r="Z770" s="724">
        <v>1725.71</v>
      </c>
      <c r="AA770" s="722">
        <v>58586.761719999995</v>
      </c>
      <c r="AB770" s="350"/>
      <c r="AC770" s="350"/>
      <c r="AD770" s="350"/>
      <c r="AE770" s="350"/>
      <c r="AF770" s="350"/>
      <c r="AG770" s="350"/>
      <c r="AH770" s="1435" t="s">
        <v>364</v>
      </c>
      <c r="AI770" s="843"/>
      <c r="AJ770" s="351"/>
      <c r="AK770" s="1625"/>
      <c r="AL770" s="483"/>
      <c r="AM770"/>
      <c r="AO770" t="s">
        <v>364</v>
      </c>
      <c r="AQ770" s="1453"/>
    </row>
    <row r="771" spans="1:43" outlineLevel="1" x14ac:dyDescent="0.2">
      <c r="A771" s="787"/>
      <c r="B771" s="781" t="s">
        <v>2276</v>
      </c>
      <c r="C771" s="977"/>
      <c r="D771" s="977"/>
      <c r="E771" s="767">
        <v>234</v>
      </c>
      <c r="F771" s="276">
        <v>251</v>
      </c>
      <c r="G771" s="276" t="s">
        <v>155</v>
      </c>
      <c r="H771" s="277"/>
      <c r="I771" s="895">
        <v>80</v>
      </c>
      <c r="J771" s="279" t="s">
        <v>561</v>
      </c>
      <c r="K771" s="277"/>
      <c r="L771" s="322"/>
      <c r="M771" s="281">
        <v>1</v>
      </c>
      <c r="N771" s="1463">
        <v>42</v>
      </c>
      <c r="O771" s="283">
        <v>27573.48</v>
      </c>
      <c r="P771" s="284">
        <v>2.5</v>
      </c>
      <c r="Q771" s="1056">
        <v>689.33699999999999</v>
      </c>
      <c r="R771" s="1056">
        <v>1775.7321099999999</v>
      </c>
      <c r="S771" s="1056">
        <v>551.46960000000001</v>
      </c>
      <c r="T771" s="285">
        <v>30590.01871</v>
      </c>
      <c r="U771" s="286">
        <v>4924.9930100000001</v>
      </c>
      <c r="V771" s="286">
        <v>35515.011720000002</v>
      </c>
      <c r="W771" s="287">
        <v>1074.43</v>
      </c>
      <c r="X771" s="287">
        <v>180.82</v>
      </c>
      <c r="Y771" s="287">
        <v>470.46</v>
      </c>
      <c r="Z771" s="345">
        <v>1725.71</v>
      </c>
      <c r="AA771" s="285">
        <v>37240.721720000001</v>
      </c>
      <c r="AB771" s="249"/>
      <c r="AC771" s="249"/>
      <c r="AD771" s="249"/>
      <c r="AE771" s="249"/>
      <c r="AF771" s="249"/>
      <c r="AG771" s="249"/>
      <c r="AH771" s="1435" t="s">
        <v>364</v>
      </c>
      <c r="AI771" s="225"/>
      <c r="AJ771" s="266"/>
      <c r="AK771" s="1625"/>
      <c r="AL771" s="483"/>
      <c r="AM771"/>
      <c r="AO771" t="s">
        <v>364</v>
      </c>
      <c r="AQ771" s="1453"/>
    </row>
    <row r="772" spans="1:43" outlineLevel="1" x14ac:dyDescent="0.2">
      <c r="A772" s="787"/>
      <c r="B772" s="781" t="s">
        <v>2276</v>
      </c>
      <c r="C772" s="977"/>
      <c r="D772" s="977"/>
      <c r="E772" s="767">
        <v>234</v>
      </c>
      <c r="F772" s="276">
        <v>251</v>
      </c>
      <c r="G772" s="276" t="s">
        <v>155</v>
      </c>
      <c r="H772" s="277"/>
      <c r="I772" s="895">
        <v>200</v>
      </c>
      <c r="J772" s="279" t="s">
        <v>1927</v>
      </c>
      <c r="K772" s="277"/>
      <c r="L772" s="322"/>
      <c r="M772" s="281">
        <v>0.31</v>
      </c>
      <c r="N772" s="1463">
        <v>28</v>
      </c>
      <c r="O772" s="283">
        <v>4936.1423999999997</v>
      </c>
      <c r="P772" s="284">
        <v>2.5</v>
      </c>
      <c r="Q772" s="1056">
        <v>123.40356</v>
      </c>
      <c r="R772" s="1056">
        <v>317.88756999999998</v>
      </c>
      <c r="S772" s="1056">
        <v>98.722849999999994</v>
      </c>
      <c r="T772" s="285">
        <v>5476.1563799999994</v>
      </c>
      <c r="U772" s="286">
        <v>881.66117999999994</v>
      </c>
      <c r="V772" s="286">
        <v>6357.8175599999995</v>
      </c>
      <c r="W772" s="287">
        <v>333.07330000000002</v>
      </c>
      <c r="X772" s="287">
        <v>56.054200000000002</v>
      </c>
      <c r="Y772" s="287">
        <v>145.8426</v>
      </c>
      <c r="Z772" s="345">
        <v>534.9701</v>
      </c>
      <c r="AA772" s="285">
        <v>6892.78766</v>
      </c>
      <c r="AB772" s="249"/>
      <c r="AC772" s="249"/>
      <c r="AD772" s="249"/>
      <c r="AE772" s="249"/>
      <c r="AF772" s="249"/>
      <c r="AG772" s="249"/>
      <c r="AH772" s="1435" t="s">
        <v>364</v>
      </c>
      <c r="AI772" s="225"/>
      <c r="AJ772" s="266"/>
      <c r="AK772" s="1625"/>
      <c r="AL772" s="483"/>
      <c r="AM772"/>
      <c r="AO772" t="s">
        <v>364</v>
      </c>
      <c r="AQ772" s="1453"/>
    </row>
    <row r="773" spans="1:43" ht="15" customHeight="1" outlineLevel="1" x14ac:dyDescent="0.2">
      <c r="A773" s="787"/>
      <c r="B773" s="781" t="s">
        <v>2276</v>
      </c>
      <c r="C773" s="977"/>
      <c r="D773" s="977"/>
      <c r="E773" s="767">
        <v>234</v>
      </c>
      <c r="F773" s="276">
        <v>251</v>
      </c>
      <c r="G773" s="276" t="s">
        <v>155</v>
      </c>
      <c r="H773" s="277"/>
      <c r="I773" s="896" t="s">
        <v>586</v>
      </c>
      <c r="J773" s="432" t="s">
        <v>662</v>
      </c>
      <c r="K773" s="433"/>
      <c r="L773" s="657"/>
      <c r="M773" s="434"/>
      <c r="N773" s="1467"/>
      <c r="O773" s="434"/>
      <c r="P773" s="435"/>
      <c r="Q773" s="1063"/>
      <c r="R773" s="1063"/>
      <c r="S773" s="1064"/>
      <c r="T773" s="436"/>
      <c r="U773" s="436"/>
      <c r="V773" s="436"/>
      <c r="W773" s="436"/>
      <c r="X773" s="436"/>
      <c r="Y773" s="436"/>
      <c r="Z773" s="436"/>
      <c r="AA773" s="436"/>
      <c r="AB773" s="249"/>
      <c r="AC773" s="249"/>
      <c r="AD773" s="249"/>
      <c r="AE773" s="249"/>
      <c r="AF773" s="249"/>
      <c r="AG773" s="249"/>
      <c r="AH773" s="1435" t="s">
        <v>364</v>
      </c>
      <c r="AI773" s="225"/>
      <c r="AJ773" s="266"/>
      <c r="AK773" s="1625"/>
      <c r="AL773" s="483"/>
      <c r="AM773" s="73" t="s">
        <v>698</v>
      </c>
      <c r="AO773" t="s">
        <v>364</v>
      </c>
      <c r="AQ773" s="1453"/>
    </row>
    <row r="774" spans="1:43" outlineLevel="1" x14ac:dyDescent="0.2">
      <c r="A774" s="787"/>
      <c r="B774" s="781" t="s">
        <v>2276</v>
      </c>
      <c r="C774" s="977"/>
      <c r="D774" s="977"/>
      <c r="E774" s="767">
        <v>234</v>
      </c>
      <c r="F774" s="276">
        <v>251</v>
      </c>
      <c r="G774" s="276" t="s">
        <v>155</v>
      </c>
      <c r="H774" s="277"/>
      <c r="I774" s="902" t="s">
        <v>587</v>
      </c>
      <c r="J774" s="442" t="s">
        <v>663</v>
      </c>
      <c r="K774" s="224"/>
      <c r="L774" s="649"/>
      <c r="M774" s="249"/>
      <c r="N774" s="1464"/>
      <c r="O774" s="249"/>
      <c r="P774" s="250"/>
      <c r="Q774" s="1048"/>
      <c r="R774" s="1048"/>
      <c r="S774" s="1048"/>
      <c r="T774" s="249"/>
      <c r="U774" s="249"/>
      <c r="V774" s="249"/>
      <c r="W774" s="249"/>
      <c r="X774" s="249"/>
      <c r="Y774" s="249"/>
      <c r="Z774" s="249"/>
      <c r="AA774" s="249"/>
      <c r="AB774" s="249"/>
      <c r="AC774" s="249"/>
      <c r="AD774" s="249"/>
      <c r="AE774" s="249"/>
      <c r="AF774" s="249"/>
      <c r="AG774" s="249"/>
      <c r="AH774" s="1435" t="s">
        <v>364</v>
      </c>
      <c r="AI774" s="225"/>
      <c r="AJ774" s="266"/>
      <c r="AK774" s="1625"/>
      <c r="AL774" s="483"/>
      <c r="AM774" s="73" t="s">
        <v>698</v>
      </c>
      <c r="AO774" t="s">
        <v>364</v>
      </c>
      <c r="AQ774" s="1453"/>
    </row>
    <row r="775" spans="1:43" outlineLevel="1" x14ac:dyDescent="0.2">
      <c r="A775" s="787"/>
      <c r="B775" s="781" t="s">
        <v>2276</v>
      </c>
      <c r="C775" s="977"/>
      <c r="D775" s="977"/>
      <c r="E775" s="767">
        <v>234</v>
      </c>
      <c r="F775" s="276">
        <v>251</v>
      </c>
      <c r="G775" s="276" t="s">
        <v>155</v>
      </c>
      <c r="H775" s="277"/>
      <c r="I775" s="902" t="s">
        <v>587</v>
      </c>
      <c r="J775" s="442" t="s">
        <v>1829</v>
      </c>
      <c r="K775" s="224"/>
      <c r="L775" s="649"/>
      <c r="M775" s="249"/>
      <c r="N775" s="1464"/>
      <c r="O775" s="249"/>
      <c r="P775" s="250"/>
      <c r="Q775" s="1048"/>
      <c r="R775" s="1048"/>
      <c r="S775" s="1048"/>
      <c r="T775" s="249"/>
      <c r="U775" s="249"/>
      <c r="V775" s="249"/>
      <c r="W775" s="249"/>
      <c r="X775" s="249"/>
      <c r="Y775" s="249"/>
      <c r="Z775" s="249"/>
      <c r="AA775" s="249"/>
      <c r="AB775" s="249"/>
      <c r="AC775" s="249"/>
      <c r="AD775" s="249"/>
      <c r="AE775" s="249"/>
      <c r="AF775" s="249"/>
      <c r="AG775" s="249"/>
      <c r="AH775" s="1435" t="s">
        <v>364</v>
      </c>
      <c r="AI775" s="225"/>
      <c r="AJ775" s="266"/>
      <c r="AK775" s="1625"/>
      <c r="AL775" s="483"/>
      <c r="AM775" s="73" t="s">
        <v>698</v>
      </c>
      <c r="AO775" t="s">
        <v>364</v>
      </c>
      <c r="AQ775" s="1453"/>
    </row>
    <row r="776" spans="1:43" outlineLevel="1" x14ac:dyDescent="0.2">
      <c r="A776" s="787"/>
      <c r="B776" s="807" t="s">
        <v>2276</v>
      </c>
      <c r="C776" s="978"/>
      <c r="D776" s="978"/>
      <c r="E776" s="768">
        <v>234</v>
      </c>
      <c r="F776" s="289">
        <v>251</v>
      </c>
      <c r="G776" s="289" t="s">
        <v>155</v>
      </c>
      <c r="H776" s="290"/>
      <c r="I776" s="897" t="s">
        <v>587</v>
      </c>
      <c r="J776" s="437" t="s">
        <v>1830</v>
      </c>
      <c r="K776" s="259"/>
      <c r="L776" s="658"/>
      <c r="M776" s="260"/>
      <c r="N776" s="1466"/>
      <c r="O776" s="260"/>
      <c r="P776" s="262"/>
      <c r="Q776" s="1059"/>
      <c r="R776" s="1059"/>
      <c r="S776" s="1059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1592" t="s">
        <v>364</v>
      </c>
      <c r="AI776" s="261"/>
      <c r="AJ776" s="267"/>
      <c r="AK776" s="1626"/>
      <c r="AL776" s="483"/>
      <c r="AM776" s="73" t="s">
        <v>698</v>
      </c>
      <c r="AO776" t="s">
        <v>364</v>
      </c>
      <c r="AQ776" s="1453"/>
    </row>
    <row r="777" spans="1:43" ht="17.25" customHeight="1" x14ac:dyDescent="0.2">
      <c r="A777" s="804" t="s">
        <v>2095</v>
      </c>
      <c r="B777" s="1249" t="s">
        <v>2276</v>
      </c>
      <c r="C777" s="1250" t="s">
        <v>2537</v>
      </c>
      <c r="D777" s="1250" t="s">
        <v>111</v>
      </c>
      <c r="E777" s="1288">
        <v>234</v>
      </c>
      <c r="F777" s="268">
        <v>251</v>
      </c>
      <c r="G777" s="268" t="s">
        <v>157</v>
      </c>
      <c r="H777" s="268" t="s">
        <v>498</v>
      </c>
      <c r="I777" s="898"/>
      <c r="J777" s="302" t="s">
        <v>666</v>
      </c>
      <c r="K777" s="271">
        <v>4363</v>
      </c>
      <c r="L777" s="1305" t="s">
        <v>591</v>
      </c>
      <c r="M777" s="1294">
        <v>2.31</v>
      </c>
      <c r="N777" s="1485"/>
      <c r="O777" s="1291">
        <v>76655.9424</v>
      </c>
      <c r="P777" s="1290"/>
      <c r="Q777" s="1292">
        <v>1916.3985599999999</v>
      </c>
      <c r="R777" s="1292">
        <v>4936.6426899999997</v>
      </c>
      <c r="S777" s="1292">
        <v>1533.1188499999998</v>
      </c>
      <c r="T777" s="1293">
        <v>85042.102499999994</v>
      </c>
      <c r="U777" s="1294">
        <v>13691.7785</v>
      </c>
      <c r="V777" s="1294">
        <v>98733.880999999994</v>
      </c>
      <c r="W777" s="1295">
        <v>2481.9300000000003</v>
      </c>
      <c r="X777" s="1295">
        <v>417.69</v>
      </c>
      <c r="Y777" s="1295">
        <v>1086.76</v>
      </c>
      <c r="Z777" s="1294">
        <v>3986.38</v>
      </c>
      <c r="AA777" s="1293">
        <v>102720.261</v>
      </c>
      <c r="AB777" s="1296">
        <v>71397.52</v>
      </c>
      <c r="AC777" s="1296">
        <v>1233.3499999999999</v>
      </c>
      <c r="AD777" s="1296">
        <v>950.04</v>
      </c>
      <c r="AE777" s="1294">
        <v>78214.559999999998</v>
      </c>
      <c r="AF777" s="1294">
        <v>1351.11</v>
      </c>
      <c r="AG777" s="1294">
        <v>1561.12</v>
      </c>
      <c r="AH777" s="846">
        <v>183847.05099999998</v>
      </c>
      <c r="AI777" s="1297">
        <v>42.14</v>
      </c>
      <c r="AJ777" s="1298"/>
      <c r="AK777" s="1630">
        <v>97</v>
      </c>
      <c r="AL777" s="484"/>
      <c r="AM777" s="751" t="s">
        <v>2604</v>
      </c>
      <c r="AN777" t="b">
        <v>0</v>
      </c>
      <c r="AO777" t="e">
        <v>#NAME?</v>
      </c>
      <c r="AQ777" s="1454"/>
    </row>
    <row r="778" spans="1:43" ht="17.25" customHeight="1" x14ac:dyDescent="0.2">
      <c r="A778" s="1251" t="s">
        <v>2096</v>
      </c>
      <c r="B778" s="781" t="s">
        <v>2276</v>
      </c>
      <c r="C778" s="977" t="s">
        <v>2537</v>
      </c>
      <c r="D778" s="977" t="s">
        <v>112</v>
      </c>
      <c r="E778" s="1299">
        <v>239</v>
      </c>
      <c r="F778" s="1259">
        <v>257</v>
      </c>
      <c r="G778" s="1259" t="s">
        <v>157</v>
      </c>
      <c r="H778" s="1259" t="s">
        <v>498</v>
      </c>
      <c r="I778" s="1260"/>
      <c r="J778" s="1261" t="s">
        <v>666</v>
      </c>
      <c r="K778" s="331">
        <v>4363</v>
      </c>
      <c r="L778" s="1306" t="s">
        <v>591</v>
      </c>
      <c r="M778" s="1269">
        <v>2.31</v>
      </c>
      <c r="N778" s="1489"/>
      <c r="O778" s="1308">
        <v>76655.9424</v>
      </c>
      <c r="P778" s="1307"/>
      <c r="Q778" s="1309">
        <v>1916.3985599999999</v>
      </c>
      <c r="R778" s="1309">
        <v>4936.6426899999997</v>
      </c>
      <c r="S778" s="1309">
        <v>1533.1188499999998</v>
      </c>
      <c r="T778" s="1310">
        <v>85042.102499999994</v>
      </c>
      <c r="U778" s="1269">
        <v>13691.7785</v>
      </c>
      <c r="V778" s="1269">
        <v>98733.880999999994</v>
      </c>
      <c r="W778" s="1311">
        <v>2481.9300000000003</v>
      </c>
      <c r="X778" s="1311">
        <v>417.69</v>
      </c>
      <c r="Y778" s="1311">
        <v>1086.76</v>
      </c>
      <c r="Z778" s="1269">
        <v>3986.38</v>
      </c>
      <c r="AA778" s="1310">
        <v>102720.261</v>
      </c>
      <c r="AB778" s="1312">
        <v>71397.52</v>
      </c>
      <c r="AC778" s="1312">
        <v>1233.3499999999999</v>
      </c>
      <c r="AD778" s="1312">
        <v>950.04</v>
      </c>
      <c r="AE778" s="1269">
        <v>78214.559999999998</v>
      </c>
      <c r="AF778" s="1269">
        <v>1351.11</v>
      </c>
      <c r="AG778" s="1269">
        <v>1561.12</v>
      </c>
      <c r="AH778" s="846">
        <v>183847.05099999998</v>
      </c>
      <c r="AI778" s="1270">
        <v>42.14</v>
      </c>
      <c r="AJ778" s="1271"/>
      <c r="AK778" s="1630"/>
      <c r="AL778" s="484"/>
      <c r="AM778" s="474" t="s">
        <v>2603</v>
      </c>
      <c r="AN778" t="b">
        <v>0</v>
      </c>
      <c r="AO778" t="e">
        <v>#NAME?</v>
      </c>
      <c r="AQ778" s="1454"/>
    </row>
    <row r="779" spans="1:43" ht="17.25" customHeight="1" x14ac:dyDescent="0.2">
      <c r="A779" s="1251" t="s">
        <v>2097</v>
      </c>
      <c r="B779" s="781" t="s">
        <v>2276</v>
      </c>
      <c r="C779" s="977" t="s">
        <v>2537</v>
      </c>
      <c r="D779" s="977" t="s">
        <v>111</v>
      </c>
      <c r="E779" s="1299">
        <v>234</v>
      </c>
      <c r="F779" s="1259">
        <v>251</v>
      </c>
      <c r="G779" s="1259" t="s">
        <v>158</v>
      </c>
      <c r="H779" s="1259" t="s">
        <v>498</v>
      </c>
      <c r="I779" s="1260"/>
      <c r="J779" s="1261" t="s">
        <v>667</v>
      </c>
      <c r="K779" s="331">
        <v>4363</v>
      </c>
      <c r="L779" s="1306" t="s">
        <v>591</v>
      </c>
      <c r="M779" s="1269">
        <v>2.31</v>
      </c>
      <c r="N779" s="1489"/>
      <c r="O779" s="1308">
        <v>76655.9424</v>
      </c>
      <c r="P779" s="1307"/>
      <c r="Q779" s="1309">
        <v>1916.3985599999999</v>
      </c>
      <c r="R779" s="1309">
        <v>4936.6426899999997</v>
      </c>
      <c r="S779" s="1309">
        <v>1533.1188499999998</v>
      </c>
      <c r="T779" s="1310">
        <v>85042.102499999994</v>
      </c>
      <c r="U779" s="1269">
        <v>13691.7785</v>
      </c>
      <c r="V779" s="1269">
        <v>98733.880999999994</v>
      </c>
      <c r="W779" s="1311">
        <v>2481.9300000000003</v>
      </c>
      <c r="X779" s="1311">
        <v>417.69</v>
      </c>
      <c r="Y779" s="1311">
        <v>1086.76</v>
      </c>
      <c r="Z779" s="1269">
        <v>3986.38</v>
      </c>
      <c r="AA779" s="1310">
        <v>102720.261</v>
      </c>
      <c r="AB779" s="1312">
        <v>71397.52</v>
      </c>
      <c r="AC779" s="1312">
        <v>1233.3499999999999</v>
      </c>
      <c r="AD779" s="1312">
        <v>950.04</v>
      </c>
      <c r="AE779" s="1269">
        <v>78214.559999999998</v>
      </c>
      <c r="AF779" s="1269">
        <v>1351.11</v>
      </c>
      <c r="AG779" s="1269">
        <v>1561.12</v>
      </c>
      <c r="AH779" s="846">
        <v>183847.05099999998</v>
      </c>
      <c r="AI779" s="1270">
        <v>42.14</v>
      </c>
      <c r="AJ779" s="1271"/>
      <c r="AK779" s="1630"/>
      <c r="AL779" s="484"/>
      <c r="AM779" s="474" t="s">
        <v>2603</v>
      </c>
      <c r="AN779" t="b">
        <v>0</v>
      </c>
      <c r="AO779" t="e">
        <v>#NAME?</v>
      </c>
      <c r="AQ779" s="1454"/>
    </row>
    <row r="780" spans="1:43" ht="17.25" customHeight="1" x14ac:dyDescent="0.2">
      <c r="A780" s="1251" t="s">
        <v>2098</v>
      </c>
      <c r="B780" s="781" t="s">
        <v>2276</v>
      </c>
      <c r="C780" s="977" t="s">
        <v>2537</v>
      </c>
      <c r="D780" s="977" t="s">
        <v>112</v>
      </c>
      <c r="E780" s="1299">
        <v>239</v>
      </c>
      <c r="F780" s="1259">
        <v>257</v>
      </c>
      <c r="G780" s="1259" t="s">
        <v>158</v>
      </c>
      <c r="H780" s="1259" t="s">
        <v>498</v>
      </c>
      <c r="I780" s="1260"/>
      <c r="J780" s="1261" t="s">
        <v>667</v>
      </c>
      <c r="K780" s="331">
        <v>4363</v>
      </c>
      <c r="L780" s="1306" t="s">
        <v>591</v>
      </c>
      <c r="M780" s="1269">
        <v>2.31</v>
      </c>
      <c r="N780" s="1489"/>
      <c r="O780" s="1308">
        <v>76655.9424</v>
      </c>
      <c r="P780" s="1307"/>
      <c r="Q780" s="1309">
        <v>1916.3985599999999</v>
      </c>
      <c r="R780" s="1309">
        <v>4936.6426899999997</v>
      </c>
      <c r="S780" s="1309">
        <v>1533.1188499999998</v>
      </c>
      <c r="T780" s="1310">
        <v>85042.102499999994</v>
      </c>
      <c r="U780" s="1269">
        <v>13691.7785</v>
      </c>
      <c r="V780" s="1269">
        <v>98733.880999999994</v>
      </c>
      <c r="W780" s="1311">
        <v>2481.9300000000003</v>
      </c>
      <c r="X780" s="1311">
        <v>417.69</v>
      </c>
      <c r="Y780" s="1311">
        <v>1086.76</v>
      </c>
      <c r="Z780" s="1269">
        <v>3986.38</v>
      </c>
      <c r="AA780" s="1310">
        <v>102720.261</v>
      </c>
      <c r="AB780" s="1312">
        <v>71397.52</v>
      </c>
      <c r="AC780" s="1312">
        <v>1233.3499999999999</v>
      </c>
      <c r="AD780" s="1312">
        <v>950.04</v>
      </c>
      <c r="AE780" s="1269">
        <v>78214.559999999998</v>
      </c>
      <c r="AF780" s="1269">
        <v>1351.11</v>
      </c>
      <c r="AG780" s="1269">
        <v>1561.12</v>
      </c>
      <c r="AH780" s="846">
        <v>183847.05099999998</v>
      </c>
      <c r="AI780" s="1270">
        <v>42.14</v>
      </c>
      <c r="AJ780" s="1271"/>
      <c r="AK780" s="1627"/>
      <c r="AL780" s="484"/>
      <c r="AM780" s="474" t="s">
        <v>2603</v>
      </c>
      <c r="AN780" t="b">
        <v>0</v>
      </c>
      <c r="AO780" t="e">
        <v>#NAME?</v>
      </c>
      <c r="AQ780" s="1454"/>
    </row>
    <row r="781" spans="1:43" outlineLevel="1" x14ac:dyDescent="0.2">
      <c r="A781" s="1252"/>
      <c r="B781" s="781" t="s">
        <v>2276</v>
      </c>
      <c r="C781" s="977"/>
      <c r="D781" s="977"/>
      <c r="E781" s="1319">
        <v>234</v>
      </c>
      <c r="F781" s="276">
        <v>251</v>
      </c>
      <c r="G781" s="276" t="s">
        <v>157</v>
      </c>
      <c r="H781" s="277"/>
      <c r="I781" s="895">
        <v>1</v>
      </c>
      <c r="J781" s="279" t="s">
        <v>546</v>
      </c>
      <c r="K781" s="280"/>
      <c r="L781" s="321"/>
      <c r="M781" s="281">
        <v>1</v>
      </c>
      <c r="N781" s="1463">
        <v>54</v>
      </c>
      <c r="O781" s="283">
        <v>44146.32</v>
      </c>
      <c r="P781" s="284">
        <v>2.5</v>
      </c>
      <c r="Q781" s="1056">
        <v>1103.6579999999999</v>
      </c>
      <c r="R781" s="1056">
        <v>2843.0230099999999</v>
      </c>
      <c r="S781" s="1056">
        <v>882.92639999999994</v>
      </c>
      <c r="T781" s="285">
        <v>48975.927409999997</v>
      </c>
      <c r="U781" s="286">
        <v>7885.1243100000002</v>
      </c>
      <c r="V781" s="286">
        <v>56861.051719999996</v>
      </c>
      <c r="W781" s="287">
        <v>1074.43</v>
      </c>
      <c r="X781" s="287">
        <v>180.82</v>
      </c>
      <c r="Y781" s="287">
        <v>470.46</v>
      </c>
      <c r="Z781" s="345">
        <v>1725.71</v>
      </c>
      <c r="AA781" s="285">
        <v>58586.761719999995</v>
      </c>
      <c r="AB781" s="436"/>
      <c r="AC781" s="436"/>
      <c r="AD781" s="436"/>
      <c r="AE781" s="436"/>
      <c r="AF781" s="436"/>
      <c r="AG781" s="436"/>
      <c r="AH781" s="436" t="s">
        <v>364</v>
      </c>
      <c r="AI781" s="447"/>
      <c r="AJ781" s="1320"/>
      <c r="AK781" s="1625"/>
      <c r="AL781" s="483"/>
      <c r="AM781"/>
      <c r="AO781" t="s">
        <v>364</v>
      </c>
      <c r="AQ781" s="1453"/>
    </row>
    <row r="782" spans="1:43" outlineLevel="1" x14ac:dyDescent="0.2">
      <c r="A782" s="787"/>
      <c r="B782" s="781" t="s">
        <v>2276</v>
      </c>
      <c r="C782" s="977"/>
      <c r="D782" s="977"/>
      <c r="E782" s="767">
        <v>234</v>
      </c>
      <c r="F782" s="276">
        <v>251</v>
      </c>
      <c r="G782" s="276" t="s">
        <v>157</v>
      </c>
      <c r="H782" s="277"/>
      <c r="I782" s="895">
        <v>80</v>
      </c>
      <c r="J782" s="279" t="s">
        <v>561</v>
      </c>
      <c r="K782" s="277"/>
      <c r="L782" s="322"/>
      <c r="M782" s="281">
        <v>1</v>
      </c>
      <c r="N782" s="1463">
        <v>42</v>
      </c>
      <c r="O782" s="283">
        <v>27573.48</v>
      </c>
      <c r="P782" s="284">
        <v>2.5</v>
      </c>
      <c r="Q782" s="1056">
        <v>689.33699999999999</v>
      </c>
      <c r="R782" s="1056">
        <v>1775.7321099999999</v>
      </c>
      <c r="S782" s="1056">
        <v>551.46960000000001</v>
      </c>
      <c r="T782" s="285">
        <v>30590.01871</v>
      </c>
      <c r="U782" s="286">
        <v>4924.9930100000001</v>
      </c>
      <c r="V782" s="286">
        <v>35515.011720000002</v>
      </c>
      <c r="W782" s="287">
        <v>1074.43</v>
      </c>
      <c r="X782" s="287">
        <v>180.82</v>
      </c>
      <c r="Y782" s="287">
        <v>470.46</v>
      </c>
      <c r="Z782" s="345">
        <v>1725.71</v>
      </c>
      <c r="AA782" s="285">
        <v>37240.721720000001</v>
      </c>
      <c r="AB782" s="249"/>
      <c r="AC782" s="249"/>
      <c r="AD782" s="249"/>
      <c r="AE782" s="249"/>
      <c r="AF782" s="249"/>
      <c r="AG782" s="249"/>
      <c r="AH782" s="249" t="s">
        <v>364</v>
      </c>
      <c r="AI782" s="225"/>
      <c r="AJ782" s="266"/>
      <c r="AK782" s="1625"/>
      <c r="AL782" s="483"/>
      <c r="AM782"/>
      <c r="AO782" t="s">
        <v>364</v>
      </c>
      <c r="AQ782" s="1453"/>
    </row>
    <row r="783" spans="1:43" outlineLevel="1" x14ac:dyDescent="0.2">
      <c r="A783" s="787"/>
      <c r="B783" s="781" t="s">
        <v>2276</v>
      </c>
      <c r="C783" s="977"/>
      <c r="D783" s="977"/>
      <c r="E783" s="767">
        <v>234</v>
      </c>
      <c r="F783" s="276">
        <v>251</v>
      </c>
      <c r="G783" s="276" t="s">
        <v>157</v>
      </c>
      <c r="H783" s="277"/>
      <c r="I783" s="895">
        <v>200</v>
      </c>
      <c r="J783" s="279" t="s">
        <v>1927</v>
      </c>
      <c r="K783" s="277"/>
      <c r="L783" s="322"/>
      <c r="M783" s="281">
        <v>0.31</v>
      </c>
      <c r="N783" s="1463">
        <v>28</v>
      </c>
      <c r="O783" s="283">
        <v>4936.1423999999997</v>
      </c>
      <c r="P783" s="284">
        <v>2.5</v>
      </c>
      <c r="Q783" s="1056">
        <v>123.40356</v>
      </c>
      <c r="R783" s="1056">
        <v>317.88756999999998</v>
      </c>
      <c r="S783" s="1056">
        <v>98.722849999999994</v>
      </c>
      <c r="T783" s="285">
        <v>5476.1563799999994</v>
      </c>
      <c r="U783" s="286">
        <v>881.66117999999994</v>
      </c>
      <c r="V783" s="286">
        <v>6357.8175599999995</v>
      </c>
      <c r="W783" s="287">
        <v>333.07</v>
      </c>
      <c r="X783" s="287">
        <v>56.05</v>
      </c>
      <c r="Y783" s="287">
        <v>145.84</v>
      </c>
      <c r="Z783" s="345">
        <v>534.96</v>
      </c>
      <c r="AA783" s="285">
        <v>6892.7775599999995</v>
      </c>
      <c r="AB783" s="249"/>
      <c r="AC783" s="249"/>
      <c r="AD783" s="249"/>
      <c r="AE783" s="249"/>
      <c r="AF783" s="249"/>
      <c r="AG783" s="249"/>
      <c r="AH783" s="249" t="s">
        <v>364</v>
      </c>
      <c r="AI783" s="225"/>
      <c r="AJ783" s="266"/>
      <c r="AK783" s="1625"/>
      <c r="AL783" s="483"/>
      <c r="AM783"/>
      <c r="AO783" t="s">
        <v>364</v>
      </c>
      <c r="AQ783" s="1453"/>
    </row>
    <row r="784" spans="1:43" ht="15" customHeight="1" outlineLevel="1" x14ac:dyDescent="0.2">
      <c r="A784" s="787"/>
      <c r="B784" s="807" t="s">
        <v>2276</v>
      </c>
      <c r="C784" s="978"/>
      <c r="D784" s="978"/>
      <c r="E784" s="768">
        <v>234</v>
      </c>
      <c r="F784" s="289">
        <v>251</v>
      </c>
      <c r="G784" s="289" t="s">
        <v>157</v>
      </c>
      <c r="H784" s="290"/>
      <c r="I784" s="901" t="s">
        <v>586</v>
      </c>
      <c r="J784" s="438" t="s">
        <v>662</v>
      </c>
      <c r="K784" s="439"/>
      <c r="L784" s="450"/>
      <c r="M784" s="440"/>
      <c r="N784" s="1470"/>
      <c r="O784" s="440"/>
      <c r="P784" s="441"/>
      <c r="Q784" s="1065"/>
      <c r="R784" s="1065"/>
      <c r="S784" s="1062"/>
      <c r="T784" s="430"/>
      <c r="U784" s="430"/>
      <c r="V784" s="430"/>
      <c r="W784" s="430"/>
      <c r="X784" s="430"/>
      <c r="Y784" s="430"/>
      <c r="Z784" s="430"/>
      <c r="AA784" s="430"/>
      <c r="AB784" s="260"/>
      <c r="AC784" s="260"/>
      <c r="AD784" s="260"/>
      <c r="AE784" s="260"/>
      <c r="AF784" s="260"/>
      <c r="AG784" s="260"/>
      <c r="AH784" s="260" t="s">
        <v>364</v>
      </c>
      <c r="AI784" s="261"/>
      <c r="AJ784" s="267"/>
      <c r="AK784" s="1626"/>
      <c r="AL784" s="483"/>
      <c r="AM784" s="73" t="s">
        <v>698</v>
      </c>
      <c r="AO784" t="s">
        <v>364</v>
      </c>
      <c r="AQ784" s="1453"/>
    </row>
    <row r="785" spans="1:43" ht="32.25" customHeight="1" x14ac:dyDescent="0.2">
      <c r="A785" s="804" t="s">
        <v>2099</v>
      </c>
      <c r="B785" s="1249" t="s">
        <v>2276</v>
      </c>
      <c r="C785" s="1250" t="s">
        <v>2537</v>
      </c>
      <c r="D785" s="1250" t="s">
        <v>111</v>
      </c>
      <c r="E785" s="1288">
        <v>234</v>
      </c>
      <c r="F785" s="268">
        <v>251</v>
      </c>
      <c r="G785" s="268" t="s">
        <v>159</v>
      </c>
      <c r="H785" s="268" t="s">
        <v>498</v>
      </c>
      <c r="I785" s="900"/>
      <c r="J785" s="270" t="s">
        <v>3097</v>
      </c>
      <c r="K785" s="1321">
        <v>867</v>
      </c>
      <c r="L785" s="1322" t="s">
        <v>590</v>
      </c>
      <c r="M785" s="1323">
        <v>6.92</v>
      </c>
      <c r="N785" s="1491"/>
      <c r="O785" s="1325">
        <v>229808.5968</v>
      </c>
      <c r="P785" s="1324"/>
      <c r="Q785" s="1326">
        <v>5745.2149200000003</v>
      </c>
      <c r="R785" s="1326">
        <v>14799.673630000001</v>
      </c>
      <c r="S785" s="1326">
        <v>4596.1719400000002</v>
      </c>
      <c r="T785" s="1327">
        <v>254949.65728999997</v>
      </c>
      <c r="U785" s="1323">
        <v>41046.894829999997</v>
      </c>
      <c r="V785" s="1323">
        <v>295996.55211999995</v>
      </c>
      <c r="W785" s="1328">
        <v>7435.0555999999997</v>
      </c>
      <c r="X785" s="1328">
        <v>1251.2744</v>
      </c>
      <c r="Y785" s="1328">
        <v>3255.5832</v>
      </c>
      <c r="Z785" s="1329">
        <v>11941.913200000001</v>
      </c>
      <c r="AA785" s="1327">
        <v>307938.46531999996</v>
      </c>
      <c r="AB785" s="1296">
        <v>943748.28</v>
      </c>
      <c r="AC785" s="1296">
        <v>63982.95</v>
      </c>
      <c r="AD785" s="1296">
        <v>950.04</v>
      </c>
      <c r="AE785" s="1294">
        <v>1033857.37</v>
      </c>
      <c r="AF785" s="1294">
        <v>70092.039999999994</v>
      </c>
      <c r="AG785" s="1294">
        <v>1561.12</v>
      </c>
      <c r="AH785" s="1294">
        <v>1413448.9953200002</v>
      </c>
      <c r="AI785" s="1297">
        <v>1630.28</v>
      </c>
      <c r="AJ785" s="1298"/>
      <c r="AK785" s="1630">
        <v>98</v>
      </c>
      <c r="AL785" s="484"/>
      <c r="AM785" s="751" t="s">
        <v>2604</v>
      </c>
      <c r="AN785" t="b">
        <v>0</v>
      </c>
      <c r="AO785" t="e">
        <v>#NAME?</v>
      </c>
      <c r="AQ785" s="1452"/>
    </row>
    <row r="786" spans="1:43" ht="29.25" customHeight="1" x14ac:dyDescent="0.2">
      <c r="A786" s="1251" t="s">
        <v>2100</v>
      </c>
      <c r="B786" s="781" t="s">
        <v>2276</v>
      </c>
      <c r="C786" s="977" t="s">
        <v>2537</v>
      </c>
      <c r="D786" s="977" t="s">
        <v>105</v>
      </c>
      <c r="E786" s="1299">
        <v>222</v>
      </c>
      <c r="F786" s="1259">
        <v>231</v>
      </c>
      <c r="G786" s="1259" t="s">
        <v>159</v>
      </c>
      <c r="H786" s="1259" t="s">
        <v>498</v>
      </c>
      <c r="I786" s="1260"/>
      <c r="J786" s="1261" t="s">
        <v>3097</v>
      </c>
      <c r="K786" s="331">
        <v>867</v>
      </c>
      <c r="L786" s="665" t="s">
        <v>590</v>
      </c>
      <c r="M786" s="1262">
        <v>6.92</v>
      </c>
      <c r="N786" s="1479"/>
      <c r="O786" s="1264">
        <v>229808.5968</v>
      </c>
      <c r="P786" s="1263"/>
      <c r="Q786" s="1265">
        <v>5745.2149200000003</v>
      </c>
      <c r="R786" s="1265">
        <v>14799.673630000001</v>
      </c>
      <c r="S786" s="1265">
        <v>4596.1719400000002</v>
      </c>
      <c r="T786" s="1266">
        <v>254949.65728999997</v>
      </c>
      <c r="U786" s="1262">
        <v>41046.894829999997</v>
      </c>
      <c r="V786" s="1262">
        <v>295996.55211999995</v>
      </c>
      <c r="W786" s="1267">
        <v>7435.0555999999997</v>
      </c>
      <c r="X786" s="1267">
        <v>1251.2744</v>
      </c>
      <c r="Y786" s="1267">
        <v>3255.5832</v>
      </c>
      <c r="Z786" s="1262">
        <v>11941.913200000001</v>
      </c>
      <c r="AA786" s="1266">
        <v>307938.46531999996</v>
      </c>
      <c r="AB786" s="1300">
        <v>943748.28</v>
      </c>
      <c r="AC786" s="1300">
        <v>63982.95</v>
      </c>
      <c r="AD786" s="1300">
        <v>950.04</v>
      </c>
      <c r="AE786" s="1301">
        <v>1033857.37</v>
      </c>
      <c r="AF786" s="1301">
        <v>70092.039999999994</v>
      </c>
      <c r="AG786" s="1301">
        <v>1561.12</v>
      </c>
      <c r="AH786" s="1301">
        <v>1413448.9953200002</v>
      </c>
      <c r="AI786" s="1302">
        <v>1630.28</v>
      </c>
      <c r="AJ786" s="1303"/>
      <c r="AK786" s="1627"/>
      <c r="AL786" s="484"/>
      <c r="AM786" s="474" t="s">
        <v>2603</v>
      </c>
      <c r="AN786" t="b">
        <v>0</v>
      </c>
      <c r="AO786" t="e">
        <v>#NAME?</v>
      </c>
      <c r="AQ786" s="1452"/>
    </row>
    <row r="787" spans="1:43" outlineLevel="1" x14ac:dyDescent="0.2">
      <c r="A787" s="787"/>
      <c r="B787" s="781" t="s">
        <v>2276</v>
      </c>
      <c r="C787" s="977"/>
      <c r="D787" s="977"/>
      <c r="E787" s="767">
        <v>234</v>
      </c>
      <c r="F787" s="276">
        <v>251</v>
      </c>
      <c r="G787" s="276" t="s">
        <v>159</v>
      </c>
      <c r="H787" s="277"/>
      <c r="I787" s="895">
        <v>1</v>
      </c>
      <c r="J787" s="279" t="s">
        <v>546</v>
      </c>
      <c r="K787" s="280"/>
      <c r="L787" s="321"/>
      <c r="M787" s="281">
        <v>3</v>
      </c>
      <c r="N787" s="1463">
        <v>54</v>
      </c>
      <c r="O787" s="283">
        <v>132438.96</v>
      </c>
      <c r="P787" s="284">
        <v>2.5</v>
      </c>
      <c r="Q787" s="1056">
        <v>3310.9740000000002</v>
      </c>
      <c r="R787" s="1056">
        <v>8529.0690200000008</v>
      </c>
      <c r="S787" s="1056">
        <v>2648.7791999999999</v>
      </c>
      <c r="T787" s="285">
        <v>146927.78221999996</v>
      </c>
      <c r="U787" s="286">
        <v>23655.372940000001</v>
      </c>
      <c r="V787" s="286">
        <v>170583.15515999997</v>
      </c>
      <c r="W787" s="287">
        <v>3223.29</v>
      </c>
      <c r="X787" s="287">
        <v>542.46</v>
      </c>
      <c r="Y787" s="287">
        <v>1411.38</v>
      </c>
      <c r="Z787" s="345">
        <v>5177.13</v>
      </c>
      <c r="AA787" s="285">
        <v>175760.28515999997</v>
      </c>
      <c r="AB787" s="350"/>
      <c r="AC787" s="350"/>
      <c r="AD787" s="350"/>
      <c r="AE787" s="350"/>
      <c r="AF787" s="350"/>
      <c r="AG787" s="350"/>
      <c r="AH787" s="350" t="s">
        <v>364</v>
      </c>
      <c r="AI787" s="843"/>
      <c r="AJ787" s="351"/>
      <c r="AK787" s="1625"/>
      <c r="AL787" s="483"/>
      <c r="AM787"/>
      <c r="AO787" t="s">
        <v>364</v>
      </c>
      <c r="AQ787" s="1453"/>
    </row>
    <row r="788" spans="1:43" outlineLevel="1" x14ac:dyDescent="0.2">
      <c r="A788" s="787"/>
      <c r="B788" s="781" t="s">
        <v>2276</v>
      </c>
      <c r="C788" s="977"/>
      <c r="D788" s="977"/>
      <c r="E788" s="767">
        <v>234</v>
      </c>
      <c r="F788" s="276">
        <v>251</v>
      </c>
      <c r="G788" s="276" t="s">
        <v>159</v>
      </c>
      <c r="H788" s="277"/>
      <c r="I788" s="895">
        <v>80</v>
      </c>
      <c r="J788" s="279" t="s">
        <v>561</v>
      </c>
      <c r="K788" s="277"/>
      <c r="L788" s="322"/>
      <c r="M788" s="281">
        <v>3</v>
      </c>
      <c r="N788" s="1463">
        <v>42</v>
      </c>
      <c r="O788" s="283">
        <v>82720.44</v>
      </c>
      <c r="P788" s="284">
        <v>2.5</v>
      </c>
      <c r="Q788" s="1056">
        <v>2068.011</v>
      </c>
      <c r="R788" s="1056">
        <v>5327.1963400000004</v>
      </c>
      <c r="S788" s="1056">
        <v>1654.4087999999999</v>
      </c>
      <c r="T788" s="285">
        <v>91770.056140000001</v>
      </c>
      <c r="U788" s="286">
        <v>14774.97904</v>
      </c>
      <c r="V788" s="286">
        <v>106545.03518000001</v>
      </c>
      <c r="W788" s="287">
        <v>3223.29</v>
      </c>
      <c r="X788" s="287">
        <v>542.46</v>
      </c>
      <c r="Y788" s="287">
        <v>1411.38</v>
      </c>
      <c r="Z788" s="345">
        <v>5177.13</v>
      </c>
      <c r="AA788" s="285">
        <v>111722.16518000001</v>
      </c>
      <c r="AB788" s="249"/>
      <c r="AC788" s="249"/>
      <c r="AD788" s="249"/>
      <c r="AE788" s="249"/>
      <c r="AF788" s="249"/>
      <c r="AG788" s="249"/>
      <c r="AH788" s="249" t="s">
        <v>364</v>
      </c>
      <c r="AI788" s="225"/>
      <c r="AJ788" s="266"/>
      <c r="AK788" s="1625"/>
      <c r="AL788" s="483"/>
      <c r="AM788"/>
      <c r="AO788" t="s">
        <v>364</v>
      </c>
      <c r="AQ788" s="1453"/>
    </row>
    <row r="789" spans="1:43" outlineLevel="1" x14ac:dyDescent="0.2">
      <c r="A789" s="787"/>
      <c r="B789" s="781" t="s">
        <v>2276</v>
      </c>
      <c r="C789" s="977"/>
      <c r="D789" s="977"/>
      <c r="E789" s="767">
        <v>234</v>
      </c>
      <c r="F789" s="276">
        <v>251</v>
      </c>
      <c r="G789" s="276" t="s">
        <v>159</v>
      </c>
      <c r="H789" s="277"/>
      <c r="I789" s="895">
        <v>200</v>
      </c>
      <c r="J789" s="279" t="s">
        <v>1927</v>
      </c>
      <c r="K789" s="277"/>
      <c r="L789" s="322"/>
      <c r="M789" s="281">
        <v>0.92</v>
      </c>
      <c r="N789" s="1463">
        <v>28</v>
      </c>
      <c r="O789" s="283">
        <v>14649.1968</v>
      </c>
      <c r="P789" s="284">
        <v>2.5</v>
      </c>
      <c r="Q789" s="1056">
        <v>366.22991999999999</v>
      </c>
      <c r="R789" s="1056">
        <v>943.40827000000002</v>
      </c>
      <c r="S789" s="1056">
        <v>292.98394000000002</v>
      </c>
      <c r="T789" s="285">
        <v>16251.818929999999</v>
      </c>
      <c r="U789" s="286">
        <v>2616.5428499999998</v>
      </c>
      <c r="V789" s="286">
        <v>18868.361779999999</v>
      </c>
      <c r="W789" s="287">
        <v>988.47559999999999</v>
      </c>
      <c r="X789" s="287">
        <v>166.3544</v>
      </c>
      <c r="Y789" s="287">
        <v>432.82319999999999</v>
      </c>
      <c r="Z789" s="345">
        <v>1587.6532</v>
      </c>
      <c r="AA789" s="285">
        <v>20456.01498</v>
      </c>
      <c r="AB789" s="249"/>
      <c r="AC789" s="249"/>
      <c r="AD789" s="249"/>
      <c r="AE789" s="249"/>
      <c r="AF789" s="249"/>
      <c r="AG789" s="249"/>
      <c r="AH789" s="249" t="s">
        <v>364</v>
      </c>
      <c r="AI789" s="225"/>
      <c r="AJ789" s="266"/>
      <c r="AK789" s="1625"/>
      <c r="AL789" s="483"/>
      <c r="AM789"/>
      <c r="AO789" t="s">
        <v>364</v>
      </c>
      <c r="AQ789" s="1453"/>
    </row>
    <row r="790" spans="1:43" ht="15" customHeight="1" outlineLevel="1" x14ac:dyDescent="0.2">
      <c r="A790" s="787"/>
      <c r="B790" s="781" t="s">
        <v>2276</v>
      </c>
      <c r="C790" s="977"/>
      <c r="D790" s="977"/>
      <c r="E790" s="767">
        <v>234</v>
      </c>
      <c r="F790" s="276">
        <v>251</v>
      </c>
      <c r="G790" s="276" t="s">
        <v>159</v>
      </c>
      <c r="H790" s="277"/>
      <c r="I790" s="902" t="s">
        <v>587</v>
      </c>
      <c r="J790" s="445" t="s">
        <v>4</v>
      </c>
      <c r="K790" s="446"/>
      <c r="L790" s="657"/>
      <c r="M790" s="436"/>
      <c r="N790" s="1477"/>
      <c r="O790" s="436"/>
      <c r="P790" s="448"/>
      <c r="Q790" s="1064"/>
      <c r="R790" s="1064"/>
      <c r="S790" s="1064"/>
      <c r="T790" s="436"/>
      <c r="U790" s="436"/>
      <c r="V790" s="436"/>
      <c r="W790" s="436"/>
      <c r="X790" s="436"/>
      <c r="Y790" s="436"/>
      <c r="Z790" s="436"/>
      <c r="AA790" s="436"/>
      <c r="AB790" s="249"/>
      <c r="AC790" s="249"/>
      <c r="AD790" s="249"/>
      <c r="AE790" s="249"/>
      <c r="AF790" s="249"/>
      <c r="AG790" s="249"/>
      <c r="AH790" s="249" t="s">
        <v>364</v>
      </c>
      <c r="AI790" s="225"/>
      <c r="AJ790" s="266"/>
      <c r="AK790" s="1625"/>
      <c r="AL790" s="483"/>
      <c r="AM790" s="73" t="s">
        <v>698</v>
      </c>
      <c r="AO790" t="s">
        <v>364</v>
      </c>
      <c r="AQ790" s="1453"/>
    </row>
    <row r="791" spans="1:43" outlineLevel="1" x14ac:dyDescent="0.2">
      <c r="A791" s="787"/>
      <c r="B791" s="781" t="s">
        <v>2276</v>
      </c>
      <c r="C791" s="977"/>
      <c r="D791" s="977"/>
      <c r="E791" s="767">
        <v>234</v>
      </c>
      <c r="F791" s="276">
        <v>251</v>
      </c>
      <c r="G791" s="276" t="s">
        <v>159</v>
      </c>
      <c r="H791" s="277"/>
      <c r="I791" s="902" t="s">
        <v>587</v>
      </c>
      <c r="J791" s="442" t="s">
        <v>1804</v>
      </c>
      <c r="K791" s="224"/>
      <c r="L791" s="649"/>
      <c r="M791" s="249"/>
      <c r="N791" s="1464"/>
      <c r="O791" s="249"/>
      <c r="P791" s="250"/>
      <c r="Q791" s="1048"/>
      <c r="R791" s="1048"/>
      <c r="S791" s="1048"/>
      <c r="T791" s="249"/>
      <c r="U791" s="249"/>
      <c r="V791" s="249"/>
      <c r="W791" s="249"/>
      <c r="X791" s="249"/>
      <c r="Y791" s="249"/>
      <c r="Z791" s="249"/>
      <c r="AA791" s="249"/>
      <c r="AB791" s="249"/>
      <c r="AC791" s="249"/>
      <c r="AD791" s="249"/>
      <c r="AE791" s="249"/>
      <c r="AF791" s="249"/>
      <c r="AG791" s="249"/>
      <c r="AH791" s="249" t="s">
        <v>364</v>
      </c>
      <c r="AI791" s="225"/>
      <c r="AJ791" s="266"/>
      <c r="AK791" s="1625"/>
      <c r="AL791" s="483"/>
      <c r="AM791" s="73" t="s">
        <v>698</v>
      </c>
      <c r="AO791" t="s">
        <v>364</v>
      </c>
      <c r="AQ791" s="1453"/>
    </row>
    <row r="792" spans="1:43" outlineLevel="1" x14ac:dyDescent="0.2">
      <c r="A792" s="787"/>
      <c r="B792" s="781" t="s">
        <v>2276</v>
      </c>
      <c r="C792" s="977"/>
      <c r="D792" s="977"/>
      <c r="E792" s="767">
        <v>234</v>
      </c>
      <c r="F792" s="276">
        <v>251</v>
      </c>
      <c r="G792" s="276" t="s">
        <v>159</v>
      </c>
      <c r="H792" s="277"/>
      <c r="I792" s="902" t="s">
        <v>587</v>
      </c>
      <c r="J792" s="442" t="s">
        <v>15</v>
      </c>
      <c r="K792" s="224"/>
      <c r="L792" s="649"/>
      <c r="M792" s="249"/>
      <c r="N792" s="1464"/>
      <c r="O792" s="249"/>
      <c r="P792" s="250"/>
      <c r="Q792" s="1048"/>
      <c r="R792" s="1048"/>
      <c r="S792" s="1048"/>
      <c r="T792" s="249"/>
      <c r="U792" s="249"/>
      <c r="V792" s="249"/>
      <c r="W792" s="249"/>
      <c r="X792" s="249"/>
      <c r="Y792" s="249"/>
      <c r="Z792" s="249"/>
      <c r="AA792" s="249"/>
      <c r="AB792" s="249"/>
      <c r="AC792" s="249"/>
      <c r="AD792" s="249"/>
      <c r="AE792" s="249"/>
      <c r="AF792" s="249"/>
      <c r="AG792" s="249"/>
      <c r="AH792" s="249" t="s">
        <v>364</v>
      </c>
      <c r="AI792" s="225"/>
      <c r="AJ792" s="266"/>
      <c r="AK792" s="1625"/>
      <c r="AL792" s="483"/>
      <c r="AM792" s="73" t="s">
        <v>698</v>
      </c>
      <c r="AO792" t="s">
        <v>364</v>
      </c>
      <c r="AQ792" s="1453"/>
    </row>
    <row r="793" spans="1:43" outlineLevel="1" x14ac:dyDescent="0.2">
      <c r="A793" s="787"/>
      <c r="B793" s="807" t="s">
        <v>2276</v>
      </c>
      <c r="C793" s="978"/>
      <c r="D793" s="978"/>
      <c r="E793" s="768">
        <v>234</v>
      </c>
      <c r="F793" s="289">
        <v>251</v>
      </c>
      <c r="G793" s="289" t="s">
        <v>159</v>
      </c>
      <c r="H793" s="290"/>
      <c r="I793" s="897" t="s">
        <v>587</v>
      </c>
      <c r="J793" s="437" t="s">
        <v>3261</v>
      </c>
      <c r="K793" s="259"/>
      <c r="L793" s="658"/>
      <c r="M793" s="260"/>
      <c r="N793" s="1466"/>
      <c r="O793" s="260"/>
      <c r="P793" s="262"/>
      <c r="Q793" s="1059"/>
      <c r="R793" s="1059"/>
      <c r="S793" s="1059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 t="s">
        <v>364</v>
      </c>
      <c r="AI793" s="261"/>
      <c r="AJ793" s="267"/>
      <c r="AK793" s="1626"/>
      <c r="AL793" s="483"/>
      <c r="AM793" s="73" t="s">
        <v>698</v>
      </c>
      <c r="AO793" t="s">
        <v>364</v>
      </c>
      <c r="AQ793" s="1453"/>
    </row>
    <row r="794" spans="1:43" ht="45.75" customHeight="1" x14ac:dyDescent="0.2">
      <c r="A794" s="804" t="s">
        <v>2101</v>
      </c>
      <c r="B794" s="1249" t="s">
        <v>2276</v>
      </c>
      <c r="C794" s="1250" t="s">
        <v>2537</v>
      </c>
      <c r="D794" s="1250" t="s">
        <v>111</v>
      </c>
      <c r="E794" s="1288">
        <v>234</v>
      </c>
      <c r="F794" s="268">
        <v>251</v>
      </c>
      <c r="G794" s="268" t="s">
        <v>160</v>
      </c>
      <c r="H794" s="268" t="s">
        <v>498</v>
      </c>
      <c r="I794" s="898"/>
      <c r="J794" s="302" t="s">
        <v>808</v>
      </c>
      <c r="K794" s="1321">
        <v>1418</v>
      </c>
      <c r="L794" s="1330" t="s">
        <v>590</v>
      </c>
      <c r="M794" s="1294">
        <v>6.92</v>
      </c>
      <c r="N794" s="1485"/>
      <c r="O794" s="1291">
        <v>217798.27679999999</v>
      </c>
      <c r="P794" s="1290"/>
      <c r="Q794" s="1292">
        <v>5444.9569199999996</v>
      </c>
      <c r="R794" s="1292">
        <v>14026.209020000002</v>
      </c>
      <c r="S794" s="1292">
        <v>4355.9655400000001</v>
      </c>
      <c r="T794" s="1293">
        <v>241625.40827999997</v>
      </c>
      <c r="U794" s="1294">
        <v>38901.690739999998</v>
      </c>
      <c r="V794" s="1294">
        <v>280527.09901999997</v>
      </c>
      <c r="W794" s="1295">
        <v>7435.0555999999997</v>
      </c>
      <c r="X794" s="1295">
        <v>1251.2744</v>
      </c>
      <c r="Y794" s="1295">
        <v>3255.5832</v>
      </c>
      <c r="Z794" s="1294">
        <v>11941.913200000001</v>
      </c>
      <c r="AA794" s="1293">
        <v>292469.01221999992</v>
      </c>
      <c r="AB794" s="1296">
        <v>858808.59</v>
      </c>
      <c r="AC794" s="1296">
        <v>92617.84</v>
      </c>
      <c r="AD794" s="1296">
        <v>950.04</v>
      </c>
      <c r="AE794" s="1294">
        <v>940807.63</v>
      </c>
      <c r="AF794" s="1294">
        <v>101460.99</v>
      </c>
      <c r="AG794" s="1294">
        <v>1561.12</v>
      </c>
      <c r="AH794" s="1294">
        <v>1336298.7522199999</v>
      </c>
      <c r="AI794" s="1297">
        <v>942.38</v>
      </c>
      <c r="AJ794" s="1298"/>
      <c r="AK794" s="1630">
        <v>99</v>
      </c>
      <c r="AL794" s="484"/>
      <c r="AM794" s="751" t="s">
        <v>2604</v>
      </c>
      <c r="AN794" t="b">
        <v>0</v>
      </c>
      <c r="AO794" t="e">
        <v>#NAME?</v>
      </c>
      <c r="AQ794" s="1452"/>
    </row>
    <row r="795" spans="1:43" ht="45.75" customHeight="1" x14ac:dyDescent="0.2">
      <c r="A795" s="1251" t="s">
        <v>2102</v>
      </c>
      <c r="B795" s="781" t="s">
        <v>2276</v>
      </c>
      <c r="C795" s="977" t="s">
        <v>2537</v>
      </c>
      <c r="D795" s="977" t="s">
        <v>105</v>
      </c>
      <c r="E795" s="1299">
        <v>222</v>
      </c>
      <c r="F795" s="1259">
        <v>231</v>
      </c>
      <c r="G795" s="1259" t="s">
        <v>160</v>
      </c>
      <c r="H795" s="1259" t="s">
        <v>498</v>
      </c>
      <c r="I795" s="1260"/>
      <c r="J795" s="1261" t="s">
        <v>808</v>
      </c>
      <c r="K795" s="331">
        <v>1418</v>
      </c>
      <c r="L795" s="665" t="s">
        <v>590</v>
      </c>
      <c r="M795" s="1262">
        <v>6.92</v>
      </c>
      <c r="N795" s="1479"/>
      <c r="O795" s="1264">
        <v>217798.27679999999</v>
      </c>
      <c r="P795" s="1263"/>
      <c r="Q795" s="1265">
        <v>5444.9569199999996</v>
      </c>
      <c r="R795" s="1265">
        <v>14026.209020000002</v>
      </c>
      <c r="S795" s="1265">
        <v>4355.9655400000001</v>
      </c>
      <c r="T795" s="1266">
        <v>241625.40827999997</v>
      </c>
      <c r="U795" s="1262">
        <v>38901.690739999998</v>
      </c>
      <c r="V795" s="1262">
        <v>280527.09901999997</v>
      </c>
      <c r="W795" s="1267">
        <v>7435.0555999999997</v>
      </c>
      <c r="X795" s="1267">
        <v>1251.2744</v>
      </c>
      <c r="Y795" s="1267">
        <v>3255.5832</v>
      </c>
      <c r="Z795" s="1262">
        <v>11941.913200000001</v>
      </c>
      <c r="AA795" s="1266">
        <v>292469.01221999992</v>
      </c>
      <c r="AB795" s="1300">
        <v>858808.59</v>
      </c>
      <c r="AC795" s="1300">
        <v>92617.84</v>
      </c>
      <c r="AD795" s="1300">
        <v>950.04</v>
      </c>
      <c r="AE795" s="1301">
        <v>940807.63</v>
      </c>
      <c r="AF795" s="1301">
        <v>101460.99</v>
      </c>
      <c r="AG795" s="1301">
        <v>1561.12</v>
      </c>
      <c r="AH795" s="1301">
        <v>1336298.7522199999</v>
      </c>
      <c r="AI795" s="1302">
        <v>942.38</v>
      </c>
      <c r="AJ795" s="1303"/>
      <c r="AK795" s="1627"/>
      <c r="AL795" s="484"/>
      <c r="AM795" s="474" t="s">
        <v>2603</v>
      </c>
      <c r="AN795" t="b">
        <v>0</v>
      </c>
      <c r="AO795" t="e">
        <v>#NAME?</v>
      </c>
      <c r="AQ795" s="1452"/>
    </row>
    <row r="796" spans="1:43" outlineLevel="1" x14ac:dyDescent="0.2">
      <c r="A796" s="787"/>
      <c r="B796" s="781" t="s">
        <v>2276</v>
      </c>
      <c r="C796" s="977"/>
      <c r="D796" s="977"/>
      <c r="E796" s="767">
        <v>234</v>
      </c>
      <c r="F796" s="276">
        <v>251</v>
      </c>
      <c r="G796" s="276" t="s">
        <v>160</v>
      </c>
      <c r="H796" s="277"/>
      <c r="I796" s="895">
        <v>1</v>
      </c>
      <c r="J796" s="279" t="s">
        <v>546</v>
      </c>
      <c r="K796" s="280"/>
      <c r="L796" s="321"/>
      <c r="M796" s="281">
        <v>3</v>
      </c>
      <c r="N796" s="1463">
        <v>54</v>
      </c>
      <c r="O796" s="283">
        <v>132438.96</v>
      </c>
      <c r="P796" s="284">
        <v>2.5</v>
      </c>
      <c r="Q796" s="1056">
        <v>3310.9740000000002</v>
      </c>
      <c r="R796" s="1056">
        <v>8529.0690200000008</v>
      </c>
      <c r="S796" s="1056">
        <v>2648.7791999999999</v>
      </c>
      <c r="T796" s="285">
        <v>146927.78221999996</v>
      </c>
      <c r="U796" s="286">
        <v>23655.372940000001</v>
      </c>
      <c r="V796" s="286">
        <v>170583.15515999997</v>
      </c>
      <c r="W796" s="287">
        <v>3223.29</v>
      </c>
      <c r="X796" s="287">
        <v>542.46</v>
      </c>
      <c r="Y796" s="287">
        <v>1411.38</v>
      </c>
      <c r="Z796" s="345">
        <v>5177.13</v>
      </c>
      <c r="AA796" s="285">
        <v>175760.28515999997</v>
      </c>
      <c r="AB796" s="350"/>
      <c r="AC796" s="350"/>
      <c r="AD796" s="350"/>
      <c r="AE796" s="350"/>
      <c r="AF796" s="350"/>
      <c r="AG796" s="350"/>
      <c r="AH796" s="350" t="s">
        <v>364</v>
      </c>
      <c r="AI796" s="843"/>
      <c r="AJ796" s="351"/>
      <c r="AK796" s="1625"/>
      <c r="AL796" s="483"/>
      <c r="AM796"/>
      <c r="AO796" t="s">
        <v>364</v>
      </c>
      <c r="AQ796" s="1453"/>
    </row>
    <row r="797" spans="1:43" outlineLevel="1" x14ac:dyDescent="0.2">
      <c r="A797" s="787"/>
      <c r="B797" s="781" t="s">
        <v>2276</v>
      </c>
      <c r="C797" s="977"/>
      <c r="D797" s="977"/>
      <c r="E797" s="767">
        <v>234</v>
      </c>
      <c r="F797" s="276">
        <v>251</v>
      </c>
      <c r="G797" s="276" t="s">
        <v>160</v>
      </c>
      <c r="H797" s="277"/>
      <c r="I797" s="895">
        <v>80</v>
      </c>
      <c r="J797" s="279" t="s">
        <v>561</v>
      </c>
      <c r="K797" s="277"/>
      <c r="L797" s="322"/>
      <c r="M797" s="281">
        <v>3</v>
      </c>
      <c r="N797" s="1463">
        <v>38</v>
      </c>
      <c r="O797" s="283">
        <v>70710.12</v>
      </c>
      <c r="P797" s="284">
        <v>2.5</v>
      </c>
      <c r="Q797" s="1056">
        <v>1767.7529999999999</v>
      </c>
      <c r="R797" s="1056">
        <v>4553.7317300000004</v>
      </c>
      <c r="S797" s="1056">
        <v>1414.2023999999999</v>
      </c>
      <c r="T797" s="285">
        <v>78445.807129999987</v>
      </c>
      <c r="U797" s="286">
        <v>12629.774950000001</v>
      </c>
      <c r="V797" s="286">
        <v>91075.582079999993</v>
      </c>
      <c r="W797" s="287">
        <v>3223.29</v>
      </c>
      <c r="X797" s="287">
        <v>542.46</v>
      </c>
      <c r="Y797" s="287">
        <v>1411.38</v>
      </c>
      <c r="Z797" s="345">
        <v>5177.13</v>
      </c>
      <c r="AA797" s="285">
        <v>96252.712079999998</v>
      </c>
      <c r="AB797" s="249"/>
      <c r="AC797" s="249"/>
      <c r="AD797" s="249"/>
      <c r="AE797" s="249"/>
      <c r="AF797" s="249"/>
      <c r="AG797" s="249"/>
      <c r="AH797" s="249" t="s">
        <v>364</v>
      </c>
      <c r="AI797" s="225"/>
      <c r="AJ797" s="266"/>
      <c r="AK797" s="1625"/>
      <c r="AL797" s="483"/>
      <c r="AM797"/>
      <c r="AO797" t="s">
        <v>364</v>
      </c>
      <c r="AQ797" s="1453"/>
    </row>
    <row r="798" spans="1:43" outlineLevel="1" x14ac:dyDescent="0.2">
      <c r="A798" s="787"/>
      <c r="B798" s="781" t="s">
        <v>2276</v>
      </c>
      <c r="C798" s="977"/>
      <c r="D798" s="977"/>
      <c r="E798" s="767">
        <v>234</v>
      </c>
      <c r="F798" s="276">
        <v>251</v>
      </c>
      <c r="G798" s="276" t="s">
        <v>160</v>
      </c>
      <c r="H798" s="277"/>
      <c r="I798" s="895">
        <v>200</v>
      </c>
      <c r="J798" s="279" t="s">
        <v>1927</v>
      </c>
      <c r="K798" s="277"/>
      <c r="L798" s="322"/>
      <c r="M798" s="281">
        <v>0.92</v>
      </c>
      <c r="N798" s="1463">
        <v>28</v>
      </c>
      <c r="O798" s="283">
        <v>14649.1968</v>
      </c>
      <c r="P798" s="284">
        <v>2.5</v>
      </c>
      <c r="Q798" s="1056">
        <v>366.22991999999999</v>
      </c>
      <c r="R798" s="1056">
        <v>943.40827000000002</v>
      </c>
      <c r="S798" s="1056">
        <v>292.98394000000002</v>
      </c>
      <c r="T798" s="285">
        <v>16251.818929999999</v>
      </c>
      <c r="U798" s="286">
        <v>2616.5428499999998</v>
      </c>
      <c r="V798" s="286">
        <v>18868.361779999999</v>
      </c>
      <c r="W798" s="287">
        <v>988.47559999999999</v>
      </c>
      <c r="X798" s="287">
        <v>166.3544</v>
      </c>
      <c r="Y798" s="287">
        <v>432.82319999999999</v>
      </c>
      <c r="Z798" s="345">
        <v>1587.6532</v>
      </c>
      <c r="AA798" s="285">
        <v>20456.01498</v>
      </c>
      <c r="AB798" s="249"/>
      <c r="AC798" s="249"/>
      <c r="AD798" s="249"/>
      <c r="AE798" s="249"/>
      <c r="AF798" s="249"/>
      <c r="AG798" s="249"/>
      <c r="AH798" s="249" t="s">
        <v>364</v>
      </c>
      <c r="AI798" s="225"/>
      <c r="AJ798" s="266"/>
      <c r="AK798" s="1625"/>
      <c r="AL798" s="483"/>
      <c r="AM798"/>
      <c r="AO798" t="s">
        <v>364</v>
      </c>
      <c r="AQ798" s="1453"/>
    </row>
    <row r="799" spans="1:43" ht="15" customHeight="1" outlineLevel="1" x14ac:dyDescent="0.2">
      <c r="A799" s="787"/>
      <c r="B799" s="781" t="s">
        <v>2276</v>
      </c>
      <c r="C799" s="977"/>
      <c r="D799" s="977"/>
      <c r="E799" s="767">
        <v>234</v>
      </c>
      <c r="F799" s="276">
        <v>251</v>
      </c>
      <c r="G799" s="276" t="s">
        <v>160</v>
      </c>
      <c r="H799" s="277"/>
      <c r="I799" s="902" t="s">
        <v>587</v>
      </c>
      <c r="J799" s="445" t="s">
        <v>4</v>
      </c>
      <c r="K799" s="446"/>
      <c r="L799" s="657"/>
      <c r="M799" s="436"/>
      <c r="N799" s="1477"/>
      <c r="O799" s="436"/>
      <c r="P799" s="448"/>
      <c r="Q799" s="1064"/>
      <c r="R799" s="1064"/>
      <c r="S799" s="1064"/>
      <c r="T799" s="436"/>
      <c r="U799" s="436"/>
      <c r="V799" s="436"/>
      <c r="W799" s="436"/>
      <c r="X799" s="436"/>
      <c r="Y799" s="436"/>
      <c r="Z799" s="436"/>
      <c r="AA799" s="436"/>
      <c r="AB799" s="249"/>
      <c r="AC799" s="249"/>
      <c r="AD799" s="249"/>
      <c r="AE799" s="249"/>
      <c r="AF799" s="249"/>
      <c r="AG799" s="249"/>
      <c r="AH799" s="249" t="s">
        <v>364</v>
      </c>
      <c r="AI799" s="225"/>
      <c r="AJ799" s="266"/>
      <c r="AK799" s="1625"/>
      <c r="AL799" s="483"/>
      <c r="AM799" s="73" t="s">
        <v>698</v>
      </c>
      <c r="AO799" t="s">
        <v>364</v>
      </c>
      <c r="AQ799" s="1453"/>
    </row>
    <row r="800" spans="1:43" outlineLevel="1" x14ac:dyDescent="0.2">
      <c r="A800" s="787"/>
      <c r="B800" s="781" t="s">
        <v>2276</v>
      </c>
      <c r="C800" s="977"/>
      <c r="D800" s="977"/>
      <c r="E800" s="767">
        <v>234</v>
      </c>
      <c r="F800" s="276">
        <v>251</v>
      </c>
      <c r="G800" s="276" t="s">
        <v>160</v>
      </c>
      <c r="H800" s="277"/>
      <c r="I800" s="902" t="s">
        <v>587</v>
      </c>
      <c r="J800" s="442" t="s">
        <v>1804</v>
      </c>
      <c r="K800" s="224"/>
      <c r="L800" s="649"/>
      <c r="M800" s="249"/>
      <c r="N800" s="1464"/>
      <c r="O800" s="249"/>
      <c r="P800" s="250"/>
      <c r="Q800" s="1048"/>
      <c r="R800" s="1048"/>
      <c r="S800" s="1048"/>
      <c r="T800" s="249"/>
      <c r="U800" s="249"/>
      <c r="V800" s="249"/>
      <c r="W800" s="249"/>
      <c r="X800" s="249"/>
      <c r="Y800" s="249"/>
      <c r="Z800" s="249"/>
      <c r="AA800" s="249"/>
      <c r="AB800" s="249"/>
      <c r="AC800" s="249"/>
      <c r="AD800" s="249"/>
      <c r="AE800" s="249"/>
      <c r="AF800" s="249"/>
      <c r="AG800" s="249"/>
      <c r="AH800" s="249" t="s">
        <v>364</v>
      </c>
      <c r="AI800" s="225"/>
      <c r="AJ800" s="266"/>
      <c r="AK800" s="1625"/>
      <c r="AL800" s="483"/>
      <c r="AM800" s="73" t="s">
        <v>698</v>
      </c>
      <c r="AO800" t="s">
        <v>364</v>
      </c>
      <c r="AQ800" s="1453"/>
    </row>
    <row r="801" spans="1:43" outlineLevel="1" x14ac:dyDescent="0.2">
      <c r="A801" s="787"/>
      <c r="B801" s="781" t="s">
        <v>2276</v>
      </c>
      <c r="C801" s="977"/>
      <c r="D801" s="977"/>
      <c r="E801" s="767">
        <v>234</v>
      </c>
      <c r="F801" s="276">
        <v>251</v>
      </c>
      <c r="G801" s="276" t="s">
        <v>160</v>
      </c>
      <c r="H801" s="277"/>
      <c r="I801" s="902" t="s">
        <v>587</v>
      </c>
      <c r="J801" s="442" t="s">
        <v>15</v>
      </c>
      <c r="K801" s="224"/>
      <c r="L801" s="649"/>
      <c r="M801" s="249"/>
      <c r="N801" s="1464"/>
      <c r="O801" s="249"/>
      <c r="P801" s="250"/>
      <c r="Q801" s="1048"/>
      <c r="R801" s="1048"/>
      <c r="S801" s="1048"/>
      <c r="T801" s="249"/>
      <c r="U801" s="249"/>
      <c r="V801" s="249"/>
      <c r="W801" s="249"/>
      <c r="X801" s="249"/>
      <c r="Y801" s="249"/>
      <c r="Z801" s="249"/>
      <c r="AA801" s="249"/>
      <c r="AB801" s="249"/>
      <c r="AC801" s="249"/>
      <c r="AD801" s="249"/>
      <c r="AE801" s="249"/>
      <c r="AF801" s="249"/>
      <c r="AG801" s="249"/>
      <c r="AH801" s="249" t="s">
        <v>364</v>
      </c>
      <c r="AI801" s="225"/>
      <c r="AJ801" s="266"/>
      <c r="AK801" s="1625"/>
      <c r="AL801" s="483"/>
      <c r="AM801" s="73" t="s">
        <v>698</v>
      </c>
      <c r="AO801" t="s">
        <v>364</v>
      </c>
      <c r="AQ801" s="1453"/>
    </row>
    <row r="802" spans="1:43" outlineLevel="1" x14ac:dyDescent="0.2">
      <c r="A802" s="787"/>
      <c r="B802" s="807" t="s">
        <v>2276</v>
      </c>
      <c r="C802" s="978"/>
      <c r="D802" s="978"/>
      <c r="E802" s="768">
        <v>234</v>
      </c>
      <c r="F802" s="289">
        <v>251</v>
      </c>
      <c r="G802" s="289" t="s">
        <v>160</v>
      </c>
      <c r="H802" s="290"/>
      <c r="I802" s="897" t="s">
        <v>587</v>
      </c>
      <c r="J802" s="437" t="s">
        <v>3261</v>
      </c>
      <c r="K802" s="259"/>
      <c r="L802" s="658"/>
      <c r="M802" s="260"/>
      <c r="N802" s="1466"/>
      <c r="O802" s="260"/>
      <c r="P802" s="262"/>
      <c r="Q802" s="1059"/>
      <c r="R802" s="1059"/>
      <c r="S802" s="1059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 t="s">
        <v>364</v>
      </c>
      <c r="AI802" s="261"/>
      <c r="AJ802" s="267"/>
      <c r="AK802" s="1626"/>
      <c r="AL802" s="483"/>
      <c r="AM802" s="73" t="s">
        <v>698</v>
      </c>
      <c r="AO802" t="s">
        <v>364</v>
      </c>
      <c r="AQ802" s="1453"/>
    </row>
    <row r="803" spans="1:43" ht="25.5" x14ac:dyDescent="0.2">
      <c r="A803" s="804" t="s">
        <v>2103</v>
      </c>
      <c r="B803" s="781" t="s">
        <v>2276</v>
      </c>
      <c r="C803" s="977" t="s">
        <v>2537</v>
      </c>
      <c r="D803" s="977" t="s">
        <v>362</v>
      </c>
      <c r="E803" s="769">
        <v>238</v>
      </c>
      <c r="F803" s="268">
        <v>255</v>
      </c>
      <c r="G803" s="268" t="s">
        <v>28</v>
      </c>
      <c r="H803" s="268" t="s">
        <v>498</v>
      </c>
      <c r="I803" s="900"/>
      <c r="J803" s="270" t="s">
        <v>841</v>
      </c>
      <c r="K803" s="271">
        <v>18554</v>
      </c>
      <c r="L803" s="327" t="s">
        <v>583</v>
      </c>
      <c r="M803" s="272">
        <v>4.3400000000000007</v>
      </c>
      <c r="N803" s="1097"/>
      <c r="O803" s="273">
        <v>118158.02040000001</v>
      </c>
      <c r="P803" s="269"/>
      <c r="Q803" s="1055">
        <v>2953.9505099999997</v>
      </c>
      <c r="R803" s="1055">
        <v>7609.3765100000001</v>
      </c>
      <c r="S803" s="1055">
        <v>2363.1603999999998</v>
      </c>
      <c r="T803" s="274">
        <v>131084.50781999997</v>
      </c>
      <c r="U803" s="272">
        <v>21104.605760000002</v>
      </c>
      <c r="V803" s="272">
        <v>152189.11357999998</v>
      </c>
      <c r="W803" s="275">
        <v>4663.0262000000002</v>
      </c>
      <c r="X803" s="275">
        <v>784.75879999999995</v>
      </c>
      <c r="Y803" s="275">
        <v>2041.7963999999997</v>
      </c>
      <c r="Z803" s="272">
        <v>7489.5814</v>
      </c>
      <c r="AA803" s="274">
        <v>159678.69498</v>
      </c>
      <c r="AB803" s="348">
        <v>59671.795680000003</v>
      </c>
      <c r="AC803" s="348">
        <v>9826.0344000000005</v>
      </c>
      <c r="AD803" s="348">
        <v>950.04</v>
      </c>
      <c r="AE803" s="347">
        <v>65369.258731526403</v>
      </c>
      <c r="AF803" s="347">
        <v>10764.224164511999</v>
      </c>
      <c r="AG803" s="347">
        <v>1561.12</v>
      </c>
      <c r="AH803" s="347">
        <v>237373.29787603841</v>
      </c>
      <c r="AI803" s="846">
        <v>12.79</v>
      </c>
      <c r="AJ803" s="398"/>
      <c r="AK803" s="1627">
        <v>100</v>
      </c>
      <c r="AL803" s="484"/>
      <c r="AM803" s="751" t="s">
        <v>2604</v>
      </c>
      <c r="AN803" t="b">
        <v>0</v>
      </c>
      <c r="AO803" t="e">
        <v>#NAME?</v>
      </c>
      <c r="AQ803" s="1454"/>
    </row>
    <row r="804" spans="1:43" outlineLevel="1" x14ac:dyDescent="0.2">
      <c r="A804" s="787"/>
      <c r="B804" s="781" t="s">
        <v>2276</v>
      </c>
      <c r="C804" s="977"/>
      <c r="D804" s="977"/>
      <c r="E804" s="767">
        <v>238</v>
      </c>
      <c r="F804" s="276">
        <v>255</v>
      </c>
      <c r="G804" s="276" t="s">
        <v>28</v>
      </c>
      <c r="H804" s="277"/>
      <c r="I804" s="895">
        <v>1</v>
      </c>
      <c r="J804" s="279" t="s">
        <v>546</v>
      </c>
      <c r="K804" s="319">
        <v>18554</v>
      </c>
      <c r="L804" s="321"/>
      <c r="M804" s="281">
        <v>1</v>
      </c>
      <c r="N804" s="1463">
        <v>54</v>
      </c>
      <c r="O804" s="283">
        <v>44146.32</v>
      </c>
      <c r="P804" s="284">
        <v>2.5</v>
      </c>
      <c r="Q804" s="1056">
        <v>1103.6579999999999</v>
      </c>
      <c r="R804" s="1056">
        <v>2843.0230099999999</v>
      </c>
      <c r="S804" s="1056">
        <v>882.92639999999994</v>
      </c>
      <c r="T804" s="285">
        <v>48975.927409999997</v>
      </c>
      <c r="U804" s="286">
        <v>7885.1243100000002</v>
      </c>
      <c r="V804" s="286">
        <v>56861.051719999996</v>
      </c>
      <c r="W804" s="287">
        <v>1074.43</v>
      </c>
      <c r="X804" s="287">
        <v>180.82</v>
      </c>
      <c r="Y804" s="287">
        <v>470.46</v>
      </c>
      <c r="Z804" s="345">
        <v>1725.71</v>
      </c>
      <c r="AA804" s="285">
        <v>58586.761719999995</v>
      </c>
      <c r="AB804" s="369"/>
      <c r="AC804" s="369"/>
      <c r="AD804" s="369"/>
      <c r="AE804" s="350"/>
      <c r="AF804" s="350"/>
      <c r="AG804" s="350"/>
      <c r="AH804" s="1435" t="s">
        <v>364</v>
      </c>
      <c r="AI804" s="843"/>
      <c r="AJ804" s="351"/>
      <c r="AK804" s="1625"/>
      <c r="AL804" s="483"/>
      <c r="AM804"/>
      <c r="AO804" t="s">
        <v>364</v>
      </c>
      <c r="AQ804" s="1453"/>
    </row>
    <row r="805" spans="1:43" outlineLevel="1" x14ac:dyDescent="0.2">
      <c r="A805" s="787"/>
      <c r="B805" s="781" t="s">
        <v>2276</v>
      </c>
      <c r="C805" s="977"/>
      <c r="D805" s="977"/>
      <c r="E805" s="767">
        <v>238</v>
      </c>
      <c r="F805" s="276">
        <v>255</v>
      </c>
      <c r="G805" s="276" t="s">
        <v>28</v>
      </c>
      <c r="H805" s="277"/>
      <c r="I805" s="895">
        <v>80</v>
      </c>
      <c r="J805" s="279" t="s">
        <v>561</v>
      </c>
      <c r="K805" s="319"/>
      <c r="L805" s="322"/>
      <c r="M805" s="281">
        <v>1</v>
      </c>
      <c r="N805" s="1463">
        <v>42</v>
      </c>
      <c r="O805" s="283">
        <v>27573.48</v>
      </c>
      <c r="P805" s="284">
        <v>2.5</v>
      </c>
      <c r="Q805" s="1056">
        <v>689.33699999999999</v>
      </c>
      <c r="R805" s="1056">
        <v>1775.7321099999999</v>
      </c>
      <c r="S805" s="1056">
        <v>551.46960000000001</v>
      </c>
      <c r="T805" s="285">
        <v>30590.01871</v>
      </c>
      <c r="U805" s="286">
        <v>4924.9930100000001</v>
      </c>
      <c r="V805" s="286">
        <v>35515.011720000002</v>
      </c>
      <c r="W805" s="287">
        <v>1074.43</v>
      </c>
      <c r="X805" s="287">
        <v>180.82</v>
      </c>
      <c r="Y805" s="287">
        <v>470.46</v>
      </c>
      <c r="Z805" s="345">
        <v>1725.71</v>
      </c>
      <c r="AA805" s="285">
        <v>37240.721720000001</v>
      </c>
      <c r="AB805" s="263"/>
      <c r="AC805" s="263"/>
      <c r="AD805" s="263"/>
      <c r="AE805" s="249"/>
      <c r="AF805" s="249"/>
      <c r="AG805" s="249"/>
      <c r="AH805" s="830"/>
      <c r="AI805" s="225"/>
      <c r="AJ805" s="266"/>
      <c r="AK805" s="1625"/>
      <c r="AL805" s="483"/>
      <c r="AM805"/>
      <c r="AO805" t="s">
        <v>364</v>
      </c>
      <c r="AQ805" s="1453"/>
    </row>
    <row r="806" spans="1:43" outlineLevel="1" x14ac:dyDescent="0.2">
      <c r="A806" s="787"/>
      <c r="B806" s="781" t="s">
        <v>2276</v>
      </c>
      <c r="C806" s="977"/>
      <c r="D806" s="977"/>
      <c r="E806" s="767">
        <v>238</v>
      </c>
      <c r="F806" s="276">
        <v>255</v>
      </c>
      <c r="G806" s="276" t="s">
        <v>28</v>
      </c>
      <c r="H806" s="277"/>
      <c r="I806" s="895">
        <v>180</v>
      </c>
      <c r="J806" s="279" t="s">
        <v>543</v>
      </c>
      <c r="K806" s="319"/>
      <c r="L806" s="322"/>
      <c r="M806" s="281">
        <v>0.5</v>
      </c>
      <c r="N806" s="1463">
        <v>33</v>
      </c>
      <c r="O806" s="283">
        <v>9686.4</v>
      </c>
      <c r="P806" s="284">
        <v>2.5</v>
      </c>
      <c r="Q806" s="1056">
        <v>242.16</v>
      </c>
      <c r="R806" s="1056">
        <v>623.80416000000002</v>
      </c>
      <c r="S806" s="1056">
        <v>193.72800000000001</v>
      </c>
      <c r="T806" s="285">
        <v>10746.092159999998</v>
      </c>
      <c r="U806" s="286">
        <v>1730.12084</v>
      </c>
      <c r="V806" s="286">
        <v>12476.212999999998</v>
      </c>
      <c r="W806" s="287">
        <v>537.21500000000003</v>
      </c>
      <c r="X806" s="287">
        <v>90.41</v>
      </c>
      <c r="Y806" s="287">
        <v>235.23</v>
      </c>
      <c r="Z806" s="345">
        <v>862.85500000000002</v>
      </c>
      <c r="AA806" s="285">
        <v>13339.067999999997</v>
      </c>
      <c r="AB806" s="263"/>
      <c r="AC806" s="263"/>
      <c r="AD806" s="263"/>
      <c r="AE806" s="249"/>
      <c r="AF806" s="249"/>
      <c r="AG806" s="249"/>
      <c r="AH806" s="830"/>
      <c r="AI806" s="225"/>
      <c r="AJ806" s="266"/>
      <c r="AK806" s="1625"/>
      <c r="AL806" s="483"/>
      <c r="AM806"/>
      <c r="AO806" t="s">
        <v>364</v>
      </c>
      <c r="AQ806" s="1453"/>
    </row>
    <row r="807" spans="1:43" outlineLevel="1" x14ac:dyDescent="0.2">
      <c r="A807" s="787"/>
      <c r="B807" s="781" t="s">
        <v>2276</v>
      </c>
      <c r="C807" s="977"/>
      <c r="D807" s="977"/>
      <c r="E807" s="767">
        <v>238</v>
      </c>
      <c r="F807" s="276">
        <v>255</v>
      </c>
      <c r="G807" s="276" t="s">
        <v>28</v>
      </c>
      <c r="H807" s="277"/>
      <c r="I807" s="895">
        <v>200</v>
      </c>
      <c r="J807" s="279" t="s">
        <v>1927</v>
      </c>
      <c r="K807" s="277"/>
      <c r="L807" s="322"/>
      <c r="M807" s="281">
        <v>0.38</v>
      </c>
      <c r="N807" s="1463">
        <v>28</v>
      </c>
      <c r="O807" s="283">
        <v>6050.7551999999996</v>
      </c>
      <c r="P807" s="284">
        <v>2.5</v>
      </c>
      <c r="Q807" s="1056">
        <v>151.26888</v>
      </c>
      <c r="R807" s="1056">
        <v>389.66863000000001</v>
      </c>
      <c r="S807" s="1056">
        <v>121.0151</v>
      </c>
      <c r="T807" s="285">
        <v>6712.707809999999</v>
      </c>
      <c r="U807" s="286">
        <v>1080.74596</v>
      </c>
      <c r="V807" s="286">
        <v>7793.4537699999992</v>
      </c>
      <c r="W807" s="287">
        <v>408.28339999999997</v>
      </c>
      <c r="X807" s="287">
        <v>68.711600000000004</v>
      </c>
      <c r="Y807" s="287">
        <v>178.7748</v>
      </c>
      <c r="Z807" s="345">
        <v>655.76980000000003</v>
      </c>
      <c r="AA807" s="285">
        <v>8449.2235699999983</v>
      </c>
      <c r="AB807" s="257">
        <v>39556.218240000002</v>
      </c>
      <c r="AC807" s="257">
        <v>6513.6355199999998</v>
      </c>
      <c r="AD807" s="263"/>
      <c r="AE807" s="249">
        <v>43333.045957555201</v>
      </c>
      <c r="AF807" s="249">
        <v>7135.5574394495998</v>
      </c>
      <c r="AG807" s="249"/>
      <c r="AH807" s="830"/>
      <c r="AI807" s="225"/>
      <c r="AJ807" s="266"/>
      <c r="AK807" s="1625"/>
      <c r="AL807" s="483"/>
      <c r="AM807"/>
      <c r="AO807" t="s">
        <v>364</v>
      </c>
      <c r="AQ807" s="1453"/>
    </row>
    <row r="808" spans="1:43" outlineLevel="1" x14ac:dyDescent="0.2">
      <c r="A808" s="787"/>
      <c r="B808" s="781" t="s">
        <v>2276</v>
      </c>
      <c r="C808" s="977"/>
      <c r="D808" s="977"/>
      <c r="E808" s="767">
        <v>238</v>
      </c>
      <c r="F808" s="276">
        <v>255</v>
      </c>
      <c r="G808" s="276" t="s">
        <v>28</v>
      </c>
      <c r="H808" s="277"/>
      <c r="I808" s="895">
        <v>170</v>
      </c>
      <c r="J808" s="279" t="s">
        <v>3262</v>
      </c>
      <c r="K808" s="277"/>
      <c r="L808" s="322"/>
      <c r="M808" s="281">
        <v>1.27</v>
      </c>
      <c r="N808" s="1463">
        <v>36</v>
      </c>
      <c r="O808" s="283">
        <v>27675.687600000001</v>
      </c>
      <c r="P808" s="284">
        <v>2.5</v>
      </c>
      <c r="Q808" s="1056">
        <v>691.89219000000003</v>
      </c>
      <c r="R808" s="1056">
        <v>1782.3142800000001</v>
      </c>
      <c r="S808" s="1056">
        <v>553.51374999999996</v>
      </c>
      <c r="T808" s="285">
        <v>30703.407819999997</v>
      </c>
      <c r="U808" s="286">
        <v>4943.2486600000002</v>
      </c>
      <c r="V808" s="286">
        <v>35646.656479999998</v>
      </c>
      <c r="W808" s="287">
        <v>1364.5261</v>
      </c>
      <c r="X808" s="287">
        <v>229.6414</v>
      </c>
      <c r="Y808" s="287">
        <v>597.48419999999999</v>
      </c>
      <c r="Z808" s="345">
        <v>2191.6516999999999</v>
      </c>
      <c r="AA808" s="285">
        <v>37838.30818</v>
      </c>
      <c r="AB808" s="263"/>
      <c r="AC808" s="263"/>
      <c r="AD808" s="263"/>
      <c r="AE808" s="249"/>
      <c r="AF808" s="249"/>
      <c r="AG808" s="249"/>
      <c r="AH808" s="835" t="s">
        <v>592</v>
      </c>
      <c r="AI808" s="233"/>
      <c r="AJ808" s="355"/>
      <c r="AK808" s="1625"/>
      <c r="AL808" s="483"/>
      <c r="AM808"/>
      <c r="AO808" t="s">
        <v>364</v>
      </c>
      <c r="AQ808" s="1457"/>
    </row>
    <row r="809" spans="1:43" outlineLevel="1" x14ac:dyDescent="0.2">
      <c r="A809" s="787"/>
      <c r="B809" s="781" t="s">
        <v>2276</v>
      </c>
      <c r="C809" s="977"/>
      <c r="D809" s="977"/>
      <c r="E809" s="767">
        <v>238</v>
      </c>
      <c r="F809" s="276">
        <v>255</v>
      </c>
      <c r="G809" s="276" t="s">
        <v>28</v>
      </c>
      <c r="H809" s="277"/>
      <c r="I809" s="895">
        <v>201</v>
      </c>
      <c r="J809" s="279" t="s">
        <v>2609</v>
      </c>
      <c r="K809" s="277"/>
      <c r="L809" s="322"/>
      <c r="M809" s="281">
        <v>0.19</v>
      </c>
      <c r="N809" s="1463">
        <v>28</v>
      </c>
      <c r="O809" s="283">
        <v>3025.3775999999998</v>
      </c>
      <c r="P809" s="284">
        <v>2.5</v>
      </c>
      <c r="Q809" s="1056">
        <v>75.634439999999998</v>
      </c>
      <c r="R809" s="1056">
        <v>194.83431999999999</v>
      </c>
      <c r="S809" s="1056">
        <v>60.507550000000002</v>
      </c>
      <c r="T809" s="285">
        <v>3356.3539099999994</v>
      </c>
      <c r="U809" s="286">
        <v>540.37297999999998</v>
      </c>
      <c r="V809" s="286">
        <v>3896.7268899999995</v>
      </c>
      <c r="W809" s="287">
        <v>204.14169999999999</v>
      </c>
      <c r="X809" s="287">
        <v>34.355800000000002</v>
      </c>
      <c r="Y809" s="287">
        <v>89.3874</v>
      </c>
      <c r="Z809" s="345">
        <v>327.88490000000002</v>
      </c>
      <c r="AA809" s="285">
        <v>4224.611789999999</v>
      </c>
      <c r="AB809" s="257">
        <v>20115.577440000001</v>
      </c>
      <c r="AC809" s="257">
        <v>3312.3988800000002</v>
      </c>
      <c r="AD809" s="263"/>
      <c r="AE809" s="249">
        <v>22036.212773971201</v>
      </c>
      <c r="AF809" s="249">
        <v>3628.6667250624</v>
      </c>
      <c r="AG809" s="249"/>
      <c r="AH809" s="835" t="s">
        <v>593</v>
      </c>
      <c r="AI809" s="354">
        <v>2.16</v>
      </c>
      <c r="AJ809" s="361"/>
      <c r="AK809" s="1625"/>
      <c r="AL809" s="483"/>
      <c r="AM809"/>
      <c r="AO809" t="s">
        <v>364</v>
      </c>
      <c r="AQ809" s="1457"/>
    </row>
    <row r="810" spans="1:43" ht="15" customHeight="1" outlineLevel="1" x14ac:dyDescent="0.2">
      <c r="A810" s="787"/>
      <c r="B810" s="807" t="s">
        <v>2276</v>
      </c>
      <c r="C810" s="978"/>
      <c r="D810" s="978"/>
      <c r="E810" s="768">
        <v>238</v>
      </c>
      <c r="F810" s="289">
        <v>255</v>
      </c>
      <c r="G810" s="289" t="s">
        <v>28</v>
      </c>
      <c r="H810" s="290"/>
      <c r="I810" s="897" t="s">
        <v>587</v>
      </c>
      <c r="J810" s="443" t="s">
        <v>668</v>
      </c>
      <c r="K810" s="444"/>
      <c r="L810" s="450"/>
      <c r="M810" s="430"/>
      <c r="N810" s="1473"/>
      <c r="O810" s="430"/>
      <c r="P810" s="429"/>
      <c r="Q810" s="1062"/>
      <c r="R810" s="1062"/>
      <c r="S810" s="1062"/>
      <c r="T810" s="430"/>
      <c r="U810" s="430"/>
      <c r="V810" s="430"/>
      <c r="W810" s="430"/>
      <c r="X810" s="430"/>
      <c r="Y810" s="430"/>
      <c r="Z810" s="430"/>
      <c r="AA810" s="430"/>
      <c r="AB810" s="260"/>
      <c r="AC810" s="260"/>
      <c r="AD810" s="260"/>
      <c r="AE810" s="260"/>
      <c r="AF810" s="260"/>
      <c r="AG810" s="260"/>
      <c r="AH810" s="833"/>
      <c r="AI810" s="261"/>
      <c r="AJ810" s="267"/>
      <c r="AK810" s="1626"/>
      <c r="AL810" s="483"/>
      <c r="AM810" s="73" t="s">
        <v>698</v>
      </c>
      <c r="AO810" t="s">
        <v>364</v>
      </c>
      <c r="AQ810" s="1453"/>
    </row>
    <row r="811" spans="1:43" ht="24" customHeight="1" x14ac:dyDescent="0.2">
      <c r="A811" s="804" t="s">
        <v>2104</v>
      </c>
      <c r="B811" s="781" t="s">
        <v>2276</v>
      </c>
      <c r="C811" s="977" t="s">
        <v>2537</v>
      </c>
      <c r="D811" s="977" t="s">
        <v>362</v>
      </c>
      <c r="E811" s="769">
        <v>238</v>
      </c>
      <c r="F811" s="268">
        <v>256</v>
      </c>
      <c r="G811" s="268" t="s">
        <v>28</v>
      </c>
      <c r="H811" s="268" t="s">
        <v>498</v>
      </c>
      <c r="I811" s="898"/>
      <c r="J811" s="302" t="s">
        <v>809</v>
      </c>
      <c r="K811" s="271">
        <v>30092</v>
      </c>
      <c r="L811" s="327" t="s">
        <v>583</v>
      </c>
      <c r="M811" s="272">
        <v>4.2</v>
      </c>
      <c r="N811" s="1097"/>
      <c r="O811" s="273">
        <v>133392.894</v>
      </c>
      <c r="P811" s="269"/>
      <c r="Q811" s="1055">
        <v>3334.8223499999995</v>
      </c>
      <c r="R811" s="1055">
        <v>8590.5023700000002</v>
      </c>
      <c r="S811" s="1055">
        <v>2667.8578800000005</v>
      </c>
      <c r="T811" s="274">
        <v>147986.0766</v>
      </c>
      <c r="U811" s="272">
        <v>23825.758329999997</v>
      </c>
      <c r="V811" s="272">
        <v>171811.83492999998</v>
      </c>
      <c r="W811" s="275">
        <v>4512.6059999999998</v>
      </c>
      <c r="X811" s="275">
        <v>759.44400000000007</v>
      </c>
      <c r="Y811" s="275">
        <v>1975.9320000000002</v>
      </c>
      <c r="Z811" s="272">
        <v>7247.982</v>
      </c>
      <c r="AA811" s="274">
        <v>179059.81692999997</v>
      </c>
      <c r="AB811" s="464">
        <v>82927.92816000001</v>
      </c>
      <c r="AC811" s="464">
        <v>9759.5064000000002</v>
      </c>
      <c r="AD811" s="348">
        <v>950.04</v>
      </c>
      <c r="AE811" s="347">
        <v>90845.8867407168</v>
      </c>
      <c r="AF811" s="347">
        <v>10691.344071072001</v>
      </c>
      <c r="AG811" s="347">
        <v>1561.12</v>
      </c>
      <c r="AH811" s="846">
        <v>282158.16774178878</v>
      </c>
      <c r="AI811" s="846">
        <v>9.3800000000000008</v>
      </c>
      <c r="AJ811" s="398"/>
      <c r="AK811" s="1627">
        <v>101</v>
      </c>
      <c r="AL811" s="484"/>
      <c r="AM811" s="751" t="s">
        <v>2604</v>
      </c>
      <c r="AN811" t="b">
        <v>0</v>
      </c>
      <c r="AO811" t="e">
        <v>#NAME?</v>
      </c>
      <c r="AQ811" s="1454"/>
    </row>
    <row r="812" spans="1:43" outlineLevel="1" x14ac:dyDescent="0.2">
      <c r="A812" s="787"/>
      <c r="B812" s="781" t="s">
        <v>2276</v>
      </c>
      <c r="C812" s="977"/>
      <c r="D812" s="977"/>
      <c r="E812" s="767">
        <v>238</v>
      </c>
      <c r="F812" s="276">
        <v>256</v>
      </c>
      <c r="G812" s="276" t="s">
        <v>28</v>
      </c>
      <c r="H812" s="277"/>
      <c r="I812" s="895">
        <v>1</v>
      </c>
      <c r="J812" s="279" t="s">
        <v>546</v>
      </c>
      <c r="K812" s="319">
        <v>30092</v>
      </c>
      <c r="L812" s="321"/>
      <c r="M812" s="281">
        <v>1.5</v>
      </c>
      <c r="N812" s="1463">
        <v>54</v>
      </c>
      <c r="O812" s="283">
        <v>66219.48</v>
      </c>
      <c r="P812" s="284">
        <v>2.5</v>
      </c>
      <c r="Q812" s="1056">
        <v>1655.4870000000001</v>
      </c>
      <c r="R812" s="1056">
        <v>4264.5345100000004</v>
      </c>
      <c r="S812" s="1056">
        <v>1324.3896</v>
      </c>
      <c r="T812" s="285">
        <v>73463.891109999982</v>
      </c>
      <c r="U812" s="286">
        <v>11827.686470000001</v>
      </c>
      <c r="V812" s="286">
        <v>85291.577579999983</v>
      </c>
      <c r="W812" s="287">
        <v>1611.645</v>
      </c>
      <c r="X812" s="287">
        <v>271.23</v>
      </c>
      <c r="Y812" s="287">
        <v>705.69</v>
      </c>
      <c r="Z812" s="345">
        <v>2588.5650000000001</v>
      </c>
      <c r="AA812" s="285">
        <v>87880.142579999985</v>
      </c>
      <c r="AB812" s="369"/>
      <c r="AC812" s="369"/>
      <c r="AD812" s="369"/>
      <c r="AE812" s="350"/>
      <c r="AF812" s="350"/>
      <c r="AG812" s="350"/>
      <c r="AH812" s="832"/>
      <c r="AI812" s="843"/>
      <c r="AJ812" s="351"/>
      <c r="AK812" s="1625"/>
      <c r="AL812" s="483"/>
      <c r="AM812"/>
      <c r="AO812" t="s">
        <v>364</v>
      </c>
      <c r="AQ812" s="1453"/>
    </row>
    <row r="813" spans="1:43" outlineLevel="1" x14ac:dyDescent="0.2">
      <c r="A813" s="787"/>
      <c r="B813" s="781" t="s">
        <v>2276</v>
      </c>
      <c r="C813" s="977"/>
      <c r="D813" s="977"/>
      <c r="E813" s="767">
        <v>238</v>
      </c>
      <c r="F813" s="276">
        <v>256</v>
      </c>
      <c r="G813" s="276" t="s">
        <v>28</v>
      </c>
      <c r="H813" s="277"/>
      <c r="I813" s="895">
        <v>80</v>
      </c>
      <c r="J813" s="279" t="s">
        <v>561</v>
      </c>
      <c r="K813" s="319"/>
      <c r="L813" s="321"/>
      <c r="M813" s="281">
        <v>2</v>
      </c>
      <c r="N813" s="1463">
        <v>42</v>
      </c>
      <c r="O813" s="283">
        <v>55146.96</v>
      </c>
      <c r="P813" s="284">
        <v>2.5</v>
      </c>
      <c r="Q813" s="1056">
        <v>1378.674</v>
      </c>
      <c r="R813" s="1056">
        <v>3551.4642199999998</v>
      </c>
      <c r="S813" s="1056">
        <v>1102.9392</v>
      </c>
      <c r="T813" s="285">
        <v>61180.037420000001</v>
      </c>
      <c r="U813" s="286">
        <v>9849.9860200000003</v>
      </c>
      <c r="V813" s="286">
        <v>71030.023440000004</v>
      </c>
      <c r="W813" s="287">
        <v>2148.86</v>
      </c>
      <c r="X813" s="287">
        <v>361.64</v>
      </c>
      <c r="Y813" s="287">
        <v>940.92</v>
      </c>
      <c r="Z813" s="345">
        <v>3451.42</v>
      </c>
      <c r="AA813" s="285">
        <v>74481.443440000003</v>
      </c>
      <c r="AB813" s="263"/>
      <c r="AC813" s="263"/>
      <c r="AD813" s="263"/>
      <c r="AE813" s="249"/>
      <c r="AF813" s="249"/>
      <c r="AG813" s="249"/>
      <c r="AH813" s="830"/>
      <c r="AI813" s="225"/>
      <c r="AJ813" s="266"/>
      <c r="AK813" s="1625"/>
      <c r="AL813" s="483"/>
      <c r="AM813"/>
      <c r="AO813" t="s">
        <v>364</v>
      </c>
      <c r="AQ813" s="1453"/>
    </row>
    <row r="814" spans="1:43" outlineLevel="1" x14ac:dyDescent="0.2">
      <c r="A814" s="787"/>
      <c r="B814" s="781" t="s">
        <v>2276</v>
      </c>
      <c r="C814" s="977"/>
      <c r="D814" s="977"/>
      <c r="E814" s="767">
        <v>238</v>
      </c>
      <c r="F814" s="276">
        <v>256</v>
      </c>
      <c r="G814" s="276" t="s">
        <v>28</v>
      </c>
      <c r="H814" s="277"/>
      <c r="I814" s="895">
        <v>200</v>
      </c>
      <c r="J814" s="279" t="s">
        <v>1927</v>
      </c>
      <c r="K814" s="277"/>
      <c r="L814" s="321"/>
      <c r="M814" s="281">
        <v>0.53</v>
      </c>
      <c r="N814" s="1463">
        <v>28</v>
      </c>
      <c r="O814" s="283">
        <v>8439.2111999999997</v>
      </c>
      <c r="P814" s="284">
        <v>2.5</v>
      </c>
      <c r="Q814" s="1056">
        <v>210.98027999999999</v>
      </c>
      <c r="R814" s="1056">
        <v>543.48519999999996</v>
      </c>
      <c r="S814" s="1056">
        <v>168.78422</v>
      </c>
      <c r="T814" s="285">
        <v>9362.4608999999982</v>
      </c>
      <c r="U814" s="286">
        <v>1507.3561999999999</v>
      </c>
      <c r="V814" s="286">
        <v>10869.817099999998</v>
      </c>
      <c r="W814" s="287">
        <v>569.4479</v>
      </c>
      <c r="X814" s="287">
        <v>95.834599999999995</v>
      </c>
      <c r="Y814" s="287">
        <v>249.34379999999999</v>
      </c>
      <c r="Z814" s="345">
        <v>914.62630000000001</v>
      </c>
      <c r="AA814" s="285">
        <v>11784.443399999998</v>
      </c>
      <c r="AB814" s="257">
        <v>81759.484800000006</v>
      </c>
      <c r="AC814" s="257">
        <v>9580.7275200000004</v>
      </c>
      <c r="AD814" s="263"/>
      <c r="AE814" s="249">
        <v>89565.880408704004</v>
      </c>
      <c r="AF814" s="249">
        <v>10495.495383609601</v>
      </c>
      <c r="AG814" s="249"/>
      <c r="AH814" s="830"/>
      <c r="AI814" s="225"/>
      <c r="AJ814" s="266"/>
      <c r="AK814" s="1625"/>
      <c r="AL814" s="483"/>
      <c r="AM814"/>
      <c r="AO814" t="s">
        <v>364</v>
      </c>
      <c r="AQ814" s="1453"/>
    </row>
    <row r="815" spans="1:43" outlineLevel="1" x14ac:dyDescent="0.2">
      <c r="A815" s="787"/>
      <c r="B815" s="781" t="s">
        <v>2276</v>
      </c>
      <c r="C815" s="977"/>
      <c r="D815" s="977"/>
      <c r="E815" s="767">
        <v>238</v>
      </c>
      <c r="F815" s="276">
        <v>256</v>
      </c>
      <c r="G815" s="276" t="s">
        <v>28</v>
      </c>
      <c r="H815" s="277"/>
      <c r="I815" s="895">
        <v>170</v>
      </c>
      <c r="J815" s="279" t="s">
        <v>3262</v>
      </c>
      <c r="K815" s="277"/>
      <c r="L815" s="321"/>
      <c r="M815" s="281">
        <v>0.15</v>
      </c>
      <c r="N815" s="1463">
        <v>36</v>
      </c>
      <c r="O815" s="283">
        <v>3268.7820000000002</v>
      </c>
      <c r="P815" s="284">
        <v>2.5</v>
      </c>
      <c r="Q815" s="1056">
        <v>81.719549999999998</v>
      </c>
      <c r="R815" s="1056">
        <v>210.50955999999999</v>
      </c>
      <c r="S815" s="1056">
        <v>65.375640000000004</v>
      </c>
      <c r="T815" s="285">
        <v>3626.3867500000001</v>
      </c>
      <c r="U815" s="286">
        <v>583.84826999999996</v>
      </c>
      <c r="V815" s="286">
        <v>4210.2350200000001</v>
      </c>
      <c r="W815" s="287">
        <v>161.1645</v>
      </c>
      <c r="X815" s="287">
        <v>27.123000000000001</v>
      </c>
      <c r="Y815" s="287">
        <v>70.569000000000003</v>
      </c>
      <c r="Z815" s="345">
        <v>258.85649999999998</v>
      </c>
      <c r="AA815" s="285">
        <v>4469.0915199999999</v>
      </c>
      <c r="AB815" s="263"/>
      <c r="AC815" s="263"/>
      <c r="AD815" s="263"/>
      <c r="AE815" s="249"/>
      <c r="AF815" s="249"/>
      <c r="AG815" s="249"/>
      <c r="AH815" s="835" t="s">
        <v>592</v>
      </c>
      <c r="AI815" s="233"/>
      <c r="AJ815" s="355"/>
      <c r="AK815" s="1625"/>
      <c r="AL815" s="483"/>
      <c r="AM815"/>
      <c r="AO815" t="s">
        <v>364</v>
      </c>
      <c r="AQ815" s="1457"/>
    </row>
    <row r="816" spans="1:43" outlineLevel="1" x14ac:dyDescent="0.2">
      <c r="A816" s="787"/>
      <c r="B816" s="781" t="s">
        <v>2276</v>
      </c>
      <c r="C816" s="977"/>
      <c r="D816" s="977"/>
      <c r="E816" s="767">
        <v>238</v>
      </c>
      <c r="F816" s="276">
        <v>256</v>
      </c>
      <c r="G816" s="276" t="s">
        <v>28</v>
      </c>
      <c r="H816" s="277"/>
      <c r="I816" s="895">
        <v>201</v>
      </c>
      <c r="J816" s="279" t="s">
        <v>2609</v>
      </c>
      <c r="K816" s="277"/>
      <c r="L816" s="321"/>
      <c r="M816" s="281">
        <v>0.02</v>
      </c>
      <c r="N816" s="1463">
        <v>28</v>
      </c>
      <c r="O816" s="283">
        <v>318.46080000000001</v>
      </c>
      <c r="P816" s="284">
        <v>2.5</v>
      </c>
      <c r="Q816" s="1056">
        <v>7.9615200000000002</v>
      </c>
      <c r="R816" s="1056">
        <v>20.508880000000001</v>
      </c>
      <c r="S816" s="1056">
        <v>6.3692200000000003</v>
      </c>
      <c r="T816" s="285">
        <v>353.30041999999997</v>
      </c>
      <c r="U816" s="286">
        <v>56.881369999999997</v>
      </c>
      <c r="V816" s="286">
        <v>410.18178999999998</v>
      </c>
      <c r="W816" s="287">
        <v>21.488600000000002</v>
      </c>
      <c r="X816" s="287">
        <v>3.6164000000000001</v>
      </c>
      <c r="Y816" s="287">
        <v>9.4092000000000002</v>
      </c>
      <c r="Z816" s="345">
        <v>34.514200000000002</v>
      </c>
      <c r="AA816" s="285">
        <v>444.69598999999999</v>
      </c>
      <c r="AB816" s="257">
        <v>1168.44336</v>
      </c>
      <c r="AC816" s="257">
        <v>178.77888000000002</v>
      </c>
      <c r="AD816" s="263"/>
      <c r="AE816" s="249">
        <v>1280.0063320127999</v>
      </c>
      <c r="AF816" s="249">
        <v>195.84868746240002</v>
      </c>
      <c r="AG816" s="249"/>
      <c r="AH816" s="835" t="s">
        <v>593</v>
      </c>
      <c r="AI816" s="354">
        <v>2.16</v>
      </c>
      <c r="AJ816" s="361"/>
      <c r="AK816" s="1625"/>
      <c r="AL816" s="483"/>
      <c r="AM816"/>
      <c r="AO816" t="s">
        <v>364</v>
      </c>
      <c r="AQ816" s="1457"/>
    </row>
    <row r="817" spans="1:43" ht="15" customHeight="1" outlineLevel="1" x14ac:dyDescent="0.2">
      <c r="A817" s="787"/>
      <c r="B817" s="781" t="s">
        <v>2276</v>
      </c>
      <c r="C817" s="977"/>
      <c r="D817" s="977"/>
      <c r="E817" s="767">
        <v>238</v>
      </c>
      <c r="F817" s="276">
        <v>256</v>
      </c>
      <c r="G817" s="276" t="s">
        <v>28</v>
      </c>
      <c r="H817" s="277"/>
      <c r="I817" s="902" t="s">
        <v>587</v>
      </c>
      <c r="J817" s="445" t="s">
        <v>669</v>
      </c>
      <c r="K817" s="446"/>
      <c r="L817" s="657"/>
      <c r="M817" s="436"/>
      <c r="N817" s="1477"/>
      <c r="O817" s="436"/>
      <c r="P817" s="448"/>
      <c r="Q817" s="1064"/>
      <c r="R817" s="1064"/>
      <c r="S817" s="1064"/>
      <c r="T817" s="436"/>
      <c r="U817" s="436"/>
      <c r="V817" s="436"/>
      <c r="W817" s="436"/>
      <c r="X817" s="436"/>
      <c r="Y817" s="436"/>
      <c r="Z817" s="436"/>
      <c r="AA817" s="436"/>
      <c r="AB817" s="249"/>
      <c r="AC817" s="249"/>
      <c r="AD817" s="249"/>
      <c r="AE817" s="249"/>
      <c r="AF817" s="249"/>
      <c r="AG817" s="249"/>
      <c r="AH817" s="830"/>
      <c r="AI817" s="225"/>
      <c r="AJ817" s="266"/>
      <c r="AK817" s="1625"/>
      <c r="AL817" s="483"/>
      <c r="AM817"/>
      <c r="AO817" t="s">
        <v>364</v>
      </c>
      <c r="AQ817" s="1453"/>
    </row>
    <row r="818" spans="1:43" outlineLevel="1" x14ac:dyDescent="0.2">
      <c r="A818" s="787"/>
      <c r="B818" s="807" t="s">
        <v>2276</v>
      </c>
      <c r="C818" s="978"/>
      <c r="D818" s="978"/>
      <c r="E818" s="768">
        <v>238</v>
      </c>
      <c r="F818" s="289">
        <v>256</v>
      </c>
      <c r="G818" s="289" t="s">
        <v>28</v>
      </c>
      <c r="H818" s="290"/>
      <c r="I818" s="897" t="s">
        <v>587</v>
      </c>
      <c r="J818" s="437" t="s">
        <v>393</v>
      </c>
      <c r="K818" s="259"/>
      <c r="L818" s="658"/>
      <c r="M818" s="260"/>
      <c r="N818" s="1466"/>
      <c r="O818" s="260"/>
      <c r="P818" s="262"/>
      <c r="Q818" s="1059"/>
      <c r="R818" s="1059"/>
      <c r="S818" s="1059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833"/>
      <c r="AI818" s="261"/>
      <c r="AJ818" s="267"/>
      <c r="AK818" s="1626"/>
      <c r="AL818" s="483"/>
      <c r="AM818"/>
      <c r="AO818" t="s">
        <v>364</v>
      </c>
      <c r="AQ818" s="1453"/>
    </row>
    <row r="819" spans="1:43" ht="24" customHeight="1" x14ac:dyDescent="0.2">
      <c r="A819" s="804" t="s">
        <v>2105</v>
      </c>
      <c r="B819" s="781" t="s">
        <v>2276</v>
      </c>
      <c r="C819" s="977" t="s">
        <v>2537</v>
      </c>
      <c r="D819" s="977" t="s">
        <v>362</v>
      </c>
      <c r="E819" s="769">
        <v>238</v>
      </c>
      <c r="F819" s="268">
        <v>261</v>
      </c>
      <c r="G819" s="268" t="s">
        <v>28</v>
      </c>
      <c r="H819" s="268" t="s">
        <v>498</v>
      </c>
      <c r="I819" s="898"/>
      <c r="J819" s="302" t="s">
        <v>670</v>
      </c>
      <c r="K819" s="271">
        <v>18554</v>
      </c>
      <c r="L819" s="327" t="s">
        <v>583</v>
      </c>
      <c r="M819" s="272">
        <v>3.34</v>
      </c>
      <c r="N819" s="1097"/>
      <c r="O819" s="273">
        <v>97129.089600000007</v>
      </c>
      <c r="P819" s="269"/>
      <c r="Q819" s="1055">
        <v>2428.2272399999997</v>
      </c>
      <c r="R819" s="1055">
        <v>6255.11337</v>
      </c>
      <c r="S819" s="1055">
        <v>1942.58179</v>
      </c>
      <c r="T819" s="274">
        <v>107755.01199999999</v>
      </c>
      <c r="U819" s="272">
        <v>17348.556930000002</v>
      </c>
      <c r="V819" s="272">
        <v>125103.56892999999</v>
      </c>
      <c r="W819" s="275">
        <v>3588.5962</v>
      </c>
      <c r="X819" s="275">
        <v>603.9387999999999</v>
      </c>
      <c r="Y819" s="275">
        <v>1571.3363999999997</v>
      </c>
      <c r="Z819" s="272">
        <v>5763.8713999999991</v>
      </c>
      <c r="AA819" s="274">
        <v>130867.44033</v>
      </c>
      <c r="AB819" s="464">
        <v>222030.05327999999</v>
      </c>
      <c r="AC819" s="464">
        <v>6990.3287999999993</v>
      </c>
      <c r="AD819" s="348">
        <v>950.04</v>
      </c>
      <c r="AE819" s="347">
        <v>243229.4827671744</v>
      </c>
      <c r="AF819" s="347">
        <v>7657.7653938240001</v>
      </c>
      <c r="AG819" s="347">
        <v>1561.12</v>
      </c>
      <c r="AH819" s="846">
        <v>383315.8084909984</v>
      </c>
      <c r="AI819" s="846">
        <v>20.66</v>
      </c>
      <c r="AJ819" s="398"/>
      <c r="AK819" s="1627">
        <v>102</v>
      </c>
      <c r="AL819" s="484"/>
      <c r="AM819" s="751" t="s">
        <v>2604</v>
      </c>
      <c r="AN819" t="b">
        <v>0</v>
      </c>
      <c r="AO819" t="e">
        <v>#NAME?</v>
      </c>
      <c r="AQ819" s="1454"/>
    </row>
    <row r="820" spans="1:43" outlineLevel="1" x14ac:dyDescent="0.2">
      <c r="A820" s="787"/>
      <c r="B820" s="781" t="s">
        <v>2276</v>
      </c>
      <c r="C820" s="977"/>
      <c r="D820" s="977"/>
      <c r="E820" s="767">
        <v>238</v>
      </c>
      <c r="F820" s="276">
        <v>261</v>
      </c>
      <c r="G820" s="276" t="s">
        <v>28</v>
      </c>
      <c r="H820" s="277"/>
      <c r="I820" s="895">
        <v>1</v>
      </c>
      <c r="J820" s="279" t="s">
        <v>546</v>
      </c>
      <c r="K820" s="319">
        <v>18554</v>
      </c>
      <c r="L820" s="321"/>
      <c r="M820" s="281">
        <v>1</v>
      </c>
      <c r="N820" s="1463">
        <v>54</v>
      </c>
      <c r="O820" s="283">
        <v>44146.32</v>
      </c>
      <c r="P820" s="284">
        <v>2.5</v>
      </c>
      <c r="Q820" s="1056">
        <v>1103.6579999999999</v>
      </c>
      <c r="R820" s="1056">
        <v>2843.0230099999999</v>
      </c>
      <c r="S820" s="1056">
        <v>882.92639999999994</v>
      </c>
      <c r="T820" s="285">
        <v>48975.927409999997</v>
      </c>
      <c r="U820" s="286">
        <v>7885.1243100000002</v>
      </c>
      <c r="V820" s="286">
        <v>56861.051719999996</v>
      </c>
      <c r="W820" s="287">
        <v>1074.43</v>
      </c>
      <c r="X820" s="287">
        <v>180.82</v>
      </c>
      <c r="Y820" s="287">
        <v>470.46</v>
      </c>
      <c r="Z820" s="345">
        <v>1725.71</v>
      </c>
      <c r="AA820" s="285">
        <v>58586.761719999995</v>
      </c>
      <c r="AB820" s="369"/>
      <c r="AC820" s="369"/>
      <c r="AD820" s="369"/>
      <c r="AE820" s="350"/>
      <c r="AF820" s="350"/>
      <c r="AG820" s="350"/>
      <c r="AH820" s="832"/>
      <c r="AI820" s="843"/>
      <c r="AJ820" s="351"/>
      <c r="AK820" s="1625"/>
      <c r="AL820" s="483"/>
      <c r="AM820"/>
      <c r="AO820" t="s">
        <v>364</v>
      </c>
      <c r="AQ820" s="1453"/>
    </row>
    <row r="821" spans="1:43" outlineLevel="1" x14ac:dyDescent="0.2">
      <c r="A821" s="787"/>
      <c r="B821" s="781" t="s">
        <v>2276</v>
      </c>
      <c r="C821" s="977"/>
      <c r="D821" s="977"/>
      <c r="E821" s="767">
        <v>238</v>
      </c>
      <c r="F821" s="276">
        <v>261</v>
      </c>
      <c r="G821" s="276" t="s">
        <v>28</v>
      </c>
      <c r="H821" s="277"/>
      <c r="I821" s="895">
        <v>80</v>
      </c>
      <c r="J821" s="279" t="s">
        <v>561</v>
      </c>
      <c r="K821" s="319"/>
      <c r="L821" s="322"/>
      <c r="M821" s="281">
        <v>1</v>
      </c>
      <c r="N821" s="1463">
        <v>42</v>
      </c>
      <c r="O821" s="283">
        <v>27573.48</v>
      </c>
      <c r="P821" s="284">
        <v>2.5</v>
      </c>
      <c r="Q821" s="1056">
        <v>689.33699999999999</v>
      </c>
      <c r="R821" s="1056">
        <v>1775.7321099999999</v>
      </c>
      <c r="S821" s="1056">
        <v>551.46960000000001</v>
      </c>
      <c r="T821" s="285">
        <v>30590.01871</v>
      </c>
      <c r="U821" s="286">
        <v>4924.9930100000001</v>
      </c>
      <c r="V821" s="286">
        <v>35515.011720000002</v>
      </c>
      <c r="W821" s="287">
        <v>1074.43</v>
      </c>
      <c r="X821" s="287">
        <v>180.82</v>
      </c>
      <c r="Y821" s="287">
        <v>470.46</v>
      </c>
      <c r="Z821" s="345">
        <v>1725.71</v>
      </c>
      <c r="AA821" s="285">
        <v>37240.721720000001</v>
      </c>
      <c r="AB821" s="263"/>
      <c r="AC821" s="263"/>
      <c r="AD821" s="263"/>
      <c r="AE821" s="249"/>
      <c r="AF821" s="249"/>
      <c r="AG821" s="249"/>
      <c r="AH821" s="830"/>
      <c r="AI821" s="225"/>
      <c r="AJ821" s="266"/>
      <c r="AK821" s="1625"/>
      <c r="AL821" s="483"/>
      <c r="AM821"/>
      <c r="AO821" t="s">
        <v>364</v>
      </c>
      <c r="AQ821" s="1453"/>
    </row>
    <row r="822" spans="1:43" outlineLevel="1" x14ac:dyDescent="0.2">
      <c r="A822" s="787"/>
      <c r="B822" s="781" t="s">
        <v>2276</v>
      </c>
      <c r="C822" s="977"/>
      <c r="D822" s="977"/>
      <c r="E822" s="767">
        <v>238</v>
      </c>
      <c r="F822" s="276">
        <v>261</v>
      </c>
      <c r="G822" s="276" t="s">
        <v>28</v>
      </c>
      <c r="H822" s="277"/>
      <c r="I822" s="895">
        <v>180</v>
      </c>
      <c r="J822" s="279" t="s">
        <v>543</v>
      </c>
      <c r="K822" s="319"/>
      <c r="L822" s="322"/>
      <c r="M822" s="281">
        <v>0.5</v>
      </c>
      <c r="N822" s="1463">
        <v>33</v>
      </c>
      <c r="O822" s="283">
        <v>9686.4</v>
      </c>
      <c r="P822" s="284">
        <v>2.5</v>
      </c>
      <c r="Q822" s="1056">
        <v>242.16</v>
      </c>
      <c r="R822" s="1056">
        <v>623.80416000000002</v>
      </c>
      <c r="S822" s="1056">
        <v>193.72800000000001</v>
      </c>
      <c r="T822" s="285">
        <v>10746.092159999998</v>
      </c>
      <c r="U822" s="286">
        <v>1730.12084</v>
      </c>
      <c r="V822" s="286">
        <v>12476.212999999998</v>
      </c>
      <c r="W822" s="287">
        <v>537.21500000000003</v>
      </c>
      <c r="X822" s="287">
        <v>90.41</v>
      </c>
      <c r="Y822" s="287">
        <v>235.23</v>
      </c>
      <c r="Z822" s="345">
        <v>862.85500000000002</v>
      </c>
      <c r="AA822" s="285">
        <v>13339.067999999997</v>
      </c>
      <c r="AB822" s="263"/>
      <c r="AC822" s="263"/>
      <c r="AD822" s="263"/>
      <c r="AE822" s="249"/>
      <c r="AF822" s="249"/>
      <c r="AG822" s="249"/>
      <c r="AH822" s="830"/>
      <c r="AI822" s="225"/>
      <c r="AJ822" s="266"/>
      <c r="AK822" s="1625"/>
      <c r="AL822" s="483"/>
      <c r="AM822"/>
      <c r="AO822" t="s">
        <v>364</v>
      </c>
      <c r="AQ822" s="1453"/>
    </row>
    <row r="823" spans="1:43" outlineLevel="1" x14ac:dyDescent="0.2">
      <c r="A823" s="787"/>
      <c r="B823" s="781" t="s">
        <v>2276</v>
      </c>
      <c r="C823" s="977"/>
      <c r="D823" s="977"/>
      <c r="E823" s="767">
        <v>238</v>
      </c>
      <c r="F823" s="276">
        <v>261</v>
      </c>
      <c r="G823" s="276" t="s">
        <v>28</v>
      </c>
      <c r="H823" s="277"/>
      <c r="I823" s="895">
        <v>200</v>
      </c>
      <c r="J823" s="279" t="s">
        <v>1927</v>
      </c>
      <c r="K823" s="277"/>
      <c r="L823" s="322"/>
      <c r="M823" s="281">
        <v>0.38</v>
      </c>
      <c r="N823" s="1463">
        <v>28</v>
      </c>
      <c r="O823" s="283">
        <v>6050.7551999999996</v>
      </c>
      <c r="P823" s="284">
        <v>2.5</v>
      </c>
      <c r="Q823" s="1056">
        <v>151.26888</v>
      </c>
      <c r="R823" s="1056">
        <v>389.66863000000001</v>
      </c>
      <c r="S823" s="1056">
        <v>121.0151</v>
      </c>
      <c r="T823" s="285">
        <v>6712.707809999999</v>
      </c>
      <c r="U823" s="286">
        <v>1080.74596</v>
      </c>
      <c r="V823" s="286">
        <v>7793.4537699999992</v>
      </c>
      <c r="W823" s="287">
        <v>408.28339999999997</v>
      </c>
      <c r="X823" s="287">
        <v>68.711600000000004</v>
      </c>
      <c r="Y823" s="287">
        <v>178.7748</v>
      </c>
      <c r="Z823" s="345">
        <v>655.76980000000003</v>
      </c>
      <c r="AA823" s="285">
        <v>8449.2235699999983</v>
      </c>
      <c r="AB823" s="257">
        <v>219107.07504</v>
      </c>
      <c r="AC823" s="257">
        <v>6513.5951999999997</v>
      </c>
      <c r="AD823" s="263"/>
      <c r="AE823" s="249">
        <v>240027.41856481921</v>
      </c>
      <c r="AF823" s="249">
        <v>7135.513269696</v>
      </c>
      <c r="AG823" s="249"/>
      <c r="AH823" s="830"/>
      <c r="AI823" s="225"/>
      <c r="AJ823" s="266"/>
      <c r="AK823" s="1625"/>
      <c r="AL823" s="483"/>
      <c r="AM823"/>
      <c r="AO823" t="s">
        <v>364</v>
      </c>
      <c r="AQ823" s="1453"/>
    </row>
    <row r="824" spans="1:43" outlineLevel="1" x14ac:dyDescent="0.2">
      <c r="A824" s="787"/>
      <c r="B824" s="781" t="s">
        <v>2276</v>
      </c>
      <c r="C824" s="977"/>
      <c r="D824" s="977"/>
      <c r="E824" s="767">
        <v>238</v>
      </c>
      <c r="F824" s="276">
        <v>261</v>
      </c>
      <c r="G824" s="276" t="s">
        <v>28</v>
      </c>
      <c r="H824" s="277"/>
      <c r="I824" s="895">
        <v>170</v>
      </c>
      <c r="J824" s="279" t="s">
        <v>3262</v>
      </c>
      <c r="K824" s="277"/>
      <c r="L824" s="322"/>
      <c r="M824" s="281">
        <v>0.4</v>
      </c>
      <c r="N824" s="1463">
        <v>36</v>
      </c>
      <c r="O824" s="283">
        <v>8716.7520000000004</v>
      </c>
      <c r="P824" s="284">
        <v>2.5</v>
      </c>
      <c r="Q824" s="1056">
        <v>217.9188</v>
      </c>
      <c r="R824" s="1056">
        <v>561.35883000000001</v>
      </c>
      <c r="S824" s="1056">
        <v>174.33503999999999</v>
      </c>
      <c r="T824" s="285">
        <v>9670.364669999999</v>
      </c>
      <c r="U824" s="286">
        <v>1556.9287099999999</v>
      </c>
      <c r="V824" s="286">
        <v>11227.293379999999</v>
      </c>
      <c r="W824" s="287">
        <v>429.77199999999999</v>
      </c>
      <c r="X824" s="287">
        <v>72.328000000000003</v>
      </c>
      <c r="Y824" s="287">
        <v>188.184</v>
      </c>
      <c r="Z824" s="345">
        <v>690.28399999999999</v>
      </c>
      <c r="AA824" s="285">
        <v>11917.577379999999</v>
      </c>
      <c r="AB824" s="263"/>
      <c r="AC824" s="263"/>
      <c r="AD824" s="263"/>
      <c r="AE824" s="249"/>
      <c r="AF824" s="249"/>
      <c r="AG824" s="249"/>
      <c r="AH824" s="835" t="s">
        <v>592</v>
      </c>
      <c r="AI824" s="233"/>
      <c r="AJ824" s="355"/>
      <c r="AK824" s="1625"/>
      <c r="AL824" s="483"/>
      <c r="AM824"/>
      <c r="AO824" t="s">
        <v>364</v>
      </c>
      <c r="AQ824" s="1457"/>
    </row>
    <row r="825" spans="1:43" outlineLevel="1" x14ac:dyDescent="0.2">
      <c r="A825" s="787"/>
      <c r="B825" s="781" t="s">
        <v>2276</v>
      </c>
      <c r="C825" s="977"/>
      <c r="D825" s="977"/>
      <c r="E825" s="767">
        <v>238</v>
      </c>
      <c r="F825" s="276">
        <v>261</v>
      </c>
      <c r="G825" s="276" t="s">
        <v>28</v>
      </c>
      <c r="H825" s="277"/>
      <c r="I825" s="895">
        <v>201</v>
      </c>
      <c r="J825" s="279" t="s">
        <v>2609</v>
      </c>
      <c r="K825" s="277"/>
      <c r="L825" s="322"/>
      <c r="M825" s="281">
        <v>0.06</v>
      </c>
      <c r="N825" s="1463">
        <v>28</v>
      </c>
      <c r="O825" s="283">
        <v>955.38239999999996</v>
      </c>
      <c r="P825" s="284">
        <v>2.5</v>
      </c>
      <c r="Q825" s="1056">
        <v>23.88456</v>
      </c>
      <c r="R825" s="1056">
        <v>61.526629999999997</v>
      </c>
      <c r="S825" s="1056">
        <v>19.10765</v>
      </c>
      <c r="T825" s="285">
        <v>1059.9012399999999</v>
      </c>
      <c r="U825" s="286">
        <v>170.64410000000001</v>
      </c>
      <c r="V825" s="286">
        <v>1230.5453399999999</v>
      </c>
      <c r="W825" s="287">
        <v>64.465800000000002</v>
      </c>
      <c r="X825" s="287">
        <v>10.8492</v>
      </c>
      <c r="Y825" s="287">
        <v>28.227599999999999</v>
      </c>
      <c r="Z825" s="345">
        <v>103.54259999999999</v>
      </c>
      <c r="AA825" s="285">
        <v>1334.0879399999999</v>
      </c>
      <c r="AB825" s="257">
        <v>2922.9782400000004</v>
      </c>
      <c r="AC825" s="257">
        <v>476.73359999999997</v>
      </c>
      <c r="AD825" s="263"/>
      <c r="AE825" s="249">
        <v>3202.0642023552005</v>
      </c>
      <c r="AF825" s="249">
        <v>522.25212412799999</v>
      </c>
      <c r="AG825" s="249"/>
      <c r="AH825" s="835" t="s">
        <v>593</v>
      </c>
      <c r="AI825" s="354">
        <v>2.16</v>
      </c>
      <c r="AJ825" s="361"/>
      <c r="AK825" s="1625"/>
      <c r="AL825" s="483"/>
      <c r="AM825"/>
      <c r="AO825" t="s">
        <v>364</v>
      </c>
      <c r="AQ825" s="1457"/>
    </row>
    <row r="826" spans="1:43" ht="15" customHeight="1" outlineLevel="1" x14ac:dyDescent="0.2">
      <c r="A826" s="787"/>
      <c r="B826" s="807" t="s">
        <v>2276</v>
      </c>
      <c r="C826" s="978"/>
      <c r="D826" s="978"/>
      <c r="E826" s="768">
        <v>238</v>
      </c>
      <c r="F826" s="289">
        <v>261</v>
      </c>
      <c r="G826" s="289" t="s">
        <v>28</v>
      </c>
      <c r="H826" s="290"/>
      <c r="I826" s="897" t="s">
        <v>587</v>
      </c>
      <c r="J826" s="443" t="s">
        <v>671</v>
      </c>
      <c r="K826" s="444"/>
      <c r="L826" s="450"/>
      <c r="M826" s="430"/>
      <c r="N826" s="1473"/>
      <c r="O826" s="430"/>
      <c r="P826" s="429"/>
      <c r="Q826" s="1062"/>
      <c r="R826" s="1062"/>
      <c r="S826" s="1062"/>
      <c r="T826" s="430"/>
      <c r="U826" s="430"/>
      <c r="V826" s="430"/>
      <c r="W826" s="430"/>
      <c r="X826" s="430"/>
      <c r="Y826" s="430"/>
      <c r="Z826" s="430"/>
      <c r="AA826" s="430"/>
      <c r="AB826" s="260"/>
      <c r="AC826" s="260"/>
      <c r="AD826" s="260"/>
      <c r="AE826" s="260"/>
      <c r="AF826" s="260"/>
      <c r="AG826" s="260"/>
      <c r="AH826" s="833"/>
      <c r="AI826" s="261"/>
      <c r="AJ826" s="267"/>
      <c r="AK826" s="1626"/>
      <c r="AL826" s="483"/>
      <c r="AM826"/>
      <c r="AO826" t="s">
        <v>364</v>
      </c>
      <c r="AQ826" s="1453"/>
    </row>
    <row r="827" spans="1:43" ht="24" customHeight="1" x14ac:dyDescent="0.2">
      <c r="A827" s="804" t="s">
        <v>2106</v>
      </c>
      <c r="B827" s="781" t="s">
        <v>2276</v>
      </c>
      <c r="C827" s="977" t="s">
        <v>2537</v>
      </c>
      <c r="D827" s="977" t="s">
        <v>362</v>
      </c>
      <c r="E827" s="769">
        <v>238</v>
      </c>
      <c r="F827" s="268">
        <v>262</v>
      </c>
      <c r="G827" s="268" t="s">
        <v>28</v>
      </c>
      <c r="H827" s="268" t="s">
        <v>498</v>
      </c>
      <c r="I827" s="898"/>
      <c r="J827" s="302" t="s">
        <v>672</v>
      </c>
      <c r="K827" s="271">
        <v>18554</v>
      </c>
      <c r="L827" s="327" t="s">
        <v>583</v>
      </c>
      <c r="M827" s="272">
        <v>3.11</v>
      </c>
      <c r="N827" s="1097"/>
      <c r="O827" s="273">
        <v>92293.022400000002</v>
      </c>
      <c r="P827" s="269"/>
      <c r="Q827" s="1055">
        <v>2307.3255600000002</v>
      </c>
      <c r="R827" s="1055">
        <v>5943.6706299999996</v>
      </c>
      <c r="S827" s="1055">
        <v>1845.8604400000002</v>
      </c>
      <c r="T827" s="274">
        <v>102389.87902999998</v>
      </c>
      <c r="U827" s="272">
        <v>16484.770530000002</v>
      </c>
      <c r="V827" s="272">
        <v>118874.64955999999</v>
      </c>
      <c r="W827" s="275">
        <v>3341.4773</v>
      </c>
      <c r="X827" s="275">
        <v>562.35019999999997</v>
      </c>
      <c r="Y827" s="275">
        <v>1463.1306</v>
      </c>
      <c r="Z827" s="272">
        <v>5366.9580999999998</v>
      </c>
      <c r="AA827" s="274">
        <v>124241.60765999999</v>
      </c>
      <c r="AB827" s="464">
        <v>40907.845440000005</v>
      </c>
      <c r="AC827" s="464">
        <v>7131.0959999999995</v>
      </c>
      <c r="AD827" s="348">
        <v>950.04</v>
      </c>
      <c r="AE827" s="347">
        <v>44813.726522611207</v>
      </c>
      <c r="AF827" s="347">
        <v>7811.9730460799992</v>
      </c>
      <c r="AG827" s="347">
        <v>1561.12</v>
      </c>
      <c r="AH827" s="846">
        <v>178428.4272286912</v>
      </c>
      <c r="AI827" s="846">
        <v>9.6199999999999992</v>
      </c>
      <c r="AJ827" s="398"/>
      <c r="AK827" s="1627">
        <v>103</v>
      </c>
      <c r="AL827" s="484"/>
      <c r="AM827" s="751" t="s">
        <v>2604</v>
      </c>
      <c r="AN827" t="b">
        <v>0</v>
      </c>
      <c r="AO827" t="e">
        <v>#NAME?</v>
      </c>
      <c r="AQ827" s="1454"/>
    </row>
    <row r="828" spans="1:43" outlineLevel="1" x14ac:dyDescent="0.2">
      <c r="A828" s="787"/>
      <c r="B828" s="781" t="s">
        <v>2276</v>
      </c>
      <c r="C828" s="977"/>
      <c r="D828" s="977"/>
      <c r="E828" s="767">
        <v>238</v>
      </c>
      <c r="F828" s="276">
        <v>262</v>
      </c>
      <c r="G828" s="276" t="s">
        <v>28</v>
      </c>
      <c r="H828" s="277"/>
      <c r="I828" s="895">
        <v>1</v>
      </c>
      <c r="J828" s="279" t="s">
        <v>546</v>
      </c>
      <c r="K828" s="319">
        <v>18554</v>
      </c>
      <c r="L828" s="321"/>
      <c r="M828" s="281">
        <v>1</v>
      </c>
      <c r="N828" s="1463">
        <v>54</v>
      </c>
      <c r="O828" s="283">
        <v>44146.32</v>
      </c>
      <c r="P828" s="284">
        <v>2.5</v>
      </c>
      <c r="Q828" s="1056">
        <v>1103.6579999999999</v>
      </c>
      <c r="R828" s="1056">
        <v>2843.0230099999999</v>
      </c>
      <c r="S828" s="1056">
        <v>882.92639999999994</v>
      </c>
      <c r="T828" s="285">
        <v>48975.927409999997</v>
      </c>
      <c r="U828" s="286">
        <v>7885.1243100000002</v>
      </c>
      <c r="V828" s="286">
        <v>56861.051719999996</v>
      </c>
      <c r="W828" s="287">
        <v>1074.43</v>
      </c>
      <c r="X828" s="287">
        <v>180.82</v>
      </c>
      <c r="Y828" s="287">
        <v>470.46</v>
      </c>
      <c r="Z828" s="345">
        <v>1725.71</v>
      </c>
      <c r="AA828" s="285">
        <v>58586.761719999995</v>
      </c>
      <c r="AB828" s="369"/>
      <c r="AC828" s="369"/>
      <c r="AD828" s="369"/>
      <c r="AE828" s="350"/>
      <c r="AF828" s="350"/>
      <c r="AG828" s="350"/>
      <c r="AH828" s="832"/>
      <c r="AI828" s="843"/>
      <c r="AJ828" s="351"/>
      <c r="AK828" s="1625"/>
      <c r="AL828" s="483"/>
      <c r="AM828"/>
      <c r="AO828" t="s">
        <v>364</v>
      </c>
      <c r="AQ828" s="1453"/>
    </row>
    <row r="829" spans="1:43" outlineLevel="1" x14ac:dyDescent="0.2">
      <c r="A829" s="787"/>
      <c r="B829" s="781" t="s">
        <v>2276</v>
      </c>
      <c r="C829" s="977"/>
      <c r="D829" s="977"/>
      <c r="E829" s="767">
        <v>238</v>
      </c>
      <c r="F829" s="276">
        <v>262</v>
      </c>
      <c r="G829" s="276" t="s">
        <v>28</v>
      </c>
      <c r="H829" s="277"/>
      <c r="I829" s="895">
        <v>80</v>
      </c>
      <c r="J829" s="279" t="s">
        <v>561</v>
      </c>
      <c r="K829" s="319"/>
      <c r="L829" s="322"/>
      <c r="M829" s="281">
        <v>1</v>
      </c>
      <c r="N829" s="1463">
        <v>42</v>
      </c>
      <c r="O829" s="283">
        <v>27573.48</v>
      </c>
      <c r="P829" s="284">
        <v>2.5</v>
      </c>
      <c r="Q829" s="1056">
        <v>689.33699999999999</v>
      </c>
      <c r="R829" s="1056">
        <v>1775.7321099999999</v>
      </c>
      <c r="S829" s="1056">
        <v>551.46960000000001</v>
      </c>
      <c r="T829" s="285">
        <v>30590.01871</v>
      </c>
      <c r="U829" s="286">
        <v>4924.9930100000001</v>
      </c>
      <c r="V829" s="286">
        <v>35515.011720000002</v>
      </c>
      <c r="W829" s="287">
        <v>1074.43</v>
      </c>
      <c r="X829" s="287">
        <v>180.82</v>
      </c>
      <c r="Y829" s="287">
        <v>470.46</v>
      </c>
      <c r="Z829" s="345">
        <v>1725.71</v>
      </c>
      <c r="AA829" s="285">
        <v>37240.721720000001</v>
      </c>
      <c r="AB829" s="263"/>
      <c r="AC829" s="263"/>
      <c r="AD829" s="263"/>
      <c r="AE829" s="249"/>
      <c r="AF829" s="249"/>
      <c r="AG829" s="249"/>
      <c r="AH829" s="830"/>
      <c r="AI829" s="225"/>
      <c r="AJ829" s="266"/>
      <c r="AK829" s="1625"/>
      <c r="AL829" s="483"/>
      <c r="AM829"/>
      <c r="AO829" t="s">
        <v>364</v>
      </c>
      <c r="AQ829" s="1453"/>
    </row>
    <row r="830" spans="1:43" outlineLevel="1" x14ac:dyDescent="0.2">
      <c r="A830" s="787"/>
      <c r="B830" s="781" t="s">
        <v>2276</v>
      </c>
      <c r="C830" s="977"/>
      <c r="D830" s="977"/>
      <c r="E830" s="767">
        <v>238</v>
      </c>
      <c r="F830" s="276">
        <v>262</v>
      </c>
      <c r="G830" s="276" t="s">
        <v>28</v>
      </c>
      <c r="H830" s="277"/>
      <c r="I830" s="895">
        <v>180</v>
      </c>
      <c r="J830" s="279" t="s">
        <v>543</v>
      </c>
      <c r="K830" s="319"/>
      <c r="L830" s="322"/>
      <c r="M830" s="281">
        <v>0.5</v>
      </c>
      <c r="N830" s="1463">
        <v>33</v>
      </c>
      <c r="O830" s="283">
        <v>9686.4</v>
      </c>
      <c r="P830" s="284">
        <v>2.5</v>
      </c>
      <c r="Q830" s="1056">
        <v>242.16</v>
      </c>
      <c r="R830" s="1056">
        <v>623.80416000000002</v>
      </c>
      <c r="S830" s="1056">
        <v>193.72800000000001</v>
      </c>
      <c r="T830" s="285">
        <v>10746.092159999998</v>
      </c>
      <c r="U830" s="286">
        <v>1730.12084</v>
      </c>
      <c r="V830" s="286">
        <v>12476.212999999998</v>
      </c>
      <c r="W830" s="287">
        <v>537.21500000000003</v>
      </c>
      <c r="X830" s="287">
        <v>90.41</v>
      </c>
      <c r="Y830" s="287">
        <v>235.23</v>
      </c>
      <c r="Z830" s="345">
        <v>862.85500000000002</v>
      </c>
      <c r="AA830" s="285">
        <v>13339.067999999997</v>
      </c>
      <c r="AB830" s="263"/>
      <c r="AC830" s="263"/>
      <c r="AD830" s="263"/>
      <c r="AE830" s="249"/>
      <c r="AF830" s="249"/>
      <c r="AG830" s="249"/>
      <c r="AH830" s="830"/>
      <c r="AI830" s="225"/>
      <c r="AJ830" s="266"/>
      <c r="AK830" s="1625"/>
      <c r="AL830" s="483"/>
      <c r="AM830"/>
      <c r="AO830" t="s">
        <v>364</v>
      </c>
      <c r="AQ830" s="1453"/>
    </row>
    <row r="831" spans="1:43" outlineLevel="1" x14ac:dyDescent="0.2">
      <c r="A831" s="787"/>
      <c r="B831" s="781" t="s">
        <v>2276</v>
      </c>
      <c r="C831" s="977"/>
      <c r="D831" s="977"/>
      <c r="E831" s="767">
        <v>238</v>
      </c>
      <c r="F831" s="276">
        <v>262</v>
      </c>
      <c r="G831" s="276" t="s">
        <v>28</v>
      </c>
      <c r="H831" s="277"/>
      <c r="I831" s="895">
        <v>200</v>
      </c>
      <c r="J831" s="279" t="s">
        <v>1927</v>
      </c>
      <c r="K831" s="277"/>
      <c r="L831" s="322"/>
      <c r="M831" s="281">
        <v>0.38</v>
      </c>
      <c r="N831" s="1463">
        <v>28</v>
      </c>
      <c r="O831" s="283">
        <v>6050.7551999999996</v>
      </c>
      <c r="P831" s="284">
        <v>2.5</v>
      </c>
      <c r="Q831" s="1056">
        <v>151.26888</v>
      </c>
      <c r="R831" s="1056">
        <v>389.66863000000001</v>
      </c>
      <c r="S831" s="1056">
        <v>121.0151</v>
      </c>
      <c r="T831" s="285">
        <v>6712.707809999999</v>
      </c>
      <c r="U831" s="286">
        <v>1080.74596</v>
      </c>
      <c r="V831" s="286">
        <v>7793.4537699999992</v>
      </c>
      <c r="W831" s="287">
        <v>408.28339999999997</v>
      </c>
      <c r="X831" s="287">
        <v>68.711600000000004</v>
      </c>
      <c r="Y831" s="287">
        <v>178.7748</v>
      </c>
      <c r="Z831" s="345">
        <v>655.76980000000003</v>
      </c>
      <c r="AA831" s="285">
        <v>8449.2235699999983</v>
      </c>
      <c r="AB831" s="257">
        <v>33946.607520000005</v>
      </c>
      <c r="AC831" s="257">
        <v>6512.8391999999994</v>
      </c>
      <c r="AD831" s="263"/>
      <c r="AE831" s="249">
        <v>37187.829606009604</v>
      </c>
      <c r="AF831" s="249">
        <v>7134.6850868159991</v>
      </c>
      <c r="AG831" s="249"/>
      <c r="AH831" s="830"/>
      <c r="AI831" s="225"/>
      <c r="AJ831" s="266"/>
      <c r="AK831" s="1625"/>
      <c r="AL831" s="483"/>
      <c r="AM831"/>
      <c r="AO831" t="s">
        <v>364</v>
      </c>
      <c r="AQ831" s="1453"/>
    </row>
    <row r="832" spans="1:43" outlineLevel="1" x14ac:dyDescent="0.2">
      <c r="A832" s="787"/>
      <c r="B832" s="781" t="s">
        <v>2276</v>
      </c>
      <c r="C832" s="977"/>
      <c r="D832" s="977"/>
      <c r="E832" s="767">
        <v>238</v>
      </c>
      <c r="F832" s="276">
        <v>262</v>
      </c>
      <c r="G832" s="276" t="s">
        <v>28</v>
      </c>
      <c r="H832" s="277"/>
      <c r="I832" s="895">
        <v>170</v>
      </c>
      <c r="J832" s="279" t="s">
        <v>3262</v>
      </c>
      <c r="K832" s="277"/>
      <c r="L832" s="322"/>
      <c r="M832" s="281">
        <v>0.2</v>
      </c>
      <c r="N832" s="1463">
        <v>36</v>
      </c>
      <c r="O832" s="283">
        <v>4358.3760000000002</v>
      </c>
      <c r="P832" s="284">
        <v>2.5</v>
      </c>
      <c r="Q832" s="1056">
        <v>108.9594</v>
      </c>
      <c r="R832" s="1056">
        <v>280.67941000000002</v>
      </c>
      <c r="S832" s="1056">
        <v>87.167519999999996</v>
      </c>
      <c r="T832" s="285">
        <v>4835.1823299999996</v>
      </c>
      <c r="U832" s="286">
        <v>778.46436000000006</v>
      </c>
      <c r="V832" s="286">
        <v>5613.6466899999996</v>
      </c>
      <c r="W832" s="287">
        <v>214.886</v>
      </c>
      <c r="X832" s="287">
        <v>36.164000000000001</v>
      </c>
      <c r="Y832" s="287">
        <v>94.091999999999999</v>
      </c>
      <c r="Z832" s="345">
        <v>345.142</v>
      </c>
      <c r="AA832" s="285">
        <v>5958.7886899999994</v>
      </c>
      <c r="AB832" s="263"/>
      <c r="AC832" s="263"/>
      <c r="AD832" s="263"/>
      <c r="AE832" s="249"/>
      <c r="AF832" s="249"/>
      <c r="AG832" s="249"/>
      <c r="AH832" s="835" t="s">
        <v>592</v>
      </c>
      <c r="AI832" s="233"/>
      <c r="AJ832" s="355"/>
      <c r="AK832" s="1625"/>
      <c r="AL832" s="483"/>
      <c r="AM832"/>
      <c r="AO832" t="s">
        <v>364</v>
      </c>
      <c r="AQ832" s="1457"/>
    </row>
    <row r="833" spans="1:43" outlineLevel="1" x14ac:dyDescent="0.2">
      <c r="A833" s="787"/>
      <c r="B833" s="781" t="s">
        <v>2276</v>
      </c>
      <c r="C833" s="977"/>
      <c r="D833" s="977"/>
      <c r="E833" s="767">
        <v>238</v>
      </c>
      <c r="F833" s="276">
        <v>262</v>
      </c>
      <c r="G833" s="276" t="s">
        <v>28</v>
      </c>
      <c r="H833" s="277"/>
      <c r="I833" s="895">
        <v>201</v>
      </c>
      <c r="J833" s="279" t="s">
        <v>2609</v>
      </c>
      <c r="K833" s="277"/>
      <c r="L833" s="322"/>
      <c r="M833" s="281">
        <v>0.03</v>
      </c>
      <c r="N833" s="1463">
        <v>28</v>
      </c>
      <c r="O833" s="283">
        <v>477.69119999999998</v>
      </c>
      <c r="P833" s="284">
        <v>2.5</v>
      </c>
      <c r="Q833" s="1056">
        <v>11.94228</v>
      </c>
      <c r="R833" s="1056">
        <v>30.763310000000001</v>
      </c>
      <c r="S833" s="1056">
        <v>9.55382</v>
      </c>
      <c r="T833" s="285">
        <v>529.95060999999998</v>
      </c>
      <c r="U833" s="286">
        <v>85.322050000000004</v>
      </c>
      <c r="V833" s="286">
        <v>615.27265999999997</v>
      </c>
      <c r="W833" s="287">
        <v>32.232900000000001</v>
      </c>
      <c r="X833" s="287">
        <v>5.4245999999999999</v>
      </c>
      <c r="Y833" s="287">
        <v>14.113799999999999</v>
      </c>
      <c r="Z833" s="345">
        <v>51.771299999999997</v>
      </c>
      <c r="AA833" s="285">
        <v>667.04395999999997</v>
      </c>
      <c r="AB833" s="257">
        <v>6961.2379199999996</v>
      </c>
      <c r="AC833" s="257">
        <v>618.2568</v>
      </c>
      <c r="AD833" s="263"/>
      <c r="AE833" s="249">
        <v>7625.8969166015995</v>
      </c>
      <c r="AF833" s="249">
        <v>677.28795926400005</v>
      </c>
      <c r="AG833" s="249"/>
      <c r="AH833" s="835" t="s">
        <v>593</v>
      </c>
      <c r="AI833" s="354">
        <v>2.16</v>
      </c>
      <c r="AJ833" s="361"/>
      <c r="AK833" s="1625"/>
      <c r="AL833" s="483"/>
      <c r="AM833"/>
      <c r="AO833" t="s">
        <v>364</v>
      </c>
      <c r="AQ833" s="1457"/>
    </row>
    <row r="834" spans="1:43" ht="15" customHeight="1" outlineLevel="1" x14ac:dyDescent="0.2">
      <c r="A834" s="787"/>
      <c r="B834" s="807" t="s">
        <v>2276</v>
      </c>
      <c r="C834" s="978"/>
      <c r="D834" s="978"/>
      <c r="E834" s="768">
        <v>238</v>
      </c>
      <c r="F834" s="289">
        <v>262</v>
      </c>
      <c r="G834" s="289" t="s">
        <v>28</v>
      </c>
      <c r="H834" s="290"/>
      <c r="I834" s="897" t="s">
        <v>587</v>
      </c>
      <c r="J834" s="443" t="s">
        <v>671</v>
      </c>
      <c r="K834" s="444"/>
      <c r="L834" s="450"/>
      <c r="M834" s="430"/>
      <c r="N834" s="1473"/>
      <c r="O834" s="430"/>
      <c r="P834" s="429"/>
      <c r="Q834" s="1062"/>
      <c r="R834" s="1062"/>
      <c r="S834" s="1062"/>
      <c r="T834" s="430"/>
      <c r="U834" s="430"/>
      <c r="V834" s="430"/>
      <c r="W834" s="430"/>
      <c r="X834" s="430"/>
      <c r="Y834" s="430"/>
      <c r="Z834" s="430"/>
      <c r="AA834" s="430"/>
      <c r="AB834" s="260"/>
      <c r="AC834" s="260"/>
      <c r="AD834" s="260"/>
      <c r="AE834" s="260"/>
      <c r="AF834" s="260"/>
      <c r="AG834" s="260"/>
      <c r="AH834" s="833"/>
      <c r="AI834" s="261"/>
      <c r="AJ834" s="267"/>
      <c r="AK834" s="1626"/>
      <c r="AL834" s="483"/>
      <c r="AM834"/>
      <c r="AO834" t="s">
        <v>364</v>
      </c>
      <c r="AQ834" s="1453"/>
    </row>
    <row r="835" spans="1:43" ht="27.75" customHeight="1" x14ac:dyDescent="0.2">
      <c r="A835" s="804" t="s">
        <v>2107</v>
      </c>
      <c r="B835" s="781" t="s">
        <v>2276</v>
      </c>
      <c r="C835" s="977" t="s">
        <v>2537</v>
      </c>
      <c r="D835" s="977" t="s">
        <v>362</v>
      </c>
      <c r="E835" s="769">
        <v>238</v>
      </c>
      <c r="F835" s="268">
        <v>271</v>
      </c>
      <c r="G835" s="268" t="s">
        <v>167</v>
      </c>
      <c r="H835" s="268" t="s">
        <v>498</v>
      </c>
      <c r="I835" s="900"/>
      <c r="J835" s="270" t="s">
        <v>849</v>
      </c>
      <c r="K835" s="271">
        <v>12</v>
      </c>
      <c r="L835" s="327" t="s">
        <v>641</v>
      </c>
      <c r="M835" s="272">
        <v>5.92</v>
      </c>
      <c r="N835" s="1097"/>
      <c r="O835" s="273">
        <v>153669.924</v>
      </c>
      <c r="P835" s="269"/>
      <c r="Q835" s="1055">
        <v>14752.312699999999</v>
      </c>
      <c r="R835" s="1055">
        <v>9896.3431099999998</v>
      </c>
      <c r="S835" s="1055">
        <v>3073.3984799999998</v>
      </c>
      <c r="T835" s="274">
        <v>181391.97829</v>
      </c>
      <c r="U835" s="272">
        <v>29204.108509999998</v>
      </c>
      <c r="V835" s="272">
        <v>210596.08679999999</v>
      </c>
      <c r="W835" s="275">
        <v>6360.6256000000003</v>
      </c>
      <c r="X835" s="275">
        <v>1070.4544000000001</v>
      </c>
      <c r="Y835" s="275">
        <v>2785.1232</v>
      </c>
      <c r="Z835" s="272">
        <v>10216.2032</v>
      </c>
      <c r="AA835" s="274">
        <v>220812.28999999998</v>
      </c>
      <c r="AB835" s="348">
        <v>22955.1</v>
      </c>
      <c r="AC835" s="348">
        <v>7858.23</v>
      </c>
      <c r="AD835" s="348">
        <v>950.04</v>
      </c>
      <c r="AE835" s="347">
        <v>25146.85</v>
      </c>
      <c r="AF835" s="347">
        <v>8608.5300000000007</v>
      </c>
      <c r="AG835" s="347">
        <v>1561.12</v>
      </c>
      <c r="AH835" s="347">
        <v>256128.78999999998</v>
      </c>
      <c r="AI835" s="846">
        <v>21344.07</v>
      </c>
      <c r="AJ835" s="398"/>
      <c r="AK835" s="1627">
        <v>104</v>
      </c>
      <c r="AL835" s="484"/>
      <c r="AM835" s="751" t="s">
        <v>2604</v>
      </c>
      <c r="AN835" t="b">
        <v>0</v>
      </c>
      <c r="AO835" t="e">
        <v>#NAME?</v>
      </c>
      <c r="AQ835" s="1454"/>
    </row>
    <row r="836" spans="1:43" outlineLevel="1" x14ac:dyDescent="0.2">
      <c r="A836" s="787"/>
      <c r="B836" s="781" t="s">
        <v>2276</v>
      </c>
      <c r="C836" s="977"/>
      <c r="D836" s="977"/>
      <c r="E836" s="767">
        <v>238</v>
      </c>
      <c r="F836" s="276">
        <v>271</v>
      </c>
      <c r="G836" s="276" t="s">
        <v>167</v>
      </c>
      <c r="H836" s="277"/>
      <c r="I836" s="895">
        <v>80</v>
      </c>
      <c r="J836" s="279" t="s">
        <v>561</v>
      </c>
      <c r="K836" s="280"/>
      <c r="L836" s="321"/>
      <c r="M836" s="281">
        <v>5.14</v>
      </c>
      <c r="N836" s="1463">
        <v>42</v>
      </c>
      <c r="O836" s="283">
        <v>141727.68719999999</v>
      </c>
      <c r="P836" s="284">
        <v>9.6</v>
      </c>
      <c r="Q836" s="1056">
        <v>13605.857969999999</v>
      </c>
      <c r="R836" s="1056">
        <v>9127.2630599999993</v>
      </c>
      <c r="S836" s="1056">
        <v>2834.5537399999998</v>
      </c>
      <c r="T836" s="285">
        <v>167295.36197</v>
      </c>
      <c r="U836" s="286">
        <v>26934.55328</v>
      </c>
      <c r="V836" s="286">
        <v>194229.91524999999</v>
      </c>
      <c r="W836" s="287">
        <v>5522.5702000000001</v>
      </c>
      <c r="X836" s="287">
        <v>929.41480000000001</v>
      </c>
      <c r="Y836" s="287">
        <v>2418.1644000000001</v>
      </c>
      <c r="Z836" s="286">
        <v>8870.1494000000002</v>
      </c>
      <c r="AA836" s="285">
        <v>203100.06464999999</v>
      </c>
      <c r="AB836" s="350"/>
      <c r="AC836" s="350"/>
      <c r="AD836" s="350"/>
      <c r="AE836" s="350"/>
      <c r="AF836" s="350"/>
      <c r="AG836" s="350"/>
      <c r="AH836" s="350" t="s">
        <v>364</v>
      </c>
      <c r="AI836" s="843"/>
      <c r="AJ836" s="351"/>
      <c r="AK836" s="1625"/>
      <c r="AL836" s="483"/>
      <c r="AM836"/>
      <c r="AO836" t="s">
        <v>364</v>
      </c>
      <c r="AQ836" s="1453"/>
    </row>
    <row r="837" spans="1:43" outlineLevel="1" x14ac:dyDescent="0.2">
      <c r="A837" s="787"/>
      <c r="B837" s="807" t="s">
        <v>2276</v>
      </c>
      <c r="C837" s="978"/>
      <c r="D837" s="978"/>
      <c r="E837" s="768">
        <v>238</v>
      </c>
      <c r="F837" s="289">
        <v>271</v>
      </c>
      <c r="G837" s="289" t="s">
        <v>167</v>
      </c>
      <c r="H837" s="290"/>
      <c r="I837" s="899">
        <v>200</v>
      </c>
      <c r="J837" s="292" t="s">
        <v>1927</v>
      </c>
      <c r="K837" s="290"/>
      <c r="L837" s="656"/>
      <c r="M837" s="294">
        <v>0.78</v>
      </c>
      <c r="N837" s="1465">
        <v>27</v>
      </c>
      <c r="O837" s="283">
        <v>11942.236800000001</v>
      </c>
      <c r="P837" s="297">
        <v>9.6</v>
      </c>
      <c r="Q837" s="1056">
        <v>1146.4547299999999</v>
      </c>
      <c r="R837" s="1056">
        <v>769.08005000000003</v>
      </c>
      <c r="S837" s="1056">
        <v>238.84474</v>
      </c>
      <c r="T837" s="298">
        <v>14096.616320000001</v>
      </c>
      <c r="U837" s="286">
        <v>2269.5552299999999</v>
      </c>
      <c r="V837" s="299">
        <v>16366.171550000001</v>
      </c>
      <c r="W837" s="287">
        <v>838.05539999999996</v>
      </c>
      <c r="X837" s="287">
        <v>141.03960000000001</v>
      </c>
      <c r="Y837" s="287">
        <v>366.9588</v>
      </c>
      <c r="Z837" s="299">
        <v>1346.0538000000001</v>
      </c>
      <c r="AA837" s="298">
        <v>17712.225350000001</v>
      </c>
      <c r="AB837" s="260"/>
      <c r="AC837" s="260"/>
      <c r="AD837" s="260"/>
      <c r="AE837" s="260"/>
      <c r="AF837" s="260"/>
      <c r="AG837" s="260"/>
      <c r="AH837" s="260" t="s">
        <v>364</v>
      </c>
      <c r="AI837" s="261"/>
      <c r="AJ837" s="267"/>
      <c r="AK837" s="1626"/>
      <c r="AL837" s="483"/>
      <c r="AM837"/>
      <c r="AO837" t="s">
        <v>364</v>
      </c>
      <c r="AQ837" s="1453"/>
    </row>
    <row r="838" spans="1:43" ht="18" customHeight="1" x14ac:dyDescent="0.2">
      <c r="A838" s="804" t="s">
        <v>2108</v>
      </c>
      <c r="B838" s="781" t="s">
        <v>2276</v>
      </c>
      <c r="C838" s="977" t="s">
        <v>2537</v>
      </c>
      <c r="D838" s="977" t="s">
        <v>362</v>
      </c>
      <c r="E838" s="769">
        <v>238</v>
      </c>
      <c r="F838" s="268">
        <v>272</v>
      </c>
      <c r="G838" s="268" t="s">
        <v>167</v>
      </c>
      <c r="H838" s="268" t="s">
        <v>498</v>
      </c>
      <c r="I838" s="898"/>
      <c r="J838" s="302" t="s">
        <v>850</v>
      </c>
      <c r="K838" s="271">
        <v>12</v>
      </c>
      <c r="L838" s="327" t="s">
        <v>641</v>
      </c>
      <c r="M838" s="272">
        <v>18.349999999999998</v>
      </c>
      <c r="N838" s="1097"/>
      <c r="O838" s="273">
        <v>419228.19839999999</v>
      </c>
      <c r="P838" s="269"/>
      <c r="Q838" s="1055">
        <v>40245.907050000002</v>
      </c>
      <c r="R838" s="1055">
        <v>26998.295969999999</v>
      </c>
      <c r="S838" s="1055">
        <v>8384.5639700000011</v>
      </c>
      <c r="T838" s="274">
        <v>494856.96538999997</v>
      </c>
      <c r="U838" s="272">
        <v>79671.971419999987</v>
      </c>
      <c r="V838" s="272">
        <v>574528.93680999987</v>
      </c>
      <c r="W838" s="275">
        <v>19715.790500000003</v>
      </c>
      <c r="X838" s="275">
        <v>3318.0470000000005</v>
      </c>
      <c r="Y838" s="275">
        <v>8632.9409999999989</v>
      </c>
      <c r="Z838" s="272">
        <v>31666.7785</v>
      </c>
      <c r="AA838" s="274">
        <v>606195.71531</v>
      </c>
      <c r="AB838" s="341">
        <v>98257.622400000007</v>
      </c>
      <c r="AC838" s="341">
        <v>37654.011360000004</v>
      </c>
      <c r="AD838" s="339">
        <v>950.04</v>
      </c>
      <c r="AE838" s="340">
        <v>107639.260186752</v>
      </c>
      <c r="AF838" s="340">
        <v>41249.216364652806</v>
      </c>
      <c r="AG838" s="340">
        <v>1561.12</v>
      </c>
      <c r="AH838" s="340">
        <v>756645.3118614048</v>
      </c>
      <c r="AI838" s="842">
        <v>63053.78</v>
      </c>
      <c r="AJ838" s="395"/>
      <c r="AK838" s="1627">
        <v>105</v>
      </c>
      <c r="AL838" s="484"/>
      <c r="AM838" s="751" t="s">
        <v>2604</v>
      </c>
      <c r="AN838" t="b">
        <v>0</v>
      </c>
      <c r="AO838" t="e">
        <v>#NAME?</v>
      </c>
      <c r="AQ838" s="1454"/>
    </row>
    <row r="839" spans="1:43" outlineLevel="1" x14ac:dyDescent="0.2">
      <c r="A839" s="787"/>
      <c r="B839" s="781" t="s">
        <v>2276</v>
      </c>
      <c r="C839" s="977"/>
      <c r="D839" s="977"/>
      <c r="E839" s="767">
        <v>238</v>
      </c>
      <c r="F839" s="276">
        <v>272</v>
      </c>
      <c r="G839" s="276" t="s">
        <v>167</v>
      </c>
      <c r="H839" s="277"/>
      <c r="I839" s="895">
        <v>80</v>
      </c>
      <c r="J839" s="279" t="s">
        <v>561</v>
      </c>
      <c r="K839" s="319"/>
      <c r="L839" s="321"/>
      <c r="M839" s="281">
        <v>10.28</v>
      </c>
      <c r="N839" s="1463">
        <v>42</v>
      </c>
      <c r="O839" s="283">
        <v>283455.37439999997</v>
      </c>
      <c r="P839" s="284">
        <v>9.6</v>
      </c>
      <c r="Q839" s="1056">
        <v>27211.715939999998</v>
      </c>
      <c r="R839" s="1056">
        <v>18254.526109999999</v>
      </c>
      <c r="S839" s="1056">
        <v>5669.1074900000003</v>
      </c>
      <c r="T839" s="285">
        <v>334590.72394</v>
      </c>
      <c r="U839" s="286">
        <v>53869.106549999997</v>
      </c>
      <c r="V839" s="286">
        <v>388459.83048999996</v>
      </c>
      <c r="W839" s="287">
        <v>11045.1404</v>
      </c>
      <c r="X839" s="287">
        <v>1858.8296</v>
      </c>
      <c r="Y839" s="287">
        <v>4836.3288000000002</v>
      </c>
      <c r="Z839" s="345">
        <v>17740.2988</v>
      </c>
      <c r="AA839" s="285">
        <v>406200.12928999995</v>
      </c>
      <c r="AB839" s="369"/>
      <c r="AC839" s="369"/>
      <c r="AD839" s="369"/>
      <c r="AE839" s="350"/>
      <c r="AF839" s="350"/>
      <c r="AG839" s="350"/>
      <c r="AH839" s="1435" t="s">
        <v>364</v>
      </c>
      <c r="AI839" s="843"/>
      <c r="AJ839" s="351"/>
      <c r="AK839" s="1625"/>
      <c r="AL839" s="483"/>
      <c r="AM839"/>
      <c r="AO839" t="s">
        <v>364</v>
      </c>
      <c r="AQ839" s="1453"/>
    </row>
    <row r="840" spans="1:43" outlineLevel="1" x14ac:dyDescent="0.2">
      <c r="A840" s="787"/>
      <c r="B840" s="781" t="s">
        <v>2276</v>
      </c>
      <c r="C840" s="977"/>
      <c r="D840" s="977"/>
      <c r="E840" s="767">
        <v>238</v>
      </c>
      <c r="F840" s="276">
        <v>272</v>
      </c>
      <c r="G840" s="276" t="s">
        <v>167</v>
      </c>
      <c r="H840" s="277"/>
      <c r="I840" s="895">
        <v>180</v>
      </c>
      <c r="J840" s="279" t="s">
        <v>543</v>
      </c>
      <c r="K840" s="319"/>
      <c r="L840" s="322"/>
      <c r="M840" s="281">
        <v>2.57</v>
      </c>
      <c r="N840" s="1463">
        <v>33</v>
      </c>
      <c r="O840" s="283">
        <v>49788.095999999998</v>
      </c>
      <c r="P840" s="284">
        <v>9.6</v>
      </c>
      <c r="Q840" s="1056">
        <v>4779.6572200000001</v>
      </c>
      <c r="R840" s="1056">
        <v>3206.35338</v>
      </c>
      <c r="S840" s="1056">
        <v>995.76192000000003</v>
      </c>
      <c r="T840" s="285">
        <v>58769.868519999996</v>
      </c>
      <c r="U840" s="286">
        <v>9461.9488299999994</v>
      </c>
      <c r="V840" s="286">
        <v>68231.817349999998</v>
      </c>
      <c r="W840" s="287">
        <v>2761.2851000000001</v>
      </c>
      <c r="X840" s="287">
        <v>464.70740000000001</v>
      </c>
      <c r="Y840" s="287">
        <v>1209.0822000000001</v>
      </c>
      <c r="Z840" s="345">
        <v>4435.0747000000001</v>
      </c>
      <c r="AA840" s="285">
        <v>72666.892049999995</v>
      </c>
      <c r="AB840" s="263"/>
      <c r="AC840" s="263"/>
      <c r="AD840" s="263"/>
      <c r="AE840" s="249"/>
      <c r="AF840" s="249"/>
      <c r="AG840" s="249"/>
      <c r="AH840" s="1435" t="s">
        <v>364</v>
      </c>
      <c r="AI840" s="225"/>
      <c r="AJ840" s="266"/>
      <c r="AK840" s="1625"/>
      <c r="AL840" s="483"/>
      <c r="AM840"/>
      <c r="AO840" t="s">
        <v>364</v>
      </c>
      <c r="AQ840" s="1453"/>
    </row>
    <row r="841" spans="1:43" outlineLevel="1" x14ac:dyDescent="0.2">
      <c r="A841" s="787"/>
      <c r="B841" s="781" t="s">
        <v>2276</v>
      </c>
      <c r="C841" s="977"/>
      <c r="D841" s="977"/>
      <c r="E841" s="767">
        <v>238</v>
      </c>
      <c r="F841" s="276">
        <v>272</v>
      </c>
      <c r="G841" s="276" t="s">
        <v>167</v>
      </c>
      <c r="H841" s="277"/>
      <c r="I841" s="895">
        <v>182</v>
      </c>
      <c r="J841" s="279" t="s">
        <v>506</v>
      </c>
      <c r="K841" s="319"/>
      <c r="L841" s="322"/>
      <c r="M841" s="281">
        <v>2.57</v>
      </c>
      <c r="N841" s="1463">
        <v>26</v>
      </c>
      <c r="O841" s="283">
        <v>37835.128799999999</v>
      </c>
      <c r="P841" s="284">
        <v>9.6</v>
      </c>
      <c r="Q841" s="1056">
        <v>3632.17236</v>
      </c>
      <c r="R841" s="1056">
        <v>2436.5822899999998</v>
      </c>
      <c r="S841" s="1056">
        <v>756.70258000000001</v>
      </c>
      <c r="T841" s="285">
        <v>44660.586029999991</v>
      </c>
      <c r="U841" s="286">
        <v>7190.3543499999996</v>
      </c>
      <c r="V841" s="286">
        <v>51850.940379999993</v>
      </c>
      <c r="W841" s="287">
        <v>2761.2851000000001</v>
      </c>
      <c r="X841" s="287">
        <v>464.70740000000001</v>
      </c>
      <c r="Y841" s="287">
        <v>1209.0822000000001</v>
      </c>
      <c r="Z841" s="345">
        <v>4435.0747000000001</v>
      </c>
      <c r="AA841" s="285">
        <v>56286.01507999999</v>
      </c>
      <c r="AB841" s="263"/>
      <c r="AC841" s="263"/>
      <c r="AD841" s="263"/>
      <c r="AE841" s="249"/>
      <c r="AF841" s="249"/>
      <c r="AG841" s="249"/>
      <c r="AH841" s="1435" t="s">
        <v>364</v>
      </c>
      <c r="AI841" s="225"/>
      <c r="AJ841" s="266"/>
      <c r="AK841" s="1625"/>
      <c r="AL841" s="483"/>
      <c r="AM841"/>
      <c r="AO841" t="s">
        <v>364</v>
      </c>
      <c r="AQ841" s="1453"/>
    </row>
    <row r="842" spans="1:43" outlineLevel="1" x14ac:dyDescent="0.2">
      <c r="A842" s="787"/>
      <c r="B842" s="781" t="s">
        <v>2276</v>
      </c>
      <c r="C842" s="977"/>
      <c r="D842" s="977"/>
      <c r="E842" s="767">
        <v>238</v>
      </c>
      <c r="F842" s="276">
        <v>272</v>
      </c>
      <c r="G842" s="276" t="s">
        <v>167</v>
      </c>
      <c r="H842" s="277"/>
      <c r="I842" s="895">
        <v>200</v>
      </c>
      <c r="J842" s="279" t="s">
        <v>1927</v>
      </c>
      <c r="K842" s="277"/>
      <c r="L842" s="322"/>
      <c r="M842" s="281">
        <v>2.35</v>
      </c>
      <c r="N842" s="1463">
        <v>27</v>
      </c>
      <c r="O842" s="283">
        <v>35979.815999999999</v>
      </c>
      <c r="P842" s="284">
        <v>9.6</v>
      </c>
      <c r="Q842" s="1056">
        <v>3454.0623399999999</v>
      </c>
      <c r="R842" s="1056">
        <v>2317.1001500000002</v>
      </c>
      <c r="S842" s="1056">
        <v>719.59631999999999</v>
      </c>
      <c r="T842" s="285">
        <v>42470.574809999991</v>
      </c>
      <c r="U842" s="286">
        <v>6837.7625399999997</v>
      </c>
      <c r="V842" s="286">
        <v>49308.337349999987</v>
      </c>
      <c r="W842" s="287">
        <v>2524.9105</v>
      </c>
      <c r="X842" s="287">
        <v>424.92700000000002</v>
      </c>
      <c r="Y842" s="287">
        <v>1105.5809999999999</v>
      </c>
      <c r="Z842" s="345">
        <v>4055.4184999999998</v>
      </c>
      <c r="AA842" s="285">
        <v>53363.755849999987</v>
      </c>
      <c r="AB842" s="257">
        <v>79703.477280000006</v>
      </c>
      <c r="AC842" s="257">
        <v>37108.300320000002</v>
      </c>
      <c r="AD842" s="263"/>
      <c r="AE842" s="249">
        <v>87313.565290694401</v>
      </c>
      <c r="AF842" s="249">
        <v>40651.400834553606</v>
      </c>
      <c r="AG842" s="249"/>
      <c r="AH842" s="1435" t="s">
        <v>364</v>
      </c>
      <c r="AI842" s="225"/>
      <c r="AJ842" s="266"/>
      <c r="AK842" s="1625"/>
      <c r="AL842" s="483"/>
      <c r="AM842"/>
      <c r="AO842" t="s">
        <v>364</v>
      </c>
      <c r="AQ842" s="1453"/>
    </row>
    <row r="843" spans="1:43" outlineLevel="1" x14ac:dyDescent="0.2">
      <c r="A843" s="787"/>
      <c r="B843" s="781" t="s">
        <v>2276</v>
      </c>
      <c r="C843" s="977"/>
      <c r="D843" s="977"/>
      <c r="E843" s="767">
        <v>238</v>
      </c>
      <c r="F843" s="276">
        <v>272</v>
      </c>
      <c r="G843" s="276" t="s">
        <v>167</v>
      </c>
      <c r="H843" s="277"/>
      <c r="I843" s="895">
        <v>170</v>
      </c>
      <c r="J843" s="279" t="s">
        <v>3262</v>
      </c>
      <c r="K843" s="277"/>
      <c r="L843" s="322"/>
      <c r="M843" s="281">
        <v>0.5</v>
      </c>
      <c r="N843" s="1463">
        <v>36</v>
      </c>
      <c r="O843" s="283">
        <v>10895.94</v>
      </c>
      <c r="P843" s="284">
        <v>9.6</v>
      </c>
      <c r="Q843" s="1056">
        <v>1046.0102400000001</v>
      </c>
      <c r="R843" s="1056">
        <v>701.69853999999998</v>
      </c>
      <c r="S843" s="1056">
        <v>217.9188</v>
      </c>
      <c r="T843" s="285">
        <v>12861.567579999999</v>
      </c>
      <c r="U843" s="286">
        <v>2070.7123799999999</v>
      </c>
      <c r="V843" s="286">
        <v>14932.27996</v>
      </c>
      <c r="W843" s="287">
        <v>537.21500000000003</v>
      </c>
      <c r="X843" s="287">
        <v>90.41</v>
      </c>
      <c r="Y843" s="287">
        <v>235.23</v>
      </c>
      <c r="Z843" s="345">
        <v>862.85500000000002</v>
      </c>
      <c r="AA843" s="285">
        <v>15795.134959999999</v>
      </c>
      <c r="AB843" s="263"/>
      <c r="AC843" s="263"/>
      <c r="AD843" s="263"/>
      <c r="AE843" s="249"/>
      <c r="AF843" s="249"/>
      <c r="AG843" s="249"/>
      <c r="AH843" s="1435" t="s">
        <v>364</v>
      </c>
      <c r="AI843" s="233"/>
      <c r="AJ843" s="355"/>
      <c r="AK843" s="1625"/>
      <c r="AL843" s="483"/>
      <c r="AM843"/>
      <c r="AO843" t="s">
        <v>364</v>
      </c>
      <c r="AQ843" s="1457"/>
    </row>
    <row r="844" spans="1:43" outlineLevel="1" x14ac:dyDescent="0.2">
      <c r="A844" s="787"/>
      <c r="B844" s="781" t="s">
        <v>2276</v>
      </c>
      <c r="C844" s="977"/>
      <c r="D844" s="977"/>
      <c r="E844" s="767">
        <v>238</v>
      </c>
      <c r="F844" s="276">
        <v>272</v>
      </c>
      <c r="G844" s="276" t="s">
        <v>167</v>
      </c>
      <c r="H844" s="277"/>
      <c r="I844" s="895">
        <v>201</v>
      </c>
      <c r="J844" s="279" t="s">
        <v>2609</v>
      </c>
      <c r="K844" s="277"/>
      <c r="L844" s="322"/>
      <c r="M844" s="281">
        <v>0.08</v>
      </c>
      <c r="N844" s="1463">
        <v>28</v>
      </c>
      <c r="O844" s="283">
        <v>1273.8432</v>
      </c>
      <c r="P844" s="284">
        <v>9.6</v>
      </c>
      <c r="Q844" s="1056">
        <v>122.28895</v>
      </c>
      <c r="R844" s="1056">
        <v>82.035499999999999</v>
      </c>
      <c r="S844" s="1056">
        <v>25.476859999999999</v>
      </c>
      <c r="T844" s="285">
        <v>1503.6445099999999</v>
      </c>
      <c r="U844" s="286">
        <v>242.08677</v>
      </c>
      <c r="V844" s="286">
        <v>1745.73128</v>
      </c>
      <c r="W844" s="287">
        <v>85.954400000000007</v>
      </c>
      <c r="X844" s="287">
        <v>14.4656</v>
      </c>
      <c r="Y844" s="287">
        <v>37.636800000000001</v>
      </c>
      <c r="Z844" s="345">
        <v>138.05680000000001</v>
      </c>
      <c r="AA844" s="285">
        <v>1883.78808</v>
      </c>
      <c r="AB844" s="257">
        <v>18554.145120000001</v>
      </c>
      <c r="AC844" s="257">
        <v>545.71104000000003</v>
      </c>
      <c r="AD844" s="263"/>
      <c r="AE844" s="249">
        <v>20325.694896057601</v>
      </c>
      <c r="AF844" s="249">
        <v>597.81553009920003</v>
      </c>
      <c r="AG844" s="249"/>
      <c r="AH844" s="1435" t="s">
        <v>364</v>
      </c>
      <c r="AI844" s="354"/>
      <c r="AJ844" s="361"/>
      <c r="AK844" s="1625"/>
      <c r="AL844" s="483"/>
      <c r="AM844"/>
      <c r="AO844" t="s">
        <v>364</v>
      </c>
      <c r="AQ844" s="1457"/>
    </row>
    <row r="845" spans="1:43" ht="15" customHeight="1" outlineLevel="1" x14ac:dyDescent="0.2">
      <c r="A845" s="787"/>
      <c r="B845" s="781" t="s">
        <v>2276</v>
      </c>
      <c r="C845" s="977"/>
      <c r="D845" s="977"/>
      <c r="E845" s="767">
        <v>238</v>
      </c>
      <c r="F845" s="276">
        <v>272</v>
      </c>
      <c r="G845" s="276" t="s">
        <v>167</v>
      </c>
      <c r="H845" s="277"/>
      <c r="I845" s="902" t="s">
        <v>587</v>
      </c>
      <c r="J845" s="445" t="s">
        <v>673</v>
      </c>
      <c r="K845" s="446"/>
      <c r="L845" s="657"/>
      <c r="M845" s="436"/>
      <c r="N845" s="1477"/>
      <c r="O845" s="436"/>
      <c r="P845" s="448"/>
      <c r="Q845" s="1064"/>
      <c r="R845" s="1064"/>
      <c r="S845" s="1064"/>
      <c r="T845" s="436"/>
      <c r="U845" s="436"/>
      <c r="V845" s="436"/>
      <c r="W845" s="436"/>
      <c r="X845" s="436"/>
      <c r="Y845" s="436"/>
      <c r="Z845" s="436"/>
      <c r="AA845" s="436"/>
      <c r="AB845" s="249"/>
      <c r="AC845" s="249"/>
      <c r="AD845" s="249"/>
      <c r="AE845" s="249"/>
      <c r="AF845" s="249"/>
      <c r="AG845" s="249"/>
      <c r="AH845" s="1435" t="s">
        <v>364</v>
      </c>
      <c r="AI845" s="225"/>
      <c r="AJ845" s="266"/>
      <c r="AK845" s="1625"/>
      <c r="AL845" s="483"/>
      <c r="AM845"/>
      <c r="AO845" t="s">
        <v>364</v>
      </c>
      <c r="AQ845" s="1453"/>
    </row>
    <row r="846" spans="1:43" outlineLevel="1" x14ac:dyDescent="0.2">
      <c r="A846" s="787"/>
      <c r="B846" s="781" t="s">
        <v>2276</v>
      </c>
      <c r="C846" s="977"/>
      <c r="D846" s="977"/>
      <c r="E846" s="767">
        <v>238</v>
      </c>
      <c r="F846" s="276">
        <v>272</v>
      </c>
      <c r="G846" s="276" t="s">
        <v>167</v>
      </c>
      <c r="H846" s="277"/>
      <c r="I846" s="902" t="s">
        <v>587</v>
      </c>
      <c r="J846" s="442" t="s">
        <v>674</v>
      </c>
      <c r="K846" s="224"/>
      <c r="L846" s="649"/>
      <c r="M846" s="249"/>
      <c r="N846" s="1464"/>
      <c r="O846" s="249"/>
      <c r="P846" s="250"/>
      <c r="Q846" s="1048"/>
      <c r="R846" s="1048"/>
      <c r="S846" s="1048"/>
      <c r="T846" s="249"/>
      <c r="U846" s="249"/>
      <c r="V846" s="249"/>
      <c r="W846" s="249"/>
      <c r="X846" s="249"/>
      <c r="Y846" s="249"/>
      <c r="Z846" s="249"/>
      <c r="AA846" s="249"/>
      <c r="AB846" s="249"/>
      <c r="AC846" s="249"/>
      <c r="AD846" s="249"/>
      <c r="AE846" s="249"/>
      <c r="AF846" s="249"/>
      <c r="AG846" s="249"/>
      <c r="AH846" s="1435" t="s">
        <v>364</v>
      </c>
      <c r="AI846" s="225"/>
      <c r="AJ846" s="266"/>
      <c r="AK846" s="1625"/>
      <c r="AL846" s="483"/>
      <c r="AM846" s="73" t="s">
        <v>698</v>
      </c>
      <c r="AO846" t="s">
        <v>364</v>
      </c>
      <c r="AQ846" s="1453"/>
    </row>
    <row r="847" spans="1:43" outlineLevel="1" x14ac:dyDescent="0.2">
      <c r="A847" s="787"/>
      <c r="B847" s="781" t="s">
        <v>2276</v>
      </c>
      <c r="C847" s="977"/>
      <c r="D847" s="977"/>
      <c r="E847" s="767">
        <v>238</v>
      </c>
      <c r="F847" s="276">
        <v>272</v>
      </c>
      <c r="G847" s="276" t="s">
        <v>167</v>
      </c>
      <c r="H847" s="277"/>
      <c r="I847" s="902" t="s">
        <v>587</v>
      </c>
      <c r="J847" s="442" t="s">
        <v>675</v>
      </c>
      <c r="K847" s="224"/>
      <c r="L847" s="649"/>
      <c r="M847" s="249"/>
      <c r="N847" s="1464"/>
      <c r="O847" s="249"/>
      <c r="P847" s="250"/>
      <c r="Q847" s="1048"/>
      <c r="R847" s="1048"/>
      <c r="S847" s="1048"/>
      <c r="T847" s="249"/>
      <c r="U847" s="249"/>
      <c r="V847" s="249"/>
      <c r="W847" s="249"/>
      <c r="X847" s="249"/>
      <c r="Y847" s="249"/>
      <c r="Z847" s="249"/>
      <c r="AA847" s="249"/>
      <c r="AB847" s="249"/>
      <c r="AC847" s="249"/>
      <c r="AD847" s="249"/>
      <c r="AE847" s="249"/>
      <c r="AF847" s="249"/>
      <c r="AG847" s="249"/>
      <c r="AH847" s="1435" t="s">
        <v>364</v>
      </c>
      <c r="AI847" s="225"/>
      <c r="AJ847" s="266"/>
      <c r="AK847" s="1625"/>
      <c r="AL847" s="483"/>
      <c r="AM847" s="73" t="s">
        <v>698</v>
      </c>
      <c r="AO847" t="s">
        <v>364</v>
      </c>
      <c r="AQ847" s="1453"/>
    </row>
    <row r="848" spans="1:43" outlineLevel="1" x14ac:dyDescent="0.2">
      <c r="A848" s="787"/>
      <c r="B848" s="807" t="s">
        <v>2276</v>
      </c>
      <c r="C848" s="978"/>
      <c r="D848" s="978"/>
      <c r="E848" s="768">
        <v>238</v>
      </c>
      <c r="F848" s="289">
        <v>272</v>
      </c>
      <c r="G848" s="289" t="s">
        <v>167</v>
      </c>
      <c r="H848" s="290"/>
      <c r="I848" s="897" t="s">
        <v>587</v>
      </c>
      <c r="J848" s="437" t="s">
        <v>676</v>
      </c>
      <c r="K848" s="259"/>
      <c r="L848" s="658"/>
      <c r="M848" s="260"/>
      <c r="N848" s="1466"/>
      <c r="O848" s="260"/>
      <c r="P848" s="262"/>
      <c r="Q848" s="1059"/>
      <c r="R848" s="1059"/>
      <c r="S848" s="1059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1435" t="s">
        <v>364</v>
      </c>
      <c r="AI848" s="261"/>
      <c r="AJ848" s="267"/>
      <c r="AK848" s="1626"/>
      <c r="AL848" s="483"/>
      <c r="AM848" s="73" t="s">
        <v>698</v>
      </c>
      <c r="AO848" t="s">
        <v>364</v>
      </c>
      <c r="AQ848" s="1453"/>
    </row>
    <row r="849" spans="1:43" ht="24" customHeight="1" x14ac:dyDescent="0.2">
      <c r="A849" s="804" t="s">
        <v>2109</v>
      </c>
      <c r="B849" s="781" t="s">
        <v>2276</v>
      </c>
      <c r="C849" s="977" t="s">
        <v>2537</v>
      </c>
      <c r="D849" s="977" t="s">
        <v>362</v>
      </c>
      <c r="E849" s="769">
        <v>238</v>
      </c>
      <c r="F849" s="268">
        <v>273</v>
      </c>
      <c r="G849" s="268" t="s">
        <v>167</v>
      </c>
      <c r="H849" s="268" t="s">
        <v>498</v>
      </c>
      <c r="I849" s="898"/>
      <c r="J849" s="302" t="s">
        <v>677</v>
      </c>
      <c r="K849" s="271">
        <v>12</v>
      </c>
      <c r="L849" s="327" t="s">
        <v>641</v>
      </c>
      <c r="M849" s="272">
        <v>5.92</v>
      </c>
      <c r="N849" s="1097"/>
      <c r="O849" s="273">
        <v>148219.87920000002</v>
      </c>
      <c r="P849" s="269"/>
      <c r="Q849" s="1055">
        <v>58146.658609999999</v>
      </c>
      <c r="R849" s="1055">
        <v>9545.3602200000005</v>
      </c>
      <c r="S849" s="1055">
        <v>2964.39759</v>
      </c>
      <c r="T849" s="274">
        <v>218876.29562000005</v>
      </c>
      <c r="U849" s="272">
        <v>35239.083599999998</v>
      </c>
      <c r="V849" s="272">
        <v>254115.37922000003</v>
      </c>
      <c r="W849" s="275">
        <v>6360.6256000000003</v>
      </c>
      <c r="X849" s="275">
        <v>1070.4544000000001</v>
      </c>
      <c r="Y849" s="275">
        <v>2785.1232</v>
      </c>
      <c r="Z849" s="272">
        <v>10216.2032</v>
      </c>
      <c r="AA849" s="274">
        <v>264331.58241999999</v>
      </c>
      <c r="AB849" s="348">
        <v>25422.12</v>
      </c>
      <c r="AC849" s="348">
        <v>20453.23</v>
      </c>
      <c r="AD849" s="348">
        <v>950.04</v>
      </c>
      <c r="AE849" s="347">
        <v>27849.42</v>
      </c>
      <c r="AF849" s="347">
        <v>22406.1</v>
      </c>
      <c r="AG849" s="347">
        <v>1561.12</v>
      </c>
      <c r="AH849" s="347">
        <v>316148.22241999995</v>
      </c>
      <c r="AI849" s="846">
        <v>26345.69</v>
      </c>
      <c r="AJ849" s="398"/>
      <c r="AK849" s="1627">
        <v>106</v>
      </c>
      <c r="AL849" s="484"/>
      <c r="AM849" s="751" t="s">
        <v>2604</v>
      </c>
      <c r="AN849" t="b">
        <v>0</v>
      </c>
      <c r="AO849" t="e">
        <v>#NAME?</v>
      </c>
      <c r="AQ849" s="1454"/>
    </row>
    <row r="850" spans="1:43" outlineLevel="1" x14ac:dyDescent="0.2">
      <c r="A850" s="787"/>
      <c r="B850" s="781" t="s">
        <v>2276</v>
      </c>
      <c r="C850" s="977"/>
      <c r="D850" s="977"/>
      <c r="E850" s="767">
        <v>238</v>
      </c>
      <c r="F850" s="276">
        <v>273</v>
      </c>
      <c r="G850" s="276" t="s">
        <v>167</v>
      </c>
      <c r="H850" s="277"/>
      <c r="I850" s="895">
        <v>83</v>
      </c>
      <c r="J850" s="279" t="s">
        <v>562</v>
      </c>
      <c r="K850" s="280"/>
      <c r="L850" s="321"/>
      <c r="M850" s="281">
        <v>5.14</v>
      </c>
      <c r="N850" s="1463">
        <v>41</v>
      </c>
      <c r="O850" s="283">
        <v>136277.64240000001</v>
      </c>
      <c r="P850" s="284">
        <v>39.229999999999997</v>
      </c>
      <c r="Q850" s="1056">
        <v>53461.719109999998</v>
      </c>
      <c r="R850" s="1056">
        <v>8776.28017</v>
      </c>
      <c r="S850" s="1056">
        <v>2725.55285</v>
      </c>
      <c r="T850" s="285">
        <v>201241.19453000004</v>
      </c>
      <c r="U850" s="286">
        <v>32399.832320000001</v>
      </c>
      <c r="V850" s="286">
        <v>233641.02685000002</v>
      </c>
      <c r="W850" s="287">
        <v>5522.5702000000001</v>
      </c>
      <c r="X850" s="287">
        <v>929.41480000000001</v>
      </c>
      <c r="Y850" s="287">
        <v>2418.1644000000001</v>
      </c>
      <c r="Z850" s="345">
        <v>8870.1494000000002</v>
      </c>
      <c r="AA850" s="285">
        <v>242511.17625000002</v>
      </c>
      <c r="AB850" s="350"/>
      <c r="AC850" s="350"/>
      <c r="AD850" s="350"/>
      <c r="AE850" s="350"/>
      <c r="AF850" s="350"/>
      <c r="AG850" s="350"/>
      <c r="AH850" s="350" t="s">
        <v>364</v>
      </c>
      <c r="AI850" s="843"/>
      <c r="AJ850" s="351"/>
      <c r="AK850" s="1625"/>
      <c r="AL850" s="483"/>
      <c r="AM850"/>
      <c r="AO850" t="s">
        <v>364</v>
      </c>
      <c r="AQ850" s="1453"/>
    </row>
    <row r="851" spans="1:43" outlineLevel="1" x14ac:dyDescent="0.2">
      <c r="A851" s="787"/>
      <c r="B851" s="807" t="s">
        <v>2276</v>
      </c>
      <c r="C851" s="978"/>
      <c r="D851" s="978"/>
      <c r="E851" s="768">
        <v>238</v>
      </c>
      <c r="F851" s="289">
        <v>273</v>
      </c>
      <c r="G851" s="289" t="s">
        <v>167</v>
      </c>
      <c r="H851" s="290"/>
      <c r="I851" s="899">
        <v>200</v>
      </c>
      <c r="J851" s="292" t="s">
        <v>1927</v>
      </c>
      <c r="K851" s="290"/>
      <c r="L851" s="656"/>
      <c r="M851" s="294">
        <v>0.78</v>
      </c>
      <c r="N851" s="1465">
        <v>27</v>
      </c>
      <c r="O851" s="283">
        <v>11942.236800000001</v>
      </c>
      <c r="P851" s="297">
        <v>39.229999999999997</v>
      </c>
      <c r="Q851" s="1056">
        <v>4684.9395000000004</v>
      </c>
      <c r="R851" s="1056">
        <v>769.08005000000003</v>
      </c>
      <c r="S851" s="1056">
        <v>238.84474</v>
      </c>
      <c r="T851" s="298">
        <v>17635.10109</v>
      </c>
      <c r="U851" s="286">
        <v>2839.25128</v>
      </c>
      <c r="V851" s="299">
        <v>20474.352370000001</v>
      </c>
      <c r="W851" s="287">
        <v>838.05539999999996</v>
      </c>
      <c r="X851" s="287">
        <v>141.03960000000001</v>
      </c>
      <c r="Y851" s="287">
        <v>366.9588</v>
      </c>
      <c r="Z851" s="346">
        <v>1346.0538000000001</v>
      </c>
      <c r="AA851" s="298">
        <v>21820.406170000002</v>
      </c>
      <c r="AB851" s="260"/>
      <c r="AC851" s="260"/>
      <c r="AD851" s="260"/>
      <c r="AE851" s="260"/>
      <c r="AF851" s="260"/>
      <c r="AG851" s="260"/>
      <c r="AH851" s="260" t="s">
        <v>364</v>
      </c>
      <c r="AI851" s="261"/>
      <c r="AJ851" s="267"/>
      <c r="AK851" s="1626"/>
      <c r="AL851" s="483"/>
      <c r="AM851"/>
      <c r="AO851" t="s">
        <v>364</v>
      </c>
      <c r="AQ851" s="1453"/>
    </row>
    <row r="852" spans="1:43" ht="24" customHeight="1" x14ac:dyDescent="0.2">
      <c r="A852" s="804" t="s">
        <v>2110</v>
      </c>
      <c r="B852" s="781" t="s">
        <v>2276</v>
      </c>
      <c r="C852" s="977" t="s">
        <v>2537</v>
      </c>
      <c r="D852" s="977" t="s">
        <v>362</v>
      </c>
      <c r="E852" s="769">
        <v>238</v>
      </c>
      <c r="F852" s="268">
        <v>274</v>
      </c>
      <c r="G852" s="268" t="s">
        <v>167</v>
      </c>
      <c r="H852" s="268" t="s">
        <v>498</v>
      </c>
      <c r="I852" s="898"/>
      <c r="J852" s="302" t="s">
        <v>678</v>
      </c>
      <c r="K852" s="271">
        <v>12</v>
      </c>
      <c r="L852" s="327" t="s">
        <v>641</v>
      </c>
      <c r="M852" s="272">
        <v>5.92</v>
      </c>
      <c r="N852" s="1097"/>
      <c r="O852" s="273">
        <v>107688.7176</v>
      </c>
      <c r="P852" s="269"/>
      <c r="Q852" s="1055">
        <v>42246.283920000002</v>
      </c>
      <c r="R852" s="1055">
        <v>6935.1534100000008</v>
      </c>
      <c r="S852" s="1055">
        <v>2153.7743600000003</v>
      </c>
      <c r="T852" s="274">
        <v>159023.92929000003</v>
      </c>
      <c r="U852" s="272">
        <v>25602.852620000001</v>
      </c>
      <c r="V852" s="272">
        <v>184626.78191000002</v>
      </c>
      <c r="W852" s="275">
        <v>6360.6256000000003</v>
      </c>
      <c r="X852" s="275">
        <v>1070.4544000000001</v>
      </c>
      <c r="Y852" s="275">
        <v>2785.1232</v>
      </c>
      <c r="Z852" s="272">
        <v>10216.2032</v>
      </c>
      <c r="AA852" s="274">
        <v>194842.98511000001</v>
      </c>
      <c r="AB852" s="348">
        <v>9966.6299999999992</v>
      </c>
      <c r="AC852" s="348">
        <v>1653.93</v>
      </c>
      <c r="AD852" s="348">
        <v>950.04</v>
      </c>
      <c r="AE852" s="347">
        <v>10918.24</v>
      </c>
      <c r="AF852" s="347">
        <v>1811.85</v>
      </c>
      <c r="AG852" s="347">
        <v>1561.12</v>
      </c>
      <c r="AH852" s="347">
        <v>209134.19511</v>
      </c>
      <c r="AI852" s="846">
        <v>17427.849999999999</v>
      </c>
      <c r="AJ852" s="398"/>
      <c r="AK852" s="1627">
        <v>107</v>
      </c>
      <c r="AL852" s="484"/>
      <c r="AM852" s="751" t="s">
        <v>2604</v>
      </c>
      <c r="AN852" t="b">
        <v>0</v>
      </c>
      <c r="AO852" t="e">
        <v>#NAME?</v>
      </c>
      <c r="AQ852" s="1454"/>
    </row>
    <row r="853" spans="1:43" outlineLevel="1" x14ac:dyDescent="0.2">
      <c r="A853" s="787"/>
      <c r="B853" s="781" t="s">
        <v>2276</v>
      </c>
      <c r="C853" s="977"/>
      <c r="D853" s="977"/>
      <c r="E853" s="767">
        <v>238</v>
      </c>
      <c r="F853" s="276">
        <v>274</v>
      </c>
      <c r="G853" s="276" t="s">
        <v>167</v>
      </c>
      <c r="H853" s="277"/>
      <c r="I853" s="895">
        <v>180</v>
      </c>
      <c r="J853" s="279" t="s">
        <v>543</v>
      </c>
      <c r="K853" s="280"/>
      <c r="L853" s="321"/>
      <c r="M853" s="281">
        <v>5.14</v>
      </c>
      <c r="N853" s="1463">
        <v>32</v>
      </c>
      <c r="O853" s="283">
        <v>95746.480800000005</v>
      </c>
      <c r="P853" s="284">
        <v>39.229999999999997</v>
      </c>
      <c r="Q853" s="1056">
        <v>37561.344420000001</v>
      </c>
      <c r="R853" s="1056">
        <v>6166.0733600000003</v>
      </c>
      <c r="S853" s="1056">
        <v>1914.9296200000001</v>
      </c>
      <c r="T853" s="285">
        <v>141388.82820000002</v>
      </c>
      <c r="U853" s="286">
        <v>22763.601340000001</v>
      </c>
      <c r="V853" s="286">
        <v>164152.42954000001</v>
      </c>
      <c r="W853" s="287">
        <v>5522.5702000000001</v>
      </c>
      <c r="X853" s="287">
        <v>929.41480000000001</v>
      </c>
      <c r="Y853" s="287">
        <v>2418.1644000000001</v>
      </c>
      <c r="Z853" s="345">
        <v>8870.1494000000002</v>
      </c>
      <c r="AA853" s="285">
        <v>173022.57894000001</v>
      </c>
      <c r="AB853" s="350"/>
      <c r="AC853" s="350"/>
      <c r="AD853" s="350"/>
      <c r="AE853" s="350"/>
      <c r="AF853" s="350"/>
      <c r="AG853" s="350"/>
      <c r="AH853" s="350" t="s">
        <v>364</v>
      </c>
      <c r="AI853" s="843"/>
      <c r="AJ853" s="351"/>
      <c r="AK853" s="1625"/>
      <c r="AL853" s="483"/>
      <c r="AM853"/>
      <c r="AO853" t="s">
        <v>364</v>
      </c>
      <c r="AQ853" s="1453"/>
    </row>
    <row r="854" spans="1:43" outlineLevel="1" x14ac:dyDescent="0.2">
      <c r="A854" s="787"/>
      <c r="B854" s="807" t="s">
        <v>2276</v>
      </c>
      <c r="C854" s="978"/>
      <c r="D854" s="978"/>
      <c r="E854" s="768">
        <v>238</v>
      </c>
      <c r="F854" s="289">
        <v>274</v>
      </c>
      <c r="G854" s="289" t="s">
        <v>167</v>
      </c>
      <c r="H854" s="290"/>
      <c r="I854" s="899">
        <v>200</v>
      </c>
      <c r="J854" s="292" t="s">
        <v>1927</v>
      </c>
      <c r="K854" s="290"/>
      <c r="L854" s="656"/>
      <c r="M854" s="294">
        <v>0.78</v>
      </c>
      <c r="N854" s="1465">
        <v>27</v>
      </c>
      <c r="O854" s="283">
        <v>11942.236800000001</v>
      </c>
      <c r="P854" s="297">
        <v>39.229999999999997</v>
      </c>
      <c r="Q854" s="1056">
        <v>4684.9395000000004</v>
      </c>
      <c r="R854" s="1056">
        <v>769.08005000000003</v>
      </c>
      <c r="S854" s="1056">
        <v>238.84474</v>
      </c>
      <c r="T854" s="298">
        <v>17635.10109</v>
      </c>
      <c r="U854" s="286">
        <v>2839.25128</v>
      </c>
      <c r="V854" s="299">
        <v>20474.352370000001</v>
      </c>
      <c r="W854" s="287">
        <v>838.05539999999996</v>
      </c>
      <c r="X854" s="287">
        <v>141.03960000000001</v>
      </c>
      <c r="Y854" s="287">
        <v>366.9588</v>
      </c>
      <c r="Z854" s="346">
        <v>1346.0538000000001</v>
      </c>
      <c r="AA854" s="298">
        <v>21820.406170000002</v>
      </c>
      <c r="AB854" s="260"/>
      <c r="AC854" s="260"/>
      <c r="AD854" s="260"/>
      <c r="AE854" s="260"/>
      <c r="AF854" s="260"/>
      <c r="AG854" s="260"/>
      <c r="AH854" s="260" t="s">
        <v>364</v>
      </c>
      <c r="AI854" s="261"/>
      <c r="AJ854" s="267"/>
      <c r="AK854" s="1626"/>
      <c r="AL854" s="483"/>
      <c r="AM854"/>
      <c r="AO854" t="s">
        <v>364</v>
      </c>
      <c r="AQ854" s="1453"/>
    </row>
    <row r="855" spans="1:43" ht="24" customHeight="1" x14ac:dyDescent="0.2">
      <c r="A855" s="804" t="s">
        <v>2111</v>
      </c>
      <c r="B855" s="781" t="s">
        <v>2276</v>
      </c>
      <c r="C855" s="977" t="s">
        <v>2537</v>
      </c>
      <c r="D855" s="977" t="s">
        <v>362</v>
      </c>
      <c r="E855" s="769">
        <v>238</v>
      </c>
      <c r="F855" s="268">
        <v>275</v>
      </c>
      <c r="G855" s="268" t="s">
        <v>167</v>
      </c>
      <c r="H855" s="268" t="s">
        <v>498</v>
      </c>
      <c r="I855" s="898"/>
      <c r="J855" s="302" t="s">
        <v>679</v>
      </c>
      <c r="K855" s="271">
        <v>12</v>
      </c>
      <c r="L855" s="327" t="s">
        <v>641</v>
      </c>
      <c r="M855" s="272">
        <v>6.35</v>
      </c>
      <c r="N855" s="1097"/>
      <c r="O855" s="273">
        <v>256107.09360000002</v>
      </c>
      <c r="P855" s="269"/>
      <c r="Q855" s="1055">
        <v>100470.81281999999</v>
      </c>
      <c r="R855" s="1055">
        <v>16493.29682</v>
      </c>
      <c r="S855" s="1055">
        <v>5122.1418700000004</v>
      </c>
      <c r="T855" s="274">
        <v>378193.34510999999</v>
      </c>
      <c r="U855" s="272">
        <v>60889.128559999997</v>
      </c>
      <c r="V855" s="272">
        <v>439082.47367000004</v>
      </c>
      <c r="W855" s="275">
        <v>6822.6305000000002</v>
      </c>
      <c r="X855" s="275">
        <v>1148.2070000000001</v>
      </c>
      <c r="Y855" s="275">
        <v>2987.4209999999998</v>
      </c>
      <c r="Z855" s="272">
        <v>10958.2585</v>
      </c>
      <c r="AA855" s="274">
        <v>450040.73217000003</v>
      </c>
      <c r="AB855" s="348"/>
      <c r="AC855" s="348"/>
      <c r="AD855" s="348"/>
      <c r="AE855" s="347"/>
      <c r="AF855" s="347"/>
      <c r="AG855" s="347"/>
      <c r="AH855" s="347">
        <v>450040.73217000003</v>
      </c>
      <c r="AI855" s="846">
        <v>37503.39</v>
      </c>
      <c r="AJ855" s="398"/>
      <c r="AK855" s="1627">
        <v>108</v>
      </c>
      <c r="AL855" s="484"/>
      <c r="AM855" s="751" t="s">
        <v>2604</v>
      </c>
      <c r="AN855" t="b">
        <v>0</v>
      </c>
      <c r="AO855" t="e">
        <v>#NAME?</v>
      </c>
      <c r="AQ855" s="1454"/>
    </row>
    <row r="856" spans="1:43" outlineLevel="1" x14ac:dyDescent="0.2">
      <c r="A856" s="787"/>
      <c r="B856" s="781" t="s">
        <v>2276</v>
      </c>
      <c r="C856" s="977"/>
      <c r="D856" s="977"/>
      <c r="E856" s="767">
        <v>238</v>
      </c>
      <c r="F856" s="276">
        <v>275</v>
      </c>
      <c r="G856" s="276" t="s">
        <v>167</v>
      </c>
      <c r="H856" s="277"/>
      <c r="I856" s="895">
        <v>1</v>
      </c>
      <c r="J856" s="279" t="s">
        <v>546</v>
      </c>
      <c r="K856" s="280"/>
      <c r="L856" s="321"/>
      <c r="M856" s="281">
        <v>5.51</v>
      </c>
      <c r="N856" s="1463">
        <v>54</v>
      </c>
      <c r="O856" s="283">
        <v>243246.22320000001</v>
      </c>
      <c r="P856" s="284">
        <v>39.229999999999997</v>
      </c>
      <c r="Q856" s="1056">
        <v>95425.493359999993</v>
      </c>
      <c r="R856" s="1056">
        <v>15665.056769999999</v>
      </c>
      <c r="S856" s="1056">
        <v>4864.9244600000002</v>
      </c>
      <c r="T856" s="285">
        <v>359201.69779000001</v>
      </c>
      <c r="U856" s="286">
        <v>57831.473339999997</v>
      </c>
      <c r="V856" s="286">
        <v>417033.17113000003</v>
      </c>
      <c r="W856" s="287">
        <v>5920.1093000000001</v>
      </c>
      <c r="X856" s="287">
        <v>996.31820000000005</v>
      </c>
      <c r="Y856" s="287">
        <v>2592.2345999999998</v>
      </c>
      <c r="Z856" s="345">
        <v>9508.6620999999996</v>
      </c>
      <c r="AA856" s="285">
        <v>426541.83323000005</v>
      </c>
      <c r="AB856" s="350"/>
      <c r="AC856" s="350"/>
      <c r="AD856" s="350"/>
      <c r="AE856" s="350"/>
      <c r="AF856" s="350"/>
      <c r="AG856" s="350"/>
      <c r="AH856" s="350" t="s">
        <v>364</v>
      </c>
      <c r="AI856" s="843"/>
      <c r="AJ856" s="351"/>
      <c r="AK856" s="1625"/>
      <c r="AL856" s="483"/>
      <c r="AM856"/>
      <c r="AO856" t="s">
        <v>364</v>
      </c>
      <c r="AQ856" s="1453"/>
    </row>
    <row r="857" spans="1:43" outlineLevel="1" x14ac:dyDescent="0.2">
      <c r="A857" s="787"/>
      <c r="B857" s="807" t="s">
        <v>2276</v>
      </c>
      <c r="C857" s="978"/>
      <c r="D857" s="978"/>
      <c r="E857" s="768">
        <v>238</v>
      </c>
      <c r="F857" s="289">
        <v>275</v>
      </c>
      <c r="G857" s="289" t="s">
        <v>167</v>
      </c>
      <c r="H857" s="290"/>
      <c r="I857" s="899">
        <v>200</v>
      </c>
      <c r="J857" s="292" t="s">
        <v>1927</v>
      </c>
      <c r="K857" s="290"/>
      <c r="L857" s="656"/>
      <c r="M857" s="294">
        <v>0.84</v>
      </c>
      <c r="N857" s="1465">
        <v>27</v>
      </c>
      <c r="O857" s="283">
        <v>12860.8704</v>
      </c>
      <c r="P857" s="297">
        <v>39.229999999999997</v>
      </c>
      <c r="Q857" s="1056">
        <v>5045.3194599999997</v>
      </c>
      <c r="R857" s="1056">
        <v>828.24005</v>
      </c>
      <c r="S857" s="1056">
        <v>257.21740999999997</v>
      </c>
      <c r="T857" s="298">
        <v>18991.64732</v>
      </c>
      <c r="U857" s="286">
        <v>3057.6552200000001</v>
      </c>
      <c r="V857" s="299">
        <v>22049.302540000001</v>
      </c>
      <c r="W857" s="287">
        <v>902.52120000000002</v>
      </c>
      <c r="X857" s="287">
        <v>151.8888</v>
      </c>
      <c r="Y857" s="287">
        <v>395.18639999999999</v>
      </c>
      <c r="Z857" s="346">
        <v>1449.5964000000001</v>
      </c>
      <c r="AA857" s="298">
        <v>23498.898939999999</v>
      </c>
      <c r="AB857" s="260"/>
      <c r="AC857" s="260"/>
      <c r="AD857" s="260"/>
      <c r="AE857" s="260"/>
      <c r="AF857" s="260"/>
      <c r="AG857" s="260"/>
      <c r="AH857" s="260" t="s">
        <v>364</v>
      </c>
      <c r="AI857" s="261"/>
      <c r="AJ857" s="267"/>
      <c r="AK857" s="1626"/>
      <c r="AL857" s="483"/>
      <c r="AM857"/>
      <c r="AO857" t="s">
        <v>364</v>
      </c>
      <c r="AQ857" s="1453"/>
    </row>
    <row r="858" spans="1:43" ht="25.5" x14ac:dyDescent="0.2">
      <c r="A858" s="804" t="s">
        <v>2112</v>
      </c>
      <c r="B858" s="781" t="s">
        <v>2276</v>
      </c>
      <c r="C858" s="977" t="s">
        <v>2537</v>
      </c>
      <c r="D858" s="977" t="s">
        <v>362</v>
      </c>
      <c r="E858" s="769">
        <v>238</v>
      </c>
      <c r="F858" s="268">
        <v>277</v>
      </c>
      <c r="G858" s="268" t="s">
        <v>167</v>
      </c>
      <c r="H858" s="268" t="s">
        <v>498</v>
      </c>
      <c r="I858" s="898"/>
      <c r="J858" s="302" t="s">
        <v>1784</v>
      </c>
      <c r="K858" s="271">
        <v>12</v>
      </c>
      <c r="L858" s="327" t="s">
        <v>641</v>
      </c>
      <c r="M858" s="272">
        <v>20.369999999999997</v>
      </c>
      <c r="N858" s="1097"/>
      <c r="O858" s="273">
        <v>569628.76679999998</v>
      </c>
      <c r="P858" s="269"/>
      <c r="Q858" s="1055">
        <v>193026.71894999998</v>
      </c>
      <c r="R858" s="1055">
        <v>36684.092579999997</v>
      </c>
      <c r="S858" s="1055">
        <v>11392.575329999998</v>
      </c>
      <c r="T858" s="274">
        <v>810732.15365999995</v>
      </c>
      <c r="U858" s="272">
        <v>130527.87675</v>
      </c>
      <c r="V858" s="272">
        <v>941260.03041000001</v>
      </c>
      <c r="W858" s="275">
        <v>21886.139100000004</v>
      </c>
      <c r="X858" s="275">
        <v>3683.3034000000002</v>
      </c>
      <c r="Y858" s="275">
        <v>9583.2702000000008</v>
      </c>
      <c r="Z858" s="272">
        <v>35152.712700000004</v>
      </c>
      <c r="AA858" s="274">
        <v>976412.74311000004</v>
      </c>
      <c r="AB858" s="464">
        <v>24565.33296</v>
      </c>
      <c r="AC858" s="464">
        <v>4345.29648</v>
      </c>
      <c r="AD858" s="348">
        <v>950.04</v>
      </c>
      <c r="AE858" s="347">
        <v>26910.830951020798</v>
      </c>
      <c r="AF858" s="347">
        <v>4760.1853879104001</v>
      </c>
      <c r="AG858" s="347">
        <v>1561.12</v>
      </c>
      <c r="AH858" s="347">
        <v>1009644.8794489312</v>
      </c>
      <c r="AI858" s="846">
        <v>84137.07</v>
      </c>
      <c r="AJ858" s="398"/>
      <c r="AK858" s="1627">
        <v>109</v>
      </c>
      <c r="AL858" s="484"/>
      <c r="AM858" s="751" t="s">
        <v>2604</v>
      </c>
      <c r="AN858" t="b">
        <v>0</v>
      </c>
      <c r="AO858" t="e">
        <v>#NAME?</v>
      </c>
      <c r="AQ858" s="1454"/>
    </row>
    <row r="859" spans="1:43" outlineLevel="1" x14ac:dyDescent="0.2">
      <c r="A859" s="787"/>
      <c r="B859" s="781" t="s">
        <v>2276</v>
      </c>
      <c r="C859" s="977"/>
      <c r="D859" s="977"/>
      <c r="E859" s="767">
        <v>238</v>
      </c>
      <c r="F859" s="276">
        <v>277</v>
      </c>
      <c r="G859" s="276" t="s">
        <v>167</v>
      </c>
      <c r="H859" s="277"/>
      <c r="I859" s="895">
        <v>1</v>
      </c>
      <c r="J859" s="279" t="s">
        <v>546</v>
      </c>
      <c r="K859" s="319"/>
      <c r="L859" s="321"/>
      <c r="M859" s="281">
        <v>5.56</v>
      </c>
      <c r="N859" s="1463">
        <v>54</v>
      </c>
      <c r="O859" s="283">
        <v>245453.5392</v>
      </c>
      <c r="P859" s="284">
        <v>39.229999999999997</v>
      </c>
      <c r="Q859" s="1056">
        <v>96291.423429999995</v>
      </c>
      <c r="R859" s="1056">
        <v>15807.207920000001</v>
      </c>
      <c r="S859" s="1056">
        <v>4909.07078</v>
      </c>
      <c r="T859" s="285">
        <v>362461.24132999999</v>
      </c>
      <c r="U859" s="286">
        <v>58356.259850000002</v>
      </c>
      <c r="V859" s="286">
        <v>420817.50118000002</v>
      </c>
      <c r="W859" s="287">
        <v>5973.8307999999997</v>
      </c>
      <c r="X859" s="287">
        <v>1005.3592</v>
      </c>
      <c r="Y859" s="287">
        <v>2615.7575999999999</v>
      </c>
      <c r="Z859" s="345">
        <v>9594.9475999999995</v>
      </c>
      <c r="AA859" s="285">
        <v>430412.44878000004</v>
      </c>
      <c r="AB859" s="369"/>
      <c r="AC859" s="369"/>
      <c r="AD859" s="369"/>
      <c r="AE859" s="350"/>
      <c r="AF859" s="350"/>
      <c r="AG859" s="350"/>
      <c r="AH859" s="350" t="s">
        <v>364</v>
      </c>
      <c r="AI859" s="843"/>
      <c r="AJ859" s="351"/>
      <c r="AK859" s="1625"/>
      <c r="AL859" s="483"/>
      <c r="AM859"/>
      <c r="AO859" t="s">
        <v>364</v>
      </c>
      <c r="AQ859" s="1453"/>
    </row>
    <row r="860" spans="1:43" outlineLevel="1" x14ac:dyDescent="0.2">
      <c r="A860" s="787"/>
      <c r="B860" s="781" t="s">
        <v>2276</v>
      </c>
      <c r="C860" s="977"/>
      <c r="D860" s="977"/>
      <c r="E860" s="767">
        <v>238</v>
      </c>
      <c r="F860" s="276">
        <v>277</v>
      </c>
      <c r="G860" s="276" t="s">
        <v>167</v>
      </c>
      <c r="H860" s="277"/>
      <c r="I860" s="895">
        <v>80</v>
      </c>
      <c r="J860" s="279" t="s">
        <v>561</v>
      </c>
      <c r="K860" s="319"/>
      <c r="L860" s="322"/>
      <c r="M860" s="281">
        <v>5.14</v>
      </c>
      <c r="N860" s="1463">
        <v>42</v>
      </c>
      <c r="O860" s="283">
        <v>141727.68719999999</v>
      </c>
      <c r="P860" s="284">
        <v>39.229999999999997</v>
      </c>
      <c r="Q860" s="1056">
        <v>55599.771690000001</v>
      </c>
      <c r="R860" s="1056">
        <v>9127.2630599999993</v>
      </c>
      <c r="S860" s="1056">
        <v>2834.5537399999998</v>
      </c>
      <c r="T860" s="285">
        <v>209289.27568999998</v>
      </c>
      <c r="U860" s="286">
        <v>33695.573389999998</v>
      </c>
      <c r="V860" s="286">
        <v>242984.84907999999</v>
      </c>
      <c r="W860" s="287">
        <v>5522.5702000000001</v>
      </c>
      <c r="X860" s="287">
        <v>929.41480000000001</v>
      </c>
      <c r="Y860" s="287">
        <v>2418.1644000000001</v>
      </c>
      <c r="Z860" s="345">
        <v>8870.1494000000002</v>
      </c>
      <c r="AA860" s="285">
        <v>251854.99847999998</v>
      </c>
      <c r="AB860" s="263"/>
      <c r="AC860" s="263"/>
      <c r="AD860" s="263"/>
      <c r="AE860" s="249"/>
      <c r="AF860" s="249"/>
      <c r="AG860" s="249"/>
      <c r="AH860" s="249" t="s">
        <v>364</v>
      </c>
      <c r="AI860" s="225"/>
      <c r="AJ860" s="266"/>
      <c r="AK860" s="1625"/>
      <c r="AL860" s="483"/>
      <c r="AM860"/>
      <c r="AO860" t="s">
        <v>364</v>
      </c>
      <c r="AQ860" s="1453"/>
    </row>
    <row r="861" spans="1:43" outlineLevel="1" x14ac:dyDescent="0.2">
      <c r="A861" s="787"/>
      <c r="B861" s="781" t="s">
        <v>2276</v>
      </c>
      <c r="C861" s="977"/>
      <c r="D861" s="977"/>
      <c r="E861" s="767">
        <v>238</v>
      </c>
      <c r="F861" s="276">
        <v>277</v>
      </c>
      <c r="G861" s="276" t="s">
        <v>167</v>
      </c>
      <c r="H861" s="277"/>
      <c r="I861" s="895">
        <v>180</v>
      </c>
      <c r="J861" s="279" t="s">
        <v>543</v>
      </c>
      <c r="K861" s="319"/>
      <c r="L861" s="322"/>
      <c r="M861" s="281">
        <v>5.14</v>
      </c>
      <c r="N861" s="1463">
        <v>33</v>
      </c>
      <c r="O861" s="283">
        <v>99576.191999999995</v>
      </c>
      <c r="P861" s="284">
        <v>39.229999999999997</v>
      </c>
      <c r="Q861" s="1056">
        <v>39063.740120000002</v>
      </c>
      <c r="R861" s="1056">
        <v>6412.70676</v>
      </c>
      <c r="S861" s="1056">
        <v>1991.5238400000001</v>
      </c>
      <c r="T861" s="285">
        <v>147044.16272000002</v>
      </c>
      <c r="U861" s="286">
        <v>23674.110199999999</v>
      </c>
      <c r="V861" s="286">
        <v>170718.27292000002</v>
      </c>
      <c r="W861" s="287">
        <v>5522.5702000000001</v>
      </c>
      <c r="X861" s="287">
        <v>929.41480000000001</v>
      </c>
      <c r="Y861" s="287">
        <v>2418.1644000000001</v>
      </c>
      <c r="Z861" s="345">
        <v>8870.1494000000002</v>
      </c>
      <c r="AA861" s="285">
        <v>179588.42232000001</v>
      </c>
      <c r="AB861" s="263"/>
      <c r="AC861" s="263"/>
      <c r="AD861" s="263"/>
      <c r="AE861" s="249"/>
      <c r="AF861" s="249"/>
      <c r="AG861" s="249"/>
      <c r="AH861" s="249"/>
      <c r="AI861" s="225"/>
      <c r="AJ861" s="266"/>
      <c r="AK861" s="1625"/>
      <c r="AL861" s="483"/>
      <c r="AM861"/>
      <c r="AO861" t="s">
        <v>364</v>
      </c>
      <c r="AQ861" s="1453"/>
    </row>
    <row r="862" spans="1:43" outlineLevel="1" x14ac:dyDescent="0.2">
      <c r="A862" s="787"/>
      <c r="B862" s="781" t="s">
        <v>2276</v>
      </c>
      <c r="C862" s="977"/>
      <c r="D862" s="977"/>
      <c r="E862" s="767">
        <v>238</v>
      </c>
      <c r="F862" s="276">
        <v>277</v>
      </c>
      <c r="G862" s="276" t="s">
        <v>167</v>
      </c>
      <c r="H862" s="277"/>
      <c r="I862" s="895">
        <v>200</v>
      </c>
      <c r="J862" s="279" t="s">
        <v>1927</v>
      </c>
      <c r="K862" s="277"/>
      <c r="L862" s="322"/>
      <c r="M862" s="281">
        <v>2.42</v>
      </c>
      <c r="N862" s="1463">
        <v>28</v>
      </c>
      <c r="O862" s="283">
        <v>38533.756800000003</v>
      </c>
      <c r="P862" s="284">
        <v>2.5</v>
      </c>
      <c r="Q862" s="1056">
        <v>963.34392000000003</v>
      </c>
      <c r="R862" s="1056">
        <v>2481.5739400000002</v>
      </c>
      <c r="S862" s="1056">
        <v>770.67514000000006</v>
      </c>
      <c r="T862" s="285">
        <v>42749.349800000004</v>
      </c>
      <c r="U862" s="286">
        <v>6882.6453199999996</v>
      </c>
      <c r="V862" s="286">
        <v>49631.995120000007</v>
      </c>
      <c r="W862" s="287">
        <v>2600.1206000000002</v>
      </c>
      <c r="X862" s="287">
        <v>437.58440000000002</v>
      </c>
      <c r="Y862" s="287">
        <v>1138.5132000000001</v>
      </c>
      <c r="Z862" s="345">
        <v>4176.2182000000003</v>
      </c>
      <c r="AA862" s="285">
        <v>53808.21332000001</v>
      </c>
      <c r="AB862" s="257">
        <v>22177.078559999998</v>
      </c>
      <c r="AC862" s="257">
        <v>3952.0051199999998</v>
      </c>
      <c r="AD862" s="263"/>
      <c r="AE862" s="249">
        <v>24294.546020908798</v>
      </c>
      <c r="AF862" s="249">
        <v>4329.3425688575999</v>
      </c>
      <c r="AG862" s="249"/>
      <c r="AH862" s="249"/>
      <c r="AI862" s="225"/>
      <c r="AJ862" s="266"/>
      <c r="AK862" s="1625"/>
      <c r="AL862" s="483"/>
      <c r="AM862"/>
      <c r="AO862" t="s">
        <v>364</v>
      </c>
      <c r="AQ862" s="1453"/>
    </row>
    <row r="863" spans="1:43" outlineLevel="1" x14ac:dyDescent="0.2">
      <c r="A863" s="787"/>
      <c r="B863" s="781" t="s">
        <v>2276</v>
      </c>
      <c r="C863" s="977"/>
      <c r="D863" s="977"/>
      <c r="E863" s="767">
        <v>238</v>
      </c>
      <c r="F863" s="276">
        <v>277</v>
      </c>
      <c r="G863" s="276" t="s">
        <v>167</v>
      </c>
      <c r="H863" s="277"/>
      <c r="I863" s="895">
        <v>170</v>
      </c>
      <c r="J863" s="279" t="s">
        <v>3262</v>
      </c>
      <c r="K863" s="277"/>
      <c r="L863" s="322"/>
      <c r="M863" s="281">
        <v>1.83</v>
      </c>
      <c r="N863" s="1463">
        <v>36</v>
      </c>
      <c r="O863" s="283">
        <v>39879.140399999997</v>
      </c>
      <c r="P863" s="284">
        <v>2.5</v>
      </c>
      <c r="Q863" s="1056">
        <v>996.97851000000003</v>
      </c>
      <c r="R863" s="1056">
        <v>2568.2166400000001</v>
      </c>
      <c r="S863" s="1056">
        <v>797.58280999999999</v>
      </c>
      <c r="T863" s="285">
        <v>44241.918359999996</v>
      </c>
      <c r="U863" s="286">
        <v>7122.9488600000004</v>
      </c>
      <c r="V863" s="286">
        <v>51364.86722</v>
      </c>
      <c r="W863" s="287">
        <v>1966.2068999999999</v>
      </c>
      <c r="X863" s="287">
        <v>330.9006</v>
      </c>
      <c r="Y863" s="287">
        <v>860.94179999999994</v>
      </c>
      <c r="Z863" s="345">
        <v>3158.0493000000001</v>
      </c>
      <c r="AA863" s="285">
        <v>54522.916519999999</v>
      </c>
      <c r="AB863" s="263"/>
      <c r="AC863" s="263"/>
      <c r="AD863" s="263"/>
      <c r="AE863" s="249"/>
      <c r="AF863" s="249"/>
      <c r="AG863" s="249"/>
      <c r="AH863" s="249"/>
      <c r="AI863" s="233"/>
      <c r="AJ863" s="355"/>
      <c r="AK863" s="1625"/>
      <c r="AL863" s="483"/>
      <c r="AM863"/>
      <c r="AO863" t="s">
        <v>364</v>
      </c>
      <c r="AQ863" s="1457"/>
    </row>
    <row r="864" spans="1:43" outlineLevel="1" x14ac:dyDescent="0.2">
      <c r="A864" s="787"/>
      <c r="B864" s="781" t="s">
        <v>2276</v>
      </c>
      <c r="C864" s="977"/>
      <c r="D864" s="977"/>
      <c r="E864" s="767">
        <v>238</v>
      </c>
      <c r="F864" s="276">
        <v>277</v>
      </c>
      <c r="G864" s="276" t="s">
        <v>167</v>
      </c>
      <c r="H864" s="277"/>
      <c r="I864" s="895">
        <v>201</v>
      </c>
      <c r="J864" s="279" t="s">
        <v>2609</v>
      </c>
      <c r="K864" s="277"/>
      <c r="L864" s="322"/>
      <c r="M864" s="281">
        <v>0.28000000000000003</v>
      </c>
      <c r="N864" s="1463">
        <v>28</v>
      </c>
      <c r="O864" s="283">
        <v>4458.4512000000004</v>
      </c>
      <c r="P864" s="284">
        <v>2.5</v>
      </c>
      <c r="Q864" s="1056">
        <v>111.46128</v>
      </c>
      <c r="R864" s="1056">
        <v>287.12425999999999</v>
      </c>
      <c r="S864" s="1056">
        <v>89.169020000000003</v>
      </c>
      <c r="T864" s="285">
        <v>4946.2057600000007</v>
      </c>
      <c r="U864" s="286">
        <v>796.33912999999995</v>
      </c>
      <c r="V864" s="286">
        <v>5742.544890000001</v>
      </c>
      <c r="W864" s="287">
        <v>300.84039999999999</v>
      </c>
      <c r="X864" s="287">
        <v>50.629600000000003</v>
      </c>
      <c r="Y864" s="287">
        <v>131.72880000000001</v>
      </c>
      <c r="Z864" s="345">
        <v>483.19880000000001</v>
      </c>
      <c r="AA864" s="285">
        <v>6225.7436900000012</v>
      </c>
      <c r="AB864" s="257">
        <v>2388.2544000000003</v>
      </c>
      <c r="AC864" s="257">
        <v>393.29136</v>
      </c>
      <c r="AD864" s="263"/>
      <c r="AE864" s="249">
        <v>2616.2849301120004</v>
      </c>
      <c r="AF864" s="249">
        <v>430.8428190528</v>
      </c>
      <c r="AG864" s="249"/>
      <c r="AH864" s="249"/>
      <c r="AI864" s="354"/>
      <c r="AJ864" s="361"/>
      <c r="AK864" s="1625"/>
      <c r="AL864" s="483"/>
      <c r="AM864"/>
      <c r="AO864" t="s">
        <v>364</v>
      </c>
      <c r="AQ864" s="1457"/>
    </row>
    <row r="865" spans="1:43" ht="15" customHeight="1" outlineLevel="1" x14ac:dyDescent="0.2">
      <c r="A865" s="787"/>
      <c r="B865" s="781" t="s">
        <v>2276</v>
      </c>
      <c r="C865" s="977"/>
      <c r="D865" s="977"/>
      <c r="E865" s="767">
        <v>238</v>
      </c>
      <c r="F865" s="276">
        <v>277</v>
      </c>
      <c r="G865" s="276" t="s">
        <v>167</v>
      </c>
      <c r="H865" s="277"/>
      <c r="I865" s="902" t="s">
        <v>587</v>
      </c>
      <c r="J865" s="445" t="s">
        <v>1831</v>
      </c>
      <c r="K865" s="446"/>
      <c r="L865" s="657"/>
      <c r="M865" s="436"/>
      <c r="N865" s="1477"/>
      <c r="O865" s="436"/>
      <c r="P865" s="448"/>
      <c r="Q865" s="1064"/>
      <c r="R865" s="1064"/>
      <c r="S865" s="1064"/>
      <c r="T865" s="436"/>
      <c r="U865" s="436"/>
      <c r="V865" s="436"/>
      <c r="W865" s="436"/>
      <c r="X865" s="436"/>
      <c r="Y865" s="436"/>
      <c r="Z865" s="436"/>
      <c r="AA865" s="436"/>
      <c r="AB865" s="249"/>
      <c r="AC865" s="249"/>
      <c r="AD865" s="249"/>
      <c r="AE865" s="249"/>
      <c r="AF865" s="249"/>
      <c r="AG865" s="249"/>
      <c r="AH865" s="249"/>
      <c r="AI865" s="225"/>
      <c r="AJ865" s="266"/>
      <c r="AK865" s="1625"/>
      <c r="AL865" s="483"/>
      <c r="AM865" s="73" t="s">
        <v>698</v>
      </c>
      <c r="AO865" t="s">
        <v>364</v>
      </c>
      <c r="AQ865" s="1453"/>
    </row>
    <row r="866" spans="1:43" outlineLevel="1" x14ac:dyDescent="0.2">
      <c r="A866" s="787"/>
      <c r="B866" s="807" t="s">
        <v>2276</v>
      </c>
      <c r="C866" s="978"/>
      <c r="D866" s="978"/>
      <c r="E866" s="768">
        <v>238</v>
      </c>
      <c r="F866" s="289">
        <v>277</v>
      </c>
      <c r="G866" s="289" t="s">
        <v>167</v>
      </c>
      <c r="H866" s="290"/>
      <c r="I866" s="897" t="s">
        <v>587</v>
      </c>
      <c r="J866" s="437" t="s">
        <v>680</v>
      </c>
      <c r="K866" s="259"/>
      <c r="L866" s="658"/>
      <c r="M866" s="260"/>
      <c r="N866" s="1466"/>
      <c r="O866" s="260"/>
      <c r="P866" s="262"/>
      <c r="Q866" s="1059"/>
      <c r="R866" s="1059"/>
      <c r="S866" s="1059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60" t="s">
        <v>364</v>
      </c>
      <c r="AI866" s="261"/>
      <c r="AJ866" s="267"/>
      <c r="AK866" s="1626"/>
      <c r="AL866" s="483"/>
      <c r="AM866" s="73" t="s">
        <v>698</v>
      </c>
      <c r="AO866" t="s">
        <v>364</v>
      </c>
      <c r="AQ866" s="1453"/>
    </row>
    <row r="867" spans="1:43" ht="25.5" x14ac:dyDescent="0.2">
      <c r="A867" s="804" t="s">
        <v>3206</v>
      </c>
      <c r="B867" s="781" t="s">
        <v>2276</v>
      </c>
      <c r="C867" s="977" t="s">
        <v>2537</v>
      </c>
      <c r="D867" s="977" t="s">
        <v>362</v>
      </c>
      <c r="E867" s="769">
        <v>238</v>
      </c>
      <c r="F867" s="268">
        <v>277</v>
      </c>
      <c r="G867" s="268" t="s">
        <v>167</v>
      </c>
      <c r="H867" s="268" t="s">
        <v>3205</v>
      </c>
      <c r="I867" s="898"/>
      <c r="J867" s="302" t="s">
        <v>3196</v>
      </c>
      <c r="K867" s="271">
        <v>12</v>
      </c>
      <c r="L867" s="327" t="s">
        <v>641</v>
      </c>
      <c r="M867" s="272">
        <v>6.72</v>
      </c>
      <c r="N867" s="1097"/>
      <c r="O867" s="273">
        <v>187843.07519999999</v>
      </c>
      <c r="P867" s="269"/>
      <c r="Q867" s="1055">
        <v>63683.149880000004</v>
      </c>
      <c r="R867" s="1055">
        <v>12097.09403</v>
      </c>
      <c r="S867" s="1055">
        <v>3756.8615</v>
      </c>
      <c r="T867" s="274">
        <v>267380.18060999998</v>
      </c>
      <c r="U867" s="272">
        <v>43048.209089999997</v>
      </c>
      <c r="V867" s="272">
        <v>310428.3897</v>
      </c>
      <c r="W867" s="275">
        <v>7220.1696000000002</v>
      </c>
      <c r="X867" s="275">
        <v>1215.1103999999998</v>
      </c>
      <c r="Y867" s="275">
        <v>3161.4911999999995</v>
      </c>
      <c r="Z867" s="272">
        <v>11596.771199999999</v>
      </c>
      <c r="AA867" s="274">
        <v>322025.1608999999</v>
      </c>
      <c r="AB867" s="464">
        <v>24565.33296</v>
      </c>
      <c r="AC867" s="464">
        <v>4345.29648</v>
      </c>
      <c r="AD867" s="348">
        <v>950.04</v>
      </c>
      <c r="AE867" s="347">
        <v>13455.4193316</v>
      </c>
      <c r="AF867" s="347">
        <v>2380.0946219999996</v>
      </c>
      <c r="AG867" s="347">
        <v>1561.12</v>
      </c>
      <c r="AH867" s="347">
        <v>339421.79485359992</v>
      </c>
      <c r="AI867" s="846">
        <v>28285.15</v>
      </c>
      <c r="AJ867" s="398"/>
      <c r="AK867" s="1627">
        <v>110</v>
      </c>
      <c r="AL867" s="1651" t="s">
        <v>3194</v>
      </c>
      <c r="AM867" s="73"/>
      <c r="AQ867" s="1453"/>
    </row>
    <row r="868" spans="1:43" outlineLevel="1" x14ac:dyDescent="0.2">
      <c r="A868" s="787"/>
      <c r="B868" s="781" t="s">
        <v>2276</v>
      </c>
      <c r="C868" s="977"/>
      <c r="D868" s="977"/>
      <c r="E868" s="767">
        <v>238</v>
      </c>
      <c r="F868" s="276">
        <v>277</v>
      </c>
      <c r="G868" s="276" t="s">
        <v>167</v>
      </c>
      <c r="H868" s="277"/>
      <c r="I868" s="895">
        <v>1</v>
      </c>
      <c r="J868" s="279" t="s">
        <v>546</v>
      </c>
      <c r="K868" s="319"/>
      <c r="L868" s="321"/>
      <c r="M868" s="281">
        <v>1.83</v>
      </c>
      <c r="N868" s="1463">
        <v>54</v>
      </c>
      <c r="O868" s="283">
        <v>80787.765599999999</v>
      </c>
      <c r="P868" s="284">
        <v>39.229999999999997</v>
      </c>
      <c r="Q868" s="1056">
        <v>31693.040440000001</v>
      </c>
      <c r="R868" s="1056">
        <v>5202.7321000000002</v>
      </c>
      <c r="S868" s="1056">
        <v>1615.75531</v>
      </c>
      <c r="T868" s="285">
        <v>119299.29344999998</v>
      </c>
      <c r="U868" s="286">
        <v>19207.186249999999</v>
      </c>
      <c r="V868" s="286">
        <v>138506.47969999997</v>
      </c>
      <c r="W868" s="287">
        <v>1966.2068999999999</v>
      </c>
      <c r="X868" s="287">
        <v>330.9006</v>
      </c>
      <c r="Y868" s="287">
        <v>860.94179999999994</v>
      </c>
      <c r="Z868" s="345">
        <v>3158.0493000000001</v>
      </c>
      <c r="AA868" s="285">
        <v>141664.52899999998</v>
      </c>
      <c r="AB868" s="369"/>
      <c r="AC868" s="369"/>
      <c r="AD868" s="369"/>
      <c r="AE868" s="350"/>
      <c r="AF868" s="350"/>
      <c r="AG868" s="350"/>
      <c r="AH868" s="350" t="s">
        <v>364</v>
      </c>
      <c r="AI868" s="843"/>
      <c r="AJ868" s="351"/>
      <c r="AK868" s="1625"/>
      <c r="AL868" s="1652" t="s">
        <v>3195</v>
      </c>
      <c r="AM868" s="73"/>
      <c r="AQ868" s="1453"/>
    </row>
    <row r="869" spans="1:43" outlineLevel="1" x14ac:dyDescent="0.2">
      <c r="A869" s="787"/>
      <c r="B869" s="781" t="s">
        <v>2276</v>
      </c>
      <c r="C869" s="977"/>
      <c r="D869" s="977"/>
      <c r="E869" s="767">
        <v>238</v>
      </c>
      <c r="F869" s="276">
        <v>277</v>
      </c>
      <c r="G869" s="276" t="s">
        <v>167</v>
      </c>
      <c r="H869" s="277"/>
      <c r="I869" s="895">
        <v>80</v>
      </c>
      <c r="J869" s="279" t="s">
        <v>561</v>
      </c>
      <c r="K869" s="319"/>
      <c r="L869" s="322"/>
      <c r="M869" s="281">
        <v>1.7</v>
      </c>
      <c r="N869" s="1463">
        <v>42</v>
      </c>
      <c r="O869" s="283">
        <v>46874.915999999997</v>
      </c>
      <c r="P869" s="284">
        <v>39.229999999999997</v>
      </c>
      <c r="Q869" s="1056">
        <v>18389.029549999999</v>
      </c>
      <c r="R869" s="1056">
        <v>3018.7445899999998</v>
      </c>
      <c r="S869" s="1056">
        <v>937.49832000000004</v>
      </c>
      <c r="T869" s="285">
        <v>69220.18845999999</v>
      </c>
      <c r="U869" s="286">
        <v>11144.450339999999</v>
      </c>
      <c r="V869" s="286">
        <v>80364.638799999986</v>
      </c>
      <c r="W869" s="287">
        <v>1826.5309999999999</v>
      </c>
      <c r="X869" s="287">
        <v>307.39400000000001</v>
      </c>
      <c r="Y869" s="287">
        <v>799.78200000000004</v>
      </c>
      <c r="Z869" s="345">
        <v>2933.7070000000003</v>
      </c>
      <c r="AA869" s="285">
        <v>83298.345799999981</v>
      </c>
      <c r="AB869" s="263"/>
      <c r="AC869" s="263"/>
      <c r="AD869" s="263"/>
      <c r="AE869" s="249"/>
      <c r="AF869" s="249"/>
      <c r="AG869" s="249"/>
      <c r="AH869" s="249" t="s">
        <v>364</v>
      </c>
      <c r="AI869" s="225"/>
      <c r="AJ869" s="266"/>
      <c r="AK869" s="1625"/>
      <c r="AL869" s="483"/>
      <c r="AM869" s="73"/>
      <c r="AQ869" s="1453"/>
    </row>
    <row r="870" spans="1:43" outlineLevel="1" x14ac:dyDescent="0.2">
      <c r="A870" s="787"/>
      <c r="B870" s="781" t="s">
        <v>2276</v>
      </c>
      <c r="C870" s="977"/>
      <c r="D870" s="977"/>
      <c r="E870" s="767">
        <v>238</v>
      </c>
      <c r="F870" s="276">
        <v>277</v>
      </c>
      <c r="G870" s="276" t="s">
        <v>167</v>
      </c>
      <c r="H870" s="277"/>
      <c r="I870" s="895">
        <v>180</v>
      </c>
      <c r="J870" s="279" t="s">
        <v>543</v>
      </c>
      <c r="K870" s="319"/>
      <c r="L870" s="322"/>
      <c r="M870" s="281">
        <v>1.7</v>
      </c>
      <c r="N870" s="1463">
        <v>33</v>
      </c>
      <c r="O870" s="283">
        <v>32933.760000000002</v>
      </c>
      <c r="P870" s="284">
        <v>39.229999999999997</v>
      </c>
      <c r="Q870" s="1056">
        <v>12919.914049999999</v>
      </c>
      <c r="R870" s="1056">
        <v>2120.9341399999998</v>
      </c>
      <c r="S870" s="1056">
        <v>658.67520000000002</v>
      </c>
      <c r="T870" s="285">
        <v>48633.283389999997</v>
      </c>
      <c r="U870" s="286">
        <v>7829.9586300000001</v>
      </c>
      <c r="V870" s="286">
        <v>56463.242019999998</v>
      </c>
      <c r="W870" s="287">
        <v>1826.5309999999999</v>
      </c>
      <c r="X870" s="287">
        <v>307.39400000000001</v>
      </c>
      <c r="Y870" s="287">
        <v>799.78200000000004</v>
      </c>
      <c r="Z870" s="345">
        <v>2933.7070000000003</v>
      </c>
      <c r="AA870" s="285">
        <v>59396.94902</v>
      </c>
      <c r="AB870" s="263"/>
      <c r="AC870" s="263"/>
      <c r="AD870" s="263"/>
      <c r="AE870" s="249"/>
      <c r="AF870" s="249"/>
      <c r="AG870" s="249"/>
      <c r="AH870" s="249"/>
      <c r="AI870" s="225"/>
      <c r="AJ870" s="266"/>
      <c r="AK870" s="1625"/>
      <c r="AL870" s="483"/>
      <c r="AM870" s="73"/>
      <c r="AQ870" s="1453"/>
    </row>
    <row r="871" spans="1:43" outlineLevel="1" x14ac:dyDescent="0.2">
      <c r="A871" s="787"/>
      <c r="B871" s="781" t="s">
        <v>2276</v>
      </c>
      <c r="C871" s="977"/>
      <c r="D871" s="977"/>
      <c r="E871" s="767">
        <v>238</v>
      </c>
      <c r="F871" s="276">
        <v>277</v>
      </c>
      <c r="G871" s="276" t="s">
        <v>167</v>
      </c>
      <c r="H871" s="277"/>
      <c r="I871" s="895">
        <v>200</v>
      </c>
      <c r="J871" s="279" t="s">
        <v>1927</v>
      </c>
      <c r="K871" s="277"/>
      <c r="L871" s="322"/>
      <c r="M871" s="281">
        <v>0.8</v>
      </c>
      <c r="N871" s="1463">
        <v>28</v>
      </c>
      <c r="O871" s="283">
        <v>12738.432000000001</v>
      </c>
      <c r="P871" s="284">
        <v>2.5</v>
      </c>
      <c r="Q871" s="1056">
        <v>318.46080000000001</v>
      </c>
      <c r="R871" s="1056">
        <v>820.35501999999997</v>
      </c>
      <c r="S871" s="1056">
        <v>254.76864</v>
      </c>
      <c r="T871" s="285">
        <v>14132.016460000001</v>
      </c>
      <c r="U871" s="286">
        <v>2275.2546499999999</v>
      </c>
      <c r="V871" s="286">
        <v>16407.271110000001</v>
      </c>
      <c r="W871" s="287">
        <v>859.54399999999998</v>
      </c>
      <c r="X871" s="287">
        <v>144.65600000000001</v>
      </c>
      <c r="Y871" s="287">
        <v>376.36799999999999</v>
      </c>
      <c r="Z871" s="345">
        <v>1380.568</v>
      </c>
      <c r="AA871" s="285">
        <v>17787.839110000001</v>
      </c>
      <c r="AB871" s="257">
        <v>11088.54</v>
      </c>
      <c r="AC871" s="257">
        <v>1976.01</v>
      </c>
      <c r="AD871" s="263"/>
      <c r="AE871" s="249">
        <v>12147.2737992</v>
      </c>
      <c r="AF871" s="249">
        <v>2164.6794347999999</v>
      </c>
      <c r="AG871" s="249"/>
      <c r="AH871" s="249"/>
      <c r="AI871" s="225"/>
      <c r="AJ871" s="266"/>
      <c r="AK871" s="1625"/>
      <c r="AL871" s="483"/>
      <c r="AM871" s="73"/>
      <c r="AQ871" s="1453"/>
    </row>
    <row r="872" spans="1:43" outlineLevel="1" x14ac:dyDescent="0.2">
      <c r="A872" s="787"/>
      <c r="B872" s="781" t="s">
        <v>2276</v>
      </c>
      <c r="C872" s="977"/>
      <c r="D872" s="977"/>
      <c r="E872" s="767">
        <v>238</v>
      </c>
      <c r="F872" s="276">
        <v>277</v>
      </c>
      <c r="G872" s="276" t="s">
        <v>167</v>
      </c>
      <c r="H872" s="277"/>
      <c r="I872" s="895">
        <v>170</v>
      </c>
      <c r="J872" s="279" t="s">
        <v>3262</v>
      </c>
      <c r="K872" s="277"/>
      <c r="L872" s="322"/>
      <c r="M872" s="281">
        <v>0.6</v>
      </c>
      <c r="N872" s="1463">
        <v>36</v>
      </c>
      <c r="O872" s="283">
        <v>13075.128000000001</v>
      </c>
      <c r="P872" s="284">
        <v>2.5</v>
      </c>
      <c r="Q872" s="1056">
        <v>326.87819999999999</v>
      </c>
      <c r="R872" s="1056">
        <v>842.03823999999997</v>
      </c>
      <c r="S872" s="1056">
        <v>261.50256000000002</v>
      </c>
      <c r="T872" s="285">
        <v>14505.547</v>
      </c>
      <c r="U872" s="286">
        <v>2335.3930700000001</v>
      </c>
      <c r="V872" s="286">
        <v>16840.940070000001</v>
      </c>
      <c r="W872" s="287">
        <v>644.65800000000002</v>
      </c>
      <c r="X872" s="287">
        <v>108.492</v>
      </c>
      <c r="Y872" s="287">
        <v>282.27600000000001</v>
      </c>
      <c r="Z872" s="345">
        <v>1035.4259999999999</v>
      </c>
      <c r="AA872" s="285">
        <v>17876.36607</v>
      </c>
      <c r="AB872" s="263"/>
      <c r="AC872" s="263"/>
      <c r="AD872" s="263"/>
      <c r="AE872" s="249"/>
      <c r="AF872" s="249"/>
      <c r="AG872" s="249"/>
      <c r="AH872" s="249"/>
      <c r="AI872" s="233"/>
      <c r="AJ872" s="355"/>
      <c r="AK872" s="1625"/>
      <c r="AL872" s="483"/>
      <c r="AM872" s="73"/>
      <c r="AQ872" s="1453"/>
    </row>
    <row r="873" spans="1:43" outlineLevel="1" x14ac:dyDescent="0.2">
      <c r="A873" s="787"/>
      <c r="B873" s="781" t="s">
        <v>2276</v>
      </c>
      <c r="C873" s="977"/>
      <c r="D873" s="977"/>
      <c r="E873" s="767">
        <v>238</v>
      </c>
      <c r="F873" s="276">
        <v>277</v>
      </c>
      <c r="G873" s="276" t="s">
        <v>167</v>
      </c>
      <c r="H873" s="277"/>
      <c r="I873" s="895">
        <v>201</v>
      </c>
      <c r="J873" s="279" t="s">
        <v>2609</v>
      </c>
      <c r="K873" s="277"/>
      <c r="L873" s="322"/>
      <c r="M873" s="281">
        <v>0.09</v>
      </c>
      <c r="N873" s="1463">
        <v>28</v>
      </c>
      <c r="O873" s="283">
        <v>1433.0735999999999</v>
      </c>
      <c r="P873" s="284">
        <v>2.5</v>
      </c>
      <c r="Q873" s="1056">
        <v>35.826839999999997</v>
      </c>
      <c r="R873" s="1056">
        <v>92.289940000000001</v>
      </c>
      <c r="S873" s="1056">
        <v>28.661470000000001</v>
      </c>
      <c r="T873" s="285">
        <v>1589.85185</v>
      </c>
      <c r="U873" s="286">
        <v>255.96615</v>
      </c>
      <c r="V873" s="286">
        <v>1845.818</v>
      </c>
      <c r="W873" s="287">
        <v>96.698700000000002</v>
      </c>
      <c r="X873" s="287">
        <v>16.273800000000001</v>
      </c>
      <c r="Y873" s="287">
        <v>42.3414</v>
      </c>
      <c r="Z873" s="345">
        <v>155.31389999999999</v>
      </c>
      <c r="AA873" s="285">
        <v>2001.1318999999999</v>
      </c>
      <c r="AB873" s="257">
        <v>1194.1300000000001</v>
      </c>
      <c r="AC873" s="257">
        <v>196.64</v>
      </c>
      <c r="AD873" s="263"/>
      <c r="AE873" s="249">
        <v>1308.1455324000001</v>
      </c>
      <c r="AF873" s="249">
        <v>215.41518719999999</v>
      </c>
      <c r="AG873" s="249"/>
      <c r="AH873" s="249"/>
      <c r="AI873" s="354"/>
      <c r="AJ873" s="361"/>
      <c r="AK873" s="1625"/>
      <c r="AL873" s="483"/>
      <c r="AM873" s="73"/>
      <c r="AQ873" s="1453"/>
    </row>
    <row r="874" spans="1:43" outlineLevel="1" x14ac:dyDescent="0.2">
      <c r="A874" s="787"/>
      <c r="B874" s="781" t="s">
        <v>2276</v>
      </c>
      <c r="C874" s="977"/>
      <c r="D874" s="977"/>
      <c r="E874" s="767">
        <v>238</v>
      </c>
      <c r="F874" s="276">
        <v>277</v>
      </c>
      <c r="G874" s="276" t="s">
        <v>167</v>
      </c>
      <c r="H874" s="554"/>
      <c r="I874" s="902" t="s">
        <v>587</v>
      </c>
      <c r="J874" s="442" t="s">
        <v>3186</v>
      </c>
      <c r="K874" s="224"/>
      <c r="L874" s="649"/>
      <c r="M874" s="249"/>
      <c r="N874" s="1464"/>
      <c r="O874" s="249"/>
      <c r="P874" s="250"/>
      <c r="Q874" s="1048"/>
      <c r="R874" s="1048"/>
      <c r="S874" s="1048"/>
      <c r="T874" s="249"/>
      <c r="U874" s="249"/>
      <c r="V874" s="249"/>
      <c r="W874" s="249"/>
      <c r="X874" s="249"/>
      <c r="Y874" s="249"/>
      <c r="Z874" s="249"/>
      <c r="AA874" s="249"/>
      <c r="AB874" s="249"/>
      <c r="AC874" s="249"/>
      <c r="AD874" s="249"/>
      <c r="AE874" s="249"/>
      <c r="AF874" s="249"/>
      <c r="AG874" s="249"/>
      <c r="AH874" s="249"/>
      <c r="AI874" s="225"/>
      <c r="AJ874" s="266"/>
      <c r="AK874" s="1625"/>
      <c r="AL874" s="483"/>
      <c r="AM874" s="73"/>
      <c r="AQ874" s="1453"/>
    </row>
    <row r="875" spans="1:43" outlineLevel="1" x14ac:dyDescent="0.2">
      <c r="A875" s="787"/>
      <c r="B875" s="781" t="s">
        <v>2276</v>
      </c>
      <c r="C875" s="977"/>
      <c r="D875" s="977"/>
      <c r="E875" s="767">
        <v>238</v>
      </c>
      <c r="F875" s="276">
        <v>277</v>
      </c>
      <c r="G875" s="276" t="s">
        <v>167</v>
      </c>
      <c r="H875" s="554"/>
      <c r="I875" s="902" t="s">
        <v>587</v>
      </c>
      <c r="J875" s="442" t="s">
        <v>3187</v>
      </c>
      <c r="K875" s="224"/>
      <c r="L875" s="649"/>
      <c r="M875" s="249"/>
      <c r="N875" s="1464"/>
      <c r="O875" s="249"/>
      <c r="P875" s="250"/>
      <c r="Q875" s="1048"/>
      <c r="R875" s="1048"/>
      <c r="S875" s="1048"/>
      <c r="T875" s="249"/>
      <c r="U875" s="249"/>
      <c r="V875" s="249"/>
      <c r="W875" s="249"/>
      <c r="X875" s="249"/>
      <c r="Y875" s="249"/>
      <c r="Z875" s="249"/>
      <c r="AA875" s="249"/>
      <c r="AB875" s="249"/>
      <c r="AC875" s="249"/>
      <c r="AD875" s="249"/>
      <c r="AE875" s="249"/>
      <c r="AF875" s="249"/>
      <c r="AG875" s="249"/>
      <c r="AH875" s="249"/>
      <c r="AI875" s="225"/>
      <c r="AJ875" s="266"/>
      <c r="AK875" s="1625"/>
      <c r="AL875" s="483"/>
      <c r="AM875" s="73"/>
      <c r="AQ875" s="1453"/>
    </row>
    <row r="876" spans="1:43" outlineLevel="1" x14ac:dyDescent="0.2">
      <c r="A876" s="787"/>
      <c r="B876" s="781" t="s">
        <v>2276</v>
      </c>
      <c r="C876" s="977"/>
      <c r="D876" s="977"/>
      <c r="E876" s="767">
        <v>238</v>
      </c>
      <c r="F876" s="276">
        <v>277</v>
      </c>
      <c r="G876" s="276" t="s">
        <v>167</v>
      </c>
      <c r="H876" s="554"/>
      <c r="I876" s="902" t="s">
        <v>587</v>
      </c>
      <c r="J876" s="442" t="s">
        <v>3188</v>
      </c>
      <c r="K876" s="224"/>
      <c r="L876" s="649"/>
      <c r="M876" s="249"/>
      <c r="N876" s="1464"/>
      <c r="O876" s="249"/>
      <c r="P876" s="250"/>
      <c r="Q876" s="1048"/>
      <c r="R876" s="1048"/>
      <c r="S876" s="1048"/>
      <c r="T876" s="249"/>
      <c r="U876" s="249"/>
      <c r="V876" s="249"/>
      <c r="W876" s="249"/>
      <c r="X876" s="249"/>
      <c r="Y876" s="249"/>
      <c r="Z876" s="249"/>
      <c r="AA876" s="249"/>
      <c r="AB876" s="249"/>
      <c r="AC876" s="249"/>
      <c r="AD876" s="249"/>
      <c r="AE876" s="249"/>
      <c r="AF876" s="249"/>
      <c r="AG876" s="249"/>
      <c r="AH876" s="249"/>
      <c r="AI876" s="225"/>
      <c r="AJ876" s="266"/>
      <c r="AK876" s="1625"/>
      <c r="AL876" s="483"/>
      <c r="AM876" s="73"/>
      <c r="AQ876" s="1453"/>
    </row>
    <row r="877" spans="1:43" outlineLevel="1" x14ac:dyDescent="0.2">
      <c r="A877" s="787"/>
      <c r="B877" s="781" t="s">
        <v>2276</v>
      </c>
      <c r="C877" s="977"/>
      <c r="D877" s="977"/>
      <c r="E877" s="767">
        <v>238</v>
      </c>
      <c r="F877" s="276">
        <v>277</v>
      </c>
      <c r="G877" s="276" t="s">
        <v>167</v>
      </c>
      <c r="H877" s="554"/>
      <c r="I877" s="902" t="s">
        <v>587</v>
      </c>
      <c r="J877" s="442" t="s">
        <v>3189</v>
      </c>
      <c r="K877" s="224"/>
      <c r="L877" s="649"/>
      <c r="M877" s="249"/>
      <c r="N877" s="1464"/>
      <c r="O877" s="249"/>
      <c r="P877" s="250"/>
      <c r="Q877" s="1048"/>
      <c r="R877" s="1048"/>
      <c r="S877" s="1048"/>
      <c r="T877" s="249"/>
      <c r="U877" s="249"/>
      <c r="V877" s="249"/>
      <c r="W877" s="249"/>
      <c r="X877" s="249"/>
      <c r="Y877" s="249"/>
      <c r="Z877" s="249"/>
      <c r="AA877" s="249"/>
      <c r="AB877" s="249"/>
      <c r="AC877" s="249"/>
      <c r="AD877" s="249"/>
      <c r="AE877" s="249"/>
      <c r="AF877" s="249"/>
      <c r="AG877" s="249"/>
      <c r="AH877" s="249"/>
      <c r="AI877" s="225"/>
      <c r="AJ877" s="266"/>
      <c r="AK877" s="1625"/>
      <c r="AL877" s="483"/>
      <c r="AM877" s="73"/>
      <c r="AQ877" s="1453"/>
    </row>
    <row r="878" spans="1:43" outlineLevel="1" x14ac:dyDescent="0.2">
      <c r="A878" s="787"/>
      <c r="B878" s="781" t="s">
        <v>2276</v>
      </c>
      <c r="C878" s="977"/>
      <c r="D878" s="977"/>
      <c r="E878" s="767">
        <v>238</v>
      </c>
      <c r="F878" s="276">
        <v>277</v>
      </c>
      <c r="G878" s="276" t="s">
        <v>167</v>
      </c>
      <c r="H878" s="554"/>
      <c r="I878" s="902" t="s">
        <v>587</v>
      </c>
      <c r="J878" s="442" t="s">
        <v>3190</v>
      </c>
      <c r="K878" s="224"/>
      <c r="L878" s="649"/>
      <c r="M878" s="249"/>
      <c r="N878" s="1464"/>
      <c r="O878" s="249"/>
      <c r="P878" s="250"/>
      <c r="Q878" s="1048"/>
      <c r="R878" s="1048"/>
      <c r="S878" s="1048"/>
      <c r="T878" s="249"/>
      <c r="U878" s="249"/>
      <c r="V878" s="249"/>
      <c r="W878" s="249"/>
      <c r="X878" s="249"/>
      <c r="Y878" s="249"/>
      <c r="Z878" s="249"/>
      <c r="AA878" s="249"/>
      <c r="AB878" s="249"/>
      <c r="AC878" s="249"/>
      <c r="AD878" s="249"/>
      <c r="AE878" s="249"/>
      <c r="AF878" s="249"/>
      <c r="AG878" s="249"/>
      <c r="AH878" s="249"/>
      <c r="AI878" s="225"/>
      <c r="AJ878" s="266"/>
      <c r="AK878" s="1625"/>
      <c r="AL878" s="483"/>
      <c r="AM878" s="73"/>
      <c r="AQ878" s="1453"/>
    </row>
    <row r="879" spans="1:43" outlineLevel="1" x14ac:dyDescent="0.2">
      <c r="A879" s="787"/>
      <c r="B879" s="781" t="s">
        <v>2276</v>
      </c>
      <c r="C879" s="977"/>
      <c r="D879" s="977"/>
      <c r="E879" s="767">
        <v>238</v>
      </c>
      <c r="F879" s="276">
        <v>277</v>
      </c>
      <c r="G879" s="276" t="s">
        <v>167</v>
      </c>
      <c r="H879" s="554"/>
      <c r="I879" s="902" t="s">
        <v>587</v>
      </c>
      <c r="J879" s="442" t="s">
        <v>3191</v>
      </c>
      <c r="K879" s="224"/>
      <c r="L879" s="649"/>
      <c r="M879" s="249"/>
      <c r="N879" s="1464"/>
      <c r="O879" s="249"/>
      <c r="P879" s="250"/>
      <c r="Q879" s="1048"/>
      <c r="R879" s="1048"/>
      <c r="S879" s="1048"/>
      <c r="T879" s="249"/>
      <c r="U879" s="249"/>
      <c r="V879" s="249"/>
      <c r="W879" s="249"/>
      <c r="X879" s="249"/>
      <c r="Y879" s="249"/>
      <c r="Z879" s="249"/>
      <c r="AA879" s="249"/>
      <c r="AB879" s="249"/>
      <c r="AC879" s="249"/>
      <c r="AD879" s="249"/>
      <c r="AE879" s="249"/>
      <c r="AF879" s="249"/>
      <c r="AG879" s="249"/>
      <c r="AH879" s="249"/>
      <c r="AI879" s="225"/>
      <c r="AJ879" s="266"/>
      <c r="AK879" s="1625"/>
      <c r="AL879" s="483"/>
      <c r="AM879" s="73"/>
      <c r="AQ879" s="1453"/>
    </row>
    <row r="880" spans="1:43" outlineLevel="1" x14ac:dyDescent="0.2">
      <c r="A880" s="787"/>
      <c r="B880" s="781" t="s">
        <v>2276</v>
      </c>
      <c r="C880" s="977"/>
      <c r="D880" s="977"/>
      <c r="E880" s="767">
        <v>238</v>
      </c>
      <c r="F880" s="276">
        <v>277</v>
      </c>
      <c r="G880" s="276" t="s">
        <v>167</v>
      </c>
      <c r="H880" s="554"/>
      <c r="I880" s="902" t="s">
        <v>587</v>
      </c>
      <c r="J880" s="442" t="s">
        <v>3192</v>
      </c>
      <c r="K880" s="224"/>
      <c r="L880" s="649"/>
      <c r="M880" s="249"/>
      <c r="N880" s="1464"/>
      <c r="O880" s="249"/>
      <c r="P880" s="250"/>
      <c r="Q880" s="1048"/>
      <c r="R880" s="1048"/>
      <c r="S880" s="1048"/>
      <c r="T880" s="249"/>
      <c r="U880" s="249"/>
      <c r="V880" s="249"/>
      <c r="W880" s="249"/>
      <c r="X880" s="249"/>
      <c r="Y880" s="249"/>
      <c r="Z880" s="249"/>
      <c r="AA880" s="249"/>
      <c r="AB880" s="249"/>
      <c r="AC880" s="249"/>
      <c r="AD880" s="249"/>
      <c r="AE880" s="249"/>
      <c r="AF880" s="249"/>
      <c r="AG880" s="249"/>
      <c r="AH880" s="249"/>
      <c r="AI880" s="225"/>
      <c r="AJ880" s="266"/>
      <c r="AK880" s="1625"/>
      <c r="AL880" s="483"/>
      <c r="AM880" s="73"/>
      <c r="AQ880" s="1453"/>
    </row>
    <row r="881" spans="1:43" outlineLevel="1" x14ac:dyDescent="0.2">
      <c r="A881" s="787"/>
      <c r="B881" s="781" t="s">
        <v>2276</v>
      </c>
      <c r="C881" s="977"/>
      <c r="D881" s="977"/>
      <c r="E881" s="767">
        <v>238</v>
      </c>
      <c r="F881" s="276">
        <v>277</v>
      </c>
      <c r="G881" s="276" t="s">
        <v>167</v>
      </c>
      <c r="H881" s="554"/>
      <c r="I881" s="902" t="s">
        <v>587</v>
      </c>
      <c r="J881" s="442" t="s">
        <v>3193</v>
      </c>
      <c r="K881" s="224"/>
      <c r="L881" s="649"/>
      <c r="M881" s="249"/>
      <c r="N881" s="1464"/>
      <c r="O881" s="249"/>
      <c r="P881" s="250"/>
      <c r="Q881" s="1048"/>
      <c r="R881" s="1048"/>
      <c r="S881" s="1048"/>
      <c r="T881" s="249"/>
      <c r="U881" s="249"/>
      <c r="V881" s="249"/>
      <c r="W881" s="249"/>
      <c r="X881" s="249"/>
      <c r="Y881" s="249"/>
      <c r="Z881" s="249"/>
      <c r="AA881" s="249"/>
      <c r="AB881" s="249"/>
      <c r="AC881" s="249"/>
      <c r="AD881" s="249"/>
      <c r="AE881" s="260"/>
      <c r="AF881" s="260"/>
      <c r="AG881" s="260"/>
      <c r="AH881" s="260"/>
      <c r="AI881" s="261"/>
      <c r="AJ881" s="267"/>
      <c r="AK881" s="1625"/>
      <c r="AL881" s="483"/>
      <c r="AM881" s="73"/>
      <c r="AQ881" s="1453"/>
    </row>
    <row r="882" spans="1:43" ht="27.75" customHeight="1" x14ac:dyDescent="0.2">
      <c r="A882" s="804" t="s">
        <v>2113</v>
      </c>
      <c r="B882" s="781" t="s">
        <v>2276</v>
      </c>
      <c r="C882" s="977" t="s">
        <v>2537</v>
      </c>
      <c r="D882" s="977" t="s">
        <v>362</v>
      </c>
      <c r="E882" s="769">
        <v>238</v>
      </c>
      <c r="F882" s="268">
        <v>280</v>
      </c>
      <c r="G882" s="268" t="s">
        <v>28</v>
      </c>
      <c r="H882" s="268" t="s">
        <v>498</v>
      </c>
      <c r="I882" s="900"/>
      <c r="J882" s="270" t="s">
        <v>681</v>
      </c>
      <c r="K882" s="327">
        <v>111790.91</v>
      </c>
      <c r="L882" s="327" t="s">
        <v>583</v>
      </c>
      <c r="M882" s="272">
        <v>27.91</v>
      </c>
      <c r="N882" s="1097"/>
      <c r="O882" s="273">
        <v>841167.38040000002</v>
      </c>
      <c r="P882" s="269"/>
      <c r="Q882" s="1055">
        <v>308350.39273999998</v>
      </c>
      <c r="R882" s="1055">
        <v>54171.179299999996</v>
      </c>
      <c r="S882" s="1055">
        <v>16823.347610000001</v>
      </c>
      <c r="T882" s="274">
        <v>1220512.30005</v>
      </c>
      <c r="U882" s="272">
        <v>196502.48030999998</v>
      </c>
      <c r="V882" s="643">
        <v>1417014.78036</v>
      </c>
      <c r="W882" s="275">
        <v>29987.341299999996</v>
      </c>
      <c r="X882" s="275">
        <v>5046.6861999999992</v>
      </c>
      <c r="Y882" s="275">
        <v>13130.5386</v>
      </c>
      <c r="Z882" s="272">
        <v>48164.566099999996</v>
      </c>
      <c r="AA882" s="274">
        <v>1465179.3464600001</v>
      </c>
      <c r="AB882" s="348">
        <v>255535.74</v>
      </c>
      <c r="AC882" s="348">
        <v>57914.67</v>
      </c>
      <c r="AD882" s="348">
        <v>950.04</v>
      </c>
      <c r="AE882" s="347">
        <v>279934.28999999998</v>
      </c>
      <c r="AF882" s="347">
        <v>63444.36</v>
      </c>
      <c r="AG882" s="347">
        <v>1561.12</v>
      </c>
      <c r="AH882" s="347">
        <v>2420158.1164600002</v>
      </c>
      <c r="AI882" s="846">
        <v>21.65</v>
      </c>
      <c r="AJ882" s="398"/>
      <c r="AK882" s="1627">
        <v>111</v>
      </c>
      <c r="AL882" s="484"/>
      <c r="AM882" s="751" t="s">
        <v>2604</v>
      </c>
      <c r="AN882" t="b">
        <v>0</v>
      </c>
      <c r="AO882" t="e">
        <v>#NAME?</v>
      </c>
      <c r="AQ882" s="1452"/>
    </row>
    <row r="883" spans="1:43" outlineLevel="1" x14ac:dyDescent="0.2">
      <c r="A883" s="787"/>
      <c r="B883" s="781" t="s">
        <v>2276</v>
      </c>
      <c r="C883" s="977"/>
      <c r="D883" s="977"/>
      <c r="E883" s="767">
        <v>238</v>
      </c>
      <c r="F883" s="276">
        <v>280</v>
      </c>
      <c r="G883" s="276" t="s">
        <v>28</v>
      </c>
      <c r="H883" s="277"/>
      <c r="I883" s="895">
        <v>1</v>
      </c>
      <c r="J883" s="279" t="s">
        <v>546</v>
      </c>
      <c r="K883" s="280"/>
      <c r="L883" s="321"/>
      <c r="M883" s="281">
        <v>10.35</v>
      </c>
      <c r="N883" s="1463">
        <v>54</v>
      </c>
      <c r="O883" s="283">
        <v>456914.41200000001</v>
      </c>
      <c r="P883" s="284">
        <v>39.229999999999997</v>
      </c>
      <c r="Q883" s="1056">
        <v>179247.52382999999</v>
      </c>
      <c r="R883" s="1056">
        <v>29425.288130000001</v>
      </c>
      <c r="S883" s="1056">
        <v>9138.2882399999999</v>
      </c>
      <c r="T883" s="285">
        <v>674725.5122</v>
      </c>
      <c r="U883" s="286">
        <v>108630.80746</v>
      </c>
      <c r="V883" s="286">
        <v>783356.31966000004</v>
      </c>
      <c r="W883" s="287">
        <v>11120.3505</v>
      </c>
      <c r="X883" s="287">
        <v>1871.4870000000001</v>
      </c>
      <c r="Y883" s="287">
        <v>4869.2610000000004</v>
      </c>
      <c r="Z883" s="345">
        <v>17861.0985</v>
      </c>
      <c r="AA883" s="285">
        <v>801217.41816</v>
      </c>
      <c r="AB883" s="350"/>
      <c r="AC883" s="350"/>
      <c r="AD883" s="350"/>
      <c r="AE883" s="350"/>
      <c r="AF883" s="350"/>
      <c r="AG883" s="350"/>
      <c r="AH883" s="350" t="s">
        <v>364</v>
      </c>
      <c r="AI883" s="843"/>
      <c r="AJ883" s="351"/>
      <c r="AK883" s="1625"/>
      <c r="AL883" s="483"/>
      <c r="AM883"/>
      <c r="AO883" t="s">
        <v>364</v>
      </c>
      <c r="AQ883" s="1453"/>
    </row>
    <row r="884" spans="1:43" outlineLevel="1" x14ac:dyDescent="0.2">
      <c r="A884" s="787"/>
      <c r="B884" s="781" t="s">
        <v>2276</v>
      </c>
      <c r="C884" s="977"/>
      <c r="D884" s="977"/>
      <c r="E884" s="767">
        <v>238</v>
      </c>
      <c r="F884" s="276">
        <v>280</v>
      </c>
      <c r="G884" s="276" t="s">
        <v>28</v>
      </c>
      <c r="H884" s="277"/>
      <c r="I884" s="895">
        <v>42</v>
      </c>
      <c r="J884" s="279" t="s">
        <v>515</v>
      </c>
      <c r="K884" s="277"/>
      <c r="L884" s="322"/>
      <c r="M884" s="281">
        <v>6.93</v>
      </c>
      <c r="N884" s="1463">
        <v>42</v>
      </c>
      <c r="O884" s="283">
        <v>191084.2164</v>
      </c>
      <c r="P884" s="284">
        <v>39.229999999999997</v>
      </c>
      <c r="Q884" s="1056">
        <v>74962.338090000005</v>
      </c>
      <c r="R884" s="1056">
        <v>12305.823539999999</v>
      </c>
      <c r="S884" s="1056">
        <v>3821.68433</v>
      </c>
      <c r="T884" s="285">
        <v>282174.06236000004</v>
      </c>
      <c r="U884" s="286">
        <v>45430.024039999997</v>
      </c>
      <c r="V884" s="286">
        <v>327604.08640000003</v>
      </c>
      <c r="W884" s="287">
        <v>7445.7999</v>
      </c>
      <c r="X884" s="287">
        <v>1253.0826</v>
      </c>
      <c r="Y884" s="287">
        <v>3260.2878000000001</v>
      </c>
      <c r="Z884" s="345">
        <v>11959.1703</v>
      </c>
      <c r="AA884" s="285">
        <v>339563.25670000003</v>
      </c>
      <c r="AB884" s="249"/>
      <c r="AC884" s="249"/>
      <c r="AD884" s="249"/>
      <c r="AE884" s="249"/>
      <c r="AF884" s="249"/>
      <c r="AG884" s="249"/>
      <c r="AH884" s="249" t="s">
        <v>364</v>
      </c>
      <c r="AI884" s="225"/>
      <c r="AJ884" s="266"/>
      <c r="AK884" s="1625"/>
      <c r="AL884" s="483"/>
      <c r="AM884"/>
      <c r="AO884" t="s">
        <v>364</v>
      </c>
      <c r="AQ884" s="1453"/>
    </row>
    <row r="885" spans="1:43" outlineLevel="1" x14ac:dyDescent="0.2">
      <c r="A885" s="787"/>
      <c r="B885" s="781" t="s">
        <v>2276</v>
      </c>
      <c r="C885" s="977"/>
      <c r="D885" s="977"/>
      <c r="E885" s="767">
        <v>238</v>
      </c>
      <c r="F885" s="276">
        <v>280</v>
      </c>
      <c r="G885" s="276" t="s">
        <v>28</v>
      </c>
      <c r="H885" s="277"/>
      <c r="I885" s="895">
        <v>180</v>
      </c>
      <c r="J885" s="279" t="s">
        <v>543</v>
      </c>
      <c r="K885" s="277"/>
      <c r="L885" s="322"/>
      <c r="M885" s="281">
        <v>6.93</v>
      </c>
      <c r="N885" s="1463">
        <v>33</v>
      </c>
      <c r="O885" s="283">
        <v>134253.50399999999</v>
      </c>
      <c r="P885" s="284">
        <v>39.229999999999997</v>
      </c>
      <c r="Q885" s="1056">
        <v>52667.649619999997</v>
      </c>
      <c r="R885" s="1056">
        <v>8645.9256600000008</v>
      </c>
      <c r="S885" s="1056">
        <v>2685.07008</v>
      </c>
      <c r="T885" s="285">
        <v>198252.14936000001</v>
      </c>
      <c r="U885" s="286">
        <v>31918.59605</v>
      </c>
      <c r="V885" s="286">
        <v>230170.74541</v>
      </c>
      <c r="W885" s="287">
        <v>7445.7999</v>
      </c>
      <c r="X885" s="287">
        <v>1253.0826</v>
      </c>
      <c r="Y885" s="287">
        <v>3260.2878000000001</v>
      </c>
      <c r="Z885" s="345">
        <v>11959.1703</v>
      </c>
      <c r="AA885" s="285">
        <v>242129.91571</v>
      </c>
      <c r="AB885" s="249" t="s">
        <v>684</v>
      </c>
      <c r="AC885" s="249"/>
      <c r="AD885" s="249"/>
      <c r="AE885" s="249" t="s">
        <v>684</v>
      </c>
      <c r="AF885" s="249"/>
      <c r="AG885" s="249"/>
      <c r="AH885" s="249"/>
      <c r="AI885" s="225"/>
      <c r="AJ885" s="266"/>
      <c r="AK885" s="1625"/>
      <c r="AL885" s="483"/>
      <c r="AM885"/>
      <c r="AO885" t="s">
        <v>364</v>
      </c>
      <c r="AQ885" s="1453"/>
    </row>
    <row r="886" spans="1:43" outlineLevel="1" x14ac:dyDescent="0.2">
      <c r="A886" s="787"/>
      <c r="B886" s="781" t="s">
        <v>2276</v>
      </c>
      <c r="C886" s="977"/>
      <c r="D886" s="977"/>
      <c r="E886" s="767">
        <v>238</v>
      </c>
      <c r="F886" s="276">
        <v>280</v>
      </c>
      <c r="G886" s="276" t="s">
        <v>28</v>
      </c>
      <c r="H886" s="277"/>
      <c r="I886" s="895">
        <v>200</v>
      </c>
      <c r="J886" s="279" t="s">
        <v>1927</v>
      </c>
      <c r="K886" s="277"/>
      <c r="L886" s="322"/>
      <c r="M886" s="281">
        <v>3.7</v>
      </c>
      <c r="N886" s="1463">
        <v>28</v>
      </c>
      <c r="O886" s="283">
        <v>58915.248</v>
      </c>
      <c r="P886" s="284">
        <v>2.5</v>
      </c>
      <c r="Q886" s="1056">
        <v>1472.8812</v>
      </c>
      <c r="R886" s="1056">
        <v>3794.1419700000001</v>
      </c>
      <c r="S886" s="1056">
        <v>1178.3049599999999</v>
      </c>
      <c r="T886" s="285">
        <v>65360.576130000001</v>
      </c>
      <c r="U886" s="286">
        <v>10523.05276</v>
      </c>
      <c r="V886" s="286">
        <v>75883.628890000007</v>
      </c>
      <c r="W886" s="287">
        <v>3975.3910000000001</v>
      </c>
      <c r="X886" s="287">
        <v>669.03399999999999</v>
      </c>
      <c r="Y886" s="287">
        <v>1740.702</v>
      </c>
      <c r="Z886" s="345">
        <v>6385.1270000000004</v>
      </c>
      <c r="AA886" s="285">
        <v>82268.75589</v>
      </c>
      <c r="AB886" s="249">
        <v>610039</v>
      </c>
      <c r="AC886" s="249"/>
      <c r="AD886" s="249"/>
      <c r="AE886" s="249">
        <v>610039</v>
      </c>
      <c r="AF886" s="249"/>
      <c r="AG886" s="249"/>
      <c r="AH886" s="249"/>
      <c r="AI886" s="225"/>
      <c r="AJ886" s="266"/>
      <c r="AK886" s="1625"/>
      <c r="AL886" s="483"/>
      <c r="AM886"/>
      <c r="AO886" t="s">
        <v>364</v>
      </c>
      <c r="AQ886" s="1453"/>
    </row>
    <row r="887" spans="1:43" ht="15" customHeight="1" outlineLevel="1" x14ac:dyDescent="0.2">
      <c r="A887" s="787"/>
      <c r="B887" s="781" t="s">
        <v>2276</v>
      </c>
      <c r="C887" s="977"/>
      <c r="D887" s="977"/>
      <c r="E887" s="767">
        <v>238</v>
      </c>
      <c r="F887" s="276">
        <v>280</v>
      </c>
      <c r="G887" s="276" t="s">
        <v>28</v>
      </c>
      <c r="H887" s="277"/>
      <c r="I887" s="902" t="s">
        <v>587</v>
      </c>
      <c r="J887" s="445" t="s">
        <v>683</v>
      </c>
      <c r="K887" s="446"/>
      <c r="L887" s="657"/>
      <c r="M887" s="436"/>
      <c r="N887" s="1477"/>
      <c r="O887" s="436"/>
      <c r="P887" s="448"/>
      <c r="Q887" s="1064"/>
      <c r="R887" s="1064"/>
      <c r="S887" s="1064"/>
      <c r="T887" s="436"/>
      <c r="U887" s="436"/>
      <c r="V887" s="436"/>
      <c r="W887" s="436"/>
      <c r="X887" s="436"/>
      <c r="Y887" s="436"/>
      <c r="Z887" s="436"/>
      <c r="AA887" s="436"/>
      <c r="AB887" s="249"/>
      <c r="AC887" s="249"/>
      <c r="AD887" s="249"/>
      <c r="AE887" s="249"/>
      <c r="AF887" s="249"/>
      <c r="AG887" s="249"/>
      <c r="AH887" s="249" t="s">
        <v>364</v>
      </c>
      <c r="AI887" s="225"/>
      <c r="AJ887" s="266"/>
      <c r="AK887" s="1625"/>
      <c r="AL887" s="483"/>
      <c r="AM887" s="73" t="s">
        <v>698</v>
      </c>
      <c r="AO887" t="s">
        <v>364</v>
      </c>
      <c r="AQ887" s="1453"/>
    </row>
    <row r="888" spans="1:43" outlineLevel="1" x14ac:dyDescent="0.2">
      <c r="A888" s="787"/>
      <c r="B888" s="807" t="s">
        <v>2276</v>
      </c>
      <c r="C888" s="978"/>
      <c r="D888" s="978"/>
      <c r="E888" s="768">
        <v>238</v>
      </c>
      <c r="F888" s="289">
        <v>280</v>
      </c>
      <c r="G888" s="289" t="s">
        <v>28</v>
      </c>
      <c r="H888" s="290"/>
      <c r="I888" s="897" t="s">
        <v>587</v>
      </c>
      <c r="J888" s="437" t="s">
        <v>682</v>
      </c>
      <c r="K888" s="259"/>
      <c r="L888" s="658"/>
      <c r="M888" s="260"/>
      <c r="N888" s="1466"/>
      <c r="O888" s="260"/>
      <c r="P888" s="262"/>
      <c r="Q888" s="1059"/>
      <c r="R888" s="1059"/>
      <c r="S888" s="1059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 t="s">
        <v>364</v>
      </c>
      <c r="AI888" s="261"/>
      <c r="AJ888" s="267"/>
      <c r="AK888" s="1626"/>
      <c r="AL888" s="483"/>
      <c r="AM888" s="73" t="s">
        <v>698</v>
      </c>
      <c r="AO888" t="s">
        <v>364</v>
      </c>
      <c r="AQ888" s="1453"/>
    </row>
    <row r="889" spans="1:43" ht="24" customHeight="1" x14ac:dyDescent="0.2">
      <c r="A889" s="804" t="s">
        <v>2114</v>
      </c>
      <c r="B889" s="781" t="s">
        <v>2276</v>
      </c>
      <c r="C889" s="977" t="s">
        <v>2537</v>
      </c>
      <c r="D889" s="977" t="s">
        <v>362</v>
      </c>
      <c r="E889" s="769">
        <v>238</v>
      </c>
      <c r="F889" s="268">
        <v>281</v>
      </c>
      <c r="G889" s="268" t="s">
        <v>28</v>
      </c>
      <c r="H889" s="268" t="s">
        <v>498</v>
      </c>
      <c r="I889" s="898"/>
      <c r="J889" s="302" t="s">
        <v>685</v>
      </c>
      <c r="K889" s="327">
        <v>196328.42</v>
      </c>
      <c r="L889" s="327" t="s">
        <v>583</v>
      </c>
      <c r="M889" s="272">
        <v>38.21</v>
      </c>
      <c r="N889" s="1097"/>
      <c r="O889" s="273">
        <v>1094075.0507999999</v>
      </c>
      <c r="P889" s="269"/>
      <c r="Q889" s="1055">
        <v>399612.06750999996</v>
      </c>
      <c r="R889" s="1055">
        <v>70458.433269999994</v>
      </c>
      <c r="S889" s="1055">
        <v>21881.501029999999</v>
      </c>
      <c r="T889" s="274">
        <v>1586027.0526100001</v>
      </c>
      <c r="U889" s="272">
        <v>255350.35547000001</v>
      </c>
      <c r="V889" s="643">
        <v>1841377.40808</v>
      </c>
      <c r="W889" s="275">
        <v>41053.970300000001</v>
      </c>
      <c r="X889" s="275">
        <v>6909.1321999999991</v>
      </c>
      <c r="Y889" s="275">
        <v>17976.276600000001</v>
      </c>
      <c r="Z889" s="272">
        <v>65939.379100000006</v>
      </c>
      <c r="AA889" s="274">
        <v>1907316.78718</v>
      </c>
      <c r="AB889" s="348">
        <v>437169.17</v>
      </c>
      <c r="AC889" s="348">
        <v>96638.44</v>
      </c>
      <c r="AD889" s="348">
        <v>950.04</v>
      </c>
      <c r="AE889" s="347">
        <v>478910.08</v>
      </c>
      <c r="AF889" s="347">
        <v>105865.48</v>
      </c>
      <c r="AG889" s="347">
        <v>1561.12</v>
      </c>
      <c r="AH889" s="347">
        <v>2557356.4671800002</v>
      </c>
      <c r="AI889" s="846">
        <v>13.03</v>
      </c>
      <c r="AJ889" s="398"/>
      <c r="AK889" s="1627">
        <v>112</v>
      </c>
      <c r="AL889" s="484"/>
      <c r="AM889" s="751" t="s">
        <v>2604</v>
      </c>
      <c r="AN889" t="b">
        <v>0</v>
      </c>
      <c r="AO889" t="e">
        <v>#NAME?</v>
      </c>
      <c r="AQ889" s="1452"/>
    </row>
    <row r="890" spans="1:43" outlineLevel="1" x14ac:dyDescent="0.2">
      <c r="A890" s="787"/>
      <c r="B890" s="781" t="s">
        <v>2276</v>
      </c>
      <c r="C890" s="977"/>
      <c r="D890" s="977"/>
      <c r="E890" s="767">
        <v>238</v>
      </c>
      <c r="F890" s="276">
        <v>281</v>
      </c>
      <c r="G890" s="276" t="s">
        <v>28</v>
      </c>
      <c r="H890" s="277"/>
      <c r="I890" s="895">
        <v>1</v>
      </c>
      <c r="J890" s="279" t="s">
        <v>546</v>
      </c>
      <c r="K890" s="280"/>
      <c r="L890" s="321"/>
      <c r="M890" s="281">
        <v>12.59</v>
      </c>
      <c r="N890" s="1463">
        <v>54</v>
      </c>
      <c r="O890" s="283">
        <v>555802.16879999998</v>
      </c>
      <c r="P890" s="284">
        <v>39.229999999999997</v>
      </c>
      <c r="Q890" s="1056">
        <v>218041.19081999999</v>
      </c>
      <c r="R890" s="1056">
        <v>35793.659670000001</v>
      </c>
      <c r="S890" s="1056">
        <v>11116.043379999999</v>
      </c>
      <c r="T890" s="285">
        <v>820753.06267000001</v>
      </c>
      <c r="U890" s="286">
        <v>132141.24309</v>
      </c>
      <c r="V890" s="286">
        <v>952894.30576000002</v>
      </c>
      <c r="W890" s="287">
        <v>13527.073700000001</v>
      </c>
      <c r="X890" s="287">
        <v>2276.5237999999999</v>
      </c>
      <c r="Y890" s="287">
        <v>5923.0914000000002</v>
      </c>
      <c r="Z890" s="345">
        <v>21726.688900000001</v>
      </c>
      <c r="AA890" s="285">
        <v>974620.99465999997</v>
      </c>
      <c r="AB890" s="350"/>
      <c r="AC890" s="350"/>
      <c r="AD890" s="350"/>
      <c r="AE890" s="350"/>
      <c r="AF890" s="350"/>
      <c r="AG890" s="350"/>
      <c r="AH890" s="350" t="s">
        <v>364</v>
      </c>
      <c r="AI890" s="843"/>
      <c r="AJ890" s="351"/>
      <c r="AK890" s="1625"/>
      <c r="AL890" s="483"/>
      <c r="AM890"/>
      <c r="AO890" t="s">
        <v>364</v>
      </c>
      <c r="AQ890" s="1453"/>
    </row>
    <row r="891" spans="1:43" outlineLevel="1" x14ac:dyDescent="0.2">
      <c r="A891" s="787"/>
      <c r="B891" s="781" t="s">
        <v>2276</v>
      </c>
      <c r="C891" s="977"/>
      <c r="D891" s="977"/>
      <c r="E891" s="767">
        <v>238</v>
      </c>
      <c r="F891" s="276">
        <v>281</v>
      </c>
      <c r="G891" s="276" t="s">
        <v>28</v>
      </c>
      <c r="H891" s="277"/>
      <c r="I891" s="895">
        <v>42</v>
      </c>
      <c r="J891" s="279" t="s">
        <v>515</v>
      </c>
      <c r="K891" s="277"/>
      <c r="L891" s="322"/>
      <c r="M891" s="281">
        <v>7.71</v>
      </c>
      <c r="N891" s="1463">
        <v>42</v>
      </c>
      <c r="O891" s="283">
        <v>212591.53080000001</v>
      </c>
      <c r="P891" s="284">
        <v>39.229999999999997</v>
      </c>
      <c r="Q891" s="1056">
        <v>83399.657529999997</v>
      </c>
      <c r="R891" s="1056">
        <v>13690.89458</v>
      </c>
      <c r="S891" s="1056">
        <v>4251.8306199999997</v>
      </c>
      <c r="T891" s="285">
        <v>313933.91353000008</v>
      </c>
      <c r="U891" s="286">
        <v>50543.360079999999</v>
      </c>
      <c r="V891" s="286">
        <v>364477.27361000009</v>
      </c>
      <c r="W891" s="287">
        <v>8283.8552999999993</v>
      </c>
      <c r="X891" s="287">
        <v>1394.1222</v>
      </c>
      <c r="Y891" s="287">
        <v>3627.2465999999999</v>
      </c>
      <c r="Z891" s="345">
        <v>13305.224099999999</v>
      </c>
      <c r="AA891" s="285">
        <v>377782.49771000008</v>
      </c>
      <c r="AB891" s="249"/>
      <c r="AC891" s="249"/>
      <c r="AD891" s="249"/>
      <c r="AE891" s="249"/>
      <c r="AF891" s="249"/>
      <c r="AG891" s="249"/>
      <c r="AH891" s="249" t="s">
        <v>364</v>
      </c>
      <c r="AI891" s="225"/>
      <c r="AJ891" s="266"/>
      <c r="AK891" s="1625"/>
      <c r="AL891" s="483"/>
      <c r="AM891"/>
      <c r="AO891" t="s">
        <v>364</v>
      </c>
      <c r="AQ891" s="1453"/>
    </row>
    <row r="892" spans="1:43" outlineLevel="1" x14ac:dyDescent="0.2">
      <c r="A892" s="787"/>
      <c r="B892" s="781" t="s">
        <v>2276</v>
      </c>
      <c r="C892" s="977"/>
      <c r="D892" s="977"/>
      <c r="E892" s="767">
        <v>238</v>
      </c>
      <c r="F892" s="276">
        <v>281</v>
      </c>
      <c r="G892" s="276" t="s">
        <v>28</v>
      </c>
      <c r="H892" s="277"/>
      <c r="I892" s="895">
        <v>180</v>
      </c>
      <c r="J892" s="279" t="s">
        <v>543</v>
      </c>
      <c r="K892" s="277"/>
      <c r="L892" s="322"/>
      <c r="M892" s="281">
        <v>7.71</v>
      </c>
      <c r="N892" s="1463">
        <v>33</v>
      </c>
      <c r="O892" s="283">
        <v>149364.288</v>
      </c>
      <c r="P892" s="284">
        <v>39.229999999999997</v>
      </c>
      <c r="Q892" s="1056">
        <v>58595.610180000003</v>
      </c>
      <c r="R892" s="1056">
        <v>9619.0601499999993</v>
      </c>
      <c r="S892" s="1056">
        <v>2987.2857600000002</v>
      </c>
      <c r="T892" s="285">
        <v>220566.24409000002</v>
      </c>
      <c r="U892" s="286">
        <v>35511.165300000001</v>
      </c>
      <c r="V892" s="286">
        <v>256077.40939000002</v>
      </c>
      <c r="W892" s="287">
        <v>8283.8552999999993</v>
      </c>
      <c r="X892" s="287">
        <v>1394.1222</v>
      </c>
      <c r="Y892" s="287">
        <v>3627.2465999999999</v>
      </c>
      <c r="Z892" s="345">
        <v>13305.224099999999</v>
      </c>
      <c r="AA892" s="285">
        <v>269382.63349000004</v>
      </c>
      <c r="AB892" s="249"/>
      <c r="AC892" s="249"/>
      <c r="AD892" s="249"/>
      <c r="AE892" s="249"/>
      <c r="AF892" s="249"/>
      <c r="AG892" s="249"/>
      <c r="AH892" s="249" t="s">
        <v>364</v>
      </c>
      <c r="AI892" s="225"/>
      <c r="AJ892" s="266"/>
      <c r="AK892" s="1625"/>
      <c r="AL892" s="483"/>
      <c r="AM892"/>
      <c r="AO892" t="s">
        <v>364</v>
      </c>
      <c r="AQ892" s="1453"/>
    </row>
    <row r="893" spans="1:43" outlineLevel="1" x14ac:dyDescent="0.2">
      <c r="A893" s="787"/>
      <c r="B893" s="781" t="s">
        <v>2276</v>
      </c>
      <c r="C893" s="977"/>
      <c r="D893" s="977"/>
      <c r="E893" s="767">
        <v>238</v>
      </c>
      <c r="F893" s="276">
        <v>281</v>
      </c>
      <c r="G893" s="276" t="s">
        <v>28</v>
      </c>
      <c r="H893" s="277"/>
      <c r="I893" s="895">
        <v>207</v>
      </c>
      <c r="J893" s="279" t="s">
        <v>533</v>
      </c>
      <c r="K893" s="277"/>
      <c r="L893" s="322"/>
      <c r="M893" s="281">
        <v>5.14</v>
      </c>
      <c r="N893" s="1463">
        <v>32</v>
      </c>
      <c r="O893" s="283">
        <v>95746.480800000005</v>
      </c>
      <c r="P893" s="284">
        <v>39.229999999999997</v>
      </c>
      <c r="Q893" s="1056">
        <v>37561.344420000001</v>
      </c>
      <c r="R893" s="1056">
        <v>6166.0733600000003</v>
      </c>
      <c r="S893" s="1056">
        <v>1914.9296200000001</v>
      </c>
      <c r="T893" s="285">
        <v>141388.82820000002</v>
      </c>
      <c r="U893" s="286">
        <v>22763.601340000001</v>
      </c>
      <c r="V893" s="286">
        <v>164152.42954000001</v>
      </c>
      <c r="W893" s="287">
        <v>5522.5702000000001</v>
      </c>
      <c r="X893" s="287">
        <v>929.41480000000001</v>
      </c>
      <c r="Y893" s="287">
        <v>2418.1644000000001</v>
      </c>
      <c r="Z893" s="345">
        <v>8870.1494000000002</v>
      </c>
      <c r="AA893" s="285">
        <v>173022.57894000001</v>
      </c>
      <c r="AB893" s="249" t="s">
        <v>684</v>
      </c>
      <c r="AC893" s="249"/>
      <c r="AD893" s="249"/>
      <c r="AE893" s="249" t="s">
        <v>684</v>
      </c>
      <c r="AF893" s="249"/>
      <c r="AG893" s="249"/>
      <c r="AH893" s="249"/>
      <c r="AI893" s="225"/>
      <c r="AJ893" s="266"/>
      <c r="AK893" s="1625"/>
      <c r="AL893" s="483"/>
      <c r="AM893"/>
      <c r="AO893" t="s">
        <v>364</v>
      </c>
      <c r="AQ893" s="1453"/>
    </row>
    <row r="894" spans="1:43" outlineLevel="1" x14ac:dyDescent="0.2">
      <c r="A894" s="787"/>
      <c r="B894" s="781" t="s">
        <v>2276</v>
      </c>
      <c r="C894" s="977"/>
      <c r="D894" s="977"/>
      <c r="E894" s="767">
        <v>238</v>
      </c>
      <c r="F894" s="276">
        <v>281</v>
      </c>
      <c r="G894" s="276" t="s">
        <v>28</v>
      </c>
      <c r="H894" s="277"/>
      <c r="I894" s="895">
        <v>200</v>
      </c>
      <c r="J894" s="279" t="s">
        <v>1927</v>
      </c>
      <c r="K894" s="277"/>
      <c r="L894" s="322"/>
      <c r="M894" s="281">
        <v>5.0599999999999996</v>
      </c>
      <c r="N894" s="1463">
        <v>28</v>
      </c>
      <c r="O894" s="283">
        <v>80570.582399999999</v>
      </c>
      <c r="P894" s="284">
        <v>2.5</v>
      </c>
      <c r="Q894" s="1056">
        <v>2014.2645600000001</v>
      </c>
      <c r="R894" s="1056">
        <v>5188.7455099999997</v>
      </c>
      <c r="S894" s="1056">
        <v>1611.41165</v>
      </c>
      <c r="T894" s="285">
        <v>89385.004119999983</v>
      </c>
      <c r="U894" s="286">
        <v>14390.98566</v>
      </c>
      <c r="V894" s="286">
        <v>103775.98977999999</v>
      </c>
      <c r="W894" s="287">
        <v>5436.6157999999996</v>
      </c>
      <c r="X894" s="287">
        <v>914.94920000000002</v>
      </c>
      <c r="Y894" s="287">
        <v>2380.5275999999999</v>
      </c>
      <c r="Z894" s="345">
        <v>8732.0925999999999</v>
      </c>
      <c r="AA894" s="285">
        <v>112508.08237999999</v>
      </c>
      <c r="AB894" s="249">
        <v>63703</v>
      </c>
      <c r="AC894" s="249"/>
      <c r="AD894" s="249"/>
      <c r="AE894" s="249">
        <v>63703</v>
      </c>
      <c r="AF894" s="249"/>
      <c r="AG894" s="249"/>
      <c r="AH894" s="249"/>
      <c r="AI894" s="225"/>
      <c r="AJ894" s="266"/>
      <c r="AK894" s="1625"/>
      <c r="AL894" s="483"/>
      <c r="AM894"/>
      <c r="AO894" t="s">
        <v>364</v>
      </c>
      <c r="AQ894" s="1453"/>
    </row>
    <row r="895" spans="1:43" ht="15" customHeight="1" outlineLevel="1" x14ac:dyDescent="0.2">
      <c r="A895" s="787"/>
      <c r="B895" s="781" t="s">
        <v>2276</v>
      </c>
      <c r="C895" s="977"/>
      <c r="D895" s="977"/>
      <c r="E895" s="767">
        <v>238</v>
      </c>
      <c r="F895" s="276">
        <v>281</v>
      </c>
      <c r="G895" s="276" t="s">
        <v>28</v>
      </c>
      <c r="H895" s="277"/>
      <c r="I895" s="902" t="s">
        <v>587</v>
      </c>
      <c r="J895" s="445" t="s">
        <v>1832</v>
      </c>
      <c r="K895" s="446"/>
      <c r="L895" s="657"/>
      <c r="M895" s="436"/>
      <c r="N895" s="1477"/>
      <c r="O895" s="436"/>
      <c r="P895" s="448"/>
      <c r="Q895" s="1064"/>
      <c r="R895" s="1064"/>
      <c r="S895" s="1064"/>
      <c r="T895" s="436"/>
      <c r="U895" s="436"/>
      <c r="V895" s="436"/>
      <c r="W895" s="436"/>
      <c r="X895" s="436"/>
      <c r="Y895" s="436"/>
      <c r="Z895" s="436"/>
      <c r="AA895" s="436"/>
      <c r="AB895" s="249"/>
      <c r="AC895" s="249"/>
      <c r="AD895" s="249"/>
      <c r="AE895" s="249"/>
      <c r="AF895" s="249"/>
      <c r="AG895" s="249"/>
      <c r="AH895" s="249" t="s">
        <v>364</v>
      </c>
      <c r="AI895" s="225"/>
      <c r="AJ895" s="266"/>
      <c r="AK895" s="1625"/>
      <c r="AL895" s="483"/>
      <c r="AM895" s="73" t="s">
        <v>698</v>
      </c>
      <c r="AO895" t="s">
        <v>364</v>
      </c>
      <c r="AQ895" s="1453"/>
    </row>
    <row r="896" spans="1:43" outlineLevel="1" x14ac:dyDescent="0.2">
      <c r="A896" s="787"/>
      <c r="B896" s="781" t="s">
        <v>2276</v>
      </c>
      <c r="C896" s="977"/>
      <c r="D896" s="977"/>
      <c r="E896" s="767">
        <v>238</v>
      </c>
      <c r="F896" s="276">
        <v>281</v>
      </c>
      <c r="G896" s="276" t="s">
        <v>28</v>
      </c>
      <c r="H896" s="277"/>
      <c r="I896" s="902" t="s">
        <v>587</v>
      </c>
      <c r="J896" s="442" t="s">
        <v>3082</v>
      </c>
      <c r="K896" s="224"/>
      <c r="L896" s="649"/>
      <c r="M896" s="249"/>
      <c r="N896" s="1464"/>
      <c r="O896" s="249"/>
      <c r="P896" s="250"/>
      <c r="Q896" s="1048"/>
      <c r="R896" s="1048"/>
      <c r="S896" s="1048"/>
      <c r="T896" s="249"/>
      <c r="U896" s="249"/>
      <c r="V896" s="249"/>
      <c r="W896" s="249"/>
      <c r="X896" s="249"/>
      <c r="Y896" s="249"/>
      <c r="Z896" s="249"/>
      <c r="AA896" s="249"/>
      <c r="AB896" s="249"/>
      <c r="AC896" s="249"/>
      <c r="AD896" s="249"/>
      <c r="AE896" s="249"/>
      <c r="AF896" s="249"/>
      <c r="AG896" s="249"/>
      <c r="AH896" s="249" t="s">
        <v>364</v>
      </c>
      <c r="AI896" s="225"/>
      <c r="AJ896" s="266"/>
      <c r="AK896" s="1625"/>
      <c r="AL896" s="483"/>
      <c r="AM896" s="73" t="s">
        <v>698</v>
      </c>
      <c r="AO896" t="s">
        <v>364</v>
      </c>
      <c r="AQ896" s="1453"/>
    </row>
    <row r="897" spans="1:43" outlineLevel="1" x14ac:dyDescent="0.2">
      <c r="A897" s="787"/>
      <c r="B897" s="807" t="s">
        <v>2276</v>
      </c>
      <c r="C897" s="978"/>
      <c r="D897" s="978"/>
      <c r="E897" s="768">
        <v>238</v>
      </c>
      <c r="F897" s="289">
        <v>281</v>
      </c>
      <c r="G897" s="289" t="s">
        <v>28</v>
      </c>
      <c r="H897" s="290"/>
      <c r="I897" s="897" t="s">
        <v>587</v>
      </c>
      <c r="J897" s="437" t="s">
        <v>3083</v>
      </c>
      <c r="K897" s="259"/>
      <c r="L897" s="658"/>
      <c r="M897" s="260"/>
      <c r="N897" s="1466"/>
      <c r="O897" s="260"/>
      <c r="P897" s="262"/>
      <c r="Q897" s="1059"/>
      <c r="R897" s="1059"/>
      <c r="S897" s="1059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60" t="s">
        <v>364</v>
      </c>
      <c r="AI897" s="261"/>
      <c r="AJ897" s="267"/>
      <c r="AK897" s="1626"/>
      <c r="AL897" s="483"/>
      <c r="AM897"/>
      <c r="AO897" t="s">
        <v>364</v>
      </c>
      <c r="AQ897" s="1453"/>
    </row>
    <row r="898" spans="1:43" ht="24" customHeight="1" x14ac:dyDescent="0.2">
      <c r="A898" s="804" t="s">
        <v>2115</v>
      </c>
      <c r="B898" s="781" t="s">
        <v>2276</v>
      </c>
      <c r="C898" s="977" t="s">
        <v>2537</v>
      </c>
      <c r="D898" s="977" t="s">
        <v>112</v>
      </c>
      <c r="E898" s="769">
        <v>239</v>
      </c>
      <c r="F898" s="268">
        <v>257</v>
      </c>
      <c r="G898" s="268" t="s">
        <v>28</v>
      </c>
      <c r="H898" s="268" t="s">
        <v>498</v>
      </c>
      <c r="I898" s="898"/>
      <c r="J898" s="302" t="s">
        <v>686</v>
      </c>
      <c r="K898" s="271">
        <v>44761.599999999999</v>
      </c>
      <c r="L898" s="327" t="s">
        <v>583</v>
      </c>
      <c r="M898" s="272">
        <v>2.82</v>
      </c>
      <c r="N898" s="1097"/>
      <c r="O898" s="273">
        <v>80216.101200000005</v>
      </c>
      <c r="P898" s="269"/>
      <c r="Q898" s="1055">
        <v>2005.4025299999998</v>
      </c>
      <c r="R898" s="1055">
        <v>5165.9169099999999</v>
      </c>
      <c r="S898" s="1055">
        <v>1604.3220199999998</v>
      </c>
      <c r="T898" s="274">
        <v>88991.742660000004</v>
      </c>
      <c r="U898" s="272">
        <v>14327.67057</v>
      </c>
      <c r="V898" s="272">
        <v>103319.41322999999</v>
      </c>
      <c r="W898" s="275">
        <v>3029.8926000000001</v>
      </c>
      <c r="X898" s="275">
        <v>509.91239999999993</v>
      </c>
      <c r="Y898" s="275">
        <v>1326.6972000000001</v>
      </c>
      <c r="Z898" s="272">
        <v>4866.5021999999999</v>
      </c>
      <c r="AA898" s="274">
        <v>108185.91542999999</v>
      </c>
      <c r="AB898" s="464">
        <v>42450.176160000003</v>
      </c>
      <c r="AC898" s="464">
        <v>5544.6955200000002</v>
      </c>
      <c r="AD898" s="348">
        <v>950.04</v>
      </c>
      <c r="AE898" s="347">
        <v>46503.318979756797</v>
      </c>
      <c r="AF898" s="347">
        <v>6074.1030482496008</v>
      </c>
      <c r="AG898" s="347">
        <v>1561.12</v>
      </c>
      <c r="AH898" s="347">
        <v>162324.45745800639</v>
      </c>
      <c r="AI898" s="846">
        <v>3.63</v>
      </c>
      <c r="AJ898" s="398"/>
      <c r="AK898" s="1627">
        <v>113</v>
      </c>
      <c r="AL898" s="484"/>
      <c r="AM898" s="751" t="s">
        <v>2604</v>
      </c>
      <c r="AN898" t="b">
        <v>0</v>
      </c>
      <c r="AO898" t="e">
        <v>#NAME?</v>
      </c>
      <c r="AQ898" s="1454"/>
    </row>
    <row r="899" spans="1:43" outlineLevel="1" x14ac:dyDescent="0.2">
      <c r="A899" s="787"/>
      <c r="B899" s="781" t="s">
        <v>2276</v>
      </c>
      <c r="C899" s="977"/>
      <c r="D899" s="977"/>
      <c r="E899" s="767">
        <v>239</v>
      </c>
      <c r="F899" s="276">
        <v>257</v>
      </c>
      <c r="G899" s="276" t="s">
        <v>28</v>
      </c>
      <c r="H899" s="277"/>
      <c r="I899" s="895">
        <v>1</v>
      </c>
      <c r="J899" s="279" t="s">
        <v>546</v>
      </c>
      <c r="K899" s="319">
        <v>25233</v>
      </c>
      <c r="L899" s="321"/>
      <c r="M899" s="281">
        <v>1</v>
      </c>
      <c r="N899" s="1463">
        <v>54</v>
      </c>
      <c r="O899" s="283">
        <v>44146.32</v>
      </c>
      <c r="P899" s="284">
        <v>2.5</v>
      </c>
      <c r="Q899" s="1056">
        <v>1103.6579999999999</v>
      </c>
      <c r="R899" s="1056">
        <v>2843.0230099999999</v>
      </c>
      <c r="S899" s="1056">
        <v>882.92639999999994</v>
      </c>
      <c r="T899" s="285">
        <v>48975.927409999997</v>
      </c>
      <c r="U899" s="286">
        <v>7885.1243100000002</v>
      </c>
      <c r="V899" s="286">
        <v>56861.051719999996</v>
      </c>
      <c r="W899" s="287">
        <v>1074.43</v>
      </c>
      <c r="X899" s="287">
        <v>180.82</v>
      </c>
      <c r="Y899" s="287">
        <v>470.46</v>
      </c>
      <c r="Z899" s="345">
        <v>1725.71</v>
      </c>
      <c r="AA899" s="285">
        <v>58586.761719999995</v>
      </c>
      <c r="AB899" s="369"/>
      <c r="AC899" s="369"/>
      <c r="AD899" s="369"/>
      <c r="AE899" s="350"/>
      <c r="AF899" s="350"/>
      <c r="AG899" s="350"/>
      <c r="AH899" s="832"/>
      <c r="AI899" s="843"/>
      <c r="AJ899" s="351"/>
      <c r="AK899" s="1625"/>
      <c r="AL899" s="483"/>
      <c r="AM899"/>
      <c r="AO899" t="s">
        <v>364</v>
      </c>
      <c r="AQ899" s="1453"/>
    </row>
    <row r="900" spans="1:43" outlineLevel="1" x14ac:dyDescent="0.2">
      <c r="A900" s="787"/>
      <c r="B900" s="781" t="s">
        <v>2276</v>
      </c>
      <c r="C900" s="977"/>
      <c r="D900" s="977"/>
      <c r="E900" s="767">
        <v>239</v>
      </c>
      <c r="F900" s="276">
        <v>257</v>
      </c>
      <c r="G900" s="276" t="s">
        <v>28</v>
      </c>
      <c r="H900" s="277"/>
      <c r="I900" s="895">
        <v>80</v>
      </c>
      <c r="J900" s="279" t="s">
        <v>561</v>
      </c>
      <c r="K900" s="319">
        <v>13165.6</v>
      </c>
      <c r="L900" s="322"/>
      <c r="M900" s="281">
        <v>0.8</v>
      </c>
      <c r="N900" s="1463">
        <v>38</v>
      </c>
      <c r="O900" s="283">
        <v>18856.031999999999</v>
      </c>
      <c r="P900" s="284">
        <v>2.5</v>
      </c>
      <c r="Q900" s="1056">
        <v>471.4008</v>
      </c>
      <c r="R900" s="1056">
        <v>1214.32846</v>
      </c>
      <c r="S900" s="1056">
        <v>377.12063999999998</v>
      </c>
      <c r="T900" s="285">
        <v>20918.8819</v>
      </c>
      <c r="U900" s="286">
        <v>3367.9399899999999</v>
      </c>
      <c r="V900" s="286">
        <v>24286.821889999999</v>
      </c>
      <c r="W900" s="287">
        <v>859.54399999999998</v>
      </c>
      <c r="X900" s="287">
        <v>144.65600000000001</v>
      </c>
      <c r="Y900" s="287">
        <v>376.36799999999999</v>
      </c>
      <c r="Z900" s="345">
        <v>1380.568</v>
      </c>
      <c r="AA900" s="285">
        <v>25667.389889999999</v>
      </c>
      <c r="AB900" s="263"/>
      <c r="AC900" s="263"/>
      <c r="AD900" s="263"/>
      <c r="AE900" s="249"/>
      <c r="AF900" s="249"/>
      <c r="AG900" s="249"/>
      <c r="AH900" s="830"/>
      <c r="AI900" s="225"/>
      <c r="AJ900" s="266"/>
      <c r="AK900" s="1625"/>
      <c r="AL900" s="483"/>
      <c r="AM900"/>
      <c r="AO900" t="s">
        <v>364</v>
      </c>
      <c r="AQ900" s="1453"/>
    </row>
    <row r="901" spans="1:43" outlineLevel="1" x14ac:dyDescent="0.2">
      <c r="A901" s="787"/>
      <c r="B901" s="781" t="s">
        <v>2276</v>
      </c>
      <c r="C901" s="977"/>
      <c r="D901" s="977"/>
      <c r="E901" s="767">
        <v>239</v>
      </c>
      <c r="F901" s="276">
        <v>257</v>
      </c>
      <c r="G901" s="276" t="s">
        <v>28</v>
      </c>
      <c r="H901" s="277"/>
      <c r="I901" s="895">
        <v>180</v>
      </c>
      <c r="J901" s="279" t="s">
        <v>543</v>
      </c>
      <c r="K901" s="319">
        <v>6363</v>
      </c>
      <c r="L901" s="322"/>
      <c r="M901" s="281">
        <v>0.5</v>
      </c>
      <c r="N901" s="1463">
        <v>29</v>
      </c>
      <c r="O901" s="283">
        <v>8280.06</v>
      </c>
      <c r="P901" s="284">
        <v>2.5</v>
      </c>
      <c r="Q901" s="1056">
        <v>207.00149999999999</v>
      </c>
      <c r="R901" s="1056">
        <v>533.23586</v>
      </c>
      <c r="S901" s="1056">
        <v>165.60120000000001</v>
      </c>
      <c r="T901" s="285">
        <v>9185.8985599999996</v>
      </c>
      <c r="U901" s="286">
        <v>1478.92967</v>
      </c>
      <c r="V901" s="286">
        <v>10664.828229999999</v>
      </c>
      <c r="W901" s="287">
        <v>537.21500000000003</v>
      </c>
      <c r="X901" s="287">
        <v>90.41</v>
      </c>
      <c r="Y901" s="287">
        <v>235.23</v>
      </c>
      <c r="Z901" s="345">
        <v>862.85500000000002</v>
      </c>
      <c r="AA901" s="285">
        <v>11527.683229999999</v>
      </c>
      <c r="AB901" s="263"/>
      <c r="AC901" s="263"/>
      <c r="AD901" s="263"/>
      <c r="AE901" s="249"/>
      <c r="AF901" s="249"/>
      <c r="AG901" s="249"/>
      <c r="AH901" s="830"/>
      <c r="AI901" s="225"/>
      <c r="AJ901" s="266"/>
      <c r="AK901" s="1625"/>
      <c r="AL901" s="483"/>
      <c r="AM901"/>
      <c r="AO901" t="s">
        <v>364</v>
      </c>
      <c r="AQ901" s="1453"/>
    </row>
    <row r="902" spans="1:43" outlineLevel="1" x14ac:dyDescent="0.2">
      <c r="A902" s="787"/>
      <c r="B902" s="781" t="s">
        <v>2276</v>
      </c>
      <c r="C902" s="977"/>
      <c r="D902" s="977"/>
      <c r="E902" s="767">
        <v>239</v>
      </c>
      <c r="F902" s="276">
        <v>257</v>
      </c>
      <c r="G902" s="276" t="s">
        <v>28</v>
      </c>
      <c r="H902" s="277"/>
      <c r="I902" s="895">
        <v>200</v>
      </c>
      <c r="J902" s="279" t="s">
        <v>1927</v>
      </c>
      <c r="K902" s="277"/>
      <c r="L902" s="322"/>
      <c r="M902" s="281">
        <v>0.35</v>
      </c>
      <c r="N902" s="1463">
        <v>27</v>
      </c>
      <c r="O902" s="283">
        <v>5358.6959999999999</v>
      </c>
      <c r="P902" s="284">
        <v>2.5</v>
      </c>
      <c r="Q902" s="1056">
        <v>133.9674</v>
      </c>
      <c r="R902" s="1056">
        <v>345.10001999999997</v>
      </c>
      <c r="S902" s="1056">
        <v>107.17392</v>
      </c>
      <c r="T902" s="285">
        <v>5944.9373399999995</v>
      </c>
      <c r="U902" s="286">
        <v>957.13490999999999</v>
      </c>
      <c r="V902" s="286">
        <v>6902.0722499999993</v>
      </c>
      <c r="W902" s="287">
        <v>376.0505</v>
      </c>
      <c r="X902" s="287">
        <v>63.286999999999999</v>
      </c>
      <c r="Y902" s="287">
        <v>164.661</v>
      </c>
      <c r="Z902" s="345">
        <v>603.99849999999992</v>
      </c>
      <c r="AA902" s="285">
        <v>7506.070749999999</v>
      </c>
      <c r="AB902" s="257">
        <v>41355.861120000001</v>
      </c>
      <c r="AC902" s="257">
        <v>5365.9368000000004</v>
      </c>
      <c r="AD902" s="263"/>
      <c r="AE902" s="249">
        <v>45304.518739737599</v>
      </c>
      <c r="AF902" s="249">
        <v>5878.2764456640007</v>
      </c>
      <c r="AG902" s="249"/>
      <c r="AH902" s="830"/>
      <c r="AI902" s="225"/>
      <c r="AJ902" s="266"/>
      <c r="AK902" s="1625"/>
      <c r="AL902" s="483"/>
      <c r="AM902"/>
      <c r="AO902" t="s">
        <v>364</v>
      </c>
      <c r="AQ902" s="1453"/>
    </row>
    <row r="903" spans="1:43" outlineLevel="1" x14ac:dyDescent="0.2">
      <c r="A903" s="787"/>
      <c r="B903" s="781" t="s">
        <v>2276</v>
      </c>
      <c r="C903" s="977"/>
      <c r="D903" s="977"/>
      <c r="E903" s="767">
        <v>239</v>
      </c>
      <c r="F903" s="276">
        <v>257</v>
      </c>
      <c r="G903" s="276" t="s">
        <v>28</v>
      </c>
      <c r="H903" s="277"/>
      <c r="I903" s="895">
        <v>170</v>
      </c>
      <c r="J903" s="279" t="s">
        <v>3262</v>
      </c>
      <c r="K903" s="277"/>
      <c r="L903" s="322"/>
      <c r="M903" s="281">
        <v>0.15</v>
      </c>
      <c r="N903" s="1463">
        <v>36</v>
      </c>
      <c r="O903" s="283">
        <v>3268.7820000000002</v>
      </c>
      <c r="P903" s="284">
        <v>2.5</v>
      </c>
      <c r="Q903" s="1056">
        <v>81.719549999999998</v>
      </c>
      <c r="R903" s="1056">
        <v>210.50955999999999</v>
      </c>
      <c r="S903" s="1056">
        <v>65.375640000000004</v>
      </c>
      <c r="T903" s="285">
        <v>3626.3867500000001</v>
      </c>
      <c r="U903" s="286">
        <v>583.84826999999996</v>
      </c>
      <c r="V903" s="286">
        <v>4210.2350200000001</v>
      </c>
      <c r="W903" s="287">
        <v>161.1645</v>
      </c>
      <c r="X903" s="287">
        <v>27.123000000000001</v>
      </c>
      <c r="Y903" s="287">
        <v>70.569000000000003</v>
      </c>
      <c r="Z903" s="345">
        <v>258.85649999999998</v>
      </c>
      <c r="AA903" s="285">
        <v>4469.0915199999999</v>
      </c>
      <c r="AB903" s="263"/>
      <c r="AC903" s="263"/>
      <c r="AD903" s="263"/>
      <c r="AE903" s="249"/>
      <c r="AF903" s="249"/>
      <c r="AG903" s="249"/>
      <c r="AH903" s="835" t="s">
        <v>592</v>
      </c>
      <c r="AI903" s="233"/>
      <c r="AJ903" s="355"/>
      <c r="AK903" s="1625"/>
      <c r="AL903" s="483"/>
      <c r="AM903"/>
      <c r="AO903" t="s">
        <v>364</v>
      </c>
      <c r="AQ903" s="1457"/>
    </row>
    <row r="904" spans="1:43" outlineLevel="1" x14ac:dyDescent="0.2">
      <c r="A904" s="787"/>
      <c r="B904" s="807" t="s">
        <v>2276</v>
      </c>
      <c r="C904" s="978"/>
      <c r="D904" s="978"/>
      <c r="E904" s="768">
        <v>239</v>
      </c>
      <c r="F904" s="289">
        <v>257</v>
      </c>
      <c r="G904" s="289" t="s">
        <v>28</v>
      </c>
      <c r="H904" s="290"/>
      <c r="I904" s="899">
        <v>201</v>
      </c>
      <c r="J904" s="292" t="s">
        <v>2609</v>
      </c>
      <c r="K904" s="290"/>
      <c r="L904" s="656"/>
      <c r="M904" s="294">
        <v>0.02</v>
      </c>
      <c r="N904" s="1465">
        <v>27</v>
      </c>
      <c r="O904" s="283">
        <v>306.21120000000002</v>
      </c>
      <c r="P904" s="297">
        <v>2.5</v>
      </c>
      <c r="Q904" s="1056">
        <v>7.6552800000000003</v>
      </c>
      <c r="R904" s="1056">
        <v>19.72</v>
      </c>
      <c r="S904" s="1056">
        <v>6.1242200000000002</v>
      </c>
      <c r="T904" s="298">
        <v>339.71070000000003</v>
      </c>
      <c r="U904" s="286">
        <v>54.693420000000003</v>
      </c>
      <c r="V904" s="299">
        <v>394.40412000000003</v>
      </c>
      <c r="W904" s="287">
        <v>21.488600000000002</v>
      </c>
      <c r="X904" s="287">
        <v>3.6164000000000001</v>
      </c>
      <c r="Y904" s="287">
        <v>9.4092000000000002</v>
      </c>
      <c r="Z904" s="346">
        <v>34.514200000000002</v>
      </c>
      <c r="AA904" s="298">
        <v>428.91832000000005</v>
      </c>
      <c r="AB904" s="368">
        <v>1094.3150400000002</v>
      </c>
      <c r="AC904" s="368">
        <v>178.75872000000001</v>
      </c>
      <c r="AD904" s="465"/>
      <c r="AE904" s="260">
        <v>1198.8002400192001</v>
      </c>
      <c r="AF904" s="260">
        <v>195.8266025856</v>
      </c>
      <c r="AG904" s="260"/>
      <c r="AH904" s="356" t="s">
        <v>593</v>
      </c>
      <c r="AI904" s="356">
        <v>2.16</v>
      </c>
      <c r="AJ904" s="357"/>
      <c r="AK904" s="1626"/>
      <c r="AL904" s="483"/>
      <c r="AM904"/>
      <c r="AO904" t="s">
        <v>364</v>
      </c>
      <c r="AQ904" s="1457"/>
    </row>
    <row r="905" spans="1:43" ht="24" customHeight="1" x14ac:dyDescent="0.2">
      <c r="A905" s="804" t="s">
        <v>2116</v>
      </c>
      <c r="B905" s="781" t="s">
        <v>2276</v>
      </c>
      <c r="C905" s="977" t="s">
        <v>2537</v>
      </c>
      <c r="D905" s="977" t="s">
        <v>112</v>
      </c>
      <c r="E905" s="769">
        <v>239</v>
      </c>
      <c r="F905" s="268">
        <v>257</v>
      </c>
      <c r="G905" s="268" t="s">
        <v>28</v>
      </c>
      <c r="H905" s="268" t="s">
        <v>1876</v>
      </c>
      <c r="I905" s="898"/>
      <c r="J905" s="302" t="s">
        <v>1924</v>
      </c>
      <c r="K905" s="271">
        <v>44761.599999999999</v>
      </c>
      <c r="L905" s="327" t="s">
        <v>583</v>
      </c>
      <c r="M905" s="272">
        <v>2.82</v>
      </c>
      <c r="N905" s="1097"/>
      <c r="O905" s="273">
        <v>80216.101200000005</v>
      </c>
      <c r="P905" s="269"/>
      <c r="Q905" s="1055">
        <v>2005.4025299999998</v>
      </c>
      <c r="R905" s="1055">
        <v>5165.9169099999999</v>
      </c>
      <c r="S905" s="1055">
        <v>1604.3220199999998</v>
      </c>
      <c r="T905" s="274">
        <v>88991.742660000004</v>
      </c>
      <c r="U905" s="272">
        <v>14327.67057</v>
      </c>
      <c r="V905" s="272">
        <v>103319.41322999999</v>
      </c>
      <c r="W905" s="275">
        <v>3029.8926000000001</v>
      </c>
      <c r="X905" s="275">
        <v>509.91239999999993</v>
      </c>
      <c r="Y905" s="275">
        <v>1326.6972000000001</v>
      </c>
      <c r="Z905" s="272">
        <v>4866.5021999999999</v>
      </c>
      <c r="AA905" s="274">
        <v>108185.91542999999</v>
      </c>
      <c r="AB905" s="339">
        <v>50624.722399999999</v>
      </c>
      <c r="AC905" s="339">
        <v>5544.7</v>
      </c>
      <c r="AD905" s="339">
        <v>950.04</v>
      </c>
      <c r="AE905" s="340">
        <v>55458.373381951998</v>
      </c>
      <c r="AF905" s="340">
        <v>6074.11</v>
      </c>
      <c r="AG905" s="340">
        <v>1561.12</v>
      </c>
      <c r="AH905" s="846">
        <v>171279.51881195197</v>
      </c>
      <c r="AI905" s="842">
        <v>3.83</v>
      </c>
      <c r="AJ905" s="395"/>
      <c r="AK905" s="1627">
        <v>114</v>
      </c>
      <c r="AL905" s="484"/>
      <c r="AM905" s="474" t="s">
        <v>2603</v>
      </c>
      <c r="AN905" t="b">
        <v>0</v>
      </c>
      <c r="AO905" t="e">
        <v>#NAME?</v>
      </c>
      <c r="AQ905" s="1454"/>
    </row>
    <row r="906" spans="1:43" outlineLevel="1" x14ac:dyDescent="0.2">
      <c r="A906" s="787"/>
      <c r="B906" s="781" t="s">
        <v>2276</v>
      </c>
      <c r="C906" s="977"/>
      <c r="D906" s="977"/>
      <c r="E906" s="767">
        <v>239</v>
      </c>
      <c r="F906" s="276">
        <v>257</v>
      </c>
      <c r="G906" s="276" t="s">
        <v>28</v>
      </c>
      <c r="H906" s="277"/>
      <c r="I906" s="895">
        <v>1</v>
      </c>
      <c r="J906" s="279" t="s">
        <v>546</v>
      </c>
      <c r="K906" s="319">
        <v>25233</v>
      </c>
      <c r="L906" s="280"/>
      <c r="M906" s="281">
        <v>1</v>
      </c>
      <c r="N906" s="1463">
        <v>54</v>
      </c>
      <c r="O906" s="283">
        <v>44146.32</v>
      </c>
      <c r="P906" s="284">
        <v>2.5</v>
      </c>
      <c r="Q906" s="1056">
        <v>1103.6579999999999</v>
      </c>
      <c r="R906" s="1056">
        <v>2843.0230099999999</v>
      </c>
      <c r="S906" s="1056">
        <v>882.92639999999994</v>
      </c>
      <c r="T906" s="285">
        <v>48975.927409999997</v>
      </c>
      <c r="U906" s="286">
        <v>7885.1243100000002</v>
      </c>
      <c r="V906" s="286">
        <v>56861.051719999996</v>
      </c>
      <c r="W906" s="287">
        <v>1074.43</v>
      </c>
      <c r="X906" s="287">
        <v>180.82</v>
      </c>
      <c r="Y906" s="287">
        <v>470.46</v>
      </c>
      <c r="Z906" s="286">
        <v>1725.71</v>
      </c>
      <c r="AA906" s="285">
        <v>58586.761719999995</v>
      </c>
      <c r="AB906" s="531"/>
      <c r="AC906" s="531"/>
      <c r="AD906" s="531"/>
      <c r="AE906" s="350"/>
      <c r="AF906" s="350"/>
      <c r="AG906" s="350"/>
      <c r="AH906" s="832"/>
      <c r="AI906" s="843"/>
      <c r="AJ906" s="351"/>
      <c r="AK906" s="1625"/>
      <c r="AL906" s="483"/>
      <c r="AM906"/>
      <c r="AO906" t="s">
        <v>364</v>
      </c>
      <c r="AQ906" s="1453"/>
    </row>
    <row r="907" spans="1:43" outlineLevel="1" x14ac:dyDescent="0.2">
      <c r="A907" s="787"/>
      <c r="B907" s="781" t="s">
        <v>2276</v>
      </c>
      <c r="C907" s="977"/>
      <c r="D907" s="977"/>
      <c r="E907" s="767">
        <v>239</v>
      </c>
      <c r="F907" s="276">
        <v>257</v>
      </c>
      <c r="G907" s="276" t="s">
        <v>28</v>
      </c>
      <c r="H907" s="277"/>
      <c r="I907" s="895">
        <v>80</v>
      </c>
      <c r="J907" s="279" t="s">
        <v>561</v>
      </c>
      <c r="K907" s="319">
        <v>13165.6</v>
      </c>
      <c r="L907" s="277"/>
      <c r="M907" s="281">
        <v>0.8</v>
      </c>
      <c r="N907" s="1463">
        <v>38</v>
      </c>
      <c r="O907" s="283">
        <v>18856.031999999999</v>
      </c>
      <c r="P907" s="284">
        <v>2.5</v>
      </c>
      <c r="Q907" s="1056">
        <v>471.4008</v>
      </c>
      <c r="R907" s="1056">
        <v>1214.32846</v>
      </c>
      <c r="S907" s="1056">
        <v>377.12063999999998</v>
      </c>
      <c r="T907" s="285">
        <v>20918.8819</v>
      </c>
      <c r="U907" s="286">
        <v>3367.9399899999999</v>
      </c>
      <c r="V907" s="286">
        <v>24286.821889999999</v>
      </c>
      <c r="W907" s="287">
        <v>859.54399999999998</v>
      </c>
      <c r="X907" s="287">
        <v>144.65600000000001</v>
      </c>
      <c r="Y907" s="287">
        <v>376.36799999999999</v>
      </c>
      <c r="Z907" s="286">
        <v>1380.568</v>
      </c>
      <c r="AA907" s="285">
        <v>25667.389889999999</v>
      </c>
      <c r="AB907" s="519"/>
      <c r="AC907" s="519"/>
      <c r="AD907" s="519"/>
      <c r="AE907" s="249"/>
      <c r="AF907" s="249"/>
      <c r="AG907" s="249"/>
      <c r="AH907" s="830"/>
      <c r="AI907" s="225"/>
      <c r="AJ907" s="266"/>
      <c r="AK907" s="1625"/>
      <c r="AL907" s="483"/>
      <c r="AM907"/>
      <c r="AO907" t="s">
        <v>364</v>
      </c>
      <c r="AQ907" s="1453"/>
    </row>
    <row r="908" spans="1:43" outlineLevel="1" x14ac:dyDescent="0.2">
      <c r="A908" s="787"/>
      <c r="B908" s="781" t="s">
        <v>2276</v>
      </c>
      <c r="C908" s="977"/>
      <c r="D908" s="977"/>
      <c r="E908" s="767">
        <v>239</v>
      </c>
      <c r="F908" s="276">
        <v>257</v>
      </c>
      <c r="G908" s="276" t="s">
        <v>28</v>
      </c>
      <c r="H908" s="277"/>
      <c r="I908" s="895">
        <v>180</v>
      </c>
      <c r="J908" s="279" t="s">
        <v>543</v>
      </c>
      <c r="K908" s="319">
        <v>6363</v>
      </c>
      <c r="L908" s="277"/>
      <c r="M908" s="281">
        <v>0.5</v>
      </c>
      <c r="N908" s="1463">
        <v>29</v>
      </c>
      <c r="O908" s="283">
        <v>8280.06</v>
      </c>
      <c r="P908" s="284">
        <v>2.5</v>
      </c>
      <c r="Q908" s="1056">
        <v>207.00149999999999</v>
      </c>
      <c r="R908" s="1056">
        <v>533.23586</v>
      </c>
      <c r="S908" s="1056">
        <v>165.60120000000001</v>
      </c>
      <c r="T908" s="285">
        <v>9185.8985599999996</v>
      </c>
      <c r="U908" s="286">
        <v>1478.92967</v>
      </c>
      <c r="V908" s="286">
        <v>10664.828229999999</v>
      </c>
      <c r="W908" s="287">
        <v>537.21500000000003</v>
      </c>
      <c r="X908" s="287">
        <v>90.41</v>
      </c>
      <c r="Y908" s="287">
        <v>235.23</v>
      </c>
      <c r="Z908" s="286">
        <v>862.85500000000002</v>
      </c>
      <c r="AA908" s="285">
        <v>11527.683229999999</v>
      </c>
      <c r="AB908" s="519"/>
      <c r="AC908" s="519"/>
      <c r="AD908" s="519"/>
      <c r="AE908" s="249"/>
      <c r="AF908" s="249"/>
      <c r="AG908" s="249"/>
      <c r="AH908" s="830"/>
      <c r="AI908" s="225"/>
      <c r="AJ908" s="266"/>
      <c r="AK908" s="1625"/>
      <c r="AL908" s="483"/>
      <c r="AM908"/>
      <c r="AO908" t="s">
        <v>364</v>
      </c>
      <c r="AQ908" s="1453"/>
    </row>
    <row r="909" spans="1:43" outlineLevel="1" x14ac:dyDescent="0.2">
      <c r="A909" s="787"/>
      <c r="B909" s="781" t="s">
        <v>2276</v>
      </c>
      <c r="C909" s="977"/>
      <c r="D909" s="977"/>
      <c r="E909" s="767">
        <v>239</v>
      </c>
      <c r="F909" s="276">
        <v>257</v>
      </c>
      <c r="G909" s="276" t="s">
        <v>28</v>
      </c>
      <c r="H909" s="277"/>
      <c r="I909" s="895">
        <v>200</v>
      </c>
      <c r="J909" s="279" t="s">
        <v>1927</v>
      </c>
      <c r="K909" s="277"/>
      <c r="L909" s="277"/>
      <c r="M909" s="281">
        <v>0.35</v>
      </c>
      <c r="N909" s="1463">
        <v>27</v>
      </c>
      <c r="O909" s="283">
        <v>5358.6959999999999</v>
      </c>
      <c r="P909" s="284">
        <v>2.5</v>
      </c>
      <c r="Q909" s="1056">
        <v>133.9674</v>
      </c>
      <c r="R909" s="1056">
        <v>345.10001999999997</v>
      </c>
      <c r="S909" s="1056">
        <v>107.17392</v>
      </c>
      <c r="T909" s="285">
        <v>5944.9373399999995</v>
      </c>
      <c r="U909" s="286">
        <v>957.13490999999999</v>
      </c>
      <c r="V909" s="286">
        <v>6902.0722499999993</v>
      </c>
      <c r="W909" s="287">
        <v>376.0505</v>
      </c>
      <c r="X909" s="287">
        <v>63.286999999999999</v>
      </c>
      <c r="Y909" s="287">
        <v>164.661</v>
      </c>
      <c r="Z909" s="345">
        <v>603.99849999999992</v>
      </c>
      <c r="AA909" s="285">
        <v>7506.070749999999</v>
      </c>
      <c r="AB909" s="517">
        <v>41355.86</v>
      </c>
      <c r="AC909" s="517">
        <v>5365.94</v>
      </c>
      <c r="AD909" s="532"/>
      <c r="AE909" s="520">
        <v>45304.52</v>
      </c>
      <c r="AF909" s="520">
        <v>5878.28</v>
      </c>
      <c r="AG909" s="521"/>
      <c r="AH909" s="830"/>
      <c r="AI909" s="225"/>
      <c r="AJ909" s="266"/>
      <c r="AK909" s="1625"/>
      <c r="AL909" s="483"/>
      <c r="AM909"/>
      <c r="AO909" t="s">
        <v>364</v>
      </c>
      <c r="AQ909" s="1453"/>
    </row>
    <row r="910" spans="1:43" outlineLevel="1" x14ac:dyDescent="0.2">
      <c r="A910" s="787"/>
      <c r="B910" s="781" t="s">
        <v>2276</v>
      </c>
      <c r="C910" s="977"/>
      <c r="D910" s="977"/>
      <c r="E910" s="767">
        <v>239</v>
      </c>
      <c r="F910" s="276">
        <v>257</v>
      </c>
      <c r="G910" s="276" t="s">
        <v>28</v>
      </c>
      <c r="H910" s="277"/>
      <c r="I910" s="895">
        <v>170</v>
      </c>
      <c r="J910" s="279" t="s">
        <v>3262</v>
      </c>
      <c r="K910" s="277"/>
      <c r="L910" s="277"/>
      <c r="M910" s="281">
        <v>0.15</v>
      </c>
      <c r="N910" s="1463">
        <v>36</v>
      </c>
      <c r="O910" s="283">
        <v>3268.7820000000002</v>
      </c>
      <c r="P910" s="284">
        <v>2.5</v>
      </c>
      <c r="Q910" s="1056">
        <v>81.719549999999998</v>
      </c>
      <c r="R910" s="1056">
        <v>210.50955999999999</v>
      </c>
      <c r="S910" s="1056">
        <v>65.375640000000004</v>
      </c>
      <c r="T910" s="285">
        <v>3626.3867500000001</v>
      </c>
      <c r="U910" s="286">
        <v>583.84826999999996</v>
      </c>
      <c r="V910" s="286">
        <v>4210.2350200000001</v>
      </c>
      <c r="W910" s="287">
        <v>161.1645</v>
      </c>
      <c r="X910" s="287">
        <v>27.123000000000001</v>
      </c>
      <c r="Y910" s="287">
        <v>70.569000000000003</v>
      </c>
      <c r="Z910" s="286">
        <v>258.85649999999998</v>
      </c>
      <c r="AA910" s="285">
        <v>4469.0915199999999</v>
      </c>
      <c r="AB910" s="519"/>
      <c r="AC910" s="519"/>
      <c r="AD910" s="519"/>
      <c r="AE910" s="249"/>
      <c r="AF910" s="249"/>
      <c r="AG910" s="249"/>
      <c r="AH910" s="835" t="s">
        <v>592</v>
      </c>
      <c r="AI910" s="233"/>
      <c r="AJ910" s="355"/>
      <c r="AK910" s="1625"/>
      <c r="AL910" s="483"/>
      <c r="AM910"/>
      <c r="AO910" t="s">
        <v>364</v>
      </c>
      <c r="AQ910" s="1457"/>
    </row>
    <row r="911" spans="1:43" outlineLevel="1" x14ac:dyDescent="0.2">
      <c r="A911" s="787"/>
      <c r="B911" s="781" t="s">
        <v>2276</v>
      </c>
      <c r="C911" s="977"/>
      <c r="D911" s="977"/>
      <c r="E911" s="767">
        <v>239</v>
      </c>
      <c r="F911" s="276">
        <v>257</v>
      </c>
      <c r="G911" s="276" t="s">
        <v>28</v>
      </c>
      <c r="H911" s="277"/>
      <c r="I911" s="895">
        <v>201</v>
      </c>
      <c r="J911" s="279" t="s">
        <v>2609</v>
      </c>
      <c r="K911" s="277"/>
      <c r="L911" s="277"/>
      <c r="M911" s="281">
        <v>0.02</v>
      </c>
      <c r="N911" s="1463">
        <v>27</v>
      </c>
      <c r="O911" s="283">
        <v>306.21120000000002</v>
      </c>
      <c r="P911" s="284">
        <v>2.5</v>
      </c>
      <c r="Q911" s="1056">
        <v>7.6552800000000003</v>
      </c>
      <c r="R911" s="1056">
        <v>19.72</v>
      </c>
      <c r="S911" s="1056">
        <v>6.1242200000000002</v>
      </c>
      <c r="T911" s="285">
        <v>339.71070000000003</v>
      </c>
      <c r="U911" s="286">
        <v>54.693420000000003</v>
      </c>
      <c r="V911" s="286">
        <v>394.40412000000003</v>
      </c>
      <c r="W911" s="287">
        <v>21.488600000000002</v>
      </c>
      <c r="X911" s="287">
        <v>3.6164000000000001</v>
      </c>
      <c r="Y911" s="287">
        <v>9.4092000000000002</v>
      </c>
      <c r="Z911" s="345">
        <v>34.514200000000002</v>
      </c>
      <c r="AA911" s="285">
        <v>428.91832000000005</v>
      </c>
      <c r="AB911" s="517">
        <v>9268.8624</v>
      </c>
      <c r="AC911" s="517">
        <v>178.76</v>
      </c>
      <c r="AD911" s="532"/>
      <c r="AE911" s="758">
        <v>10153.853381952</v>
      </c>
      <c r="AF911" s="520">
        <v>195.83</v>
      </c>
      <c r="AG911" s="521"/>
      <c r="AH911" s="835" t="s">
        <v>593</v>
      </c>
      <c r="AI911" s="354">
        <v>2.16</v>
      </c>
      <c r="AJ911" s="361"/>
      <c r="AK911" s="1625"/>
      <c r="AL911" s="483"/>
      <c r="AM911"/>
      <c r="AO911" t="s">
        <v>364</v>
      </c>
      <c r="AQ911" s="1457"/>
    </row>
    <row r="912" spans="1:43" outlineLevel="1" x14ac:dyDescent="0.2">
      <c r="A912" s="787"/>
      <c r="B912" s="807" t="s">
        <v>2276</v>
      </c>
      <c r="C912" s="978"/>
      <c r="D912" s="978"/>
      <c r="E912" s="768">
        <v>239</v>
      </c>
      <c r="F912" s="289">
        <v>257</v>
      </c>
      <c r="G912" s="289" t="s">
        <v>28</v>
      </c>
      <c r="H912" s="290"/>
      <c r="I912" s="897" t="s">
        <v>587</v>
      </c>
      <c r="J912" s="437" t="s">
        <v>1882</v>
      </c>
      <c r="K912" s="259"/>
      <c r="L912" s="259"/>
      <c r="M912" s="260"/>
      <c r="N912" s="1466"/>
      <c r="O912" s="260"/>
      <c r="P912" s="262"/>
      <c r="Q912" s="1059"/>
      <c r="R912" s="1059"/>
      <c r="S912" s="1059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  <c r="AD912" s="260"/>
      <c r="AE912" s="430"/>
      <c r="AF912" s="260"/>
      <c r="AG912" s="260"/>
      <c r="AH912" s="833"/>
      <c r="AI912" s="261"/>
      <c r="AJ912" s="267"/>
      <c r="AK912" s="1626"/>
      <c r="AL912" s="483"/>
      <c r="AM912" t="s">
        <v>698</v>
      </c>
      <c r="AO912" t="s">
        <v>364</v>
      </c>
      <c r="AQ912" s="1453"/>
    </row>
    <row r="913" spans="1:43" ht="25.5" x14ac:dyDescent="0.2">
      <c r="A913" s="804" t="s">
        <v>2117</v>
      </c>
      <c r="B913" s="781" t="s">
        <v>2276</v>
      </c>
      <c r="C913" s="977" t="s">
        <v>2537</v>
      </c>
      <c r="D913" s="977" t="s">
        <v>400</v>
      </c>
      <c r="E913" s="769">
        <v>241</v>
      </c>
      <c r="F913" s="268">
        <v>279</v>
      </c>
      <c r="G913" s="268" t="s">
        <v>28</v>
      </c>
      <c r="H913" s="268" t="s">
        <v>498</v>
      </c>
      <c r="I913" s="898"/>
      <c r="J913" s="302" t="s">
        <v>3434</v>
      </c>
      <c r="K913" s="271">
        <v>28743</v>
      </c>
      <c r="L913" s="327" t="s">
        <v>583</v>
      </c>
      <c r="M913" s="272">
        <v>6.57</v>
      </c>
      <c r="N913" s="1464"/>
      <c r="O913" s="273">
        <v>217831.95120000001</v>
      </c>
      <c r="P913" s="250"/>
      <c r="Q913" s="272">
        <v>72189.508629999997</v>
      </c>
      <c r="R913" s="272">
        <v>14028.37767</v>
      </c>
      <c r="S913" s="272">
        <v>4356.6390200000005</v>
      </c>
      <c r="T913" s="274">
        <v>308406.47652000003</v>
      </c>
      <c r="U913" s="272">
        <v>49653.442720000006</v>
      </c>
      <c r="V913" s="272">
        <v>358059.91923999996</v>
      </c>
      <c r="W913" s="275">
        <v>7059.0051000000003</v>
      </c>
      <c r="X913" s="275">
        <v>1187.9874</v>
      </c>
      <c r="Y913" s="275">
        <v>3090.9222</v>
      </c>
      <c r="Z913" s="272">
        <v>11337.914699999999</v>
      </c>
      <c r="AA913" s="274">
        <v>369397.83393999992</v>
      </c>
      <c r="AB913" s="348">
        <v>37182.660000000003</v>
      </c>
      <c r="AC913" s="348">
        <v>3144.11</v>
      </c>
      <c r="AD913" s="348"/>
      <c r="AE913" s="340">
        <v>40732.86</v>
      </c>
      <c r="AF913" s="340">
        <v>3444.31</v>
      </c>
      <c r="AG913" s="340"/>
      <c r="AH913" s="846">
        <v>413575.00393999991</v>
      </c>
      <c r="AI913" s="842">
        <v>14.39</v>
      </c>
      <c r="AJ913" s="266"/>
      <c r="AK913" s="1625">
        <v>115</v>
      </c>
      <c r="AL913" s="483"/>
      <c r="AM913"/>
      <c r="AQ913" s="1453"/>
    </row>
    <row r="914" spans="1:43" x14ac:dyDescent="0.2">
      <c r="A914" s="787"/>
      <c r="B914" s="781" t="s">
        <v>2276</v>
      </c>
      <c r="C914" s="977"/>
      <c r="D914" s="977"/>
      <c r="E914" s="767">
        <v>241</v>
      </c>
      <c r="F914" s="276">
        <v>279</v>
      </c>
      <c r="G914" s="276" t="s">
        <v>28</v>
      </c>
      <c r="H914" s="277"/>
      <c r="I914" s="895">
        <v>1</v>
      </c>
      <c r="J914" s="279" t="s">
        <v>546</v>
      </c>
      <c r="K914" s="277"/>
      <c r="L914" s="277"/>
      <c r="M914" s="281">
        <v>3.2</v>
      </c>
      <c r="N914" s="1463">
        <v>54</v>
      </c>
      <c r="O914" s="283">
        <v>141268.22399999999</v>
      </c>
      <c r="P914" s="284">
        <v>33.14</v>
      </c>
      <c r="Q914" s="1056">
        <v>46816.289429999997</v>
      </c>
      <c r="R914" s="1056">
        <v>9097.6736299999993</v>
      </c>
      <c r="S914" s="1056">
        <v>2825.3644800000002</v>
      </c>
      <c r="T914" s="285">
        <v>200007.55153999999</v>
      </c>
      <c r="U914" s="286">
        <v>32201.215800000002</v>
      </c>
      <c r="V914" s="286">
        <v>232208.76733999999</v>
      </c>
      <c r="W914" s="287">
        <v>3438.1759999999999</v>
      </c>
      <c r="X914" s="287">
        <v>578.62400000000002</v>
      </c>
      <c r="Y914" s="287">
        <v>1505.472</v>
      </c>
      <c r="Z914" s="286">
        <v>5522.2719999999999</v>
      </c>
      <c r="AA914" s="285">
        <v>237731.03933999999</v>
      </c>
      <c r="AB914" s="249"/>
      <c r="AC914" s="249"/>
      <c r="AD914" s="249"/>
      <c r="AE914" s="249"/>
      <c r="AF914" s="249"/>
      <c r="AG914" s="249"/>
      <c r="AH914" s="1031"/>
      <c r="AI914" s="225"/>
      <c r="AJ914" s="266"/>
      <c r="AK914" s="1625"/>
      <c r="AL914" s="483"/>
      <c r="AM914"/>
      <c r="AQ914" s="1453"/>
    </row>
    <row r="915" spans="1:43" x14ac:dyDescent="0.2">
      <c r="A915" s="787"/>
      <c r="B915" s="781" t="s">
        <v>2276</v>
      </c>
      <c r="C915" s="977"/>
      <c r="D915" s="977"/>
      <c r="E915" s="767">
        <v>241</v>
      </c>
      <c r="F915" s="276">
        <v>279</v>
      </c>
      <c r="G915" s="276" t="s">
        <v>28</v>
      </c>
      <c r="H915" s="277"/>
      <c r="I915" s="895">
        <v>80</v>
      </c>
      <c r="J915" s="279" t="s">
        <v>561</v>
      </c>
      <c r="K915" s="277"/>
      <c r="L915" s="277"/>
      <c r="M915" s="281">
        <v>2</v>
      </c>
      <c r="N915" s="1463">
        <v>40</v>
      </c>
      <c r="O915" s="283">
        <v>50987.040000000001</v>
      </c>
      <c r="P915" s="284">
        <v>33.14</v>
      </c>
      <c r="Q915" s="1056">
        <v>16897.105060000002</v>
      </c>
      <c r="R915" s="1056">
        <v>3283.56538</v>
      </c>
      <c r="S915" s="1056">
        <v>1019.7408</v>
      </c>
      <c r="T915" s="285">
        <v>72187.451240000009</v>
      </c>
      <c r="U915" s="286">
        <v>11622.17965</v>
      </c>
      <c r="V915" s="286">
        <v>83809.630890000015</v>
      </c>
      <c r="W915" s="287">
        <v>2148.86</v>
      </c>
      <c r="X915" s="287">
        <v>361.64</v>
      </c>
      <c r="Y915" s="287">
        <v>940.92</v>
      </c>
      <c r="Z915" s="286">
        <v>3451.42</v>
      </c>
      <c r="AA915" s="285">
        <v>87261.050890000013</v>
      </c>
      <c r="AB915" s="249"/>
      <c r="AC915" s="249"/>
      <c r="AD915" s="249"/>
      <c r="AE915" s="249"/>
      <c r="AF915" s="249"/>
      <c r="AG915" s="249"/>
      <c r="AH915" s="1031"/>
      <c r="AI915" s="225"/>
      <c r="AJ915" s="266"/>
      <c r="AK915" s="1625"/>
      <c r="AL915" s="483"/>
      <c r="AM915"/>
      <c r="AQ915" s="1453"/>
    </row>
    <row r="916" spans="1:43" x14ac:dyDescent="0.2">
      <c r="A916" s="787"/>
      <c r="B916" s="781" t="s">
        <v>2276</v>
      </c>
      <c r="C916" s="977"/>
      <c r="D916" s="977"/>
      <c r="E916" s="767">
        <v>241</v>
      </c>
      <c r="F916" s="276">
        <v>279</v>
      </c>
      <c r="G916" s="276" t="s">
        <v>28</v>
      </c>
      <c r="H916" s="277"/>
      <c r="I916" s="895">
        <v>209</v>
      </c>
      <c r="J916" s="279" t="s">
        <v>539</v>
      </c>
      <c r="K916" s="277"/>
      <c r="L916" s="277"/>
      <c r="M916" s="281">
        <v>0.5</v>
      </c>
      <c r="N916" s="1463">
        <v>39</v>
      </c>
      <c r="O916" s="283">
        <v>12256.5</v>
      </c>
      <c r="P916" s="284">
        <v>33.14</v>
      </c>
      <c r="Q916" s="1056">
        <v>4061.8040999999998</v>
      </c>
      <c r="R916" s="1056">
        <v>789.31859999999995</v>
      </c>
      <c r="S916" s="1056">
        <v>245.13</v>
      </c>
      <c r="T916" s="285">
        <v>17352.752700000001</v>
      </c>
      <c r="U916" s="286">
        <v>2793.7931800000001</v>
      </c>
      <c r="V916" s="286">
        <v>20146.545880000001</v>
      </c>
      <c r="W916" s="287">
        <v>537.21500000000003</v>
      </c>
      <c r="X916" s="287">
        <v>90.41</v>
      </c>
      <c r="Y916" s="287">
        <v>235.23</v>
      </c>
      <c r="Z916" s="286">
        <v>862.85500000000002</v>
      </c>
      <c r="AA916" s="285">
        <v>21009.400880000001</v>
      </c>
      <c r="AB916" s="249"/>
      <c r="AC916" s="249"/>
      <c r="AD916" s="249"/>
      <c r="AE916" s="249"/>
      <c r="AF916" s="249"/>
      <c r="AG916" s="249"/>
      <c r="AH916" s="1031"/>
      <c r="AI916" s="225"/>
      <c r="AJ916" s="266"/>
      <c r="AK916" s="1625"/>
      <c r="AL916" s="483"/>
      <c r="AM916"/>
      <c r="AQ916" s="1453"/>
    </row>
    <row r="917" spans="1:43" x14ac:dyDescent="0.2">
      <c r="A917" s="787"/>
      <c r="B917" s="807" t="s">
        <v>2276</v>
      </c>
      <c r="C917" s="978"/>
      <c r="D917" s="977"/>
      <c r="E917" s="767">
        <v>241</v>
      </c>
      <c r="F917" s="276">
        <v>279</v>
      </c>
      <c r="G917" s="276" t="s">
        <v>28</v>
      </c>
      <c r="H917" s="277"/>
      <c r="I917" s="895">
        <v>200</v>
      </c>
      <c r="J917" s="279" t="s">
        <v>1927</v>
      </c>
      <c r="K917" s="277"/>
      <c r="L917" s="277"/>
      <c r="M917" s="281">
        <v>0.87</v>
      </c>
      <c r="N917" s="1463">
        <v>27</v>
      </c>
      <c r="O917" s="283">
        <v>13320.1872</v>
      </c>
      <c r="P917" s="284">
        <v>33.14</v>
      </c>
      <c r="Q917" s="1056">
        <v>4414.3100400000003</v>
      </c>
      <c r="R917" s="1056">
        <v>857.82006000000001</v>
      </c>
      <c r="S917" s="1056">
        <v>266.40374000000003</v>
      </c>
      <c r="T917" s="285">
        <v>18858.721040000004</v>
      </c>
      <c r="U917" s="286">
        <v>3036.2540899999999</v>
      </c>
      <c r="V917" s="286">
        <v>21894.975130000003</v>
      </c>
      <c r="W917" s="287">
        <v>934.75409999999999</v>
      </c>
      <c r="X917" s="287">
        <v>157.3134</v>
      </c>
      <c r="Y917" s="287">
        <v>409.30020000000002</v>
      </c>
      <c r="Z917" s="286">
        <v>1501.3677000000002</v>
      </c>
      <c r="AA917" s="285">
        <v>23396.342830000001</v>
      </c>
      <c r="AB917" s="249"/>
      <c r="AC917" s="249"/>
      <c r="AD917" s="249"/>
      <c r="AE917" s="260"/>
      <c r="AF917" s="260"/>
      <c r="AG917" s="260"/>
      <c r="AH917" s="833"/>
      <c r="AI917" s="261"/>
      <c r="AJ917" s="267"/>
      <c r="AK917" s="1625"/>
      <c r="AL917" s="483"/>
      <c r="AM917"/>
      <c r="AQ917" s="1453"/>
    </row>
    <row r="918" spans="1:43" ht="24" customHeight="1" x14ac:dyDescent="0.2">
      <c r="A918" s="804" t="s">
        <v>3073</v>
      </c>
      <c r="B918" s="781" t="s">
        <v>2276</v>
      </c>
      <c r="C918" s="977" t="s">
        <v>2537</v>
      </c>
      <c r="D918" s="977" t="s">
        <v>293</v>
      </c>
      <c r="E918" s="769">
        <v>246</v>
      </c>
      <c r="F918" s="268">
        <v>820</v>
      </c>
      <c r="G918" s="268" t="s">
        <v>426</v>
      </c>
      <c r="H918" s="268" t="s">
        <v>2306</v>
      </c>
      <c r="I918" s="898"/>
      <c r="J918" s="302" t="s">
        <v>688</v>
      </c>
      <c r="K918" s="271">
        <v>12</v>
      </c>
      <c r="L918" s="327" t="s">
        <v>641</v>
      </c>
      <c r="M918" s="272">
        <v>2.6999999999999997</v>
      </c>
      <c r="N918" s="1097"/>
      <c r="O918" s="273">
        <v>79849.300799999997</v>
      </c>
      <c r="P918" s="269"/>
      <c r="Q918" s="1055">
        <v>1996.2325199999998</v>
      </c>
      <c r="R918" s="1055">
        <v>5142.294969999999</v>
      </c>
      <c r="S918" s="1055">
        <v>1596.9860099999999</v>
      </c>
      <c r="T918" s="274">
        <v>88584.814299999998</v>
      </c>
      <c r="U918" s="272">
        <v>14262.155090000002</v>
      </c>
      <c r="V918" s="272">
        <v>102846.96939000001</v>
      </c>
      <c r="W918" s="275">
        <v>2900.9610000000002</v>
      </c>
      <c r="X918" s="275">
        <v>488.21399999999994</v>
      </c>
      <c r="Y918" s="275">
        <v>1270.242</v>
      </c>
      <c r="Z918" s="272">
        <v>4659.4169999999995</v>
      </c>
      <c r="AA918" s="274">
        <v>107506.38638999999</v>
      </c>
      <c r="AB918" s="348">
        <v>17010.64</v>
      </c>
      <c r="AC918" s="348">
        <v>3517.9</v>
      </c>
      <c r="AD918" s="348">
        <v>950.04</v>
      </c>
      <c r="AE918" s="347">
        <v>18634.82</v>
      </c>
      <c r="AF918" s="347">
        <v>3853.79</v>
      </c>
      <c r="AG918" s="347">
        <v>1561.12</v>
      </c>
      <c r="AH918" s="347">
        <v>131556.11638999998</v>
      </c>
      <c r="AI918" s="846">
        <v>10963.01</v>
      </c>
      <c r="AJ918" s="398"/>
      <c r="AK918" s="1627">
        <v>116</v>
      </c>
      <c r="AL918" s="484"/>
      <c r="AM918" s="751" t="s">
        <v>2604</v>
      </c>
      <c r="AN918" t="b">
        <v>0</v>
      </c>
      <c r="AO918" t="e">
        <v>#NAME?</v>
      </c>
      <c r="AQ918" s="1454"/>
    </row>
    <row r="919" spans="1:43" outlineLevel="1" x14ac:dyDescent="0.2">
      <c r="A919" s="787"/>
      <c r="B919" s="781" t="s">
        <v>2276</v>
      </c>
      <c r="C919" s="977"/>
      <c r="D919" s="977"/>
      <c r="E919" s="767">
        <v>246</v>
      </c>
      <c r="F919" s="276">
        <v>820</v>
      </c>
      <c r="G919" s="276" t="s">
        <v>426</v>
      </c>
      <c r="H919" s="277"/>
      <c r="I919" s="895">
        <v>1</v>
      </c>
      <c r="J919" s="279" t="s">
        <v>546</v>
      </c>
      <c r="K919" s="280"/>
      <c r="L919" s="321"/>
      <c r="M919" s="281">
        <v>1</v>
      </c>
      <c r="N919" s="1463">
        <v>54</v>
      </c>
      <c r="O919" s="283">
        <v>44146.32</v>
      </c>
      <c r="P919" s="284">
        <v>2.5</v>
      </c>
      <c r="Q919" s="1056">
        <v>1103.6579999999999</v>
      </c>
      <c r="R919" s="1056">
        <v>2843.0230099999999</v>
      </c>
      <c r="S919" s="1056">
        <v>882.92639999999994</v>
      </c>
      <c r="T919" s="285">
        <v>48975.927409999997</v>
      </c>
      <c r="U919" s="286">
        <v>7885.1243100000002</v>
      </c>
      <c r="V919" s="286">
        <v>56861.051719999996</v>
      </c>
      <c r="W919" s="287">
        <v>1074.43</v>
      </c>
      <c r="X919" s="287">
        <v>180.82</v>
      </c>
      <c r="Y919" s="287">
        <v>470.46</v>
      </c>
      <c r="Z919" s="345">
        <v>1725.71</v>
      </c>
      <c r="AA919" s="285">
        <v>58586.761719999995</v>
      </c>
      <c r="AB919" s="350"/>
      <c r="AC919" s="350"/>
      <c r="AD919" s="350"/>
      <c r="AE919" s="350"/>
      <c r="AF919" s="350"/>
      <c r="AG919" s="350"/>
      <c r="AH919" s="350" t="s">
        <v>364</v>
      </c>
      <c r="AI919" s="843"/>
      <c r="AJ919" s="351"/>
      <c r="AK919" s="1625"/>
      <c r="AL919" s="483"/>
      <c r="AM919"/>
      <c r="AO919" t="s">
        <v>364</v>
      </c>
      <c r="AQ919" s="1453"/>
    </row>
    <row r="920" spans="1:43" outlineLevel="1" x14ac:dyDescent="0.2">
      <c r="A920" s="787"/>
      <c r="B920" s="781" t="s">
        <v>2276</v>
      </c>
      <c r="C920" s="977"/>
      <c r="D920" s="977"/>
      <c r="E920" s="767">
        <v>246</v>
      </c>
      <c r="F920" s="276">
        <v>820</v>
      </c>
      <c r="G920" s="276" t="s">
        <v>426</v>
      </c>
      <c r="H920" s="277"/>
      <c r="I920" s="895">
        <v>80</v>
      </c>
      <c r="J920" s="279" t="s">
        <v>561</v>
      </c>
      <c r="K920" s="277"/>
      <c r="L920" s="322"/>
      <c r="M920" s="281">
        <v>0.86</v>
      </c>
      <c r="N920" s="1463">
        <v>40</v>
      </c>
      <c r="O920" s="283">
        <v>21924.427199999998</v>
      </c>
      <c r="P920" s="284">
        <v>2.5</v>
      </c>
      <c r="Q920" s="1056">
        <v>548.11068</v>
      </c>
      <c r="R920" s="1056">
        <v>1411.9331099999999</v>
      </c>
      <c r="S920" s="1056">
        <v>438.48854</v>
      </c>
      <c r="T920" s="285">
        <v>24322.95953</v>
      </c>
      <c r="U920" s="286">
        <v>3915.9964799999998</v>
      </c>
      <c r="V920" s="286">
        <v>28238.956010000002</v>
      </c>
      <c r="W920" s="287">
        <v>924.00980000000004</v>
      </c>
      <c r="X920" s="287">
        <v>155.5052</v>
      </c>
      <c r="Y920" s="287">
        <v>404.59559999999999</v>
      </c>
      <c r="Z920" s="345">
        <v>1484.1106</v>
      </c>
      <c r="AA920" s="285">
        <v>29723.066610000002</v>
      </c>
      <c r="AB920" s="249"/>
      <c r="AC920" s="249"/>
      <c r="AD920" s="249"/>
      <c r="AE920" s="249"/>
      <c r="AF920" s="249"/>
      <c r="AG920" s="249"/>
      <c r="AH920" s="249" t="s">
        <v>364</v>
      </c>
      <c r="AI920" s="225"/>
      <c r="AJ920" s="266"/>
      <c r="AK920" s="1625"/>
      <c r="AL920" s="483"/>
      <c r="AM920"/>
      <c r="AO920" t="s">
        <v>364</v>
      </c>
      <c r="AQ920" s="1453"/>
    </row>
    <row r="921" spans="1:43" outlineLevel="1" x14ac:dyDescent="0.2">
      <c r="A921" s="787"/>
      <c r="B921" s="781" t="s">
        <v>2276</v>
      </c>
      <c r="C921" s="977"/>
      <c r="D921" s="977"/>
      <c r="E921" s="767">
        <v>246</v>
      </c>
      <c r="F921" s="276">
        <v>820</v>
      </c>
      <c r="G921" s="276" t="s">
        <v>426</v>
      </c>
      <c r="H921" s="277"/>
      <c r="I921" s="895">
        <v>180</v>
      </c>
      <c r="J921" s="279" t="s">
        <v>543</v>
      </c>
      <c r="K921" s="277"/>
      <c r="L921" s="322"/>
      <c r="M921" s="281">
        <v>0.48</v>
      </c>
      <c r="N921" s="1463">
        <v>30</v>
      </c>
      <c r="O921" s="283">
        <v>8266.7520000000004</v>
      </c>
      <c r="P921" s="284">
        <v>2.5</v>
      </c>
      <c r="Q921" s="1056">
        <v>206.6688</v>
      </c>
      <c r="R921" s="1056">
        <v>532.37882999999999</v>
      </c>
      <c r="S921" s="1056">
        <v>165.33503999999999</v>
      </c>
      <c r="T921" s="285">
        <v>9171.1346699999995</v>
      </c>
      <c r="U921" s="286">
        <v>1476.55268</v>
      </c>
      <c r="V921" s="286">
        <v>10647.68735</v>
      </c>
      <c r="W921" s="287">
        <v>515.72640000000001</v>
      </c>
      <c r="X921" s="287">
        <v>86.793599999999998</v>
      </c>
      <c r="Y921" s="287">
        <v>225.82079999999999</v>
      </c>
      <c r="Z921" s="345">
        <v>828.34079999999994</v>
      </c>
      <c r="AA921" s="285">
        <v>11476.02815</v>
      </c>
      <c r="AB921" s="249"/>
      <c r="AC921" s="249"/>
      <c r="AD921" s="249"/>
      <c r="AE921" s="249"/>
      <c r="AF921" s="249"/>
      <c r="AG921" s="249"/>
      <c r="AH921" s="249" t="s">
        <v>364</v>
      </c>
      <c r="AI921" s="225"/>
      <c r="AJ921" s="266"/>
      <c r="AK921" s="1625"/>
      <c r="AL921" s="483"/>
      <c r="AM921"/>
      <c r="AO921" t="s">
        <v>364</v>
      </c>
      <c r="AQ921" s="1453"/>
    </row>
    <row r="922" spans="1:43" outlineLevel="1" x14ac:dyDescent="0.2">
      <c r="A922" s="787"/>
      <c r="B922" s="807" t="s">
        <v>2276</v>
      </c>
      <c r="C922" s="978"/>
      <c r="D922" s="978"/>
      <c r="E922" s="768">
        <v>246</v>
      </c>
      <c r="F922" s="289">
        <v>820</v>
      </c>
      <c r="G922" s="289" t="s">
        <v>426</v>
      </c>
      <c r="H922" s="290"/>
      <c r="I922" s="899">
        <v>200</v>
      </c>
      <c r="J922" s="292" t="s">
        <v>1927</v>
      </c>
      <c r="K922" s="290"/>
      <c r="L922" s="656"/>
      <c r="M922" s="294">
        <v>0.36</v>
      </c>
      <c r="N922" s="1465">
        <v>27</v>
      </c>
      <c r="O922" s="283">
        <v>5511.8015999999998</v>
      </c>
      <c r="P922" s="297">
        <v>2.5</v>
      </c>
      <c r="Q922" s="1056">
        <v>137.79504</v>
      </c>
      <c r="R922" s="1056">
        <v>354.96001999999999</v>
      </c>
      <c r="S922" s="1056">
        <v>110.23603</v>
      </c>
      <c r="T922" s="298">
        <v>6114.7926900000002</v>
      </c>
      <c r="U922" s="286">
        <v>984.48162000000002</v>
      </c>
      <c r="V922" s="299">
        <v>7099.2743100000007</v>
      </c>
      <c r="W922" s="287">
        <v>386.79480000000001</v>
      </c>
      <c r="X922" s="287">
        <v>65.095200000000006</v>
      </c>
      <c r="Y922" s="287">
        <v>169.3656</v>
      </c>
      <c r="Z922" s="346">
        <v>621.25559999999996</v>
      </c>
      <c r="AA922" s="298">
        <v>7720.5299100000011</v>
      </c>
      <c r="AB922" s="260"/>
      <c r="AC922" s="260"/>
      <c r="AD922" s="260"/>
      <c r="AE922" s="260"/>
      <c r="AF922" s="260"/>
      <c r="AG922" s="260"/>
      <c r="AH922" s="260" t="s">
        <v>364</v>
      </c>
      <c r="AI922" s="261"/>
      <c r="AJ922" s="267"/>
      <c r="AK922" s="1626"/>
      <c r="AL922" s="483"/>
      <c r="AM922"/>
      <c r="AO922" t="s">
        <v>364</v>
      </c>
      <c r="AQ922" s="1453"/>
    </row>
    <row r="923" spans="1:43" ht="24" customHeight="1" x14ac:dyDescent="0.2">
      <c r="A923" s="804" t="s">
        <v>2119</v>
      </c>
      <c r="B923" s="781" t="s">
        <v>2276</v>
      </c>
      <c r="C923" s="977" t="s">
        <v>2537</v>
      </c>
      <c r="D923" s="977" t="s">
        <v>113</v>
      </c>
      <c r="E923" s="769">
        <v>249</v>
      </c>
      <c r="F923" s="268">
        <v>216</v>
      </c>
      <c r="G923" s="268" t="s">
        <v>28</v>
      </c>
      <c r="H923" s="268" t="s">
        <v>498</v>
      </c>
      <c r="I923" s="898"/>
      <c r="J923" s="302" t="s">
        <v>689</v>
      </c>
      <c r="K923" s="271">
        <v>54416</v>
      </c>
      <c r="L923" s="327" t="s">
        <v>583</v>
      </c>
      <c r="M923" s="272">
        <v>4.6100000000000003</v>
      </c>
      <c r="N923" s="1097"/>
      <c r="O923" s="273">
        <v>115407.80160000001</v>
      </c>
      <c r="P923" s="269"/>
      <c r="Q923" s="1055">
        <v>2885.1950400000001</v>
      </c>
      <c r="R923" s="1055">
        <v>7432.2624299999998</v>
      </c>
      <c r="S923" s="1055">
        <v>2308.1560300000001</v>
      </c>
      <c r="T923" s="274">
        <v>128033.4151</v>
      </c>
      <c r="U923" s="272">
        <v>20613.379829999998</v>
      </c>
      <c r="V923" s="272">
        <v>148646.79493</v>
      </c>
      <c r="W923" s="275">
        <v>4953.1223</v>
      </c>
      <c r="X923" s="275">
        <v>833.5802000000001</v>
      </c>
      <c r="Y923" s="275">
        <v>2168.8205999999996</v>
      </c>
      <c r="Z923" s="272">
        <v>7955.5231000000003</v>
      </c>
      <c r="AA923" s="274">
        <v>156602.31802999997</v>
      </c>
      <c r="AB923" s="464">
        <v>31857.981119999997</v>
      </c>
      <c r="AC923" s="464">
        <v>7705.3939199999995</v>
      </c>
      <c r="AD923" s="348">
        <v>950.04</v>
      </c>
      <c r="AE923" s="347">
        <v>34899.781157337595</v>
      </c>
      <c r="AF923" s="347">
        <v>8441.1049314815991</v>
      </c>
      <c r="AG923" s="347">
        <v>1561.12</v>
      </c>
      <c r="AH923" s="347">
        <v>201504.32411881915</v>
      </c>
      <c r="AI923" s="846">
        <v>3.7</v>
      </c>
      <c r="AJ923" s="398"/>
      <c r="AK923" s="1627">
        <v>117</v>
      </c>
      <c r="AL923" s="484"/>
      <c r="AM923" s="751" t="s">
        <v>2604</v>
      </c>
      <c r="AN923" t="b">
        <v>0</v>
      </c>
      <c r="AO923" t="e">
        <v>#NAME?</v>
      </c>
      <c r="AQ923" s="1454"/>
    </row>
    <row r="924" spans="1:43" outlineLevel="1" x14ac:dyDescent="0.2">
      <c r="A924" s="787"/>
      <c r="B924" s="781" t="s">
        <v>2276</v>
      </c>
      <c r="C924" s="977"/>
      <c r="D924" s="977"/>
      <c r="E924" s="767">
        <v>249</v>
      </c>
      <c r="F924" s="276">
        <v>216</v>
      </c>
      <c r="G924" s="276" t="s">
        <v>28</v>
      </c>
      <c r="H924" s="277"/>
      <c r="I924" s="895">
        <v>1</v>
      </c>
      <c r="J924" s="279" t="s">
        <v>546</v>
      </c>
      <c r="K924" s="319">
        <v>25233</v>
      </c>
      <c r="L924" s="321"/>
      <c r="M924" s="281">
        <v>1</v>
      </c>
      <c r="N924" s="1463">
        <v>54</v>
      </c>
      <c r="O924" s="283">
        <v>44146.32</v>
      </c>
      <c r="P924" s="284">
        <v>2.5</v>
      </c>
      <c r="Q924" s="1056">
        <v>1103.6579999999999</v>
      </c>
      <c r="R924" s="1056">
        <v>2843.0230099999999</v>
      </c>
      <c r="S924" s="1056">
        <v>882.92639999999994</v>
      </c>
      <c r="T924" s="285">
        <v>48975.927409999997</v>
      </c>
      <c r="U924" s="286">
        <v>7885.1243100000002</v>
      </c>
      <c r="V924" s="286">
        <v>56861.051719999996</v>
      </c>
      <c r="W924" s="287">
        <v>1074.43</v>
      </c>
      <c r="X924" s="287">
        <v>180.82</v>
      </c>
      <c r="Y924" s="287">
        <v>470.46</v>
      </c>
      <c r="Z924" s="345">
        <v>1725.71</v>
      </c>
      <c r="AA924" s="285">
        <v>58586.761719999995</v>
      </c>
      <c r="AB924" s="369"/>
      <c r="AC924" s="369"/>
      <c r="AD924" s="369"/>
      <c r="AE924" s="350"/>
      <c r="AF924" s="350"/>
      <c r="AG924" s="350"/>
      <c r="AH924" s="832"/>
      <c r="AI924" s="843"/>
      <c r="AJ924" s="351"/>
      <c r="AK924" s="1625"/>
      <c r="AL924" s="483"/>
      <c r="AM924"/>
      <c r="AO924" t="s">
        <v>364</v>
      </c>
      <c r="AQ924" s="1453"/>
    </row>
    <row r="925" spans="1:43" outlineLevel="1" x14ac:dyDescent="0.2">
      <c r="A925" s="787"/>
      <c r="B925" s="781" t="s">
        <v>2276</v>
      </c>
      <c r="C925" s="977"/>
      <c r="D925" s="977"/>
      <c r="E925" s="767">
        <v>249</v>
      </c>
      <c r="F925" s="276">
        <v>216</v>
      </c>
      <c r="G925" s="276" t="s">
        <v>28</v>
      </c>
      <c r="H925" s="277"/>
      <c r="I925" s="895">
        <v>80</v>
      </c>
      <c r="J925" s="279" t="s">
        <v>561</v>
      </c>
      <c r="K925" s="319">
        <v>16457</v>
      </c>
      <c r="L925" s="322"/>
      <c r="M925" s="281">
        <v>1</v>
      </c>
      <c r="N925" s="1463">
        <v>38</v>
      </c>
      <c r="O925" s="283">
        <v>23570.04</v>
      </c>
      <c r="P925" s="284">
        <v>2.5</v>
      </c>
      <c r="Q925" s="1056">
        <v>589.25099999999998</v>
      </c>
      <c r="R925" s="1056">
        <v>1517.91058</v>
      </c>
      <c r="S925" s="1056">
        <v>471.4008</v>
      </c>
      <c r="T925" s="285">
        <v>26148.60238</v>
      </c>
      <c r="U925" s="286">
        <v>4209.9249799999998</v>
      </c>
      <c r="V925" s="286">
        <v>30358.52736</v>
      </c>
      <c r="W925" s="287">
        <v>1074.43</v>
      </c>
      <c r="X925" s="287">
        <v>180.82</v>
      </c>
      <c r="Y925" s="287">
        <v>470.46</v>
      </c>
      <c r="Z925" s="345">
        <v>1725.71</v>
      </c>
      <c r="AA925" s="285">
        <v>32084.237359999999</v>
      </c>
      <c r="AB925" s="263"/>
      <c r="AC925" s="263"/>
      <c r="AD925" s="263"/>
      <c r="AE925" s="249"/>
      <c r="AF925" s="249"/>
      <c r="AG925" s="249"/>
      <c r="AH925" s="830"/>
      <c r="AI925" s="225"/>
      <c r="AJ925" s="266"/>
      <c r="AK925" s="1625"/>
      <c r="AL925" s="483"/>
      <c r="AM925"/>
      <c r="AO925" t="s">
        <v>364</v>
      </c>
      <c r="AQ925" s="1453"/>
    </row>
    <row r="926" spans="1:43" outlineLevel="1" x14ac:dyDescent="0.2">
      <c r="A926" s="787"/>
      <c r="B926" s="781" t="s">
        <v>2276</v>
      </c>
      <c r="C926" s="977"/>
      <c r="D926" s="977"/>
      <c r="E926" s="767">
        <v>249</v>
      </c>
      <c r="F926" s="276">
        <v>216</v>
      </c>
      <c r="G926" s="276" t="s">
        <v>28</v>
      </c>
      <c r="H926" s="277"/>
      <c r="I926" s="895">
        <v>180</v>
      </c>
      <c r="J926" s="279" t="s">
        <v>543</v>
      </c>
      <c r="K926" s="319">
        <v>12726</v>
      </c>
      <c r="L926" s="322"/>
      <c r="M926" s="281">
        <v>1</v>
      </c>
      <c r="N926" s="1463">
        <v>29</v>
      </c>
      <c r="O926" s="283">
        <v>16560.12</v>
      </c>
      <c r="P926" s="284">
        <v>2.5</v>
      </c>
      <c r="Q926" s="1056">
        <v>414.00299999999999</v>
      </c>
      <c r="R926" s="1056">
        <v>1066.47173</v>
      </c>
      <c r="S926" s="1056">
        <v>331.20240000000001</v>
      </c>
      <c r="T926" s="285">
        <v>18371.797129999999</v>
      </c>
      <c r="U926" s="286">
        <v>2957.85934</v>
      </c>
      <c r="V926" s="286">
        <v>21329.656469999998</v>
      </c>
      <c r="W926" s="287">
        <v>1074.43</v>
      </c>
      <c r="X926" s="287">
        <v>180.82</v>
      </c>
      <c r="Y926" s="287">
        <v>470.46</v>
      </c>
      <c r="Z926" s="345">
        <v>1725.71</v>
      </c>
      <c r="AA926" s="285">
        <v>23055.366469999997</v>
      </c>
      <c r="AB926" s="263"/>
      <c r="AC926" s="263"/>
      <c r="AD926" s="263"/>
      <c r="AE926" s="249"/>
      <c r="AF926" s="249"/>
      <c r="AG926" s="249"/>
      <c r="AH926" s="830"/>
      <c r="AI926" s="225"/>
      <c r="AJ926" s="266"/>
      <c r="AK926" s="1625"/>
      <c r="AL926" s="483"/>
      <c r="AM926"/>
      <c r="AO926" t="s">
        <v>364</v>
      </c>
      <c r="AQ926" s="1453"/>
    </row>
    <row r="927" spans="1:43" outlineLevel="1" x14ac:dyDescent="0.2">
      <c r="A927" s="787"/>
      <c r="B927" s="781" t="s">
        <v>2276</v>
      </c>
      <c r="C927" s="977"/>
      <c r="D927" s="977"/>
      <c r="E927" s="767">
        <v>249</v>
      </c>
      <c r="F927" s="276">
        <v>216</v>
      </c>
      <c r="G927" s="276" t="s">
        <v>28</v>
      </c>
      <c r="H927" s="277"/>
      <c r="I927" s="895">
        <v>200</v>
      </c>
      <c r="J927" s="279" t="s">
        <v>1927</v>
      </c>
      <c r="K927" s="277"/>
      <c r="L927" s="322"/>
      <c r="M927" s="281">
        <v>0.46</v>
      </c>
      <c r="N927" s="1463">
        <v>27</v>
      </c>
      <c r="O927" s="283">
        <v>7042.8576000000003</v>
      </c>
      <c r="P927" s="284">
        <v>2.5</v>
      </c>
      <c r="Q927" s="1056">
        <v>176.07144</v>
      </c>
      <c r="R927" s="1056">
        <v>453.56002999999998</v>
      </c>
      <c r="S927" s="1056">
        <v>140.85714999999999</v>
      </c>
      <c r="T927" s="285">
        <v>7813.3462199999994</v>
      </c>
      <c r="U927" s="286">
        <v>1257.94874</v>
      </c>
      <c r="V927" s="286">
        <v>9071.2949599999993</v>
      </c>
      <c r="W927" s="287">
        <v>494.23779999999999</v>
      </c>
      <c r="X927" s="287">
        <v>83.177199999999999</v>
      </c>
      <c r="Y927" s="287">
        <v>216.41159999999999</v>
      </c>
      <c r="Z927" s="345">
        <v>793.82659999999998</v>
      </c>
      <c r="AA927" s="285">
        <v>9865.1215599999996</v>
      </c>
      <c r="AB927" s="257">
        <v>24550.515359999998</v>
      </c>
      <c r="AC927" s="257">
        <v>6513.6153599999998</v>
      </c>
      <c r="AD927" s="263"/>
      <c r="AE927" s="249">
        <v>26894.598566572797</v>
      </c>
      <c r="AF927" s="249">
        <v>7135.5353545727994</v>
      </c>
      <c r="AG927" s="249"/>
      <c r="AH927" s="830"/>
      <c r="AI927" s="225"/>
      <c r="AJ927" s="266"/>
      <c r="AK927" s="1625"/>
      <c r="AL927" s="483"/>
      <c r="AM927"/>
      <c r="AO927" t="s">
        <v>364</v>
      </c>
      <c r="AQ927" s="1453"/>
    </row>
    <row r="928" spans="1:43" outlineLevel="1" x14ac:dyDescent="0.2">
      <c r="A928" s="787"/>
      <c r="B928" s="781" t="s">
        <v>2276</v>
      </c>
      <c r="C928" s="977"/>
      <c r="D928" s="977"/>
      <c r="E928" s="767">
        <v>249</v>
      </c>
      <c r="F928" s="276">
        <v>216</v>
      </c>
      <c r="G928" s="276" t="s">
        <v>28</v>
      </c>
      <c r="H928" s="277"/>
      <c r="I928" s="895">
        <v>170</v>
      </c>
      <c r="J928" s="279" t="s">
        <v>3262</v>
      </c>
      <c r="K928" s="277"/>
      <c r="L928" s="322"/>
      <c r="M928" s="281">
        <v>1</v>
      </c>
      <c r="N928" s="1463">
        <v>36</v>
      </c>
      <c r="O928" s="283">
        <v>21791.88</v>
      </c>
      <c r="P928" s="284">
        <v>2.5</v>
      </c>
      <c r="Q928" s="1056">
        <v>544.79700000000003</v>
      </c>
      <c r="R928" s="1056">
        <v>1403.39707</v>
      </c>
      <c r="S928" s="1056">
        <v>435.83760000000001</v>
      </c>
      <c r="T928" s="285">
        <v>24175.911669999998</v>
      </c>
      <c r="U928" s="286">
        <v>3892.3217800000002</v>
      </c>
      <c r="V928" s="286">
        <v>28068.23345</v>
      </c>
      <c r="W928" s="287">
        <v>1074.43</v>
      </c>
      <c r="X928" s="287">
        <v>180.82</v>
      </c>
      <c r="Y928" s="287">
        <v>470.46</v>
      </c>
      <c r="Z928" s="345">
        <v>1725.71</v>
      </c>
      <c r="AA928" s="285">
        <v>29793.943449999999</v>
      </c>
      <c r="AB928" s="263"/>
      <c r="AC928" s="263"/>
      <c r="AD928" s="263"/>
      <c r="AE928" s="249"/>
      <c r="AF928" s="249"/>
      <c r="AG928" s="249"/>
      <c r="AH928" s="835" t="s">
        <v>592</v>
      </c>
      <c r="AI928" s="233"/>
      <c r="AJ928" s="355"/>
      <c r="AK928" s="1625"/>
      <c r="AL928" s="483"/>
      <c r="AM928"/>
      <c r="AO928" t="s">
        <v>364</v>
      </c>
      <c r="AQ928" s="1457"/>
    </row>
    <row r="929" spans="1:43" outlineLevel="1" x14ac:dyDescent="0.2">
      <c r="A929" s="787"/>
      <c r="B929" s="781" t="s">
        <v>2276</v>
      </c>
      <c r="C929" s="977"/>
      <c r="D929" s="977"/>
      <c r="E929" s="767">
        <v>249</v>
      </c>
      <c r="F929" s="276">
        <v>216</v>
      </c>
      <c r="G929" s="276" t="s">
        <v>28</v>
      </c>
      <c r="H929" s="277"/>
      <c r="I929" s="895">
        <v>201</v>
      </c>
      <c r="J929" s="279" t="s">
        <v>2609</v>
      </c>
      <c r="K929" s="277"/>
      <c r="L929" s="322"/>
      <c r="M929" s="281">
        <v>0.15</v>
      </c>
      <c r="N929" s="1463">
        <v>27</v>
      </c>
      <c r="O929" s="283">
        <v>2296.5839999999998</v>
      </c>
      <c r="P929" s="284">
        <v>2.5</v>
      </c>
      <c r="Q929" s="1056">
        <v>57.4146</v>
      </c>
      <c r="R929" s="1056">
        <v>147.90001000000001</v>
      </c>
      <c r="S929" s="1056">
        <v>45.93168</v>
      </c>
      <c r="T929" s="285">
        <v>2547.8302899999999</v>
      </c>
      <c r="U929" s="286">
        <v>410.20067999999998</v>
      </c>
      <c r="V929" s="286">
        <v>2958.0309699999998</v>
      </c>
      <c r="W929" s="287">
        <v>161.1645</v>
      </c>
      <c r="X929" s="287">
        <v>27.123000000000001</v>
      </c>
      <c r="Y929" s="287">
        <v>70.569000000000003</v>
      </c>
      <c r="Z929" s="345">
        <v>258.85649999999998</v>
      </c>
      <c r="AA929" s="285">
        <v>3216.8874699999997</v>
      </c>
      <c r="AB929" s="257">
        <v>7307.46576</v>
      </c>
      <c r="AC929" s="257">
        <v>1191.77856</v>
      </c>
      <c r="AD929" s="263"/>
      <c r="AE929" s="249">
        <v>8005.1825907647999</v>
      </c>
      <c r="AF929" s="249">
        <v>1305.5695769087999</v>
      </c>
      <c r="AG929" s="249"/>
      <c r="AH929" s="835" t="s">
        <v>593</v>
      </c>
      <c r="AI929" s="354">
        <v>2.16</v>
      </c>
      <c r="AJ929" s="361"/>
      <c r="AK929" s="1625"/>
      <c r="AL929" s="483"/>
      <c r="AM929"/>
      <c r="AO929" t="s">
        <v>364</v>
      </c>
      <c r="AQ929" s="1457"/>
    </row>
    <row r="930" spans="1:43" ht="15" customHeight="1" outlineLevel="1" x14ac:dyDescent="0.2">
      <c r="A930" s="787"/>
      <c r="B930" s="807" t="s">
        <v>2276</v>
      </c>
      <c r="C930" s="978"/>
      <c r="D930" s="978"/>
      <c r="E930" s="768">
        <v>249</v>
      </c>
      <c r="F930" s="289">
        <v>216</v>
      </c>
      <c r="G930" s="289" t="s">
        <v>28</v>
      </c>
      <c r="H930" s="290"/>
      <c r="I930" s="901" t="s">
        <v>586</v>
      </c>
      <c r="J930" s="438" t="s">
        <v>692</v>
      </c>
      <c r="K930" s="439"/>
      <c r="L930" s="450"/>
      <c r="M930" s="440"/>
      <c r="N930" s="1470"/>
      <c r="O930" s="440"/>
      <c r="P930" s="441"/>
      <c r="Q930" s="1065"/>
      <c r="R930" s="1065"/>
      <c r="S930" s="1062"/>
      <c r="T930" s="430"/>
      <c r="U930" s="430"/>
      <c r="V930" s="430"/>
      <c r="W930" s="430"/>
      <c r="X930" s="430"/>
      <c r="Y930" s="430"/>
      <c r="Z930" s="430"/>
      <c r="AA930" s="430"/>
      <c r="AB930" s="260"/>
      <c r="AC930" s="260"/>
      <c r="AD930" s="260"/>
      <c r="AE930" s="260"/>
      <c r="AF930" s="260"/>
      <c r="AG930" s="260"/>
      <c r="AH930" s="833"/>
      <c r="AI930" s="261"/>
      <c r="AJ930" s="267"/>
      <c r="AK930" s="1626"/>
      <c r="AL930" s="483"/>
      <c r="AM930" s="73" t="s">
        <v>698</v>
      </c>
      <c r="AO930" t="s">
        <v>364</v>
      </c>
      <c r="AQ930" s="1453"/>
    </row>
    <row r="931" spans="1:43" ht="24" customHeight="1" x14ac:dyDescent="0.2">
      <c r="A931" s="804" t="s">
        <v>2120</v>
      </c>
      <c r="B931" s="781" t="s">
        <v>2276</v>
      </c>
      <c r="C931" s="977" t="s">
        <v>2537</v>
      </c>
      <c r="D931" s="977" t="s">
        <v>114</v>
      </c>
      <c r="E931" s="769">
        <v>249</v>
      </c>
      <c r="F931" s="268">
        <v>217</v>
      </c>
      <c r="G931" s="268" t="s">
        <v>28</v>
      </c>
      <c r="H931" s="268" t="s">
        <v>498</v>
      </c>
      <c r="I931" s="898"/>
      <c r="J931" s="302" t="s">
        <v>690</v>
      </c>
      <c r="K931" s="271">
        <v>41690</v>
      </c>
      <c r="L931" s="327" t="s">
        <v>583</v>
      </c>
      <c r="M931" s="272">
        <v>4.62</v>
      </c>
      <c r="N931" s="1097"/>
      <c r="O931" s="273">
        <v>122716.14719999999</v>
      </c>
      <c r="P931" s="269"/>
      <c r="Q931" s="1055">
        <v>3067.9036799999999</v>
      </c>
      <c r="R931" s="1055">
        <v>7902.9198800000004</v>
      </c>
      <c r="S931" s="1055">
        <v>2454.32294</v>
      </c>
      <c r="T931" s="274">
        <v>136141.29369999998</v>
      </c>
      <c r="U931" s="272">
        <v>21918.748280000003</v>
      </c>
      <c r="V931" s="272">
        <v>158060.04198000001</v>
      </c>
      <c r="W931" s="275">
        <v>4963.8666000000003</v>
      </c>
      <c r="X931" s="275">
        <v>835.38840000000005</v>
      </c>
      <c r="Y931" s="275">
        <v>2173.5252</v>
      </c>
      <c r="Z931" s="272">
        <v>7972.7802000000011</v>
      </c>
      <c r="AA931" s="274">
        <v>166032.82217999999</v>
      </c>
      <c r="AB931" s="464">
        <v>39243.536639999998</v>
      </c>
      <c r="AC931" s="464">
        <v>18781.499520000001</v>
      </c>
      <c r="AD931" s="348">
        <v>950.04</v>
      </c>
      <c r="AE931" s="347">
        <v>42990.509518387196</v>
      </c>
      <c r="AF931" s="347">
        <v>20574.757094169599</v>
      </c>
      <c r="AG931" s="347">
        <v>1561.12</v>
      </c>
      <c r="AH931" s="846">
        <v>231159.20879255678</v>
      </c>
      <c r="AI931" s="846">
        <v>5.54</v>
      </c>
      <c r="AJ931" s="398"/>
      <c r="AK931" s="1627">
        <v>118</v>
      </c>
      <c r="AL931" s="484"/>
      <c r="AM931" s="751" t="s">
        <v>2604</v>
      </c>
      <c r="AN931" t="b">
        <v>0</v>
      </c>
      <c r="AO931" t="e">
        <v>#NAME?</v>
      </c>
      <c r="AQ931" s="1454"/>
    </row>
    <row r="932" spans="1:43" outlineLevel="1" x14ac:dyDescent="0.2">
      <c r="A932" s="787"/>
      <c r="B932" s="781" t="s">
        <v>2276</v>
      </c>
      <c r="C932" s="977"/>
      <c r="D932" s="977"/>
      <c r="E932" s="767">
        <v>249</v>
      </c>
      <c r="F932" s="276">
        <v>217</v>
      </c>
      <c r="G932" s="276" t="s">
        <v>28</v>
      </c>
      <c r="H932" s="277"/>
      <c r="I932" s="895">
        <v>1</v>
      </c>
      <c r="J932" s="279" t="s">
        <v>546</v>
      </c>
      <c r="K932" s="319">
        <v>25233</v>
      </c>
      <c r="L932" s="321"/>
      <c r="M932" s="281">
        <v>1</v>
      </c>
      <c r="N932" s="1463">
        <v>54</v>
      </c>
      <c r="O932" s="283">
        <v>44146.32</v>
      </c>
      <c r="P932" s="284">
        <v>2.5</v>
      </c>
      <c r="Q932" s="1056">
        <v>1103.6579999999999</v>
      </c>
      <c r="R932" s="1056">
        <v>2843.0230099999999</v>
      </c>
      <c r="S932" s="1056">
        <v>882.92639999999994</v>
      </c>
      <c r="T932" s="285">
        <v>48975.927409999997</v>
      </c>
      <c r="U932" s="286">
        <v>7885.1243100000002</v>
      </c>
      <c r="V932" s="286">
        <v>56861.051719999996</v>
      </c>
      <c r="W932" s="287">
        <v>1074.43</v>
      </c>
      <c r="X932" s="287">
        <v>180.82</v>
      </c>
      <c r="Y932" s="287">
        <v>470.46</v>
      </c>
      <c r="Z932" s="345">
        <v>1725.71</v>
      </c>
      <c r="AA932" s="285">
        <v>58586.761719999995</v>
      </c>
      <c r="AB932" s="369"/>
      <c r="AC932" s="369"/>
      <c r="AD932" s="369"/>
      <c r="AE932" s="350"/>
      <c r="AF932" s="350"/>
      <c r="AG932" s="350"/>
      <c r="AH932" s="832"/>
      <c r="AI932" s="843"/>
      <c r="AJ932" s="351"/>
      <c r="AK932" s="1625"/>
      <c r="AL932" s="483"/>
      <c r="AM932"/>
      <c r="AO932" t="s">
        <v>364</v>
      </c>
      <c r="AQ932" s="1453"/>
    </row>
    <row r="933" spans="1:43" outlineLevel="1" x14ac:dyDescent="0.2">
      <c r="A933" s="787"/>
      <c r="B933" s="781" t="s">
        <v>2276</v>
      </c>
      <c r="C933" s="977"/>
      <c r="D933" s="977"/>
      <c r="E933" s="767">
        <v>249</v>
      </c>
      <c r="F933" s="276">
        <v>217</v>
      </c>
      <c r="G933" s="276" t="s">
        <v>28</v>
      </c>
      <c r="H933" s="277"/>
      <c r="I933" s="895">
        <v>80</v>
      </c>
      <c r="J933" s="279" t="s">
        <v>561</v>
      </c>
      <c r="K933" s="319">
        <v>16457</v>
      </c>
      <c r="L933" s="322"/>
      <c r="M933" s="281">
        <v>1</v>
      </c>
      <c r="N933" s="1463">
        <v>40</v>
      </c>
      <c r="O933" s="283">
        <v>25493.52</v>
      </c>
      <c r="P933" s="284">
        <v>2.5</v>
      </c>
      <c r="Q933" s="1056">
        <v>637.33799999999997</v>
      </c>
      <c r="R933" s="1056">
        <v>1641.78269</v>
      </c>
      <c r="S933" s="1056">
        <v>509.87040000000002</v>
      </c>
      <c r="T933" s="285">
        <v>28282.51109</v>
      </c>
      <c r="U933" s="286">
        <v>4553.4842900000003</v>
      </c>
      <c r="V933" s="286">
        <v>32835.99538</v>
      </c>
      <c r="W933" s="287">
        <v>1074.43</v>
      </c>
      <c r="X933" s="287">
        <v>180.82</v>
      </c>
      <c r="Y933" s="287">
        <v>470.46</v>
      </c>
      <c r="Z933" s="345">
        <v>1725.71</v>
      </c>
      <c r="AA933" s="285">
        <v>34561.705379999999</v>
      </c>
      <c r="AB933" s="263"/>
      <c r="AC933" s="263"/>
      <c r="AD933" s="263"/>
      <c r="AE933" s="249"/>
      <c r="AF933" s="249"/>
      <c r="AG933" s="249"/>
      <c r="AH933" s="830"/>
      <c r="AI933" s="225"/>
      <c r="AJ933" s="266"/>
      <c r="AK933" s="1625"/>
      <c r="AL933" s="483"/>
      <c r="AM933"/>
      <c r="AO933" t="s">
        <v>364</v>
      </c>
      <c r="AQ933" s="1453"/>
    </row>
    <row r="934" spans="1:43" outlineLevel="1" x14ac:dyDescent="0.2">
      <c r="A934" s="787"/>
      <c r="B934" s="781" t="s">
        <v>2276</v>
      </c>
      <c r="C934" s="977"/>
      <c r="D934" s="977"/>
      <c r="E934" s="767">
        <v>249</v>
      </c>
      <c r="F934" s="276">
        <v>217</v>
      </c>
      <c r="G934" s="276" t="s">
        <v>28</v>
      </c>
      <c r="H934" s="277"/>
      <c r="I934" s="895">
        <v>200</v>
      </c>
      <c r="J934" s="279" t="s">
        <v>1927</v>
      </c>
      <c r="K934" s="277"/>
      <c r="L934" s="322"/>
      <c r="M934" s="281">
        <v>0.31</v>
      </c>
      <c r="N934" s="1463">
        <v>27</v>
      </c>
      <c r="O934" s="283">
        <v>4746.2736000000004</v>
      </c>
      <c r="P934" s="284">
        <v>2.5</v>
      </c>
      <c r="Q934" s="1056">
        <v>118.65684</v>
      </c>
      <c r="R934" s="1056">
        <v>305.66001999999997</v>
      </c>
      <c r="S934" s="1056">
        <v>94.925470000000004</v>
      </c>
      <c r="T934" s="285">
        <v>5265.5159300000005</v>
      </c>
      <c r="U934" s="286">
        <v>847.74806000000001</v>
      </c>
      <c r="V934" s="286">
        <v>6113.2639900000004</v>
      </c>
      <c r="W934" s="287">
        <v>333.07330000000002</v>
      </c>
      <c r="X934" s="287">
        <v>56.054200000000002</v>
      </c>
      <c r="Y934" s="287">
        <v>145.8426</v>
      </c>
      <c r="Z934" s="345">
        <v>534.9701</v>
      </c>
      <c r="AA934" s="285">
        <v>6648.2340899999999</v>
      </c>
      <c r="AB934" s="257">
        <v>25969.103999999999</v>
      </c>
      <c r="AC934" s="257">
        <v>14895.86112</v>
      </c>
      <c r="AD934" s="263"/>
      <c r="AE934" s="249">
        <v>28448.634049919998</v>
      </c>
      <c r="AF934" s="249">
        <v>16318.1179397376</v>
      </c>
      <c r="AG934" s="249"/>
      <c r="AH934" s="830"/>
      <c r="AI934" s="225"/>
      <c r="AJ934" s="266"/>
      <c r="AK934" s="1625"/>
      <c r="AL934" s="483"/>
      <c r="AM934"/>
      <c r="AO934" t="s">
        <v>364</v>
      </c>
      <c r="AQ934" s="1453"/>
    </row>
    <row r="935" spans="1:43" outlineLevel="1" x14ac:dyDescent="0.2">
      <c r="A935" s="787"/>
      <c r="B935" s="781" t="s">
        <v>2276</v>
      </c>
      <c r="C935" s="977"/>
      <c r="D935" s="977"/>
      <c r="E935" s="767">
        <v>249</v>
      </c>
      <c r="F935" s="276">
        <v>217</v>
      </c>
      <c r="G935" s="276" t="s">
        <v>28</v>
      </c>
      <c r="H935" s="277"/>
      <c r="I935" s="895">
        <v>170</v>
      </c>
      <c r="J935" s="279" t="s">
        <v>3262</v>
      </c>
      <c r="K935" s="277"/>
      <c r="L935" s="322"/>
      <c r="M935" s="281">
        <v>2</v>
      </c>
      <c r="N935" s="1463">
        <v>36</v>
      </c>
      <c r="O935" s="283">
        <v>43583.76</v>
      </c>
      <c r="P935" s="284">
        <v>2.5</v>
      </c>
      <c r="Q935" s="1056">
        <v>1089.5940000000001</v>
      </c>
      <c r="R935" s="1056">
        <v>2806.79414</v>
      </c>
      <c r="S935" s="1056">
        <v>871.67520000000002</v>
      </c>
      <c r="T935" s="285">
        <v>48351.823339999995</v>
      </c>
      <c r="U935" s="286">
        <v>7784.6435600000004</v>
      </c>
      <c r="V935" s="286">
        <v>56136.466899999999</v>
      </c>
      <c r="W935" s="287">
        <v>2148.86</v>
      </c>
      <c r="X935" s="287">
        <v>361.64</v>
      </c>
      <c r="Y935" s="287">
        <v>940.92</v>
      </c>
      <c r="Z935" s="345">
        <v>3451.42</v>
      </c>
      <c r="AA935" s="285">
        <v>59587.886899999998</v>
      </c>
      <c r="AB935" s="263"/>
      <c r="AC935" s="263"/>
      <c r="AD935" s="263"/>
      <c r="AE935" s="249"/>
      <c r="AF935" s="249"/>
      <c r="AG935" s="249"/>
      <c r="AH935" s="835" t="s">
        <v>592</v>
      </c>
      <c r="AI935" s="233"/>
      <c r="AJ935" s="355"/>
      <c r="AK935" s="1625"/>
      <c r="AL935" s="483"/>
      <c r="AM935"/>
      <c r="AO935" t="s">
        <v>364</v>
      </c>
      <c r="AQ935" s="1457"/>
    </row>
    <row r="936" spans="1:43" outlineLevel="1" x14ac:dyDescent="0.2">
      <c r="A936" s="787"/>
      <c r="B936" s="781" t="s">
        <v>2276</v>
      </c>
      <c r="C936" s="977"/>
      <c r="D936" s="977"/>
      <c r="E936" s="767">
        <v>249</v>
      </c>
      <c r="F936" s="276">
        <v>217</v>
      </c>
      <c r="G936" s="276" t="s">
        <v>28</v>
      </c>
      <c r="H936" s="277"/>
      <c r="I936" s="895">
        <v>201</v>
      </c>
      <c r="J936" s="279" t="s">
        <v>2609</v>
      </c>
      <c r="K936" s="277"/>
      <c r="L936" s="322"/>
      <c r="M936" s="281">
        <v>0.31</v>
      </c>
      <c r="N936" s="1463">
        <v>27</v>
      </c>
      <c r="O936" s="283">
        <v>4746.2736000000004</v>
      </c>
      <c r="P936" s="284">
        <v>2.5</v>
      </c>
      <c r="Q936" s="1056">
        <v>118.65684</v>
      </c>
      <c r="R936" s="1056">
        <v>305.66001999999997</v>
      </c>
      <c r="S936" s="1056">
        <v>94.925470000000004</v>
      </c>
      <c r="T936" s="285">
        <v>5265.5159300000005</v>
      </c>
      <c r="U936" s="286">
        <v>847.74806000000001</v>
      </c>
      <c r="V936" s="286">
        <v>6113.2639900000004</v>
      </c>
      <c r="W936" s="287">
        <v>333.07330000000002</v>
      </c>
      <c r="X936" s="287">
        <v>56.054200000000002</v>
      </c>
      <c r="Y936" s="287">
        <v>145.8426</v>
      </c>
      <c r="Z936" s="345">
        <v>534.9701</v>
      </c>
      <c r="AA936" s="285">
        <v>6648.2340899999999</v>
      </c>
      <c r="AB936" s="257">
        <v>13274.432640000001</v>
      </c>
      <c r="AC936" s="257">
        <v>3885.6384000000003</v>
      </c>
      <c r="AD936" s="263"/>
      <c r="AE936" s="249">
        <v>14541.8754684672</v>
      </c>
      <c r="AF936" s="249">
        <v>4256.6391544320004</v>
      </c>
      <c r="AG936" s="249"/>
      <c r="AH936" s="835" t="s">
        <v>593</v>
      </c>
      <c r="AI936" s="354">
        <v>2.16</v>
      </c>
      <c r="AJ936" s="361"/>
      <c r="AK936" s="1625"/>
      <c r="AL936" s="483"/>
      <c r="AM936"/>
      <c r="AO936" t="s">
        <v>364</v>
      </c>
      <c r="AQ936" s="1457"/>
    </row>
    <row r="937" spans="1:43" ht="15" customHeight="1" outlineLevel="1" x14ac:dyDescent="0.2">
      <c r="A937" s="787"/>
      <c r="B937" s="807" t="s">
        <v>2276</v>
      </c>
      <c r="C937" s="978"/>
      <c r="D937" s="978"/>
      <c r="E937" s="768">
        <v>249</v>
      </c>
      <c r="F937" s="289">
        <v>217</v>
      </c>
      <c r="G937" s="289" t="s">
        <v>28</v>
      </c>
      <c r="H937" s="290"/>
      <c r="I937" s="901" t="s">
        <v>586</v>
      </c>
      <c r="J937" s="438" t="s">
        <v>691</v>
      </c>
      <c r="K937" s="439"/>
      <c r="L937" s="450"/>
      <c r="M937" s="440"/>
      <c r="N937" s="1470"/>
      <c r="O937" s="440"/>
      <c r="P937" s="441"/>
      <c r="Q937" s="1065"/>
      <c r="R937" s="1065"/>
      <c r="S937" s="1062"/>
      <c r="T937" s="430"/>
      <c r="U937" s="430"/>
      <c r="V937" s="430"/>
      <c r="W937" s="430"/>
      <c r="X937" s="430"/>
      <c r="Y937" s="430"/>
      <c r="Z937" s="430"/>
      <c r="AA937" s="430"/>
      <c r="AB937" s="260"/>
      <c r="AC937" s="260"/>
      <c r="AD937" s="260"/>
      <c r="AE937" s="260"/>
      <c r="AF937" s="260"/>
      <c r="AG937" s="260"/>
      <c r="AH937" s="833"/>
      <c r="AI937" s="261"/>
      <c r="AJ937" s="267"/>
      <c r="AK937" s="1626"/>
      <c r="AL937" s="483"/>
      <c r="AM937" s="73" t="s">
        <v>698</v>
      </c>
      <c r="AO937" t="s">
        <v>364</v>
      </c>
      <c r="AQ937" s="1453"/>
    </row>
    <row r="938" spans="1:43" ht="24" customHeight="1" x14ac:dyDescent="0.2">
      <c r="A938" s="804" t="s">
        <v>2121</v>
      </c>
      <c r="B938" s="781" t="s">
        <v>2276</v>
      </c>
      <c r="C938" s="977" t="s">
        <v>2537</v>
      </c>
      <c r="D938" s="977" t="s">
        <v>113</v>
      </c>
      <c r="E938" s="769">
        <v>249</v>
      </c>
      <c r="F938" s="268">
        <v>218</v>
      </c>
      <c r="G938" s="268" t="s">
        <v>167</v>
      </c>
      <c r="H938" s="268" t="s">
        <v>498</v>
      </c>
      <c r="I938" s="898"/>
      <c r="J938" s="302" t="s">
        <v>693</v>
      </c>
      <c r="K938" s="271">
        <v>12</v>
      </c>
      <c r="L938" s="327" t="s">
        <v>641</v>
      </c>
      <c r="M938" s="272">
        <v>3.54</v>
      </c>
      <c r="N938" s="1097"/>
      <c r="O938" s="273">
        <v>95714.905199999994</v>
      </c>
      <c r="P938" s="269"/>
      <c r="Q938" s="1055">
        <v>2392.8726299999998</v>
      </c>
      <c r="R938" s="1055">
        <v>6164.0398999999989</v>
      </c>
      <c r="S938" s="1055">
        <v>1914.2981100000002</v>
      </c>
      <c r="T938" s="274">
        <v>106186.11583999998</v>
      </c>
      <c r="U938" s="272">
        <v>17095.964650000002</v>
      </c>
      <c r="V938" s="272">
        <v>123282.08048999998</v>
      </c>
      <c r="W938" s="275">
        <v>3803.48</v>
      </c>
      <c r="X938" s="275">
        <v>640.11</v>
      </c>
      <c r="Y938" s="275">
        <v>1665.43</v>
      </c>
      <c r="Z938" s="272">
        <v>6109.0199999999995</v>
      </c>
      <c r="AA938" s="274">
        <v>129391.10048999998</v>
      </c>
      <c r="AB938" s="464">
        <v>60515.370720000006</v>
      </c>
      <c r="AC938" s="464">
        <v>6333.0019199999997</v>
      </c>
      <c r="AD938" s="348">
        <v>1696.2449999999999</v>
      </c>
      <c r="AE938" s="347">
        <v>66293.37831634561</v>
      </c>
      <c r="AF938" s="347">
        <v>6937.6769433215995</v>
      </c>
      <c r="AG938" s="347">
        <v>1858.21</v>
      </c>
      <c r="AH938" s="846">
        <v>204480.36574966719</v>
      </c>
      <c r="AI938" s="846">
        <v>17040.03</v>
      </c>
      <c r="AJ938" s="398"/>
      <c r="AK938" s="1627">
        <v>119</v>
      </c>
      <c r="AL938" s="484"/>
      <c r="AM938" s="751" t="s">
        <v>2604</v>
      </c>
      <c r="AN938" t="b">
        <v>0</v>
      </c>
      <c r="AO938" t="e">
        <v>#NAME?</v>
      </c>
      <c r="AQ938" s="1454"/>
    </row>
    <row r="939" spans="1:43" outlineLevel="1" x14ac:dyDescent="0.2">
      <c r="A939" s="787"/>
      <c r="B939" s="781" t="s">
        <v>2276</v>
      </c>
      <c r="C939" s="977"/>
      <c r="D939" s="977"/>
      <c r="E939" s="767">
        <v>249</v>
      </c>
      <c r="F939" s="276">
        <v>218</v>
      </c>
      <c r="G939" s="276" t="s">
        <v>167</v>
      </c>
      <c r="H939" s="277"/>
      <c r="I939" s="895">
        <v>1</v>
      </c>
      <c r="J939" s="279" t="s">
        <v>546</v>
      </c>
      <c r="K939" s="319"/>
      <c r="L939" s="321"/>
      <c r="M939" s="281">
        <v>0.77</v>
      </c>
      <c r="N939" s="1463">
        <v>54</v>
      </c>
      <c r="O939" s="283">
        <v>33992.666400000002</v>
      </c>
      <c r="P939" s="284">
        <v>2.5</v>
      </c>
      <c r="Q939" s="1056">
        <v>849.81665999999996</v>
      </c>
      <c r="R939" s="1056">
        <v>2189.12772</v>
      </c>
      <c r="S939" s="1056">
        <v>679.85333000000003</v>
      </c>
      <c r="T939" s="285">
        <v>37711.464109999994</v>
      </c>
      <c r="U939" s="286">
        <v>6071.5457200000001</v>
      </c>
      <c r="V939" s="286">
        <v>43783.009829999995</v>
      </c>
      <c r="W939" s="287">
        <v>827.31</v>
      </c>
      <c r="X939" s="287">
        <v>139.22999999999999</v>
      </c>
      <c r="Y939" s="287">
        <v>362.25</v>
      </c>
      <c r="Z939" s="345">
        <v>1328.79</v>
      </c>
      <c r="AA939" s="285">
        <v>45111.799829999996</v>
      </c>
      <c r="AB939" s="369"/>
      <c r="AC939" s="369"/>
      <c r="AD939" s="369"/>
      <c r="AE939" s="350"/>
      <c r="AF939" s="350"/>
      <c r="AG939" s="350"/>
      <c r="AH939" s="1435" t="s">
        <v>364</v>
      </c>
      <c r="AI939" s="843"/>
      <c r="AJ939" s="351"/>
      <c r="AK939" s="1625"/>
      <c r="AL939" s="483"/>
      <c r="AM939"/>
      <c r="AO939" t="s">
        <v>364</v>
      </c>
      <c r="AQ939" s="1453"/>
    </row>
    <row r="940" spans="1:43" outlineLevel="1" x14ac:dyDescent="0.2">
      <c r="A940" s="787"/>
      <c r="B940" s="781" t="s">
        <v>2276</v>
      </c>
      <c r="C940" s="977"/>
      <c r="D940" s="977"/>
      <c r="E940" s="767">
        <v>249</v>
      </c>
      <c r="F940" s="276">
        <v>218</v>
      </c>
      <c r="G940" s="276" t="s">
        <v>167</v>
      </c>
      <c r="H940" s="277"/>
      <c r="I940" s="895">
        <v>80</v>
      </c>
      <c r="J940" s="279" t="s">
        <v>561</v>
      </c>
      <c r="K940" s="319"/>
      <c r="L940" s="322"/>
      <c r="M940" s="281">
        <v>1.19</v>
      </c>
      <c r="N940" s="1463">
        <v>40</v>
      </c>
      <c r="O940" s="283">
        <v>30337.288799999998</v>
      </c>
      <c r="P940" s="284">
        <v>2.5</v>
      </c>
      <c r="Q940" s="1056">
        <v>758.43222000000003</v>
      </c>
      <c r="R940" s="1056">
        <v>1953.7213999999999</v>
      </c>
      <c r="S940" s="1056">
        <v>606.74577999999997</v>
      </c>
      <c r="T940" s="285">
        <v>33656.188199999997</v>
      </c>
      <c r="U940" s="286">
        <v>5418.6463000000003</v>
      </c>
      <c r="V940" s="286">
        <v>39074.834499999997</v>
      </c>
      <c r="W940" s="287">
        <v>1278.57</v>
      </c>
      <c r="X940" s="287">
        <v>215.18</v>
      </c>
      <c r="Y940" s="287">
        <v>559.85</v>
      </c>
      <c r="Z940" s="345">
        <v>2053.6</v>
      </c>
      <c r="AA940" s="285">
        <v>41128.434499999996</v>
      </c>
      <c r="AB940" s="263"/>
      <c r="AC940" s="263"/>
      <c r="AD940" s="263"/>
      <c r="AE940" s="249"/>
      <c r="AF940" s="249"/>
      <c r="AG940" s="249"/>
      <c r="AH940" s="1435" t="s">
        <v>364</v>
      </c>
      <c r="AI940" s="225"/>
      <c r="AJ940" s="266"/>
      <c r="AK940" s="1625"/>
      <c r="AL940" s="483"/>
      <c r="AM940"/>
      <c r="AO940" t="s">
        <v>364</v>
      </c>
      <c r="AQ940" s="1453"/>
    </row>
    <row r="941" spans="1:43" outlineLevel="1" x14ac:dyDescent="0.2">
      <c r="A941" s="787"/>
      <c r="B941" s="781" t="s">
        <v>2276</v>
      </c>
      <c r="C941" s="977"/>
      <c r="D941" s="977"/>
      <c r="E941" s="767">
        <v>249</v>
      </c>
      <c r="F941" s="276">
        <v>218</v>
      </c>
      <c r="G941" s="276" t="s">
        <v>167</v>
      </c>
      <c r="H941" s="277"/>
      <c r="I941" s="895">
        <v>200</v>
      </c>
      <c r="J941" s="279" t="s">
        <v>1927</v>
      </c>
      <c r="K941" s="277"/>
      <c r="L941" s="322"/>
      <c r="M941" s="281">
        <v>0.3</v>
      </c>
      <c r="N941" s="1463">
        <v>27</v>
      </c>
      <c r="O941" s="283">
        <v>4593.1679999999997</v>
      </c>
      <c r="P941" s="284">
        <v>2.5</v>
      </c>
      <c r="Q941" s="1056">
        <v>114.8292</v>
      </c>
      <c r="R941" s="1056">
        <v>295.80002000000002</v>
      </c>
      <c r="S941" s="1056">
        <v>91.86336</v>
      </c>
      <c r="T941" s="285">
        <v>5095.6605799999998</v>
      </c>
      <c r="U941" s="286">
        <v>820.40134999999998</v>
      </c>
      <c r="V941" s="286">
        <v>5916.0619299999998</v>
      </c>
      <c r="W941" s="287">
        <v>322.33</v>
      </c>
      <c r="X941" s="287">
        <v>54.25</v>
      </c>
      <c r="Y941" s="287">
        <v>141.13999999999999</v>
      </c>
      <c r="Z941" s="345">
        <v>517.72</v>
      </c>
      <c r="AA941" s="285">
        <v>6433.7819300000001</v>
      </c>
      <c r="AB941" s="257">
        <v>52282.581120000003</v>
      </c>
      <c r="AC941" s="257">
        <v>5013.3283199999996</v>
      </c>
      <c r="AD941" s="263"/>
      <c r="AE941" s="249">
        <v>57274.521965337604</v>
      </c>
      <c r="AF941" s="249">
        <v>5492.0009079935999</v>
      </c>
      <c r="AG941" s="249"/>
      <c r="AH941" s="1435" t="s">
        <v>364</v>
      </c>
      <c r="AI941" s="225"/>
      <c r="AJ941" s="266"/>
      <c r="AK941" s="1625"/>
      <c r="AL941" s="483"/>
      <c r="AM941"/>
      <c r="AO941" t="s">
        <v>364</v>
      </c>
      <c r="AQ941" s="1453"/>
    </row>
    <row r="942" spans="1:43" outlineLevel="1" x14ac:dyDescent="0.2">
      <c r="A942" s="787"/>
      <c r="B942" s="781" t="s">
        <v>2276</v>
      </c>
      <c r="C942" s="977"/>
      <c r="D942" s="977"/>
      <c r="E942" s="767">
        <v>249</v>
      </c>
      <c r="F942" s="276">
        <v>218</v>
      </c>
      <c r="G942" s="276" t="s">
        <v>167</v>
      </c>
      <c r="H942" s="277"/>
      <c r="I942" s="895">
        <v>170</v>
      </c>
      <c r="J942" s="279" t="s">
        <v>3262</v>
      </c>
      <c r="K942" s="277"/>
      <c r="L942" s="322"/>
      <c r="M942" s="281">
        <v>1.1100000000000001</v>
      </c>
      <c r="N942" s="1463">
        <v>36</v>
      </c>
      <c r="O942" s="283">
        <v>24188.986799999999</v>
      </c>
      <c r="P942" s="284">
        <v>2.5</v>
      </c>
      <c r="Q942" s="1056">
        <v>604.72466999999995</v>
      </c>
      <c r="R942" s="1056">
        <v>1557.7707499999999</v>
      </c>
      <c r="S942" s="1056">
        <v>483.77974</v>
      </c>
      <c r="T942" s="285">
        <v>26835.26196</v>
      </c>
      <c r="U942" s="286">
        <v>4320.4771799999999</v>
      </c>
      <c r="V942" s="286">
        <v>31155.739139999998</v>
      </c>
      <c r="W942" s="287">
        <v>1192.6199999999999</v>
      </c>
      <c r="X942" s="287">
        <v>200.71</v>
      </c>
      <c r="Y942" s="287">
        <v>522.21</v>
      </c>
      <c r="Z942" s="345">
        <v>1915.54</v>
      </c>
      <c r="AA942" s="285">
        <v>33071.279139999999</v>
      </c>
      <c r="AB942" s="263"/>
      <c r="AC942" s="263"/>
      <c r="AD942" s="263"/>
      <c r="AE942" s="249"/>
      <c r="AF942" s="249"/>
      <c r="AG942" s="249"/>
      <c r="AH942" s="1435" t="s">
        <v>364</v>
      </c>
      <c r="AI942" s="233"/>
      <c r="AJ942" s="355"/>
      <c r="AK942" s="1625"/>
      <c r="AL942" s="483"/>
      <c r="AM942"/>
      <c r="AO942" t="s">
        <v>364</v>
      </c>
      <c r="AQ942" s="1457"/>
    </row>
    <row r="943" spans="1:43" outlineLevel="1" x14ac:dyDescent="0.2">
      <c r="A943" s="787"/>
      <c r="B943" s="781" t="s">
        <v>2276</v>
      </c>
      <c r="C943" s="977"/>
      <c r="D943" s="977"/>
      <c r="E943" s="771">
        <v>249</v>
      </c>
      <c r="F943" s="387">
        <v>218</v>
      </c>
      <c r="G943" s="387" t="s">
        <v>167</v>
      </c>
      <c r="H943" s="388"/>
      <c r="I943" s="909">
        <v>201</v>
      </c>
      <c r="J943" s="389" t="s">
        <v>2609</v>
      </c>
      <c r="K943" s="388"/>
      <c r="L943" s="662"/>
      <c r="M943" s="281">
        <v>0.17</v>
      </c>
      <c r="N943" s="1463">
        <v>27</v>
      </c>
      <c r="O943" s="283">
        <v>2602.7952</v>
      </c>
      <c r="P943" s="284">
        <v>2.5</v>
      </c>
      <c r="Q943" s="1056">
        <v>65.069879999999998</v>
      </c>
      <c r="R943" s="1056">
        <v>167.62001000000001</v>
      </c>
      <c r="S943" s="1056">
        <v>52.055900000000001</v>
      </c>
      <c r="T943" s="285">
        <v>2887.54099</v>
      </c>
      <c r="U943" s="286">
        <v>464.89409999999998</v>
      </c>
      <c r="V943" s="286">
        <v>3352.4350899999999</v>
      </c>
      <c r="W943" s="287">
        <v>182.65</v>
      </c>
      <c r="X943" s="287">
        <v>30.74</v>
      </c>
      <c r="Y943" s="287">
        <v>79.98</v>
      </c>
      <c r="Z943" s="345">
        <v>293.37</v>
      </c>
      <c r="AA943" s="285">
        <v>3645.8050899999998</v>
      </c>
      <c r="AB943" s="263">
        <v>8232.7896000000001</v>
      </c>
      <c r="AC943" s="263">
        <v>1319.6736000000001</v>
      </c>
      <c r="AD943" s="263"/>
      <c r="AE943" s="249">
        <v>9018.8563510080003</v>
      </c>
      <c r="AF943" s="249">
        <v>1445.6760353280001</v>
      </c>
      <c r="AG943" s="249"/>
      <c r="AH943" s="1435" t="s">
        <v>364</v>
      </c>
      <c r="AI943" s="233"/>
      <c r="AJ943" s="355"/>
      <c r="AK943" s="1626"/>
      <c r="AL943" s="483"/>
      <c r="AM943"/>
      <c r="AO943" t="s">
        <v>364</v>
      </c>
      <c r="AQ943" s="1457"/>
    </row>
    <row r="944" spans="1:43" outlineLevel="1" x14ac:dyDescent="0.2">
      <c r="A944" s="788"/>
      <c r="B944" s="807"/>
      <c r="C944" s="978"/>
      <c r="D944" s="978"/>
      <c r="E944" s="1753"/>
      <c r="F944" s="1753"/>
      <c r="G944" s="1753"/>
      <c r="H944" s="259"/>
      <c r="I944" s="1754"/>
      <c r="J944" s="438" t="s">
        <v>3531</v>
      </c>
      <c r="K944" s="259"/>
      <c r="L944" s="658"/>
      <c r="M944" s="356"/>
      <c r="N944" s="1755"/>
      <c r="O944" s="1756"/>
      <c r="P944" s="1757"/>
      <c r="Q944" s="1059"/>
      <c r="R944" s="1059"/>
      <c r="S944" s="1059"/>
      <c r="T944" s="1758"/>
      <c r="U944" s="260"/>
      <c r="V944" s="260"/>
      <c r="W944" s="1759"/>
      <c r="X944" s="1759"/>
      <c r="Y944" s="1759"/>
      <c r="Z944" s="260"/>
      <c r="AA944" s="1758"/>
      <c r="AB944" s="368"/>
      <c r="AC944" s="368"/>
      <c r="AD944" s="465"/>
      <c r="AE944" s="260"/>
      <c r="AF944" s="260"/>
      <c r="AG944" s="260"/>
      <c r="AH944" s="1592"/>
      <c r="AI944" s="356"/>
      <c r="AJ944" s="357"/>
      <c r="AK944" s="1636"/>
      <c r="AL944" s="483"/>
      <c r="AM944"/>
      <c r="AQ944" s="1457"/>
    </row>
    <row r="945" spans="1:43" ht="20.25" customHeight="1" thickBot="1" x14ac:dyDescent="0.25">
      <c r="A945" s="857">
        <v>1</v>
      </c>
      <c r="B945" s="1747" t="s">
        <v>2277</v>
      </c>
      <c r="C945" s="1748"/>
      <c r="D945" s="1748" t="s">
        <v>364</v>
      </c>
      <c r="E945" s="1749" t="s">
        <v>116</v>
      </c>
      <c r="F945" s="1750"/>
      <c r="G945" s="1750"/>
      <c r="H945" s="1750"/>
      <c r="I945" s="1751"/>
      <c r="J945" s="1750"/>
      <c r="K945" s="1750"/>
      <c r="L945" s="1752"/>
      <c r="M945" s="93"/>
      <c r="N945" s="2"/>
      <c r="O945" s="1"/>
      <c r="P945" s="1"/>
      <c r="Q945" s="2"/>
      <c r="R945" s="2"/>
      <c r="S945" s="2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435" t="s">
        <v>364</v>
      </c>
      <c r="AI945" s="1"/>
      <c r="AJ945" s="89"/>
      <c r="AK945" s="1644"/>
      <c r="AL945" s="529"/>
      <c r="AM945" s="1"/>
      <c r="AN945" t="b">
        <v>0</v>
      </c>
      <c r="AO945" t="s">
        <v>364</v>
      </c>
    </row>
    <row r="946" spans="1:43" ht="41.25" customHeight="1" x14ac:dyDescent="0.2">
      <c r="A946" s="1555" t="s">
        <v>3155</v>
      </c>
      <c r="B946" s="1556" t="s">
        <v>2277</v>
      </c>
      <c r="C946" s="1557" t="s">
        <v>2553</v>
      </c>
      <c r="D946" s="1558" t="s">
        <v>177</v>
      </c>
      <c r="E946" s="1523">
        <v>301</v>
      </c>
      <c r="F946" s="378">
        <v>258</v>
      </c>
      <c r="G946" s="378" t="s">
        <v>3156</v>
      </c>
      <c r="H946" s="378" t="s">
        <v>2306</v>
      </c>
      <c r="I946" s="1559"/>
      <c r="J946" s="1517" t="s">
        <v>3157</v>
      </c>
      <c r="K946" s="380">
        <v>48053</v>
      </c>
      <c r="L946" s="660" t="s">
        <v>583</v>
      </c>
      <c r="M946" s="272">
        <v>2.88</v>
      </c>
      <c r="N946" s="1097"/>
      <c r="O946" s="273">
        <v>83088.532800000001</v>
      </c>
      <c r="P946" s="269">
        <v>0</v>
      </c>
      <c r="Q946" s="1055">
        <v>2077.2133199999998</v>
      </c>
      <c r="R946" s="1055">
        <v>5350.9015099999997</v>
      </c>
      <c r="S946" s="1055">
        <v>1661.7706599999999</v>
      </c>
      <c r="T946" s="274">
        <v>92178.418290000001</v>
      </c>
      <c r="U946" s="272">
        <v>14840.725339999999</v>
      </c>
      <c r="V946" s="272">
        <v>107019.14363000001</v>
      </c>
      <c r="W946" s="275">
        <v>3094.3584000000001</v>
      </c>
      <c r="X946" s="275">
        <v>520.76159999999993</v>
      </c>
      <c r="Y946" s="275">
        <v>1354.9247999999998</v>
      </c>
      <c r="Z946" s="272">
        <v>4970.0447999999997</v>
      </c>
      <c r="AA946" s="274">
        <v>111989.18842999999</v>
      </c>
      <c r="AB946" s="339">
        <v>39554.04</v>
      </c>
      <c r="AC946" s="339">
        <v>6513.62</v>
      </c>
      <c r="AD946" s="339">
        <v>950.04</v>
      </c>
      <c r="AE946" s="340">
        <v>43330.66</v>
      </c>
      <c r="AF946" s="340">
        <v>7135.54</v>
      </c>
      <c r="AG946" s="340">
        <v>1561.12</v>
      </c>
      <c r="AH946" s="340">
        <v>164016.50843000002</v>
      </c>
      <c r="AI946" s="842">
        <v>3.41</v>
      </c>
      <c r="AJ946" s="89"/>
      <c r="AK946" s="1645"/>
      <c r="AL946" s="529"/>
      <c r="AM946" s="1"/>
    </row>
    <row r="947" spans="1:43" ht="27.75" customHeight="1" x14ac:dyDescent="0.2">
      <c r="A947" s="804" t="s">
        <v>2122</v>
      </c>
      <c r="B947" s="781" t="s">
        <v>2277</v>
      </c>
      <c r="C947" s="977" t="s">
        <v>2553</v>
      </c>
      <c r="D947" s="977" t="s">
        <v>177</v>
      </c>
      <c r="E947" s="766">
        <v>301</v>
      </c>
      <c r="F947" s="378">
        <v>258</v>
      </c>
      <c r="G947" s="378" t="s">
        <v>28</v>
      </c>
      <c r="H947" s="378" t="s">
        <v>498</v>
      </c>
      <c r="I947" s="906"/>
      <c r="J947" s="379" t="s">
        <v>2406</v>
      </c>
      <c r="K947" s="380">
        <v>48053</v>
      </c>
      <c r="L947" s="660" t="s">
        <v>583</v>
      </c>
      <c r="M947" s="272">
        <v>2.88</v>
      </c>
      <c r="N947" s="1097"/>
      <c r="O947" s="273">
        <v>83088.532800000001</v>
      </c>
      <c r="P947" s="269"/>
      <c r="Q947" s="1055">
        <v>2077.2133199999998</v>
      </c>
      <c r="R947" s="1055">
        <v>5350.9015099999997</v>
      </c>
      <c r="S947" s="1055">
        <v>1661.7706599999999</v>
      </c>
      <c r="T947" s="274">
        <v>92178.418290000001</v>
      </c>
      <c r="U947" s="272">
        <v>14840.725339999999</v>
      </c>
      <c r="V947" s="272">
        <v>107019.14363000001</v>
      </c>
      <c r="W947" s="275">
        <v>3094.3584000000001</v>
      </c>
      <c r="X947" s="275">
        <v>520.76159999999993</v>
      </c>
      <c r="Y947" s="275">
        <v>1354.9247999999998</v>
      </c>
      <c r="Z947" s="272">
        <v>4970.0447999999997</v>
      </c>
      <c r="AA947" s="274">
        <v>111989.18842999999</v>
      </c>
      <c r="AB947" s="339">
        <v>39554.04</v>
      </c>
      <c r="AC947" s="339">
        <v>6513.62</v>
      </c>
      <c r="AD947" s="339">
        <v>950.04</v>
      </c>
      <c r="AE947" s="340">
        <v>43330.66</v>
      </c>
      <c r="AF947" s="340">
        <v>7135.54</v>
      </c>
      <c r="AG947" s="340">
        <v>1561.12</v>
      </c>
      <c r="AH947" s="340">
        <v>164016.50843000002</v>
      </c>
      <c r="AI947" s="842">
        <v>3.41</v>
      </c>
      <c r="AJ947" s="395"/>
      <c r="AK947" s="1635">
        <v>120</v>
      </c>
      <c r="AL947" s="484"/>
      <c r="AM947" s="751" t="s">
        <v>2604</v>
      </c>
      <c r="AN947" t="b">
        <v>0</v>
      </c>
      <c r="AO947" t="e">
        <v>#NAME?</v>
      </c>
      <c r="AQ947" s="1454"/>
    </row>
    <row r="948" spans="1:43" outlineLevel="1" x14ac:dyDescent="0.2">
      <c r="A948" s="787"/>
      <c r="B948" s="781" t="s">
        <v>2277</v>
      </c>
      <c r="C948" s="977"/>
      <c r="D948" s="977"/>
      <c r="E948" s="767">
        <v>301</v>
      </c>
      <c r="F948" s="276">
        <v>258</v>
      </c>
      <c r="G948" s="276" t="s">
        <v>28</v>
      </c>
      <c r="H948" s="277"/>
      <c r="I948" s="895">
        <v>1</v>
      </c>
      <c r="J948" s="279" t="s">
        <v>546</v>
      </c>
      <c r="K948" s="280"/>
      <c r="L948" s="321"/>
      <c r="M948" s="281">
        <v>1</v>
      </c>
      <c r="N948" s="1463">
        <v>54</v>
      </c>
      <c r="O948" s="283">
        <v>44146.32</v>
      </c>
      <c r="P948" s="733">
        <v>2.5</v>
      </c>
      <c r="Q948" s="1056">
        <v>1103.6579999999999</v>
      </c>
      <c r="R948" s="1056">
        <v>2843.0230099999999</v>
      </c>
      <c r="S948" s="1056">
        <v>882.92639999999994</v>
      </c>
      <c r="T948" s="285">
        <v>48975.927409999997</v>
      </c>
      <c r="U948" s="286">
        <v>7885.1243100000002</v>
      </c>
      <c r="V948" s="286">
        <v>56861.051719999996</v>
      </c>
      <c r="W948" s="287">
        <v>1074.43</v>
      </c>
      <c r="X948" s="287">
        <v>180.82</v>
      </c>
      <c r="Y948" s="287">
        <v>470.46</v>
      </c>
      <c r="Z948" s="345">
        <v>1725.71</v>
      </c>
      <c r="AA948" s="285">
        <v>58586.761719999995</v>
      </c>
      <c r="AB948" s="350"/>
      <c r="AC948" s="350"/>
      <c r="AD948" s="350"/>
      <c r="AE948" s="350"/>
      <c r="AF948" s="350"/>
      <c r="AG948" s="350"/>
      <c r="AH948" s="350" t="s">
        <v>364</v>
      </c>
      <c r="AI948" s="843"/>
      <c r="AJ948" s="351"/>
      <c r="AK948" s="1636"/>
      <c r="AL948" s="483"/>
      <c r="AM948"/>
      <c r="AO948" t="s">
        <v>364</v>
      </c>
      <c r="AQ948" s="1453"/>
    </row>
    <row r="949" spans="1:43" outlineLevel="1" x14ac:dyDescent="0.2">
      <c r="A949" s="787"/>
      <c r="B949" s="781" t="s">
        <v>2277</v>
      </c>
      <c r="C949" s="977"/>
      <c r="D949" s="977"/>
      <c r="E949" s="767">
        <v>301</v>
      </c>
      <c r="F949" s="276">
        <v>258</v>
      </c>
      <c r="G949" s="276" t="s">
        <v>28</v>
      </c>
      <c r="H949" s="277"/>
      <c r="I949" s="895">
        <v>80</v>
      </c>
      <c r="J949" s="279" t="s">
        <v>561</v>
      </c>
      <c r="K949" s="277"/>
      <c r="L949" s="322"/>
      <c r="M949" s="281">
        <v>1</v>
      </c>
      <c r="N949" s="1463">
        <v>39</v>
      </c>
      <c r="O949" s="283">
        <v>24513</v>
      </c>
      <c r="P949" s="284">
        <v>2.5</v>
      </c>
      <c r="Q949" s="1056">
        <v>612.82500000000005</v>
      </c>
      <c r="R949" s="1056">
        <v>1578.6371999999999</v>
      </c>
      <c r="S949" s="1056">
        <v>490.26</v>
      </c>
      <c r="T949" s="285">
        <v>27194.7222</v>
      </c>
      <c r="U949" s="286">
        <v>4378.3502699999999</v>
      </c>
      <c r="V949" s="286">
        <v>31573.072469999999</v>
      </c>
      <c r="W949" s="287">
        <v>1074.43</v>
      </c>
      <c r="X949" s="287">
        <v>180.82</v>
      </c>
      <c r="Y949" s="287">
        <v>470.46</v>
      </c>
      <c r="Z949" s="345">
        <v>1725.71</v>
      </c>
      <c r="AA949" s="285">
        <v>33298.782469999998</v>
      </c>
      <c r="AB949" s="249"/>
      <c r="AC949" s="249"/>
      <c r="AD949" s="249"/>
      <c r="AE949" s="249"/>
      <c r="AF949" s="249"/>
      <c r="AG949" s="249"/>
      <c r="AH949" s="249" t="s">
        <v>364</v>
      </c>
      <c r="AI949" s="225"/>
      <c r="AJ949" s="266"/>
      <c r="AK949" s="1636"/>
      <c r="AL949" s="483"/>
      <c r="AM949"/>
      <c r="AO949" t="s">
        <v>364</v>
      </c>
      <c r="AQ949" s="1453"/>
    </row>
    <row r="950" spans="1:43" outlineLevel="1" x14ac:dyDescent="0.2">
      <c r="A950" s="787"/>
      <c r="B950" s="781" t="s">
        <v>2277</v>
      </c>
      <c r="C950" s="977"/>
      <c r="D950" s="977"/>
      <c r="E950" s="767">
        <v>301</v>
      </c>
      <c r="F950" s="276">
        <v>258</v>
      </c>
      <c r="G950" s="276" t="s">
        <v>28</v>
      </c>
      <c r="H950" s="277"/>
      <c r="I950" s="895">
        <v>180</v>
      </c>
      <c r="J950" s="279" t="s">
        <v>543</v>
      </c>
      <c r="K950" s="277"/>
      <c r="L950" s="322"/>
      <c r="M950" s="281">
        <v>0.5</v>
      </c>
      <c r="N950" s="1463">
        <v>30</v>
      </c>
      <c r="O950" s="283">
        <v>8611.2000000000007</v>
      </c>
      <c r="P950" s="284">
        <v>2.5</v>
      </c>
      <c r="Q950" s="1056">
        <v>215.28</v>
      </c>
      <c r="R950" s="1056">
        <v>554.56128000000001</v>
      </c>
      <c r="S950" s="1056">
        <v>172.22399999999999</v>
      </c>
      <c r="T950" s="285">
        <v>9553.2652800000014</v>
      </c>
      <c r="U950" s="286">
        <v>1538.0757100000001</v>
      </c>
      <c r="V950" s="286">
        <v>11091.340990000001</v>
      </c>
      <c r="W950" s="287">
        <v>537.21500000000003</v>
      </c>
      <c r="X950" s="287">
        <v>90.41</v>
      </c>
      <c r="Y950" s="287">
        <v>235.23</v>
      </c>
      <c r="Z950" s="345">
        <v>862.85500000000002</v>
      </c>
      <c r="AA950" s="285">
        <v>11954.19599</v>
      </c>
      <c r="AB950" s="249"/>
      <c r="AC950" s="249"/>
      <c r="AD950" s="249"/>
      <c r="AE950" s="249"/>
      <c r="AF950" s="249"/>
      <c r="AG950" s="249"/>
      <c r="AH950" s="249" t="s">
        <v>364</v>
      </c>
      <c r="AI950" s="225"/>
      <c r="AJ950" s="266"/>
      <c r="AK950" s="1636"/>
      <c r="AL950" s="483"/>
      <c r="AM950"/>
      <c r="AO950" t="s">
        <v>364</v>
      </c>
      <c r="AQ950" s="1453"/>
    </row>
    <row r="951" spans="1:43" outlineLevel="1" x14ac:dyDescent="0.2">
      <c r="A951" s="787"/>
      <c r="B951" s="781" t="s">
        <v>2277</v>
      </c>
      <c r="C951" s="977"/>
      <c r="D951" s="977"/>
      <c r="E951" s="767">
        <v>301</v>
      </c>
      <c r="F951" s="276">
        <v>258</v>
      </c>
      <c r="G951" s="276" t="s">
        <v>28</v>
      </c>
      <c r="H951" s="277"/>
      <c r="I951" s="895">
        <v>200</v>
      </c>
      <c r="J951" s="279" t="s">
        <v>1927</v>
      </c>
      <c r="K951" s="277"/>
      <c r="L951" s="322"/>
      <c r="M951" s="281">
        <v>0.38</v>
      </c>
      <c r="N951" s="1463">
        <v>27</v>
      </c>
      <c r="O951" s="283">
        <v>5818.0128000000004</v>
      </c>
      <c r="P951" s="284">
        <v>2.5</v>
      </c>
      <c r="Q951" s="1056">
        <v>145.45032</v>
      </c>
      <c r="R951" s="1056">
        <v>374.68002000000001</v>
      </c>
      <c r="S951" s="1056">
        <v>116.36026</v>
      </c>
      <c r="T951" s="285">
        <v>6454.5034000000005</v>
      </c>
      <c r="U951" s="286">
        <v>1039.1750500000001</v>
      </c>
      <c r="V951" s="286">
        <v>7493.6784500000003</v>
      </c>
      <c r="W951" s="287">
        <v>408.28339999999997</v>
      </c>
      <c r="X951" s="287">
        <v>68.711600000000004</v>
      </c>
      <c r="Y951" s="287">
        <v>178.7748</v>
      </c>
      <c r="Z951" s="345">
        <v>655.76980000000003</v>
      </c>
      <c r="AA951" s="285">
        <v>8149.4482500000004</v>
      </c>
      <c r="AB951" s="249"/>
      <c r="AC951" s="249"/>
      <c r="AD951" s="249"/>
      <c r="AE951" s="249"/>
      <c r="AF951" s="249"/>
      <c r="AG951" s="249"/>
      <c r="AH951" s="249" t="s">
        <v>364</v>
      </c>
      <c r="AI951" s="225"/>
      <c r="AJ951" s="266"/>
      <c r="AK951" s="1636"/>
      <c r="AL951" s="483"/>
      <c r="AM951"/>
      <c r="AO951" t="s">
        <v>364</v>
      </c>
      <c r="AQ951" s="1453"/>
    </row>
    <row r="952" spans="1:43" ht="15" customHeight="1" outlineLevel="1" x14ac:dyDescent="0.2">
      <c r="A952" s="787"/>
      <c r="B952" s="807" t="s">
        <v>2277</v>
      </c>
      <c r="C952" s="978"/>
      <c r="D952" s="978"/>
      <c r="E952" s="768">
        <v>301</v>
      </c>
      <c r="F952" s="289">
        <v>258</v>
      </c>
      <c r="G952" s="289" t="s">
        <v>28</v>
      </c>
      <c r="H952" s="290"/>
      <c r="I952" s="897" t="s">
        <v>587</v>
      </c>
      <c r="J952" s="443" t="s">
        <v>3136</v>
      </c>
      <c r="K952" s="444"/>
      <c r="L952" s="450"/>
      <c r="M952" s="430"/>
      <c r="N952" s="1473"/>
      <c r="O952" s="430"/>
      <c r="P952" s="429"/>
      <c r="Q952" s="1062"/>
      <c r="R952" s="1062"/>
      <c r="S952" s="1062"/>
      <c r="T952" s="430"/>
      <c r="U952" s="430"/>
      <c r="V952" s="430"/>
      <c r="W952" s="430"/>
      <c r="X952" s="430"/>
      <c r="Y952" s="430"/>
      <c r="Z952" s="430"/>
      <c r="AA952" s="430"/>
      <c r="AB952" s="260"/>
      <c r="AC952" s="260"/>
      <c r="AD952" s="260"/>
      <c r="AE952" s="260"/>
      <c r="AF952" s="260"/>
      <c r="AG952" s="260"/>
      <c r="AH952" s="260" t="s">
        <v>364</v>
      </c>
      <c r="AI952" s="261"/>
      <c r="AJ952" s="267"/>
      <c r="AK952" s="1633"/>
      <c r="AL952" s="483"/>
      <c r="AM952" s="73" t="s">
        <v>698</v>
      </c>
      <c r="AO952" t="s">
        <v>364</v>
      </c>
      <c r="AQ952" s="1453"/>
    </row>
    <row r="953" spans="1:43" ht="33" customHeight="1" x14ac:dyDescent="0.2">
      <c r="A953" s="804" t="s">
        <v>2123</v>
      </c>
      <c r="B953" s="781" t="s">
        <v>2277</v>
      </c>
      <c r="C953" s="977" t="s">
        <v>2553</v>
      </c>
      <c r="D953" s="977" t="s">
        <v>2554</v>
      </c>
      <c r="E953" s="769">
        <v>302</v>
      </c>
      <c r="F953" s="268" t="s">
        <v>188</v>
      </c>
      <c r="G953" s="268" t="s">
        <v>1880</v>
      </c>
      <c r="H953" s="268" t="s">
        <v>498</v>
      </c>
      <c r="I953" s="900"/>
      <c r="J953" s="270" t="s">
        <v>3092</v>
      </c>
      <c r="K953" s="271">
        <v>50228</v>
      </c>
      <c r="L953" s="327" t="s">
        <v>695</v>
      </c>
      <c r="M953" s="272">
        <v>3.0999999999999996</v>
      </c>
      <c r="N953" s="1097"/>
      <c r="O953" s="273">
        <v>80724.099600000001</v>
      </c>
      <c r="P953" s="269"/>
      <c r="Q953" s="1055">
        <v>2018.10249</v>
      </c>
      <c r="R953" s="1055">
        <v>5198.6320100000003</v>
      </c>
      <c r="S953" s="1055">
        <v>1614.4819899999998</v>
      </c>
      <c r="T953" s="274">
        <v>89555.316090000008</v>
      </c>
      <c r="U953" s="272">
        <v>14418.405889999998</v>
      </c>
      <c r="V953" s="272">
        <v>103973.72198</v>
      </c>
      <c r="W953" s="275">
        <v>3330.7330000000002</v>
      </c>
      <c r="X953" s="275">
        <v>560.54200000000003</v>
      </c>
      <c r="Y953" s="275">
        <v>1458.4259999999997</v>
      </c>
      <c r="Z953" s="272">
        <v>5349.701</v>
      </c>
      <c r="AA953" s="274">
        <v>109323.42298</v>
      </c>
      <c r="AB953" s="348">
        <v>38885.565600000002</v>
      </c>
      <c r="AC953" s="348">
        <v>3771.1598400000003</v>
      </c>
      <c r="AD953" s="348">
        <v>950.04</v>
      </c>
      <c r="AE953" s="347">
        <v>42598.359403488008</v>
      </c>
      <c r="AF953" s="347">
        <v>4131.2301815232004</v>
      </c>
      <c r="AG953" s="347">
        <v>1561.12</v>
      </c>
      <c r="AH953" s="347">
        <v>157614.13256501121</v>
      </c>
      <c r="AI953" s="1551">
        <v>3.1379700000000001</v>
      </c>
      <c r="AJ953" s="398">
        <v>5.73</v>
      </c>
      <c r="AK953" s="1635">
        <v>121</v>
      </c>
      <c r="AL953" s="484"/>
      <c r="AM953" s="751" t="s">
        <v>2604</v>
      </c>
      <c r="AN953" t="b">
        <v>0</v>
      </c>
      <c r="AO953" t="e">
        <v>#NAME?</v>
      </c>
      <c r="AQ953" s="1454"/>
    </row>
    <row r="954" spans="1:43" outlineLevel="1" x14ac:dyDescent="0.2">
      <c r="A954" s="787"/>
      <c r="B954" s="781" t="s">
        <v>2277</v>
      </c>
      <c r="C954" s="977"/>
      <c r="D954" s="977"/>
      <c r="E954" s="767">
        <v>302</v>
      </c>
      <c r="F954" s="323" t="s">
        <v>188</v>
      </c>
      <c r="G954" s="276" t="s">
        <v>1880</v>
      </c>
      <c r="H954" s="277"/>
      <c r="I954" s="895">
        <v>1</v>
      </c>
      <c r="J954" s="279" t="s">
        <v>546</v>
      </c>
      <c r="K954" s="319">
        <v>27488</v>
      </c>
      <c r="L954" s="663" t="s">
        <v>694</v>
      </c>
      <c r="M954" s="281">
        <v>1</v>
      </c>
      <c r="N954" s="1463">
        <v>54</v>
      </c>
      <c r="O954" s="283">
        <v>44146.32</v>
      </c>
      <c r="P954" s="284">
        <v>2.5</v>
      </c>
      <c r="Q954" s="1056">
        <v>1103.6579999999999</v>
      </c>
      <c r="R954" s="1056">
        <v>2843.0230099999999</v>
      </c>
      <c r="S954" s="1056">
        <v>882.92639999999994</v>
      </c>
      <c r="T954" s="285">
        <v>48975.927409999997</v>
      </c>
      <c r="U954" s="286">
        <v>7885.1243100000002</v>
      </c>
      <c r="V954" s="286">
        <v>56861.051719999996</v>
      </c>
      <c r="W954" s="287">
        <v>1074.43</v>
      </c>
      <c r="X954" s="287">
        <v>180.82</v>
      </c>
      <c r="Y954" s="287">
        <v>470.46</v>
      </c>
      <c r="Z954" s="345">
        <v>1725.71</v>
      </c>
      <c r="AA954" s="285">
        <v>58586.761719999995</v>
      </c>
      <c r="AB954" s="369"/>
      <c r="AC954" s="369"/>
      <c r="AD954" s="369"/>
      <c r="AE954" s="350"/>
      <c r="AF954" s="350"/>
      <c r="AG954" s="350"/>
      <c r="AH954" s="832"/>
      <c r="AI954" s="847" t="s">
        <v>1</v>
      </c>
      <c r="AJ954" s="358" t="s">
        <v>0</v>
      </c>
      <c r="AK954" s="1636"/>
      <c r="AL954" s="483"/>
      <c r="AM954"/>
      <c r="AO954" t="s">
        <v>364</v>
      </c>
      <c r="AQ954" s="1453"/>
    </row>
    <row r="955" spans="1:43" outlineLevel="1" x14ac:dyDescent="0.2">
      <c r="A955" s="787"/>
      <c r="B955" s="781" t="s">
        <v>2277</v>
      </c>
      <c r="C955" s="977"/>
      <c r="D955" s="977"/>
      <c r="E955" s="767">
        <v>302</v>
      </c>
      <c r="F955" s="323" t="s">
        <v>188</v>
      </c>
      <c r="G955" s="276" t="s">
        <v>1880</v>
      </c>
      <c r="H955" s="277"/>
      <c r="I955" s="895">
        <v>180</v>
      </c>
      <c r="J955" s="279" t="s">
        <v>543</v>
      </c>
      <c r="K955" s="319">
        <v>22740</v>
      </c>
      <c r="L955" s="663" t="s">
        <v>696</v>
      </c>
      <c r="M955" s="281">
        <v>1.1000000000000001</v>
      </c>
      <c r="N955" s="1463">
        <v>30</v>
      </c>
      <c r="O955" s="283">
        <v>18944.64</v>
      </c>
      <c r="P955" s="284">
        <v>2.5</v>
      </c>
      <c r="Q955" s="1056">
        <v>473.61599999999999</v>
      </c>
      <c r="R955" s="1056">
        <v>1220.0348200000001</v>
      </c>
      <c r="S955" s="1056">
        <v>378.89280000000002</v>
      </c>
      <c r="T955" s="285">
        <v>21017.183620000003</v>
      </c>
      <c r="U955" s="286">
        <v>3383.76656</v>
      </c>
      <c r="V955" s="286">
        <v>24400.950180000003</v>
      </c>
      <c r="W955" s="287">
        <v>1181.873</v>
      </c>
      <c r="X955" s="287">
        <v>198.90199999999999</v>
      </c>
      <c r="Y955" s="287">
        <v>517.50599999999997</v>
      </c>
      <c r="Z955" s="345">
        <v>1898.2809999999999</v>
      </c>
      <c r="AA955" s="285">
        <v>26299.231180000002</v>
      </c>
      <c r="AB955" s="263"/>
      <c r="AC955" s="263"/>
      <c r="AD955" s="263"/>
      <c r="AE955" s="249"/>
      <c r="AF955" s="249"/>
      <c r="AG955" s="249"/>
      <c r="AH955" s="830"/>
      <c r="AI955" s="839">
        <v>5.73</v>
      </c>
      <c r="AJ955" s="359"/>
      <c r="AK955" s="1636"/>
      <c r="AL955" s="483"/>
      <c r="AM955"/>
      <c r="AO955" t="s">
        <v>364</v>
      </c>
      <c r="AQ955" s="1453"/>
    </row>
    <row r="956" spans="1:43" outlineLevel="1" x14ac:dyDescent="0.2">
      <c r="A956" s="787"/>
      <c r="B956" s="781" t="s">
        <v>2277</v>
      </c>
      <c r="C956" s="977"/>
      <c r="D956" s="977"/>
      <c r="E956" s="767">
        <v>302</v>
      </c>
      <c r="F956" s="323" t="s">
        <v>188</v>
      </c>
      <c r="G956" s="276" t="s">
        <v>1880</v>
      </c>
      <c r="H956" s="277"/>
      <c r="I956" s="895">
        <v>213</v>
      </c>
      <c r="J956" s="279" t="s">
        <v>3263</v>
      </c>
      <c r="K956" s="277"/>
      <c r="L956" s="277"/>
      <c r="M956" s="281">
        <v>0.3</v>
      </c>
      <c r="N956" s="1463">
        <v>28</v>
      </c>
      <c r="O956" s="283">
        <v>4776.9120000000003</v>
      </c>
      <c r="P956" s="284">
        <v>2.5</v>
      </c>
      <c r="Q956" s="1056">
        <v>119.4228</v>
      </c>
      <c r="R956" s="1056">
        <v>307.63312999999999</v>
      </c>
      <c r="S956" s="1056">
        <v>95.538240000000002</v>
      </c>
      <c r="T956" s="285">
        <v>5299.5061700000006</v>
      </c>
      <c r="U956" s="286">
        <v>853.22049000000004</v>
      </c>
      <c r="V956" s="286">
        <v>6152.7266600000003</v>
      </c>
      <c r="W956" s="287">
        <v>322.32900000000001</v>
      </c>
      <c r="X956" s="287">
        <v>54.246000000000002</v>
      </c>
      <c r="Y956" s="287">
        <v>141.13800000000001</v>
      </c>
      <c r="Z956" s="345">
        <v>517.71299999999997</v>
      </c>
      <c r="AA956" s="285">
        <v>6670.43966</v>
      </c>
      <c r="AB956" s="263"/>
      <c r="AC956" s="263"/>
      <c r="AD956" s="263"/>
      <c r="AE956" s="249"/>
      <c r="AF956" s="249"/>
      <c r="AG956" s="249"/>
      <c r="AH956" s="830"/>
      <c r="AI956" s="839"/>
      <c r="AJ956" s="359"/>
      <c r="AK956" s="1636"/>
      <c r="AL956" s="483"/>
      <c r="AM956"/>
      <c r="AQ956" s="1453"/>
    </row>
    <row r="957" spans="1:43" outlineLevel="1" x14ac:dyDescent="0.2">
      <c r="A957" s="787"/>
      <c r="B957" s="781" t="s">
        <v>2277</v>
      </c>
      <c r="C957" s="977"/>
      <c r="D957" s="977"/>
      <c r="E957" s="767">
        <v>302</v>
      </c>
      <c r="F957" s="323" t="s">
        <v>188</v>
      </c>
      <c r="G957" s="276" t="s">
        <v>1880</v>
      </c>
      <c r="H957" s="277"/>
      <c r="I957" s="895">
        <v>200</v>
      </c>
      <c r="J957" s="279" t="s">
        <v>1927</v>
      </c>
      <c r="K957" s="277"/>
      <c r="L957" s="277"/>
      <c r="M957" s="281">
        <v>0.32</v>
      </c>
      <c r="N957" s="1463">
        <v>27</v>
      </c>
      <c r="O957" s="283">
        <v>4899.3792000000003</v>
      </c>
      <c r="P957" s="284">
        <v>2.5</v>
      </c>
      <c r="Q957" s="1056">
        <v>122.48448</v>
      </c>
      <c r="R957" s="1056">
        <v>315.52001999999999</v>
      </c>
      <c r="S957" s="1056">
        <v>97.987579999999994</v>
      </c>
      <c r="T957" s="285">
        <v>5435.3712800000003</v>
      </c>
      <c r="U957" s="286">
        <v>875.09478000000001</v>
      </c>
      <c r="V957" s="286">
        <v>6310.4660600000007</v>
      </c>
      <c r="W957" s="287">
        <v>343.81760000000003</v>
      </c>
      <c r="X957" s="287">
        <v>57.862400000000001</v>
      </c>
      <c r="Y957" s="287">
        <v>150.5472</v>
      </c>
      <c r="Z957" s="345">
        <v>552.22720000000004</v>
      </c>
      <c r="AA957" s="285">
        <v>6862.6932600000009</v>
      </c>
      <c r="AB957" s="1574">
        <v>30895.01856</v>
      </c>
      <c r="AC957" s="1574">
        <v>3377.8886400000001</v>
      </c>
      <c r="AD957" s="263"/>
      <c r="AE957" s="249">
        <v>33844.874932108803</v>
      </c>
      <c r="AF957" s="249">
        <v>3700.4094473472001</v>
      </c>
      <c r="AG957" s="249"/>
      <c r="AH957" s="830"/>
      <c r="AI957" s="840" t="s">
        <v>0</v>
      </c>
      <c r="AJ957" s="360"/>
      <c r="AK957" s="1636"/>
      <c r="AL957" s="483"/>
      <c r="AM957"/>
      <c r="AO957" t="s">
        <v>364</v>
      </c>
      <c r="AQ957" s="1453"/>
    </row>
    <row r="958" spans="1:43" outlineLevel="1" x14ac:dyDescent="0.2">
      <c r="A958" s="787"/>
      <c r="B958" s="781" t="s">
        <v>2277</v>
      </c>
      <c r="C958" s="977"/>
      <c r="D958" s="977"/>
      <c r="E958" s="767">
        <v>302</v>
      </c>
      <c r="F958" s="323" t="s">
        <v>188</v>
      </c>
      <c r="G958" s="276" t="s">
        <v>1880</v>
      </c>
      <c r="H958" s="277"/>
      <c r="I958" s="895">
        <v>170</v>
      </c>
      <c r="J958" s="279" t="s">
        <v>3262</v>
      </c>
      <c r="K958" s="319"/>
      <c r="L958" s="663"/>
      <c r="M958" s="281">
        <v>0.33</v>
      </c>
      <c r="N958" s="1463">
        <v>36</v>
      </c>
      <c r="O958" s="283">
        <v>7191.3203999999996</v>
      </c>
      <c r="P958" s="284">
        <v>2.5</v>
      </c>
      <c r="Q958" s="1056">
        <v>179.78300999999999</v>
      </c>
      <c r="R958" s="1056">
        <v>463.12103000000002</v>
      </c>
      <c r="S958" s="1056">
        <v>143.82641000000001</v>
      </c>
      <c r="T958" s="285">
        <v>7978.0508499999996</v>
      </c>
      <c r="U958" s="286">
        <v>1284.4661900000001</v>
      </c>
      <c r="V958" s="286">
        <v>9262.5170399999988</v>
      </c>
      <c r="W958" s="287">
        <v>354.56189999999998</v>
      </c>
      <c r="X958" s="287">
        <v>59.6706</v>
      </c>
      <c r="Y958" s="287">
        <v>155.2518</v>
      </c>
      <c r="Z958" s="345">
        <v>569.48429999999996</v>
      </c>
      <c r="AA958" s="285">
        <v>9832.0013399999989</v>
      </c>
      <c r="AB958" s="1575"/>
      <c r="AC958" s="1575"/>
      <c r="AD958" s="263"/>
      <c r="AE958" s="249"/>
      <c r="AF958" s="249"/>
      <c r="AG958" s="249"/>
      <c r="AH958" s="835"/>
      <c r="AI958" s="233"/>
      <c r="AJ958" s="355"/>
      <c r="AK958" s="1636"/>
      <c r="AL958" s="483"/>
      <c r="AM958"/>
      <c r="AO958" t="s">
        <v>364</v>
      </c>
      <c r="AQ958" s="1457"/>
    </row>
    <row r="959" spans="1:43" outlineLevel="1" x14ac:dyDescent="0.2">
      <c r="A959" s="787"/>
      <c r="B959" s="781" t="s">
        <v>2277</v>
      </c>
      <c r="C959" s="977"/>
      <c r="D959" s="977"/>
      <c r="E959" s="767">
        <v>302</v>
      </c>
      <c r="F959" s="323" t="s">
        <v>188</v>
      </c>
      <c r="G959" s="276" t="s">
        <v>1880</v>
      </c>
      <c r="H959" s="277"/>
      <c r="I959" s="895">
        <v>201</v>
      </c>
      <c r="J959" s="279" t="s">
        <v>2609</v>
      </c>
      <c r="K959" s="319"/>
      <c r="L959" s="322"/>
      <c r="M959" s="281">
        <v>0.05</v>
      </c>
      <c r="N959" s="1463">
        <v>27</v>
      </c>
      <c r="O959" s="283">
        <v>765.52800000000002</v>
      </c>
      <c r="P959" s="284">
        <v>2.5</v>
      </c>
      <c r="Q959" s="1056">
        <v>19.138200000000001</v>
      </c>
      <c r="R959" s="1056">
        <v>49.3</v>
      </c>
      <c r="S959" s="1056">
        <v>15.310560000000001</v>
      </c>
      <c r="T959" s="285">
        <v>849.27675999999997</v>
      </c>
      <c r="U959" s="286">
        <v>136.73356000000001</v>
      </c>
      <c r="V959" s="286">
        <v>986.01031999999998</v>
      </c>
      <c r="W959" s="287">
        <v>53.721499999999999</v>
      </c>
      <c r="X959" s="287">
        <v>9.0410000000000004</v>
      </c>
      <c r="Y959" s="287">
        <v>23.523</v>
      </c>
      <c r="Z959" s="345">
        <v>86.285499999999999</v>
      </c>
      <c r="AA959" s="285">
        <v>1072.29582</v>
      </c>
      <c r="AB959" s="1574">
        <v>7990.5470400000004</v>
      </c>
      <c r="AC959" s="1574">
        <v>393.27119999999996</v>
      </c>
      <c r="AD959" s="263"/>
      <c r="AE959" s="249">
        <v>8753.4844713792008</v>
      </c>
      <c r="AF959" s="249">
        <v>430.82073417599997</v>
      </c>
      <c r="AG959" s="249"/>
      <c r="AH959" s="835"/>
      <c r="AI959" s="354"/>
      <c r="AJ959" s="361"/>
      <c r="AK959" s="1636"/>
      <c r="AL959" s="483"/>
      <c r="AM959"/>
      <c r="AO959" t="s">
        <v>364</v>
      </c>
      <c r="AQ959" s="1457"/>
    </row>
    <row r="960" spans="1:43" outlineLevel="1" x14ac:dyDescent="0.2">
      <c r="A960" s="787"/>
      <c r="B960" s="807" t="s">
        <v>2277</v>
      </c>
      <c r="C960" s="978"/>
      <c r="D960" s="978"/>
      <c r="E960" s="768">
        <v>302</v>
      </c>
      <c r="F960" s="324" t="s">
        <v>188</v>
      </c>
      <c r="G960" s="289" t="s">
        <v>1880</v>
      </c>
      <c r="H960" s="290"/>
      <c r="I960" s="897" t="s">
        <v>587</v>
      </c>
      <c r="J960" s="437" t="s">
        <v>697</v>
      </c>
      <c r="K960" s="259"/>
      <c r="L960" s="658"/>
      <c r="M960" s="260"/>
      <c r="N960" s="1466"/>
      <c r="O960" s="260"/>
      <c r="P960" s="262"/>
      <c r="Q960" s="1059"/>
      <c r="R960" s="1059"/>
      <c r="S960" s="1059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833"/>
      <c r="AI960" s="261"/>
      <c r="AJ960" s="267"/>
      <c r="AK960" s="1633"/>
      <c r="AL960" s="483"/>
      <c r="AM960" s="73" t="s">
        <v>698</v>
      </c>
      <c r="AO960" t="s">
        <v>364</v>
      </c>
      <c r="AQ960" s="1453"/>
    </row>
    <row r="961" spans="1:43" ht="25.5" x14ac:dyDescent="0.2">
      <c r="A961" s="1535" t="s">
        <v>2125</v>
      </c>
      <c r="B961" s="965" t="s">
        <v>2277</v>
      </c>
      <c r="C961" s="990" t="s">
        <v>2553</v>
      </c>
      <c r="D961" s="990" t="s">
        <v>2554</v>
      </c>
      <c r="E961" s="769">
        <v>302</v>
      </c>
      <c r="F961" s="325" t="s">
        <v>188</v>
      </c>
      <c r="G961" s="268" t="s">
        <v>1881</v>
      </c>
      <c r="H961" s="268" t="s">
        <v>498</v>
      </c>
      <c r="I961" s="1585"/>
      <c r="J961" s="302" t="s">
        <v>3543</v>
      </c>
      <c r="K961" s="271">
        <v>1200</v>
      </c>
      <c r="L961" s="327" t="s">
        <v>699</v>
      </c>
      <c r="M961" s="1035">
        <v>0.62</v>
      </c>
      <c r="N961" s="1537"/>
      <c r="O961" s="273">
        <v>13622.287200000001</v>
      </c>
      <c r="P961" s="269"/>
      <c r="Q961" s="1055">
        <v>340.55718000000002</v>
      </c>
      <c r="R961" s="1055">
        <v>877.27530000000002</v>
      </c>
      <c r="S961" s="1055">
        <v>272.44574</v>
      </c>
      <c r="T961" s="274">
        <v>15112.565419999999</v>
      </c>
      <c r="U961" s="272">
        <v>2433.1230299999997</v>
      </c>
      <c r="V961" s="272">
        <v>17545.688450000001</v>
      </c>
      <c r="W961" s="275">
        <v>666.14660000000003</v>
      </c>
      <c r="X961" s="275">
        <v>112.10839999999999</v>
      </c>
      <c r="Y961" s="275">
        <v>291.68520000000001</v>
      </c>
      <c r="Z961" s="272">
        <v>1069.9402</v>
      </c>
      <c r="AA961" s="274">
        <v>18615.628649999999</v>
      </c>
      <c r="AB961" s="348">
        <v>8094.22</v>
      </c>
      <c r="AC961" s="348">
        <v>3430.74</v>
      </c>
      <c r="AD961" s="348"/>
      <c r="AE961" s="347">
        <v>8867.0561256000001</v>
      </c>
      <c r="AF961" s="347">
        <v>3430.74</v>
      </c>
      <c r="AG961" s="347"/>
      <c r="AH961" s="347">
        <v>30913.424775599997</v>
      </c>
      <c r="AI961" s="842">
        <v>25.76</v>
      </c>
      <c r="AJ961" s="266"/>
      <c r="AK961" s="1636">
        <v>122</v>
      </c>
      <c r="AL961" s="483"/>
      <c r="AM961" s="73"/>
      <c r="AQ961" s="1453"/>
    </row>
    <row r="962" spans="1:43" outlineLevel="1" x14ac:dyDescent="0.2">
      <c r="A962" s="1519"/>
      <c r="B962" s="965" t="s">
        <v>2277</v>
      </c>
      <c r="C962" s="990"/>
      <c r="D962" s="990"/>
      <c r="E962" s="1721">
        <v>302</v>
      </c>
      <c r="F962" s="1563" t="s">
        <v>188</v>
      </c>
      <c r="G962" s="1539" t="s">
        <v>1881</v>
      </c>
      <c r="H962" s="1540"/>
      <c r="I962" s="895">
        <v>80</v>
      </c>
      <c r="J962" s="279" t="s">
        <v>561</v>
      </c>
      <c r="K962" s="1042"/>
      <c r="L962" s="1541"/>
      <c r="M962" s="281">
        <v>0.5</v>
      </c>
      <c r="N962" s="1542">
        <v>38</v>
      </c>
      <c r="O962" s="283">
        <v>11785.02</v>
      </c>
      <c r="P962" s="284">
        <v>2.5</v>
      </c>
      <c r="Q962" s="1056">
        <v>294.62549999999999</v>
      </c>
      <c r="R962" s="1056">
        <v>758.95528999999999</v>
      </c>
      <c r="S962" s="1056">
        <v>235.7004</v>
      </c>
      <c r="T962" s="285">
        <v>13074.30119</v>
      </c>
      <c r="U962" s="286">
        <v>2104.9624899999999</v>
      </c>
      <c r="V962" s="286">
        <v>15179.26368</v>
      </c>
      <c r="W962" s="287">
        <v>537.21500000000003</v>
      </c>
      <c r="X962" s="287">
        <v>90.41</v>
      </c>
      <c r="Y962" s="287">
        <v>235.23</v>
      </c>
      <c r="Z962" s="345">
        <v>862.85500000000002</v>
      </c>
      <c r="AA962" s="285">
        <v>16042.11868</v>
      </c>
      <c r="AB962" s="832">
        <v>8094.22</v>
      </c>
      <c r="AC962" s="249">
        <v>3430.74</v>
      </c>
      <c r="AD962" s="249"/>
      <c r="AE962" s="249">
        <v>8867.0561256000001</v>
      </c>
      <c r="AF962" s="249"/>
      <c r="AG962" s="249"/>
      <c r="AH962" s="1031"/>
      <c r="AI962" s="225"/>
      <c r="AJ962" s="266"/>
      <c r="AK962" s="1636"/>
      <c r="AL962" s="483"/>
      <c r="AM962" s="73"/>
      <c r="AQ962" s="1453"/>
    </row>
    <row r="963" spans="1:43" outlineLevel="1" x14ac:dyDescent="0.2">
      <c r="A963" s="1519"/>
      <c r="B963" s="965" t="s">
        <v>2277</v>
      </c>
      <c r="C963" s="990"/>
      <c r="D963" s="990"/>
      <c r="E963" s="1721">
        <v>302</v>
      </c>
      <c r="F963" s="1563" t="s">
        <v>188</v>
      </c>
      <c r="G963" s="1539" t="s">
        <v>1881</v>
      </c>
      <c r="H963" s="1540"/>
      <c r="I963" s="895">
        <v>200</v>
      </c>
      <c r="J963" s="279" t="s">
        <v>1927</v>
      </c>
      <c r="K963" s="1540"/>
      <c r="L963" s="1543"/>
      <c r="M963" s="281">
        <v>0.12</v>
      </c>
      <c r="N963" s="1463">
        <v>27</v>
      </c>
      <c r="O963" s="283">
        <v>1837.2672</v>
      </c>
      <c r="P963" s="284">
        <v>2.5</v>
      </c>
      <c r="Q963" s="1056">
        <v>45.93168</v>
      </c>
      <c r="R963" s="1056">
        <v>118.32001</v>
      </c>
      <c r="S963" s="1056">
        <v>36.745339999999999</v>
      </c>
      <c r="T963" s="285">
        <v>2038.2642299999998</v>
      </c>
      <c r="U963" s="286">
        <v>328.16054000000003</v>
      </c>
      <c r="V963" s="286">
        <v>2366.4247699999996</v>
      </c>
      <c r="W963" s="287">
        <v>128.9316</v>
      </c>
      <c r="X963" s="287">
        <v>21.698399999999999</v>
      </c>
      <c r="Y963" s="287">
        <v>56.455199999999998</v>
      </c>
      <c r="Z963" s="345">
        <v>207.08519999999999</v>
      </c>
      <c r="AA963" s="285">
        <v>2573.5099699999996</v>
      </c>
      <c r="AB963" s="249"/>
      <c r="AC963" s="249"/>
      <c r="AD963" s="249"/>
      <c r="AE963" s="249"/>
      <c r="AF963" s="249"/>
      <c r="AG963" s="249"/>
      <c r="AH963" s="1031"/>
      <c r="AI963" s="225"/>
      <c r="AJ963" s="266"/>
      <c r="AK963" s="1636"/>
      <c r="AL963" s="483"/>
      <c r="AM963" s="73"/>
      <c r="AQ963" s="1453"/>
    </row>
    <row r="964" spans="1:43" outlineLevel="1" x14ac:dyDescent="0.2">
      <c r="A964" s="1581"/>
      <c r="B964" s="966" t="s">
        <v>2277</v>
      </c>
      <c r="C964" s="991"/>
      <c r="D964" s="991"/>
      <c r="E964" s="1760">
        <v>302</v>
      </c>
      <c r="F964" s="1586">
        <v>1</v>
      </c>
      <c r="G964" s="1546" t="s">
        <v>1881</v>
      </c>
      <c r="H964" s="1547"/>
      <c r="I964" s="897" t="s">
        <v>587</v>
      </c>
      <c r="J964" s="443" t="s">
        <v>3544</v>
      </c>
      <c r="K964" s="1761"/>
      <c r="L964" s="1762"/>
      <c r="M964" s="1763"/>
      <c r="N964" s="567"/>
      <c r="O964" s="260"/>
      <c r="P964" s="262"/>
      <c r="Q964" s="1059"/>
      <c r="R964" s="1059"/>
      <c r="S964" s="1059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833"/>
      <c r="AI964" s="261"/>
      <c r="AJ964" s="267"/>
      <c r="AK964" s="1633"/>
      <c r="AL964" s="483"/>
      <c r="AM964" s="73"/>
      <c r="AQ964" s="1453"/>
    </row>
    <row r="965" spans="1:43" ht="25.5" x14ac:dyDescent="0.2">
      <c r="A965" s="1555" t="s">
        <v>3545</v>
      </c>
      <c r="B965" s="1764" t="s">
        <v>2277</v>
      </c>
      <c r="C965" s="1765" t="s">
        <v>2553</v>
      </c>
      <c r="D965" s="1765" t="s">
        <v>2554</v>
      </c>
      <c r="E965" s="1766">
        <v>302</v>
      </c>
      <c r="F965" s="1767" t="s">
        <v>188</v>
      </c>
      <c r="G965" s="1768" t="s">
        <v>3546</v>
      </c>
      <c r="H965" s="1768" t="s">
        <v>498</v>
      </c>
      <c r="I965" s="1769"/>
      <c r="J965" s="1770" t="s">
        <v>3547</v>
      </c>
      <c r="K965" s="1771">
        <v>12</v>
      </c>
      <c r="L965" s="664" t="s">
        <v>641</v>
      </c>
      <c r="M965" s="249"/>
      <c r="N965" s="1464"/>
      <c r="O965" s="249"/>
      <c r="P965" s="1772"/>
      <c r="Q965" s="1048"/>
      <c r="R965" s="1048"/>
      <c r="S965" s="1048"/>
      <c r="T965" s="249"/>
      <c r="U965" s="249"/>
      <c r="V965" s="249"/>
      <c r="W965" s="249"/>
      <c r="X965" s="249"/>
      <c r="Y965" s="249"/>
      <c r="Z965" s="249"/>
      <c r="AA965" s="1773"/>
      <c r="AB965" s="467">
        <v>11185.94736</v>
      </c>
      <c r="AC965" s="1703"/>
      <c r="AD965" s="1703"/>
      <c r="AE965" s="836">
        <v>12253.9816139328</v>
      </c>
      <c r="AF965" s="1773"/>
      <c r="AG965" s="1773"/>
      <c r="AH965" s="1704">
        <v>12253.9816139328</v>
      </c>
      <c r="AI965" s="1705">
        <v>1021.17</v>
      </c>
      <c r="AJ965" s="1774"/>
      <c r="AK965" s="1636">
        <v>123</v>
      </c>
      <c r="AL965" s="483"/>
      <c r="AM965" s="73"/>
      <c r="AQ965" s="1453"/>
    </row>
    <row r="966" spans="1:43" ht="41.25" customHeight="1" x14ac:dyDescent="0.2">
      <c r="A966" s="1535" t="s">
        <v>3179</v>
      </c>
      <c r="B966" s="965" t="s">
        <v>2277</v>
      </c>
      <c r="C966" s="990" t="s">
        <v>2553</v>
      </c>
      <c r="D966" s="1522" t="s">
        <v>2554</v>
      </c>
      <c r="E966" s="311">
        <v>302</v>
      </c>
      <c r="F966" s="268" t="s">
        <v>188</v>
      </c>
      <c r="G966" s="268" t="s">
        <v>167</v>
      </c>
      <c r="H966" s="268" t="s">
        <v>498</v>
      </c>
      <c r="I966" s="1536"/>
      <c r="J966" s="1578" t="s">
        <v>3158</v>
      </c>
      <c r="K966" s="1561">
        <v>12</v>
      </c>
      <c r="L966" s="1562" t="s">
        <v>641</v>
      </c>
      <c r="M966" s="1035">
        <v>2.4800000000000004</v>
      </c>
      <c r="N966" s="1537"/>
      <c r="O966" s="1570">
        <v>64553.354400000004</v>
      </c>
      <c r="P966" s="1560"/>
      <c r="Q966" s="1055">
        <v>1613.83386</v>
      </c>
      <c r="R966" s="1055">
        <v>4157.23603</v>
      </c>
      <c r="S966" s="1055">
        <v>1291.0670900000002</v>
      </c>
      <c r="T966" s="274">
        <v>71615.491379999978</v>
      </c>
      <c r="U966" s="272">
        <v>11530.094120000002</v>
      </c>
      <c r="V966" s="272">
        <v>83145.585499999986</v>
      </c>
      <c r="W966" s="275">
        <v>2664.5863999999997</v>
      </c>
      <c r="X966" s="275">
        <v>448.43359999999996</v>
      </c>
      <c r="Y966" s="275">
        <v>1166.7408</v>
      </c>
      <c r="Z966" s="272">
        <v>4279.7608</v>
      </c>
      <c r="AA966" s="385">
        <v>87425.34629999999</v>
      </c>
      <c r="AB966" s="348">
        <v>31108.452480000004</v>
      </c>
      <c r="AC966" s="348">
        <v>3016.9278720000002</v>
      </c>
      <c r="AD966" s="348">
        <v>1140.048</v>
      </c>
      <c r="AE966" s="834">
        <v>34078.687522790409</v>
      </c>
      <c r="AF966" s="834">
        <v>3304.9841452185601</v>
      </c>
      <c r="AG966" s="347">
        <v>1248.9000000000001</v>
      </c>
      <c r="AH966" s="834">
        <v>126057.91796800896</v>
      </c>
      <c r="AI966" s="1552">
        <v>10504.83</v>
      </c>
      <c r="AJ966" s="363"/>
      <c r="AK966" s="1635">
        <v>124</v>
      </c>
      <c r="AL966" s="484"/>
      <c r="AQ966" s="1454"/>
    </row>
    <row r="967" spans="1:43" ht="14.25" customHeight="1" outlineLevel="1" x14ac:dyDescent="0.2">
      <c r="A967" s="1519"/>
      <c r="B967" s="965" t="s">
        <v>2277</v>
      </c>
      <c r="C967" s="990"/>
      <c r="D967" s="1522"/>
      <c r="E967" s="1538">
        <v>302</v>
      </c>
      <c r="F967" s="1563" t="s">
        <v>188</v>
      </c>
      <c r="G967" s="1539" t="s">
        <v>167</v>
      </c>
      <c r="H967" s="1540"/>
      <c r="I967" s="1564">
        <v>1</v>
      </c>
      <c r="J967" s="279" t="s">
        <v>546</v>
      </c>
      <c r="K967" s="1565"/>
      <c r="L967" s="1543"/>
      <c r="M967" s="281">
        <v>0.8</v>
      </c>
      <c r="N967" s="1542">
        <v>54</v>
      </c>
      <c r="O967" s="283">
        <v>35317.055999999997</v>
      </c>
      <c r="P967" s="284">
        <v>2.5</v>
      </c>
      <c r="Q967" s="1056">
        <v>882.92639999999994</v>
      </c>
      <c r="R967" s="1056">
        <v>2274.4184100000002</v>
      </c>
      <c r="S967" s="1056">
        <v>706.34112000000005</v>
      </c>
      <c r="T967" s="285">
        <v>39180.741929999989</v>
      </c>
      <c r="U967" s="286">
        <v>6308.0994499999997</v>
      </c>
      <c r="V967" s="286">
        <v>45488.841379999991</v>
      </c>
      <c r="W967" s="287">
        <v>859.54399999999998</v>
      </c>
      <c r="X967" s="287">
        <v>144.65600000000001</v>
      </c>
      <c r="Y967" s="287">
        <v>376.36799999999999</v>
      </c>
      <c r="Z967" s="345">
        <v>1380.568</v>
      </c>
      <c r="AA967" s="285">
        <v>46869.40937999999</v>
      </c>
      <c r="AB967" s="1571"/>
      <c r="AC967" s="1571"/>
      <c r="AD967" s="1571"/>
      <c r="AE967" s="1572"/>
      <c r="AF967" s="1572"/>
      <c r="AG967" s="1572"/>
      <c r="AH967" s="1572"/>
      <c r="AI967" s="1573"/>
      <c r="AJ967" s="363"/>
      <c r="AK967" s="1646"/>
      <c r="AL967" s="484"/>
      <c r="AQ967" s="1454"/>
    </row>
    <row r="968" spans="1:43" ht="14.25" customHeight="1" outlineLevel="1" x14ac:dyDescent="0.2">
      <c r="A968" s="1519"/>
      <c r="B968" s="965" t="s">
        <v>2277</v>
      </c>
      <c r="C968" s="990"/>
      <c r="D968" s="1522"/>
      <c r="E968" s="1538">
        <v>302</v>
      </c>
      <c r="F968" s="1563" t="s">
        <v>188</v>
      </c>
      <c r="G968" s="1539" t="s">
        <v>167</v>
      </c>
      <c r="H968" s="1540"/>
      <c r="I968" s="895">
        <v>180</v>
      </c>
      <c r="J968" s="279" t="s">
        <v>543</v>
      </c>
      <c r="K968" s="1566"/>
      <c r="L968" s="1567"/>
      <c r="M968" s="281">
        <v>0.88000000000000012</v>
      </c>
      <c r="N968" s="1542">
        <v>30</v>
      </c>
      <c r="O968" s="283">
        <v>15155.712</v>
      </c>
      <c r="P968" s="284">
        <v>2.5</v>
      </c>
      <c r="Q968" s="1056">
        <v>378.89280000000002</v>
      </c>
      <c r="R968" s="1056">
        <v>976.02784999999994</v>
      </c>
      <c r="S968" s="1056">
        <v>303.11424</v>
      </c>
      <c r="T968" s="285">
        <v>16813.746889999999</v>
      </c>
      <c r="U968" s="286">
        <v>2707.01325</v>
      </c>
      <c r="V968" s="286">
        <v>19520.760139999999</v>
      </c>
      <c r="W968" s="287">
        <v>945.49839999999995</v>
      </c>
      <c r="X968" s="287">
        <v>159.1216</v>
      </c>
      <c r="Y968" s="287">
        <v>414.00479999999999</v>
      </c>
      <c r="Z968" s="345">
        <v>1518.6247999999998</v>
      </c>
      <c r="AA968" s="285">
        <v>21039.38494</v>
      </c>
      <c r="AB968" s="1571"/>
      <c r="AC968" s="1571"/>
      <c r="AD968" s="1571"/>
      <c r="AE968" s="1572"/>
      <c r="AF968" s="1572"/>
      <c r="AG968" s="1572"/>
      <c r="AH968" s="1572"/>
      <c r="AI968" s="1573"/>
      <c r="AJ968" s="363"/>
      <c r="AK968" s="1646"/>
      <c r="AL968" s="484"/>
      <c r="AQ968" s="1454"/>
    </row>
    <row r="969" spans="1:43" ht="14.25" customHeight="1" outlineLevel="1" x14ac:dyDescent="0.2">
      <c r="A969" s="1519"/>
      <c r="B969" s="965" t="s">
        <v>2277</v>
      </c>
      <c r="C969" s="990"/>
      <c r="D969" s="1522"/>
      <c r="E969" s="1538">
        <v>302</v>
      </c>
      <c r="F969" s="1563" t="s">
        <v>188</v>
      </c>
      <c r="G969" s="1539" t="s">
        <v>167</v>
      </c>
      <c r="H969" s="1540"/>
      <c r="I969" s="895">
        <v>213</v>
      </c>
      <c r="J969" s="279" t="s">
        <v>3263</v>
      </c>
      <c r="K969" s="1566"/>
      <c r="L969" s="1567"/>
      <c r="M969" s="281">
        <v>0.24</v>
      </c>
      <c r="N969" s="1463">
        <v>28</v>
      </c>
      <c r="O969" s="283">
        <v>3821.5295999999998</v>
      </c>
      <c r="P969" s="284">
        <v>2.5</v>
      </c>
      <c r="Q969" s="1056">
        <v>95.538240000000002</v>
      </c>
      <c r="R969" s="1056">
        <v>246.10650999999999</v>
      </c>
      <c r="S969" s="1056">
        <v>76.430589999999995</v>
      </c>
      <c r="T969" s="285">
        <v>4239.6049399999993</v>
      </c>
      <c r="U969" s="286">
        <v>682.57640000000004</v>
      </c>
      <c r="V969" s="286">
        <v>4922.1813399999992</v>
      </c>
      <c r="W969" s="287">
        <v>257.86320000000001</v>
      </c>
      <c r="X969" s="287">
        <v>43.396799999999999</v>
      </c>
      <c r="Y969" s="287">
        <v>112.9104</v>
      </c>
      <c r="Z969" s="345">
        <v>414.17039999999997</v>
      </c>
      <c r="AA969" s="285">
        <v>5336.3517399999992</v>
      </c>
      <c r="AB969" s="1571"/>
      <c r="AC969" s="1571"/>
      <c r="AD969" s="1571"/>
      <c r="AE969" s="1572"/>
      <c r="AF969" s="1572"/>
      <c r="AG969" s="1572">
        <v>1239.5520000000001</v>
      </c>
      <c r="AH969" s="1572"/>
      <c r="AI969" s="1573"/>
      <c r="AJ969" s="363"/>
      <c r="AK969" s="1646"/>
      <c r="AL969" s="484"/>
      <c r="AQ969" s="1454"/>
    </row>
    <row r="970" spans="1:43" ht="14.25" customHeight="1" outlineLevel="1" x14ac:dyDescent="0.2">
      <c r="A970" s="1519"/>
      <c r="B970" s="965" t="s">
        <v>2277</v>
      </c>
      <c r="C970" s="990"/>
      <c r="D970" s="1522"/>
      <c r="E970" s="1538">
        <v>302</v>
      </c>
      <c r="F970" s="1563" t="s">
        <v>188</v>
      </c>
      <c r="G970" s="1539" t="s">
        <v>167</v>
      </c>
      <c r="H970" s="1540"/>
      <c r="I970" s="895">
        <v>200</v>
      </c>
      <c r="J970" s="279" t="s">
        <v>1927</v>
      </c>
      <c r="K970" s="1565"/>
      <c r="L970" s="1543"/>
      <c r="M970" s="281">
        <v>0.26</v>
      </c>
      <c r="N970" s="1542">
        <v>27</v>
      </c>
      <c r="O970" s="283">
        <v>3980.7456000000002</v>
      </c>
      <c r="P970" s="284">
        <v>2.5</v>
      </c>
      <c r="Q970" s="1056">
        <v>99.518640000000005</v>
      </c>
      <c r="R970" s="1056">
        <v>256.36002000000002</v>
      </c>
      <c r="S970" s="1056">
        <v>79.614909999999995</v>
      </c>
      <c r="T970" s="285">
        <v>4416.2391700000007</v>
      </c>
      <c r="U970" s="286">
        <v>711.01450999999997</v>
      </c>
      <c r="V970" s="286">
        <v>5127.2536800000007</v>
      </c>
      <c r="W970" s="287">
        <v>279.35180000000003</v>
      </c>
      <c r="X970" s="287">
        <v>47.013199999999998</v>
      </c>
      <c r="Y970" s="287">
        <v>122.31959999999999</v>
      </c>
      <c r="Z970" s="345">
        <v>448.68459999999999</v>
      </c>
      <c r="AA970" s="285">
        <v>5575.9382800000003</v>
      </c>
      <c r="AB970" s="1574">
        <v>24716.014848000003</v>
      </c>
      <c r="AC970" s="1574">
        <v>2702.3109120000004</v>
      </c>
      <c r="AD970" s="1571"/>
      <c r="AE970" s="830">
        <v>27075.899945687044</v>
      </c>
      <c r="AF970" s="830">
        <v>2960.3275578777602</v>
      </c>
      <c r="AG970" s="1572"/>
      <c r="AH970" s="1572"/>
      <c r="AI970" s="1573"/>
      <c r="AJ970" s="363"/>
      <c r="AK970" s="1646"/>
      <c r="AL970" s="484"/>
      <c r="AQ970" s="1454"/>
    </row>
    <row r="971" spans="1:43" ht="14.25" customHeight="1" outlineLevel="1" x14ac:dyDescent="0.2">
      <c r="A971" s="1519"/>
      <c r="B971" s="965" t="s">
        <v>2277</v>
      </c>
      <c r="C971" s="990"/>
      <c r="D971" s="1522"/>
      <c r="E971" s="1538">
        <v>302</v>
      </c>
      <c r="F971" s="1563" t="s">
        <v>188</v>
      </c>
      <c r="G971" s="1539" t="s">
        <v>167</v>
      </c>
      <c r="H971" s="1540"/>
      <c r="I971" s="895">
        <v>170</v>
      </c>
      <c r="J971" s="279" t="s">
        <v>3262</v>
      </c>
      <c r="K971" s="1041"/>
      <c r="L971" s="1568"/>
      <c r="M971" s="281">
        <v>0.26</v>
      </c>
      <c r="N971" s="1463">
        <v>36</v>
      </c>
      <c r="O971" s="283">
        <v>5665.8887999999997</v>
      </c>
      <c r="P971" s="284">
        <v>2.5</v>
      </c>
      <c r="Q971" s="1056">
        <v>141.64722</v>
      </c>
      <c r="R971" s="1056">
        <v>364.88324</v>
      </c>
      <c r="S971" s="1056">
        <v>113.31778</v>
      </c>
      <c r="T971" s="285">
        <v>6285.73704</v>
      </c>
      <c r="U971" s="286">
        <v>1012.00366</v>
      </c>
      <c r="V971" s="286">
        <v>7297.7407000000003</v>
      </c>
      <c r="W971" s="287">
        <v>279.35180000000003</v>
      </c>
      <c r="X971" s="287">
        <v>47.013199999999998</v>
      </c>
      <c r="Y971" s="287">
        <v>122.31959999999999</v>
      </c>
      <c r="Z971" s="345">
        <v>448.68459999999999</v>
      </c>
      <c r="AA971" s="285">
        <v>7746.4252999999999</v>
      </c>
      <c r="AB971" s="1575"/>
      <c r="AC971" s="1575"/>
      <c r="AD971" s="1571"/>
      <c r="AE971" s="830"/>
      <c r="AF971" s="830"/>
      <c r="AG971" s="1572"/>
      <c r="AH971" s="1572"/>
      <c r="AI971" s="1573"/>
      <c r="AJ971" s="363"/>
      <c r="AK971" s="1646"/>
      <c r="AL971" s="484"/>
      <c r="AQ971" s="1454"/>
    </row>
    <row r="972" spans="1:43" ht="13.5" customHeight="1" outlineLevel="1" x14ac:dyDescent="0.2">
      <c r="A972" s="1519"/>
      <c r="B972" s="966" t="s">
        <v>2277</v>
      </c>
      <c r="C972" s="991"/>
      <c r="D972" s="1569"/>
      <c r="E972" s="1538">
        <v>302</v>
      </c>
      <c r="F972" s="1563" t="s">
        <v>188</v>
      </c>
      <c r="G972" s="1539" t="s">
        <v>167</v>
      </c>
      <c r="H972" s="1540"/>
      <c r="I972" s="895">
        <v>201</v>
      </c>
      <c r="J972" s="279" t="s">
        <v>2609</v>
      </c>
      <c r="K972" s="1041"/>
      <c r="L972" s="1543"/>
      <c r="M972" s="281">
        <v>0.04</v>
      </c>
      <c r="N972" s="1542">
        <v>27</v>
      </c>
      <c r="O972" s="283">
        <v>612.42240000000004</v>
      </c>
      <c r="P972" s="284">
        <v>2.5</v>
      </c>
      <c r="Q972" s="1056">
        <v>15.310560000000001</v>
      </c>
      <c r="R972" s="1056">
        <v>39.44</v>
      </c>
      <c r="S972" s="1056">
        <v>12.24845</v>
      </c>
      <c r="T972" s="285">
        <v>679.42141000000015</v>
      </c>
      <c r="U972" s="286">
        <v>109.38685</v>
      </c>
      <c r="V972" s="286">
        <v>788.80826000000013</v>
      </c>
      <c r="W972" s="287">
        <v>42.977200000000003</v>
      </c>
      <c r="X972" s="287">
        <v>7.2328000000000001</v>
      </c>
      <c r="Y972" s="287">
        <v>18.8184</v>
      </c>
      <c r="Z972" s="345">
        <v>69.028400000000005</v>
      </c>
      <c r="AA972" s="285">
        <v>857.83666000000017</v>
      </c>
      <c r="AB972" s="1576">
        <v>6392.437632000001</v>
      </c>
      <c r="AC972" s="368">
        <v>314.61696000000001</v>
      </c>
      <c r="AD972" s="467"/>
      <c r="AE972" s="833">
        <v>7002.7875771033614</v>
      </c>
      <c r="AF972" s="833">
        <v>344.6565873408</v>
      </c>
      <c r="AG972" s="836"/>
      <c r="AH972" s="836"/>
      <c r="AI972" s="1577"/>
      <c r="AJ972" s="364"/>
      <c r="AK972" s="1646"/>
      <c r="AL972" s="484"/>
      <c r="AQ972" s="1454"/>
    </row>
    <row r="973" spans="1:43" ht="24" customHeight="1" x14ac:dyDescent="0.2">
      <c r="A973" s="804" t="s">
        <v>3180</v>
      </c>
      <c r="B973" s="781" t="s">
        <v>2277</v>
      </c>
      <c r="C973" s="977" t="s">
        <v>2553</v>
      </c>
      <c r="D973" s="977" t="s">
        <v>2554</v>
      </c>
      <c r="E973" s="769">
        <v>302</v>
      </c>
      <c r="F973" s="325" t="s">
        <v>188</v>
      </c>
      <c r="G973" s="268" t="s">
        <v>3101</v>
      </c>
      <c r="H973" s="268" t="s">
        <v>498</v>
      </c>
      <c r="I973" s="898"/>
      <c r="J973" s="302" t="s">
        <v>700</v>
      </c>
      <c r="K973" s="271">
        <v>1200</v>
      </c>
      <c r="L973" s="327" t="s">
        <v>3102</v>
      </c>
      <c r="M973" s="272">
        <v>1.1499999999999999</v>
      </c>
      <c r="N973" s="1097"/>
      <c r="O973" s="273">
        <v>37185.984000000004</v>
      </c>
      <c r="P973" s="269"/>
      <c r="Q973" s="1055">
        <v>1078.39354</v>
      </c>
      <c r="R973" s="1055">
        <v>2394.7773699999998</v>
      </c>
      <c r="S973" s="1055">
        <v>743.71968000000004</v>
      </c>
      <c r="T973" s="274">
        <v>41402.874589999999</v>
      </c>
      <c r="U973" s="272">
        <v>6665.8628100000005</v>
      </c>
      <c r="V973" s="272">
        <v>48068.737399999998</v>
      </c>
      <c r="W973" s="275">
        <v>1235.5945000000002</v>
      </c>
      <c r="X973" s="275">
        <v>207.94299999999998</v>
      </c>
      <c r="Y973" s="275">
        <v>541.029</v>
      </c>
      <c r="Z973" s="272">
        <v>1984.5664999999999</v>
      </c>
      <c r="AA973" s="274">
        <v>50053.303899999999</v>
      </c>
      <c r="AB973" s="348">
        <v>4239.55</v>
      </c>
      <c r="AC973" s="348">
        <v>1440.29</v>
      </c>
      <c r="AD973" s="348"/>
      <c r="AE973" s="347">
        <v>4644.34</v>
      </c>
      <c r="AF973" s="347">
        <v>1577.81</v>
      </c>
      <c r="AG973" s="347"/>
      <c r="AH973" s="347">
        <v>56275.453899999993</v>
      </c>
      <c r="AI973" s="846">
        <v>46.9</v>
      </c>
      <c r="AJ973" s="398"/>
      <c r="AK973" s="1635">
        <v>125</v>
      </c>
      <c r="AL973" s="484"/>
      <c r="AM973" s="751" t="s">
        <v>2604</v>
      </c>
      <c r="AN973" t="b">
        <v>0</v>
      </c>
      <c r="AO973" t="e">
        <v>#NAME?</v>
      </c>
      <c r="AQ973" s="1454"/>
    </row>
    <row r="974" spans="1:43" outlineLevel="1" x14ac:dyDescent="0.2">
      <c r="A974" s="787"/>
      <c r="B974" s="781" t="s">
        <v>2277</v>
      </c>
      <c r="C974" s="977"/>
      <c r="D974" s="977"/>
      <c r="E974" s="767">
        <v>302</v>
      </c>
      <c r="F974" s="323" t="s">
        <v>188</v>
      </c>
      <c r="G974" s="276" t="s">
        <v>3101</v>
      </c>
      <c r="H974" s="277"/>
      <c r="I974" s="895">
        <v>94</v>
      </c>
      <c r="J974" s="279" t="s">
        <v>522</v>
      </c>
      <c r="K974" s="280"/>
      <c r="L974" s="321"/>
      <c r="M974" s="281">
        <v>1</v>
      </c>
      <c r="N974" s="1463">
        <v>48</v>
      </c>
      <c r="O974" s="283">
        <v>34889.4</v>
      </c>
      <c r="P974" s="284">
        <v>2.9</v>
      </c>
      <c r="Q974" s="1056">
        <v>1011.7926</v>
      </c>
      <c r="R974" s="1056">
        <v>2246.87736</v>
      </c>
      <c r="S974" s="1056">
        <v>697.78800000000001</v>
      </c>
      <c r="T974" s="285">
        <v>38845.857960000001</v>
      </c>
      <c r="U974" s="286">
        <v>6254.1831300000003</v>
      </c>
      <c r="V974" s="286">
        <v>45100.041089999999</v>
      </c>
      <c r="W974" s="287">
        <v>1074.43</v>
      </c>
      <c r="X974" s="287">
        <v>180.82</v>
      </c>
      <c r="Y974" s="287">
        <v>470.46</v>
      </c>
      <c r="Z974" s="345">
        <v>1725.71</v>
      </c>
      <c r="AA974" s="285">
        <v>46825.751089999998</v>
      </c>
      <c r="AB974" s="350"/>
      <c r="AC974" s="350"/>
      <c r="AD974" s="350"/>
      <c r="AE974" s="350"/>
      <c r="AF974" s="350"/>
      <c r="AG974" s="350"/>
      <c r="AH974" s="350" t="s">
        <v>364</v>
      </c>
      <c r="AI974" s="843"/>
      <c r="AJ974" s="351"/>
      <c r="AK974" s="1636"/>
      <c r="AL974" s="483"/>
      <c r="AM974"/>
      <c r="AO974" t="s">
        <v>364</v>
      </c>
      <c r="AQ974" s="1453"/>
    </row>
    <row r="975" spans="1:43" outlineLevel="1" x14ac:dyDescent="0.2">
      <c r="A975" s="787"/>
      <c r="B975" s="807" t="s">
        <v>2277</v>
      </c>
      <c r="C975" s="978"/>
      <c r="D975" s="978"/>
      <c r="E975" s="768">
        <v>302</v>
      </c>
      <c r="F975" s="324" t="s">
        <v>188</v>
      </c>
      <c r="G975" s="289" t="s">
        <v>3101</v>
      </c>
      <c r="H975" s="290"/>
      <c r="I975" s="899">
        <v>200</v>
      </c>
      <c r="J975" s="292" t="s">
        <v>1927</v>
      </c>
      <c r="K975" s="290"/>
      <c r="L975" s="656"/>
      <c r="M975" s="294">
        <v>0.15</v>
      </c>
      <c r="N975" s="1465">
        <v>27</v>
      </c>
      <c r="O975" s="283">
        <v>2296.5839999999998</v>
      </c>
      <c r="P975" s="297">
        <v>2.9</v>
      </c>
      <c r="Q975" s="1056">
        <v>66.600939999999994</v>
      </c>
      <c r="R975" s="1056">
        <v>147.90001000000001</v>
      </c>
      <c r="S975" s="1056">
        <v>45.93168</v>
      </c>
      <c r="T975" s="298">
        <v>2557.0166299999996</v>
      </c>
      <c r="U975" s="286">
        <v>411.67968000000002</v>
      </c>
      <c r="V975" s="299">
        <v>2968.6963099999998</v>
      </c>
      <c r="W975" s="287">
        <v>161.1645</v>
      </c>
      <c r="X975" s="287">
        <v>27.123000000000001</v>
      </c>
      <c r="Y975" s="287">
        <v>70.569000000000003</v>
      </c>
      <c r="Z975" s="346">
        <v>258.85649999999998</v>
      </c>
      <c r="AA975" s="298">
        <v>3227.5528099999997</v>
      </c>
      <c r="AB975" s="260"/>
      <c r="AC975" s="260"/>
      <c r="AD975" s="260"/>
      <c r="AE975" s="260"/>
      <c r="AF975" s="260"/>
      <c r="AG975" s="260"/>
      <c r="AH975" s="260" t="s">
        <v>364</v>
      </c>
      <c r="AI975" s="261"/>
      <c r="AJ975" s="267"/>
      <c r="AK975" s="1633"/>
      <c r="AL975" s="483"/>
      <c r="AM975"/>
      <c r="AO975" t="s">
        <v>364</v>
      </c>
      <c r="AQ975" s="1453"/>
    </row>
    <row r="976" spans="1:43" ht="25.5" x14ac:dyDescent="0.2">
      <c r="A976" s="804" t="s">
        <v>2127</v>
      </c>
      <c r="B976" s="781" t="s">
        <v>2277</v>
      </c>
      <c r="C976" s="977" t="s">
        <v>2553</v>
      </c>
      <c r="D976" s="977" t="s">
        <v>2554</v>
      </c>
      <c r="E976" s="769">
        <v>302</v>
      </c>
      <c r="F976" s="325" t="s">
        <v>189</v>
      </c>
      <c r="G976" s="268" t="s">
        <v>1880</v>
      </c>
      <c r="H976" s="268" t="s">
        <v>498</v>
      </c>
      <c r="I976" s="898"/>
      <c r="J976" s="302" t="s">
        <v>842</v>
      </c>
      <c r="K976" s="271">
        <v>27488</v>
      </c>
      <c r="L976" s="327" t="s">
        <v>701</v>
      </c>
      <c r="M976" s="272">
        <v>2.8</v>
      </c>
      <c r="N976" s="1097"/>
      <c r="O976" s="273">
        <v>75947.187600000005</v>
      </c>
      <c r="P976" s="269"/>
      <c r="Q976" s="1055">
        <v>1898.6796900000002</v>
      </c>
      <c r="R976" s="1055">
        <v>4890.9988800000001</v>
      </c>
      <c r="S976" s="1055">
        <v>1518.9437499999999</v>
      </c>
      <c r="T976" s="274">
        <v>84255.80992</v>
      </c>
      <c r="U976" s="272">
        <v>13565.185399999998</v>
      </c>
      <c r="V976" s="272">
        <v>97820.995320000016</v>
      </c>
      <c r="W976" s="275">
        <v>3008.404</v>
      </c>
      <c r="X976" s="275">
        <v>506.29599999999994</v>
      </c>
      <c r="Y976" s="275">
        <v>1317.2879999999998</v>
      </c>
      <c r="Z976" s="272">
        <v>4831.9880000000003</v>
      </c>
      <c r="AA976" s="274">
        <v>102652.98332</v>
      </c>
      <c r="AB976" s="464">
        <v>45420.953759999997</v>
      </c>
      <c r="AC976" s="464">
        <v>3771.1800000000003</v>
      </c>
      <c r="AD976" s="348">
        <v>950.04</v>
      </c>
      <c r="AE976" s="347">
        <v>49757.7464250048</v>
      </c>
      <c r="AF976" s="347">
        <v>4131.2522663999998</v>
      </c>
      <c r="AG976" s="347">
        <v>1561.12</v>
      </c>
      <c r="AH976" s="347">
        <v>158103.10201140479</v>
      </c>
      <c r="AI976" s="846">
        <v>5.75</v>
      </c>
      <c r="AJ976" s="398"/>
      <c r="AK976" s="1635">
        <v>126</v>
      </c>
      <c r="AL976" s="484"/>
      <c r="AM976" s="751" t="s">
        <v>2604</v>
      </c>
      <c r="AN976" t="b">
        <v>0</v>
      </c>
      <c r="AO976" t="e">
        <v>#NAME?</v>
      </c>
      <c r="AQ976" s="1454"/>
    </row>
    <row r="977" spans="1:43" outlineLevel="1" x14ac:dyDescent="0.2">
      <c r="A977" s="787"/>
      <c r="B977" s="781" t="s">
        <v>2277</v>
      </c>
      <c r="C977" s="977"/>
      <c r="D977" s="977"/>
      <c r="E977" s="767">
        <v>302</v>
      </c>
      <c r="F977" s="323" t="s">
        <v>189</v>
      </c>
      <c r="G977" s="276" t="s">
        <v>1880</v>
      </c>
      <c r="H977" s="277"/>
      <c r="I977" s="895">
        <v>1</v>
      </c>
      <c r="J977" s="279" t="s">
        <v>546</v>
      </c>
      <c r="K977" s="319">
        <v>27488</v>
      </c>
      <c r="L977" s="321"/>
      <c r="M977" s="281">
        <v>1</v>
      </c>
      <c r="N977" s="1463">
        <v>54</v>
      </c>
      <c r="O977" s="283">
        <v>44146.32</v>
      </c>
      <c r="P977" s="284">
        <v>2.5</v>
      </c>
      <c r="Q977" s="1056">
        <v>1103.6579999999999</v>
      </c>
      <c r="R977" s="1056">
        <v>2843.0230099999999</v>
      </c>
      <c r="S977" s="1056">
        <v>882.92639999999994</v>
      </c>
      <c r="T977" s="285">
        <v>48975.927409999997</v>
      </c>
      <c r="U977" s="286">
        <v>7885.1243100000002</v>
      </c>
      <c r="V977" s="286">
        <v>56861.051719999996</v>
      </c>
      <c r="W977" s="287">
        <v>1074.43</v>
      </c>
      <c r="X977" s="287">
        <v>180.82</v>
      </c>
      <c r="Y977" s="287">
        <v>470.46</v>
      </c>
      <c r="Z977" s="345">
        <v>1725.71</v>
      </c>
      <c r="AA977" s="285">
        <v>58586.761719999995</v>
      </c>
      <c r="AB977" s="369"/>
      <c r="AC977" s="369"/>
      <c r="AD977" s="369"/>
      <c r="AE977" s="350"/>
      <c r="AF977" s="350"/>
      <c r="AG977" s="350"/>
      <c r="AH977" s="350" t="s">
        <v>364</v>
      </c>
      <c r="AI977" s="847" t="s">
        <v>0</v>
      </c>
      <c r="AJ977" s="358"/>
      <c r="AK977" s="1636"/>
      <c r="AL977" s="483"/>
      <c r="AM977"/>
      <c r="AO977" t="s">
        <v>364</v>
      </c>
      <c r="AQ977" s="1453"/>
    </row>
    <row r="978" spans="1:43" outlineLevel="1" x14ac:dyDescent="0.2">
      <c r="A978" s="787"/>
      <c r="B978" s="781" t="s">
        <v>2277</v>
      </c>
      <c r="C978" s="977"/>
      <c r="D978" s="977"/>
      <c r="E978" s="767">
        <v>302</v>
      </c>
      <c r="F978" s="323" t="s">
        <v>189</v>
      </c>
      <c r="G978" s="276" t="s">
        <v>1880</v>
      </c>
      <c r="H978" s="277"/>
      <c r="I978" s="895">
        <v>180</v>
      </c>
      <c r="J978" s="279" t="s">
        <v>543</v>
      </c>
      <c r="K978" s="319"/>
      <c r="L978" s="322"/>
      <c r="M978" s="281">
        <v>1.1000000000000001</v>
      </c>
      <c r="N978" s="1463">
        <v>30</v>
      </c>
      <c r="O978" s="283">
        <v>18944.64</v>
      </c>
      <c r="P978" s="284">
        <v>2.5</v>
      </c>
      <c r="Q978" s="1056">
        <v>473.61599999999999</v>
      </c>
      <c r="R978" s="1056">
        <v>1220.0348200000001</v>
      </c>
      <c r="S978" s="1056">
        <v>378.89280000000002</v>
      </c>
      <c r="T978" s="285">
        <v>21017.183620000003</v>
      </c>
      <c r="U978" s="286">
        <v>3383.76656</v>
      </c>
      <c r="V978" s="286">
        <v>24400.950180000003</v>
      </c>
      <c r="W978" s="287">
        <v>1181.873</v>
      </c>
      <c r="X978" s="287">
        <v>198.90199999999999</v>
      </c>
      <c r="Y978" s="287">
        <v>517.50599999999997</v>
      </c>
      <c r="Z978" s="345">
        <v>1898.2809999999999</v>
      </c>
      <c r="AA978" s="285">
        <v>26299.231180000002</v>
      </c>
      <c r="AB978" s="263"/>
      <c r="AC978" s="263"/>
      <c r="AD978" s="263"/>
      <c r="AE978" s="249"/>
      <c r="AF978" s="249"/>
      <c r="AG978" s="249"/>
      <c r="AH978" s="249"/>
      <c r="AI978" s="225"/>
      <c r="AJ978" s="266"/>
      <c r="AK978" s="1636"/>
      <c r="AL978" s="483"/>
      <c r="AM978"/>
      <c r="AO978" t="s">
        <v>364</v>
      </c>
      <c r="AQ978" s="1453"/>
    </row>
    <row r="979" spans="1:43" outlineLevel="1" x14ac:dyDescent="0.2">
      <c r="A979" s="787"/>
      <c r="B979" s="781" t="s">
        <v>2277</v>
      </c>
      <c r="C979" s="977"/>
      <c r="D979" s="977"/>
      <c r="E979" s="767">
        <v>302</v>
      </c>
      <c r="F979" s="323" t="s">
        <v>189</v>
      </c>
      <c r="G979" s="276" t="s">
        <v>1880</v>
      </c>
      <c r="H979" s="277"/>
      <c r="I979" s="895">
        <v>200</v>
      </c>
      <c r="J979" s="279" t="s">
        <v>1927</v>
      </c>
      <c r="K979" s="277"/>
      <c r="L979" s="322"/>
      <c r="M979" s="281">
        <v>0.32</v>
      </c>
      <c r="N979" s="1463">
        <v>27</v>
      </c>
      <c r="O979" s="283">
        <v>4899.3792000000003</v>
      </c>
      <c r="P979" s="284">
        <v>2.5</v>
      </c>
      <c r="Q979" s="1056">
        <v>122.48448</v>
      </c>
      <c r="R979" s="1056">
        <v>315.52001999999999</v>
      </c>
      <c r="S979" s="1056">
        <v>97.987579999999994</v>
      </c>
      <c r="T979" s="285">
        <v>5435.3712800000003</v>
      </c>
      <c r="U979" s="286">
        <v>875.09478000000001</v>
      </c>
      <c r="V979" s="286">
        <v>6310.4660600000007</v>
      </c>
      <c r="W979" s="287">
        <v>343.81760000000003</v>
      </c>
      <c r="X979" s="287">
        <v>57.862400000000001</v>
      </c>
      <c r="Y979" s="287">
        <v>150.5472</v>
      </c>
      <c r="Z979" s="345">
        <v>552.22720000000004</v>
      </c>
      <c r="AA979" s="285">
        <v>6862.6932600000009</v>
      </c>
      <c r="AB979" s="257">
        <v>37430.416799999999</v>
      </c>
      <c r="AC979" s="257">
        <v>3377.8886400000001</v>
      </c>
      <c r="AD979" s="263"/>
      <c r="AE979" s="249">
        <v>41004.272996063999</v>
      </c>
      <c r="AF979" s="249">
        <v>3700.4094473472001</v>
      </c>
      <c r="AG979" s="249"/>
      <c r="AH979" s="249"/>
      <c r="AI979" s="225"/>
      <c r="AJ979" s="266"/>
      <c r="AK979" s="1636"/>
      <c r="AL979" s="483"/>
      <c r="AM979"/>
      <c r="AO979" t="s">
        <v>364</v>
      </c>
      <c r="AQ979" s="1453"/>
    </row>
    <row r="980" spans="1:43" outlineLevel="1" x14ac:dyDescent="0.2">
      <c r="A980" s="787"/>
      <c r="B980" s="781" t="s">
        <v>2277</v>
      </c>
      <c r="C980" s="977"/>
      <c r="D980" s="977"/>
      <c r="E980" s="767">
        <v>302</v>
      </c>
      <c r="F980" s="323" t="s">
        <v>189</v>
      </c>
      <c r="G980" s="276" t="s">
        <v>1880</v>
      </c>
      <c r="H980" s="277"/>
      <c r="I980" s="895">
        <v>170</v>
      </c>
      <c r="J980" s="279" t="s">
        <v>3262</v>
      </c>
      <c r="K980" s="277"/>
      <c r="L980" s="322"/>
      <c r="M980" s="281">
        <v>0.33</v>
      </c>
      <c r="N980" s="1463">
        <v>36</v>
      </c>
      <c r="O980" s="283">
        <v>7191.3203999999996</v>
      </c>
      <c r="P980" s="284">
        <v>2.5</v>
      </c>
      <c r="Q980" s="1056">
        <v>179.78300999999999</v>
      </c>
      <c r="R980" s="1056">
        <v>463.12103000000002</v>
      </c>
      <c r="S980" s="1056">
        <v>143.82641000000001</v>
      </c>
      <c r="T980" s="285">
        <v>7978.0508499999996</v>
      </c>
      <c r="U980" s="286">
        <v>1284.4661900000001</v>
      </c>
      <c r="V980" s="286">
        <v>9262.5170399999988</v>
      </c>
      <c r="W980" s="287">
        <v>354.56189999999998</v>
      </c>
      <c r="X980" s="287">
        <v>59.6706</v>
      </c>
      <c r="Y980" s="287">
        <v>155.2518</v>
      </c>
      <c r="Z980" s="345">
        <v>569.48429999999996</v>
      </c>
      <c r="AA980" s="285">
        <v>9832.0013399999989</v>
      </c>
      <c r="AB980" s="263"/>
      <c r="AC980" s="263"/>
      <c r="AD980" s="263"/>
      <c r="AE980" s="249"/>
      <c r="AF980" s="249"/>
      <c r="AG980" s="249"/>
      <c r="AH980" s="249"/>
      <c r="AI980" s="233"/>
      <c r="AJ980" s="355"/>
      <c r="AK980" s="1636"/>
      <c r="AL980" s="483"/>
      <c r="AM980"/>
      <c r="AO980" t="s">
        <v>364</v>
      </c>
      <c r="AQ980" s="1457"/>
    </row>
    <row r="981" spans="1:43" outlineLevel="1" x14ac:dyDescent="0.2">
      <c r="A981" s="787"/>
      <c r="B981" s="781" t="s">
        <v>2277</v>
      </c>
      <c r="C981" s="977"/>
      <c r="D981" s="977"/>
      <c r="E981" s="767">
        <v>302</v>
      </c>
      <c r="F981" s="323" t="s">
        <v>189</v>
      </c>
      <c r="G981" s="276" t="s">
        <v>1880</v>
      </c>
      <c r="H981" s="277"/>
      <c r="I981" s="895">
        <v>201</v>
      </c>
      <c r="J981" s="279" t="s">
        <v>2609</v>
      </c>
      <c r="K981" s="277"/>
      <c r="L981" s="322"/>
      <c r="M981" s="281">
        <v>0.05</v>
      </c>
      <c r="N981" s="1463">
        <v>27</v>
      </c>
      <c r="O981" s="283">
        <v>765.52800000000002</v>
      </c>
      <c r="P981" s="284">
        <v>2.5</v>
      </c>
      <c r="Q981" s="1056">
        <v>19.138200000000001</v>
      </c>
      <c r="R981" s="1056">
        <v>49.3</v>
      </c>
      <c r="S981" s="1056">
        <v>15.310560000000001</v>
      </c>
      <c r="T981" s="285">
        <v>849.27675999999997</v>
      </c>
      <c r="U981" s="286">
        <v>136.73356000000001</v>
      </c>
      <c r="V981" s="286">
        <v>986.01031999999998</v>
      </c>
      <c r="W981" s="287">
        <v>53.721499999999999</v>
      </c>
      <c r="X981" s="287">
        <v>9.0410000000000004</v>
      </c>
      <c r="Y981" s="287">
        <v>23.523</v>
      </c>
      <c r="Z981" s="345">
        <v>86.285499999999999</v>
      </c>
      <c r="AA981" s="285">
        <v>1072.29582</v>
      </c>
      <c r="AB981" s="257">
        <v>7990.5369600000004</v>
      </c>
      <c r="AC981" s="257">
        <v>393.29136</v>
      </c>
      <c r="AD981" s="263"/>
      <c r="AE981" s="249">
        <v>8753.4734289408007</v>
      </c>
      <c r="AF981" s="249">
        <v>430.8428190528</v>
      </c>
      <c r="AG981" s="249"/>
      <c r="AH981" s="249"/>
      <c r="AI981" s="354"/>
      <c r="AJ981" s="361"/>
      <c r="AK981" s="1636"/>
      <c r="AL981" s="483"/>
      <c r="AM981"/>
      <c r="AO981" t="s">
        <v>364</v>
      </c>
      <c r="AQ981" s="1457"/>
    </row>
    <row r="982" spans="1:43" ht="15" customHeight="1" outlineLevel="1" x14ac:dyDescent="0.2">
      <c r="A982" s="787"/>
      <c r="B982" s="807" t="s">
        <v>2277</v>
      </c>
      <c r="C982" s="978"/>
      <c r="D982" s="978"/>
      <c r="E982" s="768">
        <v>302</v>
      </c>
      <c r="F982" s="324" t="s">
        <v>189</v>
      </c>
      <c r="G982" s="289" t="s">
        <v>1880</v>
      </c>
      <c r="H982" s="290"/>
      <c r="I982" s="897" t="s">
        <v>587</v>
      </c>
      <c r="J982" s="443" t="s">
        <v>702</v>
      </c>
      <c r="K982" s="444"/>
      <c r="L982" s="450"/>
      <c r="M982" s="430"/>
      <c r="N982" s="1473"/>
      <c r="O982" s="430"/>
      <c r="P982" s="429"/>
      <c r="Q982" s="1062"/>
      <c r="R982" s="1062"/>
      <c r="S982" s="1062"/>
      <c r="T982" s="430"/>
      <c r="U982" s="430"/>
      <c r="V982" s="430"/>
      <c r="W982" s="430"/>
      <c r="X982" s="430"/>
      <c r="Y982" s="430"/>
      <c r="Z982" s="430"/>
      <c r="AA982" s="430"/>
      <c r="AB982" s="260"/>
      <c r="AC982" s="260"/>
      <c r="AD982" s="260"/>
      <c r="AE982" s="260"/>
      <c r="AF982" s="260"/>
      <c r="AG982" s="260"/>
      <c r="AH982" s="260" t="s">
        <v>364</v>
      </c>
      <c r="AI982" s="261"/>
      <c r="AJ982" s="267"/>
      <c r="AK982" s="1633"/>
      <c r="AL982" s="483"/>
      <c r="AM982"/>
      <c r="AO982" t="s">
        <v>364</v>
      </c>
      <c r="AQ982" s="1453"/>
    </row>
    <row r="983" spans="1:43" ht="25.5" x14ac:dyDescent="0.2">
      <c r="A983" s="804" t="s">
        <v>2753</v>
      </c>
      <c r="B983" s="781" t="s">
        <v>2277</v>
      </c>
      <c r="C983" s="977" t="s">
        <v>2553</v>
      </c>
      <c r="D983" s="977" t="s">
        <v>376</v>
      </c>
      <c r="E983" s="769">
        <v>302</v>
      </c>
      <c r="F983" s="325" t="s">
        <v>3067</v>
      </c>
      <c r="G983" s="735" t="s">
        <v>167</v>
      </c>
      <c r="H983" s="268" t="s">
        <v>2306</v>
      </c>
      <c r="I983" s="898"/>
      <c r="J983" s="1700" t="s">
        <v>3177</v>
      </c>
      <c r="K983" s="1701">
        <v>12</v>
      </c>
      <c r="L983" s="711" t="s">
        <v>641</v>
      </c>
      <c r="M983" s="1046">
        <v>3.76</v>
      </c>
      <c r="N983" s="1474"/>
      <c r="O983" s="307">
        <v>113761.99680000001</v>
      </c>
      <c r="P983" s="306"/>
      <c r="Q983" s="1046">
        <v>2844.0499199999999</v>
      </c>
      <c r="R983" s="1046">
        <v>7326.2725900000005</v>
      </c>
      <c r="S983" s="1046">
        <v>2275.2399399999999</v>
      </c>
      <c r="T983" s="308">
        <v>126207.55925000001</v>
      </c>
      <c r="U983" s="305">
        <v>20319.41704</v>
      </c>
      <c r="V983" s="305">
        <v>146526.97628999999</v>
      </c>
      <c r="W983" s="309">
        <v>4039.8567999999996</v>
      </c>
      <c r="X983" s="309">
        <v>679.8832000000001</v>
      </c>
      <c r="Y983" s="309">
        <v>1768.9295999999999</v>
      </c>
      <c r="Z983" s="305">
        <v>6488.6695999999993</v>
      </c>
      <c r="AA983" s="308">
        <v>153015.64588999999</v>
      </c>
      <c r="AB983" s="1702">
        <v>15695.588159999999</v>
      </c>
      <c r="AC983" s="1702">
        <v>6035.3496000000005</v>
      </c>
      <c r="AD983" s="1703">
        <v>950.04</v>
      </c>
      <c r="AE983" s="1704">
        <v>17194.202917516799</v>
      </c>
      <c r="AF983" s="1704">
        <v>6611.6047798080008</v>
      </c>
      <c r="AG983" s="1704">
        <v>1561.12</v>
      </c>
      <c r="AH983" s="1704">
        <v>178382.57358732479</v>
      </c>
      <c r="AI983" s="1705">
        <v>14865.21</v>
      </c>
      <c r="AJ983" s="1706"/>
      <c r="AK983" s="1635"/>
      <c r="AL983" s="484"/>
      <c r="AM983" s="751" t="s">
        <v>2604</v>
      </c>
      <c r="AN983" t="b">
        <v>0</v>
      </c>
      <c r="AO983" t="e">
        <v>#NAME?</v>
      </c>
      <c r="AQ983" s="1454"/>
    </row>
    <row r="984" spans="1:43" ht="25.5" x14ac:dyDescent="0.2">
      <c r="A984" s="804" t="s">
        <v>2128</v>
      </c>
      <c r="B984" s="781" t="s">
        <v>2277</v>
      </c>
      <c r="C984" s="977" t="s">
        <v>2553</v>
      </c>
      <c r="D984" s="977" t="s">
        <v>376</v>
      </c>
      <c r="E984" s="769">
        <v>302</v>
      </c>
      <c r="F984" s="325" t="s">
        <v>190</v>
      </c>
      <c r="G984" s="735" t="s">
        <v>167</v>
      </c>
      <c r="H984" s="268" t="s">
        <v>498</v>
      </c>
      <c r="I984" s="898"/>
      <c r="J984" s="379" t="s">
        <v>1785</v>
      </c>
      <c r="K984" s="1613">
        <v>12</v>
      </c>
      <c r="L984" s="1614" t="s">
        <v>641</v>
      </c>
      <c r="M984" s="1070">
        <v>3.76</v>
      </c>
      <c r="N984" s="1486"/>
      <c r="O984" s="383">
        <v>113761.99680000001</v>
      </c>
      <c r="P984" s="382"/>
      <c r="Q984" s="1070">
        <v>2844.0499199999999</v>
      </c>
      <c r="R984" s="1070">
        <v>7326.2725900000005</v>
      </c>
      <c r="S984" s="1070">
        <v>2275.2399399999999</v>
      </c>
      <c r="T984" s="385">
        <v>126207.55925000001</v>
      </c>
      <c r="U984" s="384">
        <v>20319.41704</v>
      </c>
      <c r="V984" s="384">
        <v>146526.97628999999</v>
      </c>
      <c r="W984" s="386">
        <v>4039.8567999999996</v>
      </c>
      <c r="X984" s="386">
        <v>679.8832000000001</v>
      </c>
      <c r="Y984" s="386">
        <v>1768.9295999999999</v>
      </c>
      <c r="Z984" s="1612">
        <v>6488.6695999999993</v>
      </c>
      <c r="AA984" s="385">
        <v>153015.64588999999</v>
      </c>
      <c r="AB984" s="468">
        <v>15695.588159999999</v>
      </c>
      <c r="AC984" s="468">
        <v>6035.3496000000005</v>
      </c>
      <c r="AD984" s="469">
        <v>950.04</v>
      </c>
      <c r="AE984" s="362">
        <v>17194.202917516799</v>
      </c>
      <c r="AF984" s="362">
        <v>6611.6047798080008</v>
      </c>
      <c r="AG984" s="362">
        <v>1561.12</v>
      </c>
      <c r="AH984" s="362">
        <v>178382.57358732479</v>
      </c>
      <c r="AI984" s="362">
        <v>14865.21</v>
      </c>
      <c r="AJ984" s="363"/>
      <c r="AK984" s="1635">
        <v>127</v>
      </c>
      <c r="AL984" s="484"/>
      <c r="AM984" s="751"/>
      <c r="AQ984" s="1454"/>
    </row>
    <row r="985" spans="1:43" outlineLevel="1" x14ac:dyDescent="0.2">
      <c r="A985" s="787"/>
      <c r="B985" s="781" t="s">
        <v>2277</v>
      </c>
      <c r="C985" s="977"/>
      <c r="D985" s="977"/>
      <c r="E985" s="767">
        <v>302</v>
      </c>
      <c r="F985" s="323" t="s">
        <v>190</v>
      </c>
      <c r="G985" s="276" t="s">
        <v>167</v>
      </c>
      <c r="H985" s="277"/>
      <c r="I985" s="895">
        <v>1</v>
      </c>
      <c r="J985" s="279" t="s">
        <v>546</v>
      </c>
      <c r="K985" s="319"/>
      <c r="L985" s="321"/>
      <c r="M985" s="281">
        <v>1.34</v>
      </c>
      <c r="N985" s="1463">
        <v>54</v>
      </c>
      <c r="O985" s="283">
        <v>59156.068800000001</v>
      </c>
      <c r="P985" s="284">
        <v>2.5</v>
      </c>
      <c r="Q985" s="1056">
        <v>1478.9017200000001</v>
      </c>
      <c r="R985" s="1056">
        <v>3809.65083</v>
      </c>
      <c r="S985" s="1056">
        <v>1183.12138</v>
      </c>
      <c r="T985" s="285">
        <v>65627.742729999998</v>
      </c>
      <c r="U985" s="286">
        <v>10566.066580000001</v>
      </c>
      <c r="V985" s="286">
        <v>76193.809309999997</v>
      </c>
      <c r="W985" s="287">
        <v>1439.7362000000001</v>
      </c>
      <c r="X985" s="287">
        <v>242.2988</v>
      </c>
      <c r="Y985" s="287">
        <v>630.41639999999995</v>
      </c>
      <c r="Z985" s="345">
        <v>2312.4513999999999</v>
      </c>
      <c r="AA985" s="285">
        <v>78506.260710000002</v>
      </c>
      <c r="AB985" s="369"/>
      <c r="AC985" s="369"/>
      <c r="AD985" s="369"/>
      <c r="AE985" s="350"/>
      <c r="AF985" s="350"/>
      <c r="AG985" s="350"/>
      <c r="AH985" s="350" t="s">
        <v>364</v>
      </c>
      <c r="AI985" s="843"/>
      <c r="AJ985" s="351"/>
      <c r="AK985" s="1636"/>
      <c r="AL985" s="483"/>
      <c r="AM985"/>
      <c r="AO985" t="s">
        <v>364</v>
      </c>
      <c r="AQ985" s="1453"/>
    </row>
    <row r="986" spans="1:43" outlineLevel="1" x14ac:dyDescent="0.2">
      <c r="A986" s="787"/>
      <c r="B986" s="781" t="s">
        <v>2277</v>
      </c>
      <c r="C986" s="977"/>
      <c r="D986" s="977"/>
      <c r="E986" s="767">
        <v>302</v>
      </c>
      <c r="F986" s="323" t="s">
        <v>190</v>
      </c>
      <c r="G986" s="276" t="s">
        <v>167</v>
      </c>
      <c r="H986" s="277"/>
      <c r="I986" s="895">
        <v>147</v>
      </c>
      <c r="J986" s="279" t="s">
        <v>566</v>
      </c>
      <c r="K986" s="319"/>
      <c r="L986" s="322"/>
      <c r="M986" s="281">
        <v>0.3</v>
      </c>
      <c r="N986" s="1463">
        <v>39</v>
      </c>
      <c r="O986" s="283">
        <v>7353.9</v>
      </c>
      <c r="P986" s="284">
        <v>2.5</v>
      </c>
      <c r="Q986" s="1056">
        <v>183.8475</v>
      </c>
      <c r="R986" s="1056">
        <v>473.59116</v>
      </c>
      <c r="S986" s="1056">
        <v>147.078</v>
      </c>
      <c r="T986" s="285">
        <v>8158.4166599999999</v>
      </c>
      <c r="U986" s="286">
        <v>1313.5050799999999</v>
      </c>
      <c r="V986" s="286">
        <v>9471.9217399999998</v>
      </c>
      <c r="W986" s="287">
        <v>322.32900000000001</v>
      </c>
      <c r="X986" s="287">
        <v>54.246000000000002</v>
      </c>
      <c r="Y986" s="287">
        <v>141.13800000000001</v>
      </c>
      <c r="Z986" s="345">
        <v>517.71299999999997</v>
      </c>
      <c r="AA986" s="285">
        <v>9989.6347399999995</v>
      </c>
      <c r="AB986" s="263"/>
      <c r="AC986" s="263"/>
      <c r="AD986" s="263"/>
      <c r="AE986" s="249"/>
      <c r="AF986" s="249"/>
      <c r="AG986" s="249"/>
      <c r="AH986" s="249" t="s">
        <v>364</v>
      </c>
      <c r="AI986" s="225"/>
      <c r="AJ986" s="266"/>
      <c r="AK986" s="1636"/>
      <c r="AL986" s="483"/>
      <c r="AM986"/>
      <c r="AO986" t="s">
        <v>364</v>
      </c>
      <c r="AQ986" s="1453"/>
    </row>
    <row r="987" spans="1:43" outlineLevel="1" x14ac:dyDescent="0.2">
      <c r="A987" s="787"/>
      <c r="B987" s="781" t="s">
        <v>2277</v>
      </c>
      <c r="C987" s="977"/>
      <c r="D987" s="977"/>
      <c r="E987" s="767">
        <v>302</v>
      </c>
      <c r="F987" s="323" t="s">
        <v>190</v>
      </c>
      <c r="G987" s="276" t="s">
        <v>167</v>
      </c>
      <c r="H987" s="277"/>
      <c r="I987" s="895">
        <v>80</v>
      </c>
      <c r="J987" s="279" t="s">
        <v>561</v>
      </c>
      <c r="K987" s="319">
        <v>19090.12</v>
      </c>
      <c r="L987" s="322"/>
      <c r="M987" s="281">
        <v>1.1599999999999999</v>
      </c>
      <c r="N987" s="1463">
        <v>40</v>
      </c>
      <c r="O987" s="283">
        <v>29572.483199999999</v>
      </c>
      <c r="P987" s="284">
        <v>2.5</v>
      </c>
      <c r="Q987" s="1056">
        <v>739.31208000000004</v>
      </c>
      <c r="R987" s="1056">
        <v>1904.46792</v>
      </c>
      <c r="S987" s="1056">
        <v>591.44965999999999</v>
      </c>
      <c r="T987" s="285">
        <v>32807.71286</v>
      </c>
      <c r="U987" s="286">
        <v>5282.0417699999998</v>
      </c>
      <c r="V987" s="286">
        <v>38089.754629999996</v>
      </c>
      <c r="W987" s="287">
        <v>1246.3388</v>
      </c>
      <c r="X987" s="287">
        <v>209.75120000000001</v>
      </c>
      <c r="Y987" s="287">
        <v>545.73360000000002</v>
      </c>
      <c r="Z987" s="345">
        <v>2001.8235999999999</v>
      </c>
      <c r="AA987" s="285">
        <v>40091.578229999999</v>
      </c>
      <c r="AB987" s="263"/>
      <c r="AC987" s="263"/>
      <c r="AD987" s="263"/>
      <c r="AE987" s="249"/>
      <c r="AF987" s="249"/>
      <c r="AG987" s="249"/>
      <c r="AH987" s="249"/>
      <c r="AI987" s="225"/>
      <c r="AJ987" s="266"/>
      <c r="AK987" s="1636"/>
      <c r="AL987" s="483"/>
      <c r="AM987"/>
      <c r="AO987" t="s">
        <v>364</v>
      </c>
      <c r="AQ987" s="1453"/>
    </row>
    <row r="988" spans="1:43" outlineLevel="1" x14ac:dyDescent="0.2">
      <c r="A988" s="787"/>
      <c r="B988" s="781" t="s">
        <v>2277</v>
      </c>
      <c r="C988" s="977"/>
      <c r="D988" s="977"/>
      <c r="E988" s="767">
        <v>302</v>
      </c>
      <c r="F988" s="323" t="s">
        <v>190</v>
      </c>
      <c r="G988" s="276" t="s">
        <v>167</v>
      </c>
      <c r="H988" s="277"/>
      <c r="I988" s="895">
        <v>200</v>
      </c>
      <c r="J988" s="279" t="s">
        <v>1927</v>
      </c>
      <c r="K988" s="277"/>
      <c r="L988" s="322"/>
      <c r="M988" s="281">
        <v>0.43</v>
      </c>
      <c r="N988" s="1463">
        <v>27</v>
      </c>
      <c r="O988" s="283">
        <v>6583.5407999999998</v>
      </c>
      <c r="P988" s="284">
        <v>2.5</v>
      </c>
      <c r="Q988" s="1056">
        <v>164.58851999999999</v>
      </c>
      <c r="R988" s="1056">
        <v>423.98003</v>
      </c>
      <c r="S988" s="1056">
        <v>131.67081999999999</v>
      </c>
      <c r="T988" s="285">
        <v>7303.78017</v>
      </c>
      <c r="U988" s="286">
        <v>1175.90861</v>
      </c>
      <c r="V988" s="286">
        <v>8479.6887800000004</v>
      </c>
      <c r="W988" s="287">
        <v>462.00490000000002</v>
      </c>
      <c r="X988" s="287">
        <v>77.752600000000001</v>
      </c>
      <c r="Y988" s="287">
        <v>202.2978</v>
      </c>
      <c r="Z988" s="345">
        <v>742.05529999999999</v>
      </c>
      <c r="AA988" s="285">
        <v>9221.7440800000004</v>
      </c>
      <c r="AB988" s="257">
        <v>13079.304</v>
      </c>
      <c r="AC988" s="257">
        <v>5467.9161600000007</v>
      </c>
      <c r="AD988" s="263"/>
      <c r="AE988" s="249">
        <v>14328.115945920001</v>
      </c>
      <c r="AF988" s="249">
        <v>5989.9927949568009</v>
      </c>
      <c r="AG988" s="249"/>
      <c r="AH988" s="249"/>
      <c r="AI988" s="225"/>
      <c r="AJ988" s="266"/>
      <c r="AK988" s="1636"/>
      <c r="AL988" s="483"/>
      <c r="AM988"/>
      <c r="AO988" t="s">
        <v>364</v>
      </c>
      <c r="AQ988" s="1453"/>
    </row>
    <row r="989" spans="1:43" outlineLevel="1" x14ac:dyDescent="0.2">
      <c r="A989" s="787"/>
      <c r="B989" s="781" t="s">
        <v>2277</v>
      </c>
      <c r="C989" s="977"/>
      <c r="D989" s="977"/>
      <c r="E989" s="767">
        <v>302</v>
      </c>
      <c r="F989" s="323" t="s">
        <v>190</v>
      </c>
      <c r="G989" s="276" t="s">
        <v>167</v>
      </c>
      <c r="H989" s="277"/>
      <c r="I989" s="895">
        <v>170</v>
      </c>
      <c r="J989" s="279" t="s">
        <v>3262</v>
      </c>
      <c r="K989" s="277"/>
      <c r="L989" s="322"/>
      <c r="M989" s="281">
        <v>0.46</v>
      </c>
      <c r="N989" s="1463">
        <v>36</v>
      </c>
      <c r="O989" s="283">
        <v>10024.264800000001</v>
      </c>
      <c r="P989" s="284">
        <v>2.5</v>
      </c>
      <c r="Q989" s="1056">
        <v>250.60661999999999</v>
      </c>
      <c r="R989" s="1056">
        <v>645.56264999999996</v>
      </c>
      <c r="S989" s="1056">
        <v>200.4853</v>
      </c>
      <c r="T989" s="285">
        <v>11120.919370000001</v>
      </c>
      <c r="U989" s="286">
        <v>1790.46802</v>
      </c>
      <c r="V989" s="286">
        <v>12911.387390000002</v>
      </c>
      <c r="W989" s="287">
        <v>494.23779999999999</v>
      </c>
      <c r="X989" s="287">
        <v>83.177199999999999</v>
      </c>
      <c r="Y989" s="287">
        <v>216.41159999999999</v>
      </c>
      <c r="Z989" s="345">
        <v>793.82659999999998</v>
      </c>
      <c r="AA989" s="285">
        <v>13705.213990000002</v>
      </c>
      <c r="AB989" s="263"/>
      <c r="AC989" s="263"/>
      <c r="AD989" s="263"/>
      <c r="AE989" s="249"/>
      <c r="AF989" s="249"/>
      <c r="AG989" s="249"/>
      <c r="AH989" s="249"/>
      <c r="AI989" s="233"/>
      <c r="AJ989" s="355"/>
      <c r="AK989" s="1636"/>
      <c r="AL989" s="483"/>
      <c r="AM989"/>
      <c r="AO989" t="s">
        <v>364</v>
      </c>
      <c r="AQ989" s="1457"/>
    </row>
    <row r="990" spans="1:43" outlineLevel="1" x14ac:dyDescent="0.2">
      <c r="A990" s="787"/>
      <c r="B990" s="781" t="s">
        <v>2277</v>
      </c>
      <c r="C990" s="977"/>
      <c r="D990" s="977"/>
      <c r="E990" s="767">
        <v>302</v>
      </c>
      <c r="F990" s="323" t="s">
        <v>190</v>
      </c>
      <c r="G990" s="276" t="s">
        <v>167</v>
      </c>
      <c r="H990" s="277"/>
      <c r="I990" s="895">
        <v>201</v>
      </c>
      <c r="J990" s="279" t="s">
        <v>2609</v>
      </c>
      <c r="K990" s="277"/>
      <c r="L990" s="322"/>
      <c r="M990" s="281">
        <v>7.0000000000000007E-2</v>
      </c>
      <c r="N990" s="1463">
        <v>27</v>
      </c>
      <c r="O990" s="283">
        <v>1071.7392</v>
      </c>
      <c r="P990" s="284">
        <v>2.5</v>
      </c>
      <c r="Q990" s="1056">
        <v>26.793479999999999</v>
      </c>
      <c r="R990" s="1056">
        <v>69.02</v>
      </c>
      <c r="S990" s="1056">
        <v>21.43478</v>
      </c>
      <c r="T990" s="285">
        <v>1188.9874600000001</v>
      </c>
      <c r="U990" s="286">
        <v>191.42697999999999</v>
      </c>
      <c r="V990" s="286">
        <v>1380.41444</v>
      </c>
      <c r="W990" s="287">
        <v>75.210099999999997</v>
      </c>
      <c r="X990" s="287">
        <v>12.657400000000001</v>
      </c>
      <c r="Y990" s="287">
        <v>32.932200000000002</v>
      </c>
      <c r="Z990" s="345">
        <v>120.7997</v>
      </c>
      <c r="AA990" s="285">
        <v>1501.21414</v>
      </c>
      <c r="AB990" s="257">
        <v>2616.2841600000002</v>
      </c>
      <c r="AC990" s="257">
        <v>567.43343999999991</v>
      </c>
      <c r="AD990" s="263"/>
      <c r="AE990" s="249">
        <v>2866.0869715968001</v>
      </c>
      <c r="AF990" s="249">
        <v>621.61198485119985</v>
      </c>
      <c r="AG990" s="249"/>
      <c r="AH990" s="249"/>
      <c r="AI990" s="354"/>
      <c r="AJ990" s="361"/>
      <c r="AK990" s="1636"/>
      <c r="AL990" s="483"/>
      <c r="AM990"/>
      <c r="AO990" t="s">
        <v>364</v>
      </c>
      <c r="AQ990" s="1457"/>
    </row>
    <row r="991" spans="1:43" ht="15" customHeight="1" outlineLevel="1" x14ac:dyDescent="0.2">
      <c r="A991" s="787"/>
      <c r="B991" s="807" t="s">
        <v>2277</v>
      </c>
      <c r="C991" s="978"/>
      <c r="D991" s="978"/>
      <c r="E991" s="768">
        <v>302</v>
      </c>
      <c r="F991" s="324" t="s">
        <v>190</v>
      </c>
      <c r="G991" s="289" t="s">
        <v>167</v>
      </c>
      <c r="H991" s="290"/>
      <c r="I991" s="897" t="s">
        <v>587</v>
      </c>
      <c r="J991" s="443" t="s">
        <v>704</v>
      </c>
      <c r="K991" s="444"/>
      <c r="L991" s="450"/>
      <c r="M991" s="430"/>
      <c r="N991" s="1473"/>
      <c r="O991" s="430"/>
      <c r="P991" s="429"/>
      <c r="Q991" s="1062"/>
      <c r="R991" s="1062"/>
      <c r="S991" s="1062"/>
      <c r="T991" s="430"/>
      <c r="U991" s="430"/>
      <c r="V991" s="430"/>
      <c r="W991" s="430"/>
      <c r="X991" s="430"/>
      <c r="Y991" s="430"/>
      <c r="Z991" s="430"/>
      <c r="AA991" s="430"/>
      <c r="AB991" s="260"/>
      <c r="AC991" s="260"/>
      <c r="AD991" s="260"/>
      <c r="AE991" s="260"/>
      <c r="AF991" s="260"/>
      <c r="AG991" s="260"/>
      <c r="AH991" s="260" t="s">
        <v>364</v>
      </c>
      <c r="AI991" s="261"/>
      <c r="AJ991" s="267"/>
      <c r="AK991" s="1633"/>
      <c r="AL991" s="483"/>
      <c r="AM991"/>
      <c r="AO991" t="s">
        <v>364</v>
      </c>
      <c r="AQ991" s="1453"/>
    </row>
    <row r="992" spans="1:43" ht="28.9" customHeight="1" x14ac:dyDescent="0.2">
      <c r="A992" s="804" t="s">
        <v>3208</v>
      </c>
      <c r="B992" s="781" t="s">
        <v>2277</v>
      </c>
      <c r="C992" s="977" t="s">
        <v>2553</v>
      </c>
      <c r="D992" s="977" t="s">
        <v>376</v>
      </c>
      <c r="E992" s="769">
        <v>302</v>
      </c>
      <c r="F992" s="325" t="s">
        <v>190</v>
      </c>
      <c r="G992" s="735" t="s">
        <v>3550</v>
      </c>
      <c r="H992" s="1094" t="s">
        <v>3223</v>
      </c>
      <c r="I992" s="898"/>
      <c r="J992" s="302" t="s">
        <v>3207</v>
      </c>
      <c r="K992" s="1613">
        <v>12</v>
      </c>
      <c r="L992" s="1614" t="s">
        <v>641</v>
      </c>
      <c r="M992" s="1070">
        <v>1</v>
      </c>
      <c r="N992" s="1464"/>
      <c r="O992" s="273">
        <v>25493.52</v>
      </c>
      <c r="P992" s="269"/>
      <c r="Q992" s="1055">
        <v>637.33799999999997</v>
      </c>
      <c r="R992" s="1055">
        <v>1641.78269</v>
      </c>
      <c r="S992" s="1055">
        <v>509.87040000000002</v>
      </c>
      <c r="T992" s="274">
        <v>28282.51109</v>
      </c>
      <c r="U992" s="272">
        <v>4553.4842900000003</v>
      </c>
      <c r="V992" s="272">
        <v>32835.99538</v>
      </c>
      <c r="W992" s="275">
        <v>1074.43</v>
      </c>
      <c r="X992" s="275">
        <v>180.82</v>
      </c>
      <c r="Y992" s="275">
        <v>470.46</v>
      </c>
      <c r="Z992" s="272">
        <v>1725.71</v>
      </c>
      <c r="AA992" s="274">
        <v>34561.705379999999</v>
      </c>
      <c r="AB992" s="464">
        <v>0</v>
      </c>
      <c r="AC992" s="464">
        <v>0</v>
      </c>
      <c r="AD992" s="464">
        <v>0</v>
      </c>
      <c r="AE992" s="347">
        <v>0</v>
      </c>
      <c r="AF992" s="347">
        <v>0</v>
      </c>
      <c r="AG992" s="347">
        <v>0</v>
      </c>
      <c r="AH992" s="347">
        <v>34561.705379999999</v>
      </c>
      <c r="AI992" s="846">
        <v>2880.14</v>
      </c>
      <c r="AJ992" s="1635"/>
      <c r="AK992" s="1635">
        <v>128</v>
      </c>
      <c r="AL992" s="1699" t="s">
        <v>3209</v>
      </c>
      <c r="AM992"/>
      <c r="AQ992" s="1453"/>
    </row>
    <row r="993" spans="1:43" ht="15" customHeight="1" outlineLevel="1" x14ac:dyDescent="0.2">
      <c r="A993" s="788"/>
      <c r="B993" s="807" t="s">
        <v>2277</v>
      </c>
      <c r="C993" s="978"/>
      <c r="D993" s="978"/>
      <c r="E993" s="768">
        <v>302</v>
      </c>
      <c r="F993" s="324" t="s">
        <v>190</v>
      </c>
      <c r="G993" s="289" t="s">
        <v>3550</v>
      </c>
      <c r="H993" s="290"/>
      <c r="I993" s="899">
        <v>80</v>
      </c>
      <c r="J993" s="292" t="s">
        <v>561</v>
      </c>
      <c r="K993" s="320"/>
      <c r="L993" s="656"/>
      <c r="M993" s="294">
        <v>1</v>
      </c>
      <c r="N993" s="1465">
        <v>40</v>
      </c>
      <c r="O993" s="296">
        <v>25493.52</v>
      </c>
      <c r="P993" s="297">
        <v>2.5</v>
      </c>
      <c r="Q993" s="1058">
        <v>637.33799999999997</v>
      </c>
      <c r="R993" s="1058">
        <v>1641.78269</v>
      </c>
      <c r="S993" s="1058">
        <v>509.87040000000002</v>
      </c>
      <c r="T993" s="298">
        <v>28282.51109</v>
      </c>
      <c r="U993" s="299">
        <v>4553.4842900000003</v>
      </c>
      <c r="V993" s="299">
        <v>32835.99538</v>
      </c>
      <c r="W993" s="300">
        <v>1074.43</v>
      </c>
      <c r="X993" s="300">
        <v>180.82</v>
      </c>
      <c r="Y993" s="300">
        <v>470.46</v>
      </c>
      <c r="Z993" s="346">
        <v>1725.71</v>
      </c>
      <c r="AA993" s="298">
        <v>34561.705379999999</v>
      </c>
      <c r="AB993" s="353"/>
      <c r="AC993" s="260"/>
      <c r="AD993" s="260"/>
      <c r="AE993" s="260"/>
      <c r="AF993" s="260"/>
      <c r="AG993" s="260"/>
      <c r="AH993" s="260"/>
      <c r="AI993" s="261"/>
      <c r="AJ993" s="1633"/>
      <c r="AK993" s="1633"/>
      <c r="AL993" s="483"/>
      <c r="AM993"/>
      <c r="AQ993" s="1453"/>
    </row>
    <row r="994" spans="1:43" ht="44.25" customHeight="1" x14ac:dyDescent="0.2">
      <c r="A994" s="1775" t="s">
        <v>2752</v>
      </c>
      <c r="B994" s="1776" t="s">
        <v>2277</v>
      </c>
      <c r="C994" s="1777" t="s">
        <v>2553</v>
      </c>
      <c r="D994" s="1778" t="s">
        <v>2554</v>
      </c>
      <c r="E994" s="1779">
        <v>302</v>
      </c>
      <c r="F994" s="1780">
        <v>5</v>
      </c>
      <c r="G994" s="303" t="s">
        <v>167</v>
      </c>
      <c r="H994" s="303" t="s">
        <v>2306</v>
      </c>
      <c r="I994" s="1781"/>
      <c r="J994" s="1782" t="s">
        <v>3159</v>
      </c>
      <c r="K994" s="304">
        <v>12</v>
      </c>
      <c r="L994" s="711" t="s">
        <v>641</v>
      </c>
      <c r="M994" s="1783">
        <v>3.0999999999999996</v>
      </c>
      <c r="N994" s="1784"/>
      <c r="O994" s="1857">
        <v>80724.099600000001</v>
      </c>
      <c r="P994" s="306"/>
      <c r="Q994" s="1046">
        <v>2018.10249</v>
      </c>
      <c r="R994" s="1046">
        <v>5198.6320100000003</v>
      </c>
      <c r="S994" s="1046">
        <v>1614.4819899999998</v>
      </c>
      <c r="T994" s="308">
        <v>89555.316090000008</v>
      </c>
      <c r="U994" s="305">
        <v>14418.405889999998</v>
      </c>
      <c r="V994" s="305">
        <v>103973.72198</v>
      </c>
      <c r="W994" s="309">
        <v>3330.7330000000002</v>
      </c>
      <c r="X994" s="309">
        <v>560.54200000000003</v>
      </c>
      <c r="Y994" s="309">
        <v>1458.4259999999997</v>
      </c>
      <c r="Z994" s="305">
        <v>5349.701</v>
      </c>
      <c r="AA994" s="274">
        <v>109323.42298</v>
      </c>
      <c r="AB994" s="1046">
        <v>52825.49</v>
      </c>
      <c r="AC994" s="1046">
        <v>7201.9012000000002</v>
      </c>
      <c r="AD994" s="1046">
        <v>950.04</v>
      </c>
      <c r="AE994" s="1046">
        <v>57869.267785199998</v>
      </c>
      <c r="AF994" s="1046">
        <v>7889.538726576</v>
      </c>
      <c r="AG994" s="1785">
        <v>1561.12</v>
      </c>
      <c r="AH994" s="1786">
        <v>176643.349491776</v>
      </c>
      <c r="AI994" s="1786">
        <v>14720.28</v>
      </c>
      <c r="AJ994" s="1774"/>
      <c r="AK994" s="1627"/>
      <c r="AL994" s="483"/>
      <c r="AM994"/>
      <c r="AQ994" s="1453"/>
    </row>
    <row r="995" spans="1:43" ht="45.75" customHeight="1" x14ac:dyDescent="0.2">
      <c r="A995" s="1555" t="s">
        <v>3160</v>
      </c>
      <c r="B995" s="1556" t="s">
        <v>2277</v>
      </c>
      <c r="C995" s="1557" t="s">
        <v>2553</v>
      </c>
      <c r="D995" s="1558" t="s">
        <v>2554</v>
      </c>
      <c r="E995" s="1523">
        <v>302</v>
      </c>
      <c r="F995" s="1579" t="s">
        <v>3161</v>
      </c>
      <c r="G995" s="378" t="s">
        <v>167</v>
      </c>
      <c r="H995" s="378" t="s">
        <v>498</v>
      </c>
      <c r="I995" s="1525"/>
      <c r="J995" s="1517" t="s">
        <v>3162</v>
      </c>
      <c r="K995" s="380">
        <v>12</v>
      </c>
      <c r="L995" s="660" t="s">
        <v>641</v>
      </c>
      <c r="M995" s="1040">
        <v>3.0999999999999996</v>
      </c>
      <c r="N995" s="603"/>
      <c r="O995" s="273">
        <v>80724.099600000001</v>
      </c>
      <c r="P995" s="269"/>
      <c r="Q995" s="1055">
        <v>2018.10249</v>
      </c>
      <c r="R995" s="1055">
        <v>5198.6320100000003</v>
      </c>
      <c r="S995" s="1055">
        <v>1614.4819899999998</v>
      </c>
      <c r="T995" s="274">
        <v>89555.316090000008</v>
      </c>
      <c r="U995" s="272">
        <v>14418.405889999998</v>
      </c>
      <c r="V995" s="272">
        <v>103973.72198</v>
      </c>
      <c r="W995" s="275">
        <v>3330.7330000000002</v>
      </c>
      <c r="X995" s="275">
        <v>560.54200000000003</v>
      </c>
      <c r="Y995" s="275">
        <v>1458.4259999999997</v>
      </c>
      <c r="Z995" s="272">
        <v>5349.701</v>
      </c>
      <c r="AA995" s="274">
        <v>109323.42298</v>
      </c>
      <c r="AB995" s="1571">
        <v>52825.49</v>
      </c>
      <c r="AC995" s="1571">
        <v>7201.9012000000002</v>
      </c>
      <c r="AD995" s="1571">
        <v>950.04</v>
      </c>
      <c r="AE995" s="1572">
        <v>57869.267785199998</v>
      </c>
      <c r="AF995" s="1572">
        <v>7889.538726576</v>
      </c>
      <c r="AG995" s="347">
        <v>1561.12</v>
      </c>
      <c r="AH995" s="1572">
        <v>176643.349491776</v>
      </c>
      <c r="AI995" s="1572">
        <v>14720.28</v>
      </c>
      <c r="AJ995" s="266"/>
      <c r="AK995" s="1635">
        <v>129</v>
      </c>
      <c r="AL995" s="483"/>
      <c r="AM995"/>
      <c r="AQ995" s="1453"/>
    </row>
    <row r="996" spans="1:43" ht="15" customHeight="1" outlineLevel="1" x14ac:dyDescent="0.2">
      <c r="A996" s="1519"/>
      <c r="B996" s="965" t="s">
        <v>2277</v>
      </c>
      <c r="C996" s="990"/>
      <c r="D996" s="1522"/>
      <c r="E996" s="1538">
        <v>302</v>
      </c>
      <c r="F996" s="1563" t="s">
        <v>3161</v>
      </c>
      <c r="G996" s="1539" t="s">
        <v>167</v>
      </c>
      <c r="H996" s="1540"/>
      <c r="I996" s="895">
        <v>1</v>
      </c>
      <c r="J996" s="279" t="s">
        <v>546</v>
      </c>
      <c r="K996" s="1580"/>
      <c r="L996" s="1568"/>
      <c r="M996" s="281">
        <v>1</v>
      </c>
      <c r="N996" s="1542">
        <v>54</v>
      </c>
      <c r="O996" s="283">
        <v>44146.32</v>
      </c>
      <c r="P996" s="284">
        <v>2.5</v>
      </c>
      <c r="Q996" s="1056">
        <v>1103.6579999999999</v>
      </c>
      <c r="R996" s="1056">
        <v>2843.0230099999999</v>
      </c>
      <c r="S996" s="1056">
        <v>882.92639999999994</v>
      </c>
      <c r="T996" s="285">
        <v>48975.927409999997</v>
      </c>
      <c r="U996" s="286">
        <v>7885.1243100000002</v>
      </c>
      <c r="V996" s="286">
        <v>56861.051719999996</v>
      </c>
      <c r="W996" s="287">
        <v>1074.43</v>
      </c>
      <c r="X996" s="287">
        <v>180.82</v>
      </c>
      <c r="Y996" s="287">
        <v>470.46</v>
      </c>
      <c r="Z996" s="345">
        <v>1725.71</v>
      </c>
      <c r="AA996" s="285">
        <v>58586.761719999995</v>
      </c>
      <c r="AB996" s="1575"/>
      <c r="AC996" s="1575"/>
      <c r="AD996" s="1575"/>
      <c r="AE996" s="830"/>
      <c r="AF996" s="830"/>
      <c r="AG996" s="830"/>
      <c r="AH996" s="830"/>
      <c r="AI996" s="830"/>
      <c r="AJ996" s="266"/>
      <c r="AK996" s="1636"/>
      <c r="AL996" s="483"/>
      <c r="AM996"/>
      <c r="AQ996" s="1453"/>
    </row>
    <row r="997" spans="1:43" ht="15" customHeight="1" outlineLevel="1" x14ac:dyDescent="0.2">
      <c r="A997" s="1519"/>
      <c r="B997" s="965" t="s">
        <v>2277</v>
      </c>
      <c r="C997" s="990"/>
      <c r="D997" s="1522"/>
      <c r="E997" s="1538">
        <v>302</v>
      </c>
      <c r="F997" s="1563" t="s">
        <v>3161</v>
      </c>
      <c r="G997" s="1539" t="s">
        <v>167</v>
      </c>
      <c r="H997" s="1540"/>
      <c r="I997" s="895">
        <v>180</v>
      </c>
      <c r="J997" s="279" t="s">
        <v>543</v>
      </c>
      <c r="K997" s="1580"/>
      <c r="L997" s="1568"/>
      <c r="M997" s="281">
        <v>1.1000000000000001</v>
      </c>
      <c r="N997" s="1542">
        <v>30</v>
      </c>
      <c r="O997" s="283">
        <v>18944.64</v>
      </c>
      <c r="P997" s="284">
        <v>2.5</v>
      </c>
      <c r="Q997" s="1056">
        <v>473.61599999999999</v>
      </c>
      <c r="R997" s="1056">
        <v>1220.0348200000001</v>
      </c>
      <c r="S997" s="1056">
        <v>378.89280000000002</v>
      </c>
      <c r="T997" s="285">
        <v>21017.183620000003</v>
      </c>
      <c r="U997" s="286">
        <v>3383.76656</v>
      </c>
      <c r="V997" s="286">
        <v>24400.950180000003</v>
      </c>
      <c r="W997" s="287">
        <v>1181.873</v>
      </c>
      <c r="X997" s="287">
        <v>198.90199999999999</v>
      </c>
      <c r="Y997" s="287">
        <v>517.50599999999997</v>
      </c>
      <c r="Z997" s="345">
        <v>1898.2809999999999</v>
      </c>
      <c r="AA997" s="285">
        <v>26299.231180000002</v>
      </c>
      <c r="AB997" s="1575"/>
      <c r="AC997" s="1575"/>
      <c r="AD997" s="1575"/>
      <c r="AE997" s="830"/>
      <c r="AF997" s="830"/>
      <c r="AG997" s="830"/>
      <c r="AH997" s="830"/>
      <c r="AI997" s="830"/>
      <c r="AJ997" s="266"/>
      <c r="AK997" s="1636"/>
      <c r="AL997" s="483"/>
      <c r="AM997"/>
      <c r="AQ997" s="1453"/>
    </row>
    <row r="998" spans="1:43" ht="15" customHeight="1" outlineLevel="1" x14ac:dyDescent="0.2">
      <c r="A998" s="1519"/>
      <c r="B998" s="965" t="s">
        <v>2277</v>
      </c>
      <c r="C998" s="990"/>
      <c r="D998" s="1522"/>
      <c r="E998" s="1538">
        <v>302</v>
      </c>
      <c r="F998" s="1563" t="s">
        <v>3161</v>
      </c>
      <c r="G998" s="1539" t="s">
        <v>167</v>
      </c>
      <c r="H998" s="1540"/>
      <c r="I998" s="895">
        <v>213</v>
      </c>
      <c r="J998" s="279" t="s">
        <v>3263</v>
      </c>
      <c r="K998" s="1580"/>
      <c r="L998" s="1568"/>
      <c r="M998" s="281">
        <v>0.3</v>
      </c>
      <c r="N998" s="1542">
        <v>28</v>
      </c>
      <c r="O998" s="283">
        <v>4776.9120000000003</v>
      </c>
      <c r="P998" s="284">
        <v>2.5</v>
      </c>
      <c r="Q998" s="1056">
        <v>119.4228</v>
      </c>
      <c r="R998" s="1056">
        <v>307.63312999999999</v>
      </c>
      <c r="S998" s="1056">
        <v>95.538240000000002</v>
      </c>
      <c r="T998" s="285">
        <v>5299.5061700000006</v>
      </c>
      <c r="U998" s="286">
        <v>853.22049000000004</v>
      </c>
      <c r="V998" s="286">
        <v>6152.7266600000003</v>
      </c>
      <c r="W998" s="287">
        <v>322.32900000000001</v>
      </c>
      <c r="X998" s="287">
        <v>54.246000000000002</v>
      </c>
      <c r="Y998" s="287">
        <v>141.13800000000001</v>
      </c>
      <c r="Z998" s="345">
        <v>517.71299999999997</v>
      </c>
      <c r="AA998" s="285">
        <v>6670.43966</v>
      </c>
      <c r="AB998" s="1575"/>
      <c r="AC998" s="1575"/>
      <c r="AD998" s="1575"/>
      <c r="AE998" s="830"/>
      <c r="AF998" s="830"/>
      <c r="AG998" s="830"/>
      <c r="AH998" s="830"/>
      <c r="AI998" s="830"/>
      <c r="AJ998" s="266"/>
      <c r="AK998" s="1636"/>
      <c r="AL998" s="483"/>
      <c r="AM998"/>
      <c r="AQ998" s="1453"/>
    </row>
    <row r="999" spans="1:43" ht="15" customHeight="1" outlineLevel="1" x14ac:dyDescent="0.2">
      <c r="A999" s="1519"/>
      <c r="B999" s="965" t="s">
        <v>2277</v>
      </c>
      <c r="C999" s="990"/>
      <c r="D999" s="1522"/>
      <c r="E999" s="1538">
        <v>302</v>
      </c>
      <c r="F999" s="1563" t="s">
        <v>3161</v>
      </c>
      <c r="G999" s="1539" t="s">
        <v>167</v>
      </c>
      <c r="H999" s="1540"/>
      <c r="I999" s="895">
        <v>200</v>
      </c>
      <c r="J999" s="279" t="s">
        <v>1927</v>
      </c>
      <c r="K999" s="1565"/>
      <c r="L999" s="1543"/>
      <c r="M999" s="281">
        <v>0.32</v>
      </c>
      <c r="N999" s="1542">
        <v>27</v>
      </c>
      <c r="O999" s="283">
        <v>4899.3792000000003</v>
      </c>
      <c r="P999" s="284">
        <v>2.5</v>
      </c>
      <c r="Q999" s="1056">
        <v>122.48448</v>
      </c>
      <c r="R999" s="1056">
        <v>315.52001999999999</v>
      </c>
      <c r="S999" s="1056">
        <v>97.987579999999994</v>
      </c>
      <c r="T999" s="285">
        <v>5435.3712800000003</v>
      </c>
      <c r="U999" s="286">
        <v>875.09478000000001</v>
      </c>
      <c r="V999" s="286">
        <v>6310.4660600000007</v>
      </c>
      <c r="W999" s="287">
        <v>343.81760000000003</v>
      </c>
      <c r="X999" s="287">
        <v>57.862400000000001</v>
      </c>
      <c r="Y999" s="287">
        <v>150.5472</v>
      </c>
      <c r="Z999" s="345">
        <v>552.22720000000004</v>
      </c>
      <c r="AA999" s="285">
        <v>6862.6932600000009</v>
      </c>
      <c r="AB999" s="257">
        <v>38989.24</v>
      </c>
      <c r="AC999" s="257">
        <v>6808.63</v>
      </c>
      <c r="AD999" s="1575"/>
      <c r="AE999" s="830">
        <v>42711.932635199999</v>
      </c>
      <c r="AF999" s="830">
        <v>7458.7179924000002</v>
      </c>
      <c r="AG999" s="830"/>
      <c r="AH999" s="830"/>
      <c r="AI999" s="830"/>
      <c r="AJ999" s="266"/>
      <c r="AK999" s="1636"/>
      <c r="AL999" s="483"/>
      <c r="AM999"/>
      <c r="AQ999" s="1453"/>
    </row>
    <row r="1000" spans="1:43" ht="15" customHeight="1" outlineLevel="1" x14ac:dyDescent="0.2">
      <c r="A1000" s="1519"/>
      <c r="B1000" s="965" t="s">
        <v>2277</v>
      </c>
      <c r="C1000" s="990"/>
      <c r="D1000" s="1522"/>
      <c r="E1000" s="1538">
        <v>302</v>
      </c>
      <c r="F1000" s="1563" t="s">
        <v>3161</v>
      </c>
      <c r="G1000" s="1539" t="s">
        <v>167</v>
      </c>
      <c r="H1000" s="1540"/>
      <c r="I1000" s="895">
        <v>170</v>
      </c>
      <c r="J1000" s="279" t="s">
        <v>3262</v>
      </c>
      <c r="K1000" s="1041"/>
      <c r="L1000" s="1568"/>
      <c r="M1000" s="281">
        <v>0.33</v>
      </c>
      <c r="N1000" s="1463">
        <v>36</v>
      </c>
      <c r="O1000" s="283">
        <v>7191.3203999999996</v>
      </c>
      <c r="P1000" s="284">
        <v>2.5</v>
      </c>
      <c r="Q1000" s="1056">
        <v>179.78300999999999</v>
      </c>
      <c r="R1000" s="1056">
        <v>463.12103000000002</v>
      </c>
      <c r="S1000" s="1056">
        <v>143.82641000000001</v>
      </c>
      <c r="T1000" s="285">
        <v>7978.0508499999996</v>
      </c>
      <c r="U1000" s="286">
        <v>1284.4661900000001</v>
      </c>
      <c r="V1000" s="286">
        <v>9262.5170399999988</v>
      </c>
      <c r="W1000" s="287">
        <v>354.56189999999998</v>
      </c>
      <c r="X1000" s="287">
        <v>59.6706</v>
      </c>
      <c r="Y1000" s="287">
        <v>155.2518</v>
      </c>
      <c r="Z1000" s="345">
        <v>569.48429999999996</v>
      </c>
      <c r="AA1000" s="285">
        <v>9832.0013399999989</v>
      </c>
      <c r="AB1000" s="1575"/>
      <c r="AC1000" s="1575"/>
      <c r="AD1000" s="1575"/>
      <c r="AE1000" s="830"/>
      <c r="AF1000" s="830"/>
      <c r="AG1000" s="830"/>
      <c r="AH1000" s="835"/>
      <c r="AI1000" s="355"/>
      <c r="AJ1000" s="266"/>
      <c r="AK1000" s="1636"/>
      <c r="AL1000" s="483"/>
      <c r="AM1000"/>
      <c r="AQ1000" s="1453"/>
    </row>
    <row r="1001" spans="1:43" ht="15" customHeight="1" outlineLevel="1" x14ac:dyDescent="0.2">
      <c r="A1001" s="1581"/>
      <c r="B1001" s="966" t="s">
        <v>2277</v>
      </c>
      <c r="C1001" s="991"/>
      <c r="D1001" s="1544"/>
      <c r="E1001" s="1545">
        <v>302</v>
      </c>
      <c r="F1001" s="1563" t="s">
        <v>3161</v>
      </c>
      <c r="G1001" s="1546" t="s">
        <v>167</v>
      </c>
      <c r="H1001" s="1547"/>
      <c r="I1001" s="899">
        <v>201</v>
      </c>
      <c r="J1001" s="279" t="s">
        <v>2609</v>
      </c>
      <c r="K1001" s="1582"/>
      <c r="L1001" s="1549"/>
      <c r="M1001" s="281">
        <v>0.05</v>
      </c>
      <c r="N1001" s="1550">
        <v>27</v>
      </c>
      <c r="O1001" s="283">
        <v>765.52800000000002</v>
      </c>
      <c r="P1001" s="297">
        <v>2.5</v>
      </c>
      <c r="Q1001" s="1056">
        <v>19.138200000000001</v>
      </c>
      <c r="R1001" s="1056">
        <v>49.3</v>
      </c>
      <c r="S1001" s="1056">
        <v>15.310560000000001</v>
      </c>
      <c r="T1001" s="285">
        <v>849.27675999999997</v>
      </c>
      <c r="U1001" s="286">
        <v>136.73356000000001</v>
      </c>
      <c r="V1001" s="286">
        <v>986.01031999999998</v>
      </c>
      <c r="W1001" s="287">
        <v>53.721499999999999</v>
      </c>
      <c r="X1001" s="287">
        <v>9.0410000000000004</v>
      </c>
      <c r="Y1001" s="287">
        <v>23.523</v>
      </c>
      <c r="Z1001" s="345">
        <v>86.285499999999999</v>
      </c>
      <c r="AA1001" s="285">
        <v>1072.29582</v>
      </c>
      <c r="AB1001" s="1576">
        <v>13836.25</v>
      </c>
      <c r="AC1001" s="368">
        <v>393.27119999999996</v>
      </c>
      <c r="AD1001" s="1583"/>
      <c r="AE1001" s="833">
        <v>15157.335150000001</v>
      </c>
      <c r="AF1001" s="833">
        <v>430.82073417599997</v>
      </c>
      <c r="AG1001" s="833"/>
      <c r="AH1001" s="356"/>
      <c r="AI1001" s="357"/>
      <c r="AJ1001" s="267"/>
      <c r="AK1001" s="1633"/>
      <c r="AL1001" s="483"/>
      <c r="AM1001"/>
      <c r="AQ1001" s="1453"/>
    </row>
    <row r="1002" spans="1:43" ht="27" customHeight="1" x14ac:dyDescent="0.2">
      <c r="A1002" s="1535" t="s">
        <v>2759</v>
      </c>
      <c r="B1002" s="965" t="s">
        <v>2277</v>
      </c>
      <c r="C1002" s="990" t="s">
        <v>2553</v>
      </c>
      <c r="D1002" s="1522" t="s">
        <v>2554</v>
      </c>
      <c r="E1002" s="311">
        <v>302</v>
      </c>
      <c r="F1002" s="325" t="s">
        <v>3070</v>
      </c>
      <c r="G1002" s="268" t="s">
        <v>167</v>
      </c>
      <c r="H1002" s="268" t="s">
        <v>2306</v>
      </c>
      <c r="I1002" s="1585"/>
      <c r="J1002" s="1045" t="s">
        <v>3163</v>
      </c>
      <c r="K1002" s="271">
        <v>12</v>
      </c>
      <c r="L1002" s="327" t="s">
        <v>641</v>
      </c>
      <c r="M1002" s="1035">
        <v>2.8</v>
      </c>
      <c r="N1002" s="1537"/>
      <c r="O1002" s="273">
        <v>75947.187600000005</v>
      </c>
      <c r="P1002" s="1584"/>
      <c r="Q1002" s="1055">
        <v>1898.6796900000002</v>
      </c>
      <c r="R1002" s="1055">
        <v>4890.9988800000001</v>
      </c>
      <c r="S1002" s="1055">
        <v>1518.9437499999999</v>
      </c>
      <c r="T1002" s="274">
        <v>84255.80992</v>
      </c>
      <c r="U1002" s="272">
        <v>13565.185399999998</v>
      </c>
      <c r="V1002" s="272">
        <v>97820.995320000016</v>
      </c>
      <c r="W1002" s="275">
        <v>3008.404</v>
      </c>
      <c r="X1002" s="275">
        <v>506.29599999999994</v>
      </c>
      <c r="Y1002" s="275">
        <v>1317.2879999999998</v>
      </c>
      <c r="Z1002" s="272">
        <v>4831.9880000000003</v>
      </c>
      <c r="AA1002" s="274">
        <v>102652.98332</v>
      </c>
      <c r="AB1002" s="1587">
        <v>45420.953759999997</v>
      </c>
      <c r="AC1002" s="1587">
        <v>3771.1800000000003</v>
      </c>
      <c r="AD1002" s="348">
        <v>950.04</v>
      </c>
      <c r="AE1002" s="834">
        <v>49757.7464250048</v>
      </c>
      <c r="AF1002" s="834">
        <v>4131.2522663999998</v>
      </c>
      <c r="AG1002" s="347">
        <v>1561.12</v>
      </c>
      <c r="AH1002" s="834">
        <v>158103.10201140479</v>
      </c>
      <c r="AI1002" s="1552">
        <v>13175.26</v>
      </c>
      <c r="AJ1002" s="266"/>
      <c r="AK1002" s="1635">
        <v>130</v>
      </c>
      <c r="AL1002" s="483"/>
      <c r="AM1002"/>
      <c r="AQ1002" s="1453"/>
    </row>
    <row r="1003" spans="1:43" ht="15" customHeight="1" outlineLevel="1" x14ac:dyDescent="0.2">
      <c r="A1003" s="1519"/>
      <c r="B1003" s="965" t="s">
        <v>2277</v>
      </c>
      <c r="C1003" s="990"/>
      <c r="D1003" s="1522"/>
      <c r="E1003" s="1538">
        <v>302</v>
      </c>
      <c r="F1003" s="1563" t="s">
        <v>3070</v>
      </c>
      <c r="G1003" s="1539" t="s">
        <v>167</v>
      </c>
      <c r="H1003" s="1540"/>
      <c r="I1003" s="895">
        <v>1</v>
      </c>
      <c r="J1003" s="763" t="s">
        <v>546</v>
      </c>
      <c r="K1003" s="1041"/>
      <c r="L1003" s="1541"/>
      <c r="M1003" s="281">
        <v>1</v>
      </c>
      <c r="N1003" s="1542">
        <v>54</v>
      </c>
      <c r="O1003" s="283">
        <v>44146.32</v>
      </c>
      <c r="P1003" s="284">
        <v>2.5</v>
      </c>
      <c r="Q1003" s="1056">
        <v>1103.6579999999999</v>
      </c>
      <c r="R1003" s="1056">
        <v>2843.0230099999999</v>
      </c>
      <c r="S1003" s="1056">
        <v>882.92639999999994</v>
      </c>
      <c r="T1003" s="285">
        <v>48975.927409999997</v>
      </c>
      <c r="U1003" s="286">
        <v>7885.1243100000002</v>
      </c>
      <c r="V1003" s="286">
        <v>56861.051719999996</v>
      </c>
      <c r="W1003" s="287">
        <v>1074.43</v>
      </c>
      <c r="X1003" s="287">
        <v>180.82</v>
      </c>
      <c r="Y1003" s="287">
        <v>470.46</v>
      </c>
      <c r="Z1003" s="345">
        <v>1725.71</v>
      </c>
      <c r="AA1003" s="285">
        <v>58586.761719999995</v>
      </c>
      <c r="AB1003" s="1588"/>
      <c r="AC1003" s="1588"/>
      <c r="AD1003" s="1588"/>
      <c r="AE1003" s="832"/>
      <c r="AF1003" s="832"/>
      <c r="AG1003" s="832"/>
      <c r="AH1003" s="832" t="s">
        <v>364</v>
      </c>
      <c r="AI1003" s="1589"/>
      <c r="AJ1003" s="266"/>
      <c r="AK1003" s="1636"/>
      <c r="AL1003" s="483"/>
      <c r="AM1003"/>
      <c r="AQ1003" s="1453"/>
    </row>
    <row r="1004" spans="1:43" ht="15" customHeight="1" outlineLevel="1" x14ac:dyDescent="0.2">
      <c r="A1004" s="1519"/>
      <c r="B1004" s="965" t="s">
        <v>2277</v>
      </c>
      <c r="C1004" s="990"/>
      <c r="D1004" s="1522"/>
      <c r="E1004" s="1538">
        <v>302</v>
      </c>
      <c r="F1004" s="1563" t="s">
        <v>3070</v>
      </c>
      <c r="G1004" s="1539" t="s">
        <v>167</v>
      </c>
      <c r="H1004" s="1540"/>
      <c r="I1004" s="895">
        <v>180</v>
      </c>
      <c r="J1004" s="763" t="s">
        <v>543</v>
      </c>
      <c r="K1004" s="1041"/>
      <c r="L1004" s="1543"/>
      <c r="M1004" s="281">
        <v>1.1000000000000001</v>
      </c>
      <c r="N1004" s="1542">
        <v>30</v>
      </c>
      <c r="O1004" s="283">
        <v>18944.64</v>
      </c>
      <c r="P1004" s="284">
        <v>2.5</v>
      </c>
      <c r="Q1004" s="1056">
        <v>473.61599999999999</v>
      </c>
      <c r="R1004" s="1056">
        <v>1220.0348200000001</v>
      </c>
      <c r="S1004" s="1056">
        <v>378.89280000000002</v>
      </c>
      <c r="T1004" s="285">
        <v>21017.183620000003</v>
      </c>
      <c r="U1004" s="286">
        <v>3383.76656</v>
      </c>
      <c r="V1004" s="286">
        <v>24400.950180000003</v>
      </c>
      <c r="W1004" s="287">
        <v>1181.873</v>
      </c>
      <c r="X1004" s="287">
        <v>198.90199999999999</v>
      </c>
      <c r="Y1004" s="287">
        <v>517.50599999999997</v>
      </c>
      <c r="Z1004" s="345">
        <v>1898.2809999999999</v>
      </c>
      <c r="AA1004" s="285">
        <v>26299.231180000002</v>
      </c>
      <c r="AB1004" s="1575"/>
      <c r="AC1004" s="1575"/>
      <c r="AD1004" s="1575"/>
      <c r="AE1004" s="830"/>
      <c r="AF1004" s="830"/>
      <c r="AG1004" s="830"/>
      <c r="AH1004" s="830"/>
      <c r="AI1004" s="525"/>
      <c r="AJ1004" s="266"/>
      <c r="AK1004" s="1636"/>
      <c r="AL1004" s="483"/>
      <c r="AM1004"/>
      <c r="AQ1004" s="1453"/>
    </row>
    <row r="1005" spans="1:43" ht="15" customHeight="1" outlineLevel="1" x14ac:dyDescent="0.2">
      <c r="A1005" s="1519"/>
      <c r="B1005" s="965" t="s">
        <v>2277</v>
      </c>
      <c r="C1005" s="990"/>
      <c r="D1005" s="1522"/>
      <c r="E1005" s="1538">
        <v>302</v>
      </c>
      <c r="F1005" s="1563" t="s">
        <v>3070</v>
      </c>
      <c r="G1005" s="1539" t="s">
        <v>167</v>
      </c>
      <c r="H1005" s="1540"/>
      <c r="I1005" s="895">
        <v>200</v>
      </c>
      <c r="J1005" s="763" t="s">
        <v>1927</v>
      </c>
      <c r="K1005" s="1540"/>
      <c r="L1005" s="1543"/>
      <c r="M1005" s="281">
        <v>0.32</v>
      </c>
      <c r="N1005" s="1542">
        <v>27</v>
      </c>
      <c r="O1005" s="283">
        <v>4899.3792000000003</v>
      </c>
      <c r="P1005" s="284">
        <v>2.5</v>
      </c>
      <c r="Q1005" s="1056">
        <v>122.48448</v>
      </c>
      <c r="R1005" s="1056">
        <v>315.52001999999999</v>
      </c>
      <c r="S1005" s="1056">
        <v>97.987579999999994</v>
      </c>
      <c r="T1005" s="285">
        <v>5435.3712800000003</v>
      </c>
      <c r="U1005" s="286">
        <v>875.09478000000001</v>
      </c>
      <c r="V1005" s="286">
        <v>6310.4660600000007</v>
      </c>
      <c r="W1005" s="287">
        <v>343.81760000000003</v>
      </c>
      <c r="X1005" s="287">
        <v>57.862400000000001</v>
      </c>
      <c r="Y1005" s="287">
        <v>150.5472</v>
      </c>
      <c r="Z1005" s="345">
        <v>552.22720000000004</v>
      </c>
      <c r="AA1005" s="285">
        <v>6862.6932600000009</v>
      </c>
      <c r="AB1005" s="1574">
        <v>37430.416799999999</v>
      </c>
      <c r="AC1005" s="1574">
        <v>3377.8886400000001</v>
      </c>
      <c r="AD1005" s="1575"/>
      <c r="AE1005" s="830">
        <v>41004.272996063999</v>
      </c>
      <c r="AF1005" s="830">
        <v>3700.4094473472001</v>
      </c>
      <c r="AG1005" s="830"/>
      <c r="AH1005" s="830"/>
      <c r="AI1005" s="525"/>
      <c r="AJ1005" s="266"/>
      <c r="AK1005" s="1636"/>
      <c r="AL1005" s="483"/>
      <c r="AM1005"/>
      <c r="AQ1005" s="1453"/>
    </row>
    <row r="1006" spans="1:43" ht="15" customHeight="1" outlineLevel="1" x14ac:dyDescent="0.2">
      <c r="A1006" s="1519"/>
      <c r="B1006" s="965" t="s">
        <v>2277</v>
      </c>
      <c r="C1006" s="990"/>
      <c r="D1006" s="1522"/>
      <c r="E1006" s="1538">
        <v>302</v>
      </c>
      <c r="F1006" s="1563" t="s">
        <v>3070</v>
      </c>
      <c r="G1006" s="1539" t="s">
        <v>167</v>
      </c>
      <c r="H1006" s="1540"/>
      <c r="I1006" s="895">
        <v>170</v>
      </c>
      <c r="J1006" s="279" t="s">
        <v>3262</v>
      </c>
      <c r="K1006" s="1540"/>
      <c r="L1006" s="1543"/>
      <c r="M1006" s="281">
        <v>0.33</v>
      </c>
      <c r="N1006" s="1463">
        <v>36</v>
      </c>
      <c r="O1006" s="283">
        <v>7191.3203999999996</v>
      </c>
      <c r="P1006" s="284">
        <v>2.5</v>
      </c>
      <c r="Q1006" s="1056">
        <v>179.78300999999999</v>
      </c>
      <c r="R1006" s="1056">
        <v>463.12103000000002</v>
      </c>
      <c r="S1006" s="1056">
        <v>143.82641000000001</v>
      </c>
      <c r="T1006" s="285">
        <v>7978.0508499999996</v>
      </c>
      <c r="U1006" s="286">
        <v>1284.4661900000001</v>
      </c>
      <c r="V1006" s="286">
        <v>9262.5170399999988</v>
      </c>
      <c r="W1006" s="287">
        <v>354.56189999999998</v>
      </c>
      <c r="X1006" s="287">
        <v>59.6706</v>
      </c>
      <c r="Y1006" s="287">
        <v>155.2518</v>
      </c>
      <c r="Z1006" s="345">
        <v>569.48429999999996</v>
      </c>
      <c r="AA1006" s="285">
        <v>9832.0013399999989</v>
      </c>
      <c r="AB1006" s="1575"/>
      <c r="AC1006" s="1575"/>
      <c r="AD1006" s="1575"/>
      <c r="AE1006" s="830"/>
      <c r="AF1006" s="830"/>
      <c r="AG1006" s="830"/>
      <c r="AH1006" s="830"/>
      <c r="AI1006" s="355"/>
      <c r="AJ1006" s="266"/>
      <c r="AK1006" s="1636"/>
      <c r="AL1006" s="483"/>
      <c r="AM1006"/>
      <c r="AQ1006" s="1453"/>
    </row>
    <row r="1007" spans="1:43" ht="15" customHeight="1" outlineLevel="1" x14ac:dyDescent="0.2">
      <c r="A1007" s="1581"/>
      <c r="B1007" s="966" t="s">
        <v>2277</v>
      </c>
      <c r="C1007" s="991"/>
      <c r="D1007" s="1544"/>
      <c r="E1007" s="1545">
        <v>302</v>
      </c>
      <c r="F1007" s="1586" t="s">
        <v>3070</v>
      </c>
      <c r="G1007" s="1546" t="s">
        <v>167</v>
      </c>
      <c r="H1007" s="1547"/>
      <c r="I1007" s="899">
        <v>201</v>
      </c>
      <c r="J1007" s="1548" t="s">
        <v>2609</v>
      </c>
      <c r="K1007" s="1547"/>
      <c r="L1007" s="1549"/>
      <c r="M1007" s="281">
        <v>0.05</v>
      </c>
      <c r="N1007" s="1550">
        <v>27</v>
      </c>
      <c r="O1007" s="283">
        <v>765.52800000000002</v>
      </c>
      <c r="P1007" s="284">
        <v>2.5</v>
      </c>
      <c r="Q1007" s="1056">
        <v>19.138200000000001</v>
      </c>
      <c r="R1007" s="1056">
        <v>49.3</v>
      </c>
      <c r="S1007" s="1056">
        <v>15.310560000000001</v>
      </c>
      <c r="T1007" s="285">
        <v>849.27675999999997</v>
      </c>
      <c r="U1007" s="286">
        <v>136.73356000000001</v>
      </c>
      <c r="V1007" s="286">
        <v>986.01031999999998</v>
      </c>
      <c r="W1007" s="287">
        <v>53.721499999999999</v>
      </c>
      <c r="X1007" s="287">
        <v>9.0410000000000004</v>
      </c>
      <c r="Y1007" s="287">
        <v>23.523</v>
      </c>
      <c r="Z1007" s="345">
        <v>86.285499999999999</v>
      </c>
      <c r="AA1007" s="285">
        <v>1072.29582</v>
      </c>
      <c r="AB1007" s="368">
        <v>7990.5369600000004</v>
      </c>
      <c r="AC1007" s="368">
        <v>393.29136</v>
      </c>
      <c r="AD1007" s="1583"/>
      <c r="AE1007" s="833">
        <v>8753.4734289408007</v>
      </c>
      <c r="AF1007" s="833">
        <v>430.8428190528</v>
      </c>
      <c r="AG1007" s="833"/>
      <c r="AH1007" s="833"/>
      <c r="AI1007" s="357"/>
      <c r="AJ1007" s="267"/>
      <c r="AK1007" s="1633"/>
      <c r="AL1007" s="483"/>
      <c r="AM1007"/>
      <c r="AQ1007" s="1453"/>
    </row>
    <row r="1008" spans="1:43" ht="24" customHeight="1" x14ac:dyDescent="0.2">
      <c r="A1008" s="804" t="s">
        <v>2129</v>
      </c>
      <c r="B1008" s="781" t="s">
        <v>2277</v>
      </c>
      <c r="C1008" s="977" t="s">
        <v>2553</v>
      </c>
      <c r="D1008" s="977" t="s">
        <v>270</v>
      </c>
      <c r="E1008" s="769">
        <v>302</v>
      </c>
      <c r="F1008" s="325" t="s">
        <v>191</v>
      </c>
      <c r="G1008" s="330" t="s">
        <v>28</v>
      </c>
      <c r="H1008" s="268" t="s">
        <v>498</v>
      </c>
      <c r="I1008" s="898"/>
      <c r="J1008" s="302" t="s">
        <v>3524</v>
      </c>
      <c r="K1008" s="271">
        <v>52045</v>
      </c>
      <c r="L1008" s="327" t="s">
        <v>583</v>
      </c>
      <c r="M1008" s="272">
        <v>3.62</v>
      </c>
      <c r="N1008" s="1097"/>
      <c r="O1008" s="273">
        <v>99908.171999999991</v>
      </c>
      <c r="P1008" s="269"/>
      <c r="Q1008" s="1055">
        <v>2497.7042999999999</v>
      </c>
      <c r="R1008" s="1055">
        <v>6434.0862799999995</v>
      </c>
      <c r="S1008" s="1055">
        <v>1998.1634299999998</v>
      </c>
      <c r="T1008" s="274">
        <v>110838.12600999999</v>
      </c>
      <c r="U1008" s="272">
        <v>17844.938279999998</v>
      </c>
      <c r="V1008" s="272">
        <v>128683.06428999999</v>
      </c>
      <c r="W1008" s="275">
        <v>3889.4366000000005</v>
      </c>
      <c r="X1008" s="275">
        <v>654.5684</v>
      </c>
      <c r="Y1008" s="275">
        <v>1703.0652</v>
      </c>
      <c r="Z1008" s="342">
        <v>6247.070200000001</v>
      </c>
      <c r="AA1008" s="274">
        <v>134930.13449</v>
      </c>
      <c r="AB1008" s="468">
        <v>94196.61215999999</v>
      </c>
      <c r="AC1008" s="468">
        <v>2031.8256000000001</v>
      </c>
      <c r="AD1008" s="469">
        <v>950.04</v>
      </c>
      <c r="AE1008" s="362">
        <v>103190.5046890368</v>
      </c>
      <c r="AF1008" s="362">
        <v>2225.8243082879999</v>
      </c>
      <c r="AG1008" s="362">
        <v>1561.12</v>
      </c>
      <c r="AH1008" s="362">
        <v>241907.58348732477</v>
      </c>
      <c r="AI1008" s="362">
        <v>4.6500000000000004</v>
      </c>
      <c r="AJ1008" s="363"/>
      <c r="AK1008" s="1635">
        <v>131</v>
      </c>
      <c r="AL1008" s="484"/>
      <c r="AM1008" s="751" t="s">
        <v>2604</v>
      </c>
      <c r="AN1008" t="b">
        <v>0</v>
      </c>
      <c r="AO1008" t="e">
        <v>#NAME?</v>
      </c>
      <c r="AQ1008" s="1454"/>
    </row>
    <row r="1009" spans="1:43" outlineLevel="1" x14ac:dyDescent="0.2">
      <c r="A1009" s="787"/>
      <c r="B1009" s="781" t="s">
        <v>2277</v>
      </c>
      <c r="C1009" s="977"/>
      <c r="D1009" s="977"/>
      <c r="E1009" s="767">
        <v>302</v>
      </c>
      <c r="F1009" s="323" t="s">
        <v>191</v>
      </c>
      <c r="G1009" s="276" t="s">
        <v>28</v>
      </c>
      <c r="H1009" s="277"/>
      <c r="I1009" s="895">
        <v>1</v>
      </c>
      <c r="J1009" s="279" t="s">
        <v>546</v>
      </c>
      <c r="K1009" s="331">
        <v>20735</v>
      </c>
      <c r="L1009" s="665" t="s">
        <v>810</v>
      </c>
      <c r="M1009" s="281">
        <v>1</v>
      </c>
      <c r="N1009" s="1463">
        <v>54</v>
      </c>
      <c r="O1009" s="283">
        <v>44146.32</v>
      </c>
      <c r="P1009" s="284">
        <v>2.5</v>
      </c>
      <c r="Q1009" s="1056">
        <v>1103.6579999999999</v>
      </c>
      <c r="R1009" s="1056">
        <v>2843.0230099999999</v>
      </c>
      <c r="S1009" s="1056">
        <v>882.92639999999994</v>
      </c>
      <c r="T1009" s="285">
        <v>48975.927409999997</v>
      </c>
      <c r="U1009" s="286">
        <v>7885.1243100000002</v>
      </c>
      <c r="V1009" s="286">
        <v>56861.051719999996</v>
      </c>
      <c r="W1009" s="287">
        <v>1074.43</v>
      </c>
      <c r="X1009" s="287">
        <v>180.82</v>
      </c>
      <c r="Y1009" s="287">
        <v>470.46</v>
      </c>
      <c r="Z1009" s="345">
        <v>1725.71</v>
      </c>
      <c r="AA1009" s="285">
        <v>58586.761719999995</v>
      </c>
      <c r="AB1009" s="263"/>
      <c r="AC1009" s="263"/>
      <c r="AD1009" s="263"/>
      <c r="AE1009" s="249"/>
      <c r="AF1009" s="249"/>
      <c r="AG1009" s="249"/>
      <c r="AH1009" s="249" t="s">
        <v>364</v>
      </c>
      <c r="AI1009" s="225"/>
      <c r="AJ1009" s="266"/>
      <c r="AK1009" s="1636"/>
      <c r="AL1009" s="483"/>
      <c r="AM1009"/>
      <c r="AO1009" t="s">
        <v>364</v>
      </c>
      <c r="AQ1009" s="1453"/>
    </row>
    <row r="1010" spans="1:43" outlineLevel="1" x14ac:dyDescent="0.2">
      <c r="A1010" s="787"/>
      <c r="B1010" s="781" t="s">
        <v>2277</v>
      </c>
      <c r="C1010" s="977"/>
      <c r="D1010" s="977"/>
      <c r="E1010" s="767">
        <v>302</v>
      </c>
      <c r="F1010" s="323" t="s">
        <v>191</v>
      </c>
      <c r="G1010" s="276" t="s">
        <v>28</v>
      </c>
      <c r="H1010" s="277"/>
      <c r="I1010" s="895">
        <v>80</v>
      </c>
      <c r="J1010" s="279" t="s">
        <v>561</v>
      </c>
      <c r="K1010" s="319"/>
      <c r="L1010" s="322"/>
      <c r="M1010" s="281">
        <v>1</v>
      </c>
      <c r="N1010" s="1463">
        <v>38</v>
      </c>
      <c r="O1010" s="283">
        <v>23570.04</v>
      </c>
      <c r="P1010" s="284">
        <v>2.5</v>
      </c>
      <c r="Q1010" s="1056">
        <v>589.25099999999998</v>
      </c>
      <c r="R1010" s="1056">
        <v>1517.91058</v>
      </c>
      <c r="S1010" s="1056">
        <v>471.4008</v>
      </c>
      <c r="T1010" s="285">
        <v>26148.60238</v>
      </c>
      <c r="U1010" s="286">
        <v>4209.9249799999998</v>
      </c>
      <c r="V1010" s="286">
        <v>30358.52736</v>
      </c>
      <c r="W1010" s="287">
        <v>1074.43</v>
      </c>
      <c r="X1010" s="287">
        <v>180.82</v>
      </c>
      <c r="Y1010" s="287">
        <v>470.46</v>
      </c>
      <c r="Z1010" s="345">
        <v>1725.71</v>
      </c>
      <c r="AA1010" s="285">
        <v>32084.237359999999</v>
      </c>
      <c r="AB1010" s="263"/>
      <c r="AC1010" s="263"/>
      <c r="AD1010" s="263"/>
      <c r="AE1010" s="249"/>
      <c r="AF1010" s="249"/>
      <c r="AG1010" s="249"/>
      <c r="AH1010" s="249" t="s">
        <v>364</v>
      </c>
      <c r="AI1010" s="225"/>
      <c r="AJ1010" s="266"/>
      <c r="AK1010" s="1636"/>
      <c r="AL1010" s="483"/>
      <c r="AM1010"/>
      <c r="AO1010" t="s">
        <v>364</v>
      </c>
      <c r="AQ1010" s="1453"/>
    </row>
    <row r="1011" spans="1:43" outlineLevel="1" x14ac:dyDescent="0.2">
      <c r="A1011" s="787"/>
      <c r="B1011" s="781" t="s">
        <v>2277</v>
      </c>
      <c r="C1011" s="977"/>
      <c r="D1011" s="977"/>
      <c r="E1011" s="767">
        <v>302</v>
      </c>
      <c r="F1011" s="323" t="s">
        <v>191</v>
      </c>
      <c r="G1011" s="276" t="s">
        <v>28</v>
      </c>
      <c r="H1011" s="277"/>
      <c r="I1011" s="895">
        <v>200</v>
      </c>
      <c r="J1011" s="279" t="s">
        <v>1927</v>
      </c>
      <c r="K1011" s="277"/>
      <c r="L1011" s="322"/>
      <c r="M1011" s="281">
        <v>0.31</v>
      </c>
      <c r="N1011" s="1463">
        <v>27</v>
      </c>
      <c r="O1011" s="283">
        <v>4746.2736000000004</v>
      </c>
      <c r="P1011" s="284">
        <v>2.5</v>
      </c>
      <c r="Q1011" s="1056">
        <v>118.65684</v>
      </c>
      <c r="R1011" s="1056">
        <v>305.66001999999997</v>
      </c>
      <c r="S1011" s="1056">
        <v>94.925470000000004</v>
      </c>
      <c r="T1011" s="285">
        <v>5265.5159300000005</v>
      </c>
      <c r="U1011" s="286">
        <v>847.74806000000001</v>
      </c>
      <c r="V1011" s="286">
        <v>6113.2639900000004</v>
      </c>
      <c r="W1011" s="287">
        <v>333.07330000000002</v>
      </c>
      <c r="X1011" s="287">
        <v>56.054200000000002</v>
      </c>
      <c r="Y1011" s="287">
        <v>145.8426</v>
      </c>
      <c r="Z1011" s="345">
        <v>534.9701</v>
      </c>
      <c r="AA1011" s="285">
        <v>6648.2340899999999</v>
      </c>
      <c r="AB1011" s="257">
        <v>6303.0340800000004</v>
      </c>
      <c r="AC1011" s="257">
        <v>1013.36256</v>
      </c>
      <c r="AD1011" s="263"/>
      <c r="AE1011" s="249">
        <v>6904.8477739584005</v>
      </c>
      <c r="AF1011" s="249">
        <v>1110.1184172288001</v>
      </c>
      <c r="AG1011" s="249"/>
      <c r="AH1011" s="249"/>
      <c r="AI1011" s="225"/>
      <c r="AJ1011" s="266"/>
      <c r="AK1011" s="1636"/>
      <c r="AL1011" s="483"/>
      <c r="AM1011"/>
      <c r="AO1011" t="s">
        <v>364</v>
      </c>
      <c r="AQ1011" s="1453"/>
    </row>
    <row r="1012" spans="1:43" outlineLevel="1" x14ac:dyDescent="0.2">
      <c r="A1012" s="787"/>
      <c r="B1012" s="781" t="s">
        <v>2277</v>
      </c>
      <c r="C1012" s="977"/>
      <c r="D1012" s="977"/>
      <c r="E1012" s="767">
        <v>302</v>
      </c>
      <c r="F1012" s="323" t="s">
        <v>191</v>
      </c>
      <c r="G1012" s="276" t="s">
        <v>28</v>
      </c>
      <c r="H1012" s="277"/>
      <c r="I1012" s="895">
        <v>170</v>
      </c>
      <c r="J1012" s="279" t="s">
        <v>3262</v>
      </c>
      <c r="K1012" s="277"/>
      <c r="L1012" s="322"/>
      <c r="M1012" s="281">
        <v>1.1399999999999999</v>
      </c>
      <c r="N1012" s="1463">
        <v>36</v>
      </c>
      <c r="O1012" s="283">
        <v>24842.743200000001</v>
      </c>
      <c r="P1012" s="284">
        <v>2.5</v>
      </c>
      <c r="Q1012" s="1056">
        <v>621.06858</v>
      </c>
      <c r="R1012" s="1056">
        <v>1599.87266</v>
      </c>
      <c r="S1012" s="1056">
        <v>496.85485999999997</v>
      </c>
      <c r="T1012" s="285">
        <v>27560.5393</v>
      </c>
      <c r="U1012" s="286">
        <v>4437.24683</v>
      </c>
      <c r="V1012" s="286">
        <v>31997.78613</v>
      </c>
      <c r="W1012" s="287">
        <v>1224.8502000000001</v>
      </c>
      <c r="X1012" s="287">
        <v>206.13480000000001</v>
      </c>
      <c r="Y1012" s="287">
        <v>536.32439999999997</v>
      </c>
      <c r="Z1012" s="345">
        <v>1967.3094000000001</v>
      </c>
      <c r="AA1012" s="285">
        <v>33965.095529999999</v>
      </c>
      <c r="AB1012" s="263"/>
      <c r="AC1012" s="263"/>
      <c r="AD1012" s="263"/>
      <c r="AE1012" s="249"/>
      <c r="AF1012" s="249"/>
      <c r="AG1012" s="249"/>
      <c r="AH1012" s="249"/>
      <c r="AI1012" s="233"/>
      <c r="AJ1012" s="355"/>
      <c r="AK1012" s="1636"/>
      <c r="AL1012" s="483"/>
      <c r="AM1012"/>
      <c r="AO1012" t="s">
        <v>364</v>
      </c>
      <c r="AQ1012" s="1457"/>
    </row>
    <row r="1013" spans="1:43" outlineLevel="1" x14ac:dyDescent="0.2">
      <c r="A1013" s="787"/>
      <c r="B1013" s="781" t="s">
        <v>2277</v>
      </c>
      <c r="C1013" s="977"/>
      <c r="D1013" s="977"/>
      <c r="E1013" s="767">
        <v>302</v>
      </c>
      <c r="F1013" s="323" t="s">
        <v>191</v>
      </c>
      <c r="G1013" s="276" t="s">
        <v>28</v>
      </c>
      <c r="H1013" s="277"/>
      <c r="I1013" s="895">
        <v>201</v>
      </c>
      <c r="J1013" s="279" t="s">
        <v>2609</v>
      </c>
      <c r="K1013" s="277"/>
      <c r="L1013" s="322"/>
      <c r="M1013" s="281">
        <v>0.17</v>
      </c>
      <c r="N1013" s="1463">
        <v>27</v>
      </c>
      <c r="O1013" s="283">
        <v>2602.7952</v>
      </c>
      <c r="P1013" s="284">
        <v>2.5</v>
      </c>
      <c r="Q1013" s="1056">
        <v>65.069879999999998</v>
      </c>
      <c r="R1013" s="1056">
        <v>167.62001000000001</v>
      </c>
      <c r="S1013" s="1056">
        <v>52.055900000000001</v>
      </c>
      <c r="T1013" s="285">
        <v>2887.54099</v>
      </c>
      <c r="U1013" s="286">
        <v>464.89409999999998</v>
      </c>
      <c r="V1013" s="286">
        <v>3352.4350899999999</v>
      </c>
      <c r="W1013" s="287">
        <v>182.65309999999999</v>
      </c>
      <c r="X1013" s="287">
        <v>30.7394</v>
      </c>
      <c r="Y1013" s="287">
        <v>79.978200000000001</v>
      </c>
      <c r="Z1013" s="345">
        <v>293.3707</v>
      </c>
      <c r="AA1013" s="285">
        <v>3645.8057899999999</v>
      </c>
      <c r="AB1013" s="257">
        <v>87893.578079999992</v>
      </c>
      <c r="AC1013" s="257">
        <v>1018.46304</v>
      </c>
      <c r="AD1013" s="263"/>
      <c r="AE1013" s="249">
        <v>96285.656915078391</v>
      </c>
      <c r="AF1013" s="249">
        <v>1115.7058910592</v>
      </c>
      <c r="AG1013" s="249"/>
      <c r="AH1013" s="249"/>
      <c r="AI1013" s="354"/>
      <c r="AJ1013" s="361"/>
      <c r="AK1013" s="1636"/>
      <c r="AL1013" s="483"/>
      <c r="AM1013"/>
      <c r="AO1013" t="s">
        <v>364</v>
      </c>
      <c r="AQ1013" s="1457"/>
    </row>
    <row r="1014" spans="1:43" ht="15" customHeight="1" outlineLevel="1" x14ac:dyDescent="0.2">
      <c r="A1014" s="787"/>
      <c r="B1014" s="807" t="s">
        <v>2277</v>
      </c>
      <c r="C1014" s="978"/>
      <c r="D1014" s="978"/>
      <c r="E1014" s="768">
        <v>302</v>
      </c>
      <c r="F1014" s="324" t="s">
        <v>191</v>
      </c>
      <c r="G1014" s="289" t="s">
        <v>28</v>
      </c>
      <c r="H1014" s="290"/>
      <c r="I1014" s="897" t="s">
        <v>587</v>
      </c>
      <c r="J1014" s="443" t="s">
        <v>705</v>
      </c>
      <c r="K1014" s="444"/>
      <c r="L1014" s="450"/>
      <c r="M1014" s="430"/>
      <c r="N1014" s="1473"/>
      <c r="O1014" s="430"/>
      <c r="P1014" s="429"/>
      <c r="Q1014" s="1062"/>
      <c r="R1014" s="1062"/>
      <c r="S1014" s="1062"/>
      <c r="T1014" s="430"/>
      <c r="U1014" s="430"/>
      <c r="V1014" s="430"/>
      <c r="W1014" s="430"/>
      <c r="X1014" s="430"/>
      <c r="Y1014" s="430"/>
      <c r="Z1014" s="430"/>
      <c r="AA1014" s="430"/>
      <c r="AB1014" s="260"/>
      <c r="AC1014" s="260"/>
      <c r="AD1014" s="260"/>
      <c r="AE1014" s="260"/>
      <c r="AF1014" s="260"/>
      <c r="AG1014" s="260"/>
      <c r="AH1014" s="260"/>
      <c r="AI1014" s="261"/>
      <c r="AJ1014" s="267"/>
      <c r="AK1014" s="1633"/>
      <c r="AL1014" s="483"/>
      <c r="AM1014"/>
      <c r="AO1014" t="s">
        <v>364</v>
      </c>
      <c r="AQ1014" s="1453"/>
    </row>
    <row r="1015" spans="1:43" ht="42" customHeight="1" outlineLevel="1" x14ac:dyDescent="0.2">
      <c r="A1015" s="1535" t="s">
        <v>3648</v>
      </c>
      <c r="B1015" s="965" t="s">
        <v>2277</v>
      </c>
      <c r="C1015" s="990" t="s">
        <v>2553</v>
      </c>
      <c r="D1015" s="990" t="s">
        <v>2554</v>
      </c>
      <c r="E1015" s="769">
        <v>302</v>
      </c>
      <c r="F1015" s="325" t="s">
        <v>3647</v>
      </c>
      <c r="G1015" s="268" t="s">
        <v>3667</v>
      </c>
      <c r="H1015" s="268" t="s">
        <v>498</v>
      </c>
      <c r="I1015" s="1536"/>
      <c r="J1015" s="302" t="s">
        <v>3668</v>
      </c>
      <c r="K1015" s="271">
        <v>2080</v>
      </c>
      <c r="L1015" s="327" t="s">
        <v>3666</v>
      </c>
      <c r="M1015" s="1035">
        <v>3.0999999999999996</v>
      </c>
      <c r="N1015" s="1464"/>
      <c r="O1015" s="273">
        <v>320065.93</v>
      </c>
      <c r="P1015" s="269"/>
      <c r="Q1015" s="1908">
        <v>8001.6482300000007</v>
      </c>
      <c r="R1015" s="1908">
        <v>20612.245839999996</v>
      </c>
      <c r="S1015" s="1908">
        <v>6401.3185899999999</v>
      </c>
      <c r="T1015" s="1909">
        <v>355081.14201999997</v>
      </c>
      <c r="U1015" s="1910">
        <v>57168.063869999998</v>
      </c>
      <c r="V1015" s="1910">
        <v>412249.20588999992</v>
      </c>
      <c r="W1015" s="1911">
        <v>12974.81668</v>
      </c>
      <c r="X1015" s="1911">
        <v>2183.58232</v>
      </c>
      <c r="Y1015" s="1911">
        <v>5681.2749599999997</v>
      </c>
      <c r="Z1015" s="1910">
        <v>20839.67396</v>
      </c>
      <c r="AA1015" s="1909">
        <v>433088.87984999997</v>
      </c>
      <c r="AB1015" s="1912">
        <v>38885.565600000002</v>
      </c>
      <c r="AC1015" s="1912">
        <v>3771.1598400000003</v>
      </c>
      <c r="AD1015" s="1912">
        <v>950.04</v>
      </c>
      <c r="AE1015" s="1913">
        <v>42598.359403488008</v>
      </c>
      <c r="AF1015" s="1913">
        <v>4131.2301815232004</v>
      </c>
      <c r="AG1015" s="1913">
        <v>1561.12</v>
      </c>
      <c r="AH1015" s="1913">
        <v>481379.58943501115</v>
      </c>
      <c r="AI1015" s="1914">
        <v>231.43</v>
      </c>
      <c r="AJ1015" s="398"/>
      <c r="AK1015" s="1636"/>
      <c r="AL1015" s="483"/>
      <c r="AM1015"/>
      <c r="AQ1015" s="1453"/>
    </row>
    <row r="1016" spans="1:43" ht="15" customHeight="1" outlineLevel="1" x14ac:dyDescent="0.2">
      <c r="A1016" s="1519"/>
      <c r="B1016" s="965" t="s">
        <v>2277</v>
      </c>
      <c r="C1016" s="990"/>
      <c r="D1016" s="990"/>
      <c r="E1016" s="1721">
        <v>302</v>
      </c>
      <c r="F1016" s="1563" t="s">
        <v>3647</v>
      </c>
      <c r="G1016" s="1539" t="s">
        <v>3667</v>
      </c>
      <c r="H1016" s="1540"/>
      <c r="I1016" s="895">
        <v>1</v>
      </c>
      <c r="J1016" s="763" t="s">
        <v>546</v>
      </c>
      <c r="K1016" s="1041"/>
      <c r="L1016" s="1568"/>
      <c r="M1016" s="281">
        <v>1</v>
      </c>
      <c r="N1016" s="1463">
        <v>54</v>
      </c>
      <c r="O1016" s="283">
        <v>189829.17599999998</v>
      </c>
      <c r="P1016" s="284">
        <v>2.5</v>
      </c>
      <c r="Q1016" s="1915">
        <v>4745.7294000000002</v>
      </c>
      <c r="R1016" s="1915">
        <v>12224.99893</v>
      </c>
      <c r="S1016" s="1915">
        <v>3796.5835200000001</v>
      </c>
      <c r="T1016" s="1916">
        <v>210596.48784999998</v>
      </c>
      <c r="U1016" s="1917">
        <v>33906.034540000001</v>
      </c>
      <c r="V1016" s="1917">
        <v>244502.52238999997</v>
      </c>
      <c r="W1016" s="1918">
        <v>4620.049</v>
      </c>
      <c r="X1016" s="1918">
        <v>777.52599999999995</v>
      </c>
      <c r="Y1016" s="1918">
        <v>2022.9779999999998</v>
      </c>
      <c r="Z1016" s="1919">
        <v>7420.5529999999999</v>
      </c>
      <c r="AA1016" s="1916">
        <v>251923.07538999995</v>
      </c>
      <c r="AB1016" s="1920"/>
      <c r="AC1016" s="1921"/>
      <c r="AD1016" s="1921"/>
      <c r="AE1016" s="1922"/>
      <c r="AF1016" s="1922"/>
      <c r="AG1016" s="1922"/>
      <c r="AH1016" s="1922"/>
      <c r="AI1016" s="1923"/>
      <c r="AJ1016" s="358"/>
      <c r="AK1016" s="1636"/>
      <c r="AL1016" s="483"/>
      <c r="AM1016"/>
      <c r="AQ1016" s="1453"/>
    </row>
    <row r="1017" spans="1:43" ht="15" customHeight="1" outlineLevel="1" x14ac:dyDescent="0.2">
      <c r="A1017" s="1519"/>
      <c r="B1017" s="965" t="s">
        <v>2277</v>
      </c>
      <c r="C1017" s="990"/>
      <c r="D1017" s="990"/>
      <c r="E1017" s="1721">
        <v>302</v>
      </c>
      <c r="F1017" s="1563" t="s">
        <v>3647</v>
      </c>
      <c r="G1017" s="1539" t="s">
        <v>3667</v>
      </c>
      <c r="H1017" s="1540"/>
      <c r="I1017" s="895">
        <v>180</v>
      </c>
      <c r="J1017" s="763" t="s">
        <v>543</v>
      </c>
      <c r="K1017" s="1041"/>
      <c r="L1017" s="1568"/>
      <c r="M1017" s="281">
        <v>1.1000000000000001</v>
      </c>
      <c r="N1017" s="1463">
        <v>30</v>
      </c>
      <c r="O1017" s="283">
        <v>81461.95199999999</v>
      </c>
      <c r="P1017" s="284">
        <v>2.5</v>
      </c>
      <c r="Q1017" s="1915">
        <v>2036.5488</v>
      </c>
      <c r="R1017" s="1915">
        <v>5246.1497099999997</v>
      </c>
      <c r="S1017" s="1915">
        <v>1629.2390399999999</v>
      </c>
      <c r="T1017" s="1916">
        <v>90373.889549999993</v>
      </c>
      <c r="U1017" s="1917">
        <v>14550.19622</v>
      </c>
      <c r="V1017" s="1917">
        <v>104924.08576999999</v>
      </c>
      <c r="W1017" s="1918">
        <v>5082.0538999999999</v>
      </c>
      <c r="X1017" s="1918">
        <v>855.27859999999987</v>
      </c>
      <c r="Y1017" s="1918">
        <v>2225.2757999999999</v>
      </c>
      <c r="Z1017" s="1919">
        <v>8162.6082999999999</v>
      </c>
      <c r="AA1017" s="1916">
        <v>113086.69407</v>
      </c>
      <c r="AB1017" s="1924"/>
      <c r="AC1017" s="1925"/>
      <c r="AD1017" s="1925"/>
      <c r="AE1017" s="1926"/>
      <c r="AF1017" s="1926"/>
      <c r="AG1017" s="1926"/>
      <c r="AH1017" s="1926"/>
      <c r="AI1017" s="1927"/>
      <c r="AJ1017" s="266"/>
      <c r="AK1017" s="1636"/>
      <c r="AL1017" s="483"/>
      <c r="AM1017"/>
      <c r="AQ1017" s="1453"/>
    </row>
    <row r="1018" spans="1:43" ht="15" customHeight="1" outlineLevel="1" x14ac:dyDescent="0.2">
      <c r="A1018" s="1519"/>
      <c r="B1018" s="965" t="s">
        <v>2277</v>
      </c>
      <c r="C1018" s="990"/>
      <c r="D1018" s="990"/>
      <c r="E1018" s="1721">
        <v>302</v>
      </c>
      <c r="F1018" s="1563" t="s">
        <v>3647</v>
      </c>
      <c r="G1018" s="1539" t="s">
        <v>3667</v>
      </c>
      <c r="H1018" s="1540"/>
      <c r="I1018" s="895">
        <v>200</v>
      </c>
      <c r="J1018" s="763" t="s">
        <v>1927</v>
      </c>
      <c r="K1018" s="1041"/>
      <c r="L1018" s="1568"/>
      <c r="M1018" s="281">
        <v>0.62</v>
      </c>
      <c r="N1018" s="1463">
        <v>27</v>
      </c>
      <c r="O1018" s="283">
        <v>40817.949999999997</v>
      </c>
      <c r="P1018" s="284">
        <v>2.5</v>
      </c>
      <c r="Q1018" s="1915">
        <v>1020.44882</v>
      </c>
      <c r="R1018" s="1915">
        <v>2628.6761700000002</v>
      </c>
      <c r="S1018" s="1915">
        <v>816.35906</v>
      </c>
      <c r="T1018" s="1916">
        <v>45283.437010000001</v>
      </c>
      <c r="U1018" s="1917">
        <v>7290.6333599999998</v>
      </c>
      <c r="V1018" s="1917">
        <v>52574.070370000001</v>
      </c>
      <c r="W1018" s="1918">
        <v>2864.4303800000002</v>
      </c>
      <c r="X1018" s="1918">
        <v>482.06612000000001</v>
      </c>
      <c r="Y1018" s="1918">
        <v>1254.2463600000001</v>
      </c>
      <c r="Z1018" s="1919">
        <v>4600.7428600000003</v>
      </c>
      <c r="AA1018" s="1916">
        <v>57174.81323</v>
      </c>
      <c r="AB1018" s="1928">
        <v>30895.01856</v>
      </c>
      <c r="AC1018" s="1928">
        <v>3377.8886400000001</v>
      </c>
      <c r="AD1018" s="1925"/>
      <c r="AE1018" s="1926">
        <v>33844.874932108803</v>
      </c>
      <c r="AF1018" s="1926">
        <v>3700.4094473472001</v>
      </c>
      <c r="AG1018" s="1926"/>
      <c r="AH1018" s="1926"/>
      <c r="AI1018" s="1927"/>
      <c r="AJ1018" s="266"/>
      <c r="AK1018" s="1636"/>
      <c r="AL1018" s="483"/>
      <c r="AM1018"/>
      <c r="AQ1018" s="1453"/>
    </row>
    <row r="1019" spans="1:43" ht="15" customHeight="1" outlineLevel="1" x14ac:dyDescent="0.2">
      <c r="A1019" s="1519"/>
      <c r="B1019" s="965" t="s">
        <v>2277</v>
      </c>
      <c r="C1019" s="990"/>
      <c r="D1019" s="990"/>
      <c r="E1019" s="1721">
        <v>302</v>
      </c>
      <c r="F1019" s="1563" t="s">
        <v>3647</v>
      </c>
      <c r="G1019" s="1539" t="s">
        <v>3667</v>
      </c>
      <c r="H1019" s="1540"/>
      <c r="I1019" s="895">
        <v>170</v>
      </c>
      <c r="J1019" s="763" t="s">
        <v>3654</v>
      </c>
      <c r="K1019" s="1041"/>
      <c r="L1019" s="1568"/>
      <c r="M1019" s="281">
        <v>0.33</v>
      </c>
      <c r="N1019" s="1463">
        <v>36</v>
      </c>
      <c r="O1019" s="283">
        <v>7191.3203999999996</v>
      </c>
      <c r="P1019" s="284">
        <v>2.5</v>
      </c>
      <c r="Q1019" s="1915">
        <v>179.78300999999999</v>
      </c>
      <c r="R1019" s="1915">
        <v>463.12103000000002</v>
      </c>
      <c r="S1019" s="1915">
        <v>143.82641000000001</v>
      </c>
      <c r="T1019" s="1916">
        <v>7978.0508499999996</v>
      </c>
      <c r="U1019" s="1917">
        <v>1284.4661900000001</v>
      </c>
      <c r="V1019" s="1917">
        <v>9262.5170399999988</v>
      </c>
      <c r="W1019" s="1918">
        <v>354.56189999999998</v>
      </c>
      <c r="X1019" s="1918">
        <v>59.6706</v>
      </c>
      <c r="Y1019" s="1918">
        <v>155.2518</v>
      </c>
      <c r="Z1019" s="1919">
        <v>569.48429999999996</v>
      </c>
      <c r="AA1019" s="1916">
        <v>9832.0013399999989</v>
      </c>
      <c r="AB1019" s="1925"/>
      <c r="AC1019" s="1925"/>
      <c r="AD1019" s="1925"/>
      <c r="AE1019" s="1926"/>
      <c r="AF1019" s="1926"/>
      <c r="AG1019" s="1926"/>
      <c r="AH1019" s="1929"/>
      <c r="AI1019" s="1927"/>
      <c r="AJ1019" s="266"/>
      <c r="AK1019" s="1636"/>
      <c r="AL1019" s="483"/>
      <c r="AM1019"/>
      <c r="AQ1019" s="1453"/>
    </row>
    <row r="1020" spans="1:43" ht="15" customHeight="1" outlineLevel="1" x14ac:dyDescent="0.2">
      <c r="A1020" s="1519"/>
      <c r="B1020" s="965" t="s">
        <v>2277</v>
      </c>
      <c r="C1020" s="990"/>
      <c r="D1020" s="990"/>
      <c r="E1020" s="1721">
        <v>302</v>
      </c>
      <c r="F1020" s="1563" t="s">
        <v>3647</v>
      </c>
      <c r="G1020" s="1539" t="s">
        <v>3667</v>
      </c>
      <c r="H1020" s="1540"/>
      <c r="I1020" s="895">
        <v>201</v>
      </c>
      <c r="J1020" s="763" t="s">
        <v>2609</v>
      </c>
      <c r="K1020" s="1041"/>
      <c r="L1020" s="1543"/>
      <c r="M1020" s="281">
        <v>0.05</v>
      </c>
      <c r="N1020" s="1463">
        <v>27</v>
      </c>
      <c r="O1020" s="283">
        <v>765.52800000000002</v>
      </c>
      <c r="P1020" s="284">
        <v>2.5</v>
      </c>
      <c r="Q1020" s="1915">
        <v>19.138200000000001</v>
      </c>
      <c r="R1020" s="1915">
        <v>49.3</v>
      </c>
      <c r="S1020" s="1915">
        <v>15.310560000000001</v>
      </c>
      <c r="T1020" s="1916">
        <v>849.27675999999997</v>
      </c>
      <c r="U1020" s="1917">
        <v>136.73356000000001</v>
      </c>
      <c r="V1020" s="1917">
        <v>986.01031999999998</v>
      </c>
      <c r="W1020" s="1918">
        <v>53.721499999999999</v>
      </c>
      <c r="X1020" s="1918">
        <v>9.0410000000000004</v>
      </c>
      <c r="Y1020" s="1918">
        <v>23.523</v>
      </c>
      <c r="Z1020" s="1919">
        <v>86.285499999999999</v>
      </c>
      <c r="AA1020" s="1916">
        <v>1072.29582</v>
      </c>
      <c r="AB1020" s="1928">
        <v>7990.5470400000004</v>
      </c>
      <c r="AC1020" s="1928">
        <v>393.27119999999996</v>
      </c>
      <c r="AD1020" s="1925"/>
      <c r="AE1020" s="1926">
        <v>8753.4844713792008</v>
      </c>
      <c r="AF1020" s="1926">
        <v>430.82073417599997</v>
      </c>
      <c r="AG1020" s="1926"/>
      <c r="AH1020" s="1929"/>
      <c r="AI1020" s="1929"/>
      <c r="AJ1020" s="266"/>
      <c r="AK1020" s="1636"/>
      <c r="AL1020" s="483"/>
      <c r="AM1020"/>
      <c r="AQ1020" s="1453"/>
    </row>
    <row r="1021" spans="1:43" ht="15" customHeight="1" outlineLevel="1" x14ac:dyDescent="0.2">
      <c r="A1021" s="1519"/>
      <c r="B1021" s="966" t="s">
        <v>2277</v>
      </c>
      <c r="C1021" s="991"/>
      <c r="D1021" s="991"/>
      <c r="E1021" s="1760">
        <v>302</v>
      </c>
      <c r="F1021" s="1563" t="s">
        <v>3647</v>
      </c>
      <c r="G1021" s="1539" t="s">
        <v>3667</v>
      </c>
      <c r="H1021" s="1547"/>
      <c r="I1021" s="897" t="s">
        <v>587</v>
      </c>
      <c r="J1021" s="437" t="s">
        <v>3653</v>
      </c>
      <c r="K1021" s="1855"/>
      <c r="L1021" s="1856"/>
      <c r="M1021" s="833"/>
      <c r="N1021" s="1464"/>
      <c r="O1021" s="249"/>
      <c r="P1021" s="250"/>
      <c r="Q1021" s="1048"/>
      <c r="R1021" s="1048"/>
      <c r="S1021" s="1048"/>
      <c r="T1021" s="249"/>
      <c r="U1021" s="249"/>
      <c r="V1021" s="249"/>
      <c r="W1021" s="249"/>
      <c r="X1021" s="249"/>
      <c r="Y1021" s="249"/>
      <c r="Z1021" s="249"/>
      <c r="AA1021" s="260"/>
      <c r="AB1021" s="260"/>
      <c r="AC1021" s="260"/>
      <c r="AD1021" s="260"/>
      <c r="AE1021" s="260"/>
      <c r="AF1021" s="260"/>
      <c r="AG1021" s="260"/>
      <c r="AH1021" s="260"/>
      <c r="AI1021" s="261"/>
      <c r="AJ1021" s="267"/>
      <c r="AK1021" s="1636"/>
      <c r="AL1021" s="483"/>
      <c r="AM1021"/>
      <c r="AQ1021" s="1453"/>
    </row>
    <row r="1022" spans="1:43" ht="27.75" customHeight="1" x14ac:dyDescent="0.2">
      <c r="A1022" s="804" t="s">
        <v>2130</v>
      </c>
      <c r="B1022" s="781" t="s">
        <v>2277</v>
      </c>
      <c r="C1022" s="977" t="s">
        <v>2553</v>
      </c>
      <c r="D1022" s="977" t="s">
        <v>204</v>
      </c>
      <c r="E1022" s="769">
        <v>306</v>
      </c>
      <c r="F1022" s="268" t="s">
        <v>192</v>
      </c>
      <c r="G1022" s="268" t="s">
        <v>1880</v>
      </c>
      <c r="H1022" s="268" t="s">
        <v>498</v>
      </c>
      <c r="I1022" s="900"/>
      <c r="J1022" s="270" t="s">
        <v>843</v>
      </c>
      <c r="K1022" s="271">
        <v>53263.72</v>
      </c>
      <c r="L1022" s="327" t="s">
        <v>695</v>
      </c>
      <c r="M1022" s="272">
        <v>3.05</v>
      </c>
      <c r="N1022" s="1097"/>
      <c r="O1022" s="273">
        <v>83018.22600000001</v>
      </c>
      <c r="P1022" s="269"/>
      <c r="Q1022" s="1055">
        <v>2075.4556499999994</v>
      </c>
      <c r="R1022" s="1055">
        <v>5346.3737500000007</v>
      </c>
      <c r="S1022" s="1055">
        <v>1660.3645199999996</v>
      </c>
      <c r="T1022" s="274">
        <v>92100.41992</v>
      </c>
      <c r="U1022" s="272">
        <v>14828.16761</v>
      </c>
      <c r="V1022" s="272">
        <v>106928.58753</v>
      </c>
      <c r="W1022" s="275">
        <v>3277.0114999999996</v>
      </c>
      <c r="X1022" s="275">
        <v>551.50100000000009</v>
      </c>
      <c r="Y1022" s="275">
        <v>1434.9029999999998</v>
      </c>
      <c r="Z1022" s="272">
        <v>5263.4154999999992</v>
      </c>
      <c r="AA1022" s="385">
        <v>112192.00302999999</v>
      </c>
      <c r="AB1022" s="348">
        <v>45778.541759999993</v>
      </c>
      <c r="AC1022" s="348">
        <v>17810.3</v>
      </c>
      <c r="AD1022" s="348">
        <v>950.04</v>
      </c>
      <c r="AE1022" s="347">
        <v>50149.476927244796</v>
      </c>
      <c r="AF1022" s="347">
        <v>12952.439242185599</v>
      </c>
      <c r="AG1022" s="347">
        <v>1561.12</v>
      </c>
      <c r="AH1022" s="347">
        <v>176855.03919943038</v>
      </c>
      <c r="AI1022" s="846">
        <v>3.32</v>
      </c>
      <c r="AJ1022" s="398">
        <v>6.06</v>
      </c>
      <c r="AK1022" s="1635">
        <v>132</v>
      </c>
      <c r="AL1022" s="484"/>
      <c r="AM1022" s="751" t="s">
        <v>2604</v>
      </c>
      <c r="AN1022" t="b">
        <v>0</v>
      </c>
      <c r="AO1022" t="e">
        <v>#NAME?</v>
      </c>
      <c r="AQ1022" s="1454"/>
    </row>
    <row r="1023" spans="1:43" outlineLevel="1" x14ac:dyDescent="0.2">
      <c r="A1023" s="787"/>
      <c r="B1023" s="781" t="s">
        <v>2277</v>
      </c>
      <c r="C1023" s="977"/>
      <c r="D1023" s="977"/>
      <c r="E1023" s="767">
        <v>306</v>
      </c>
      <c r="F1023" s="323" t="s">
        <v>192</v>
      </c>
      <c r="G1023" s="276" t="s">
        <v>1880</v>
      </c>
      <c r="H1023" s="277"/>
      <c r="I1023" s="895">
        <v>1</v>
      </c>
      <c r="J1023" s="279" t="s">
        <v>546</v>
      </c>
      <c r="K1023" s="319">
        <v>29194</v>
      </c>
      <c r="L1023" s="663" t="s">
        <v>694</v>
      </c>
      <c r="M1023" s="281">
        <v>1</v>
      </c>
      <c r="N1023" s="1463">
        <v>54</v>
      </c>
      <c r="O1023" s="283">
        <v>44146.32</v>
      </c>
      <c r="P1023" s="284">
        <v>2.5</v>
      </c>
      <c r="Q1023" s="1056">
        <v>1103.6579999999999</v>
      </c>
      <c r="R1023" s="1056">
        <v>2843.0230099999999</v>
      </c>
      <c r="S1023" s="1056">
        <v>882.92639999999994</v>
      </c>
      <c r="T1023" s="285">
        <v>48975.927409999997</v>
      </c>
      <c r="U1023" s="286">
        <v>7885.1243100000002</v>
      </c>
      <c r="V1023" s="286">
        <v>56861.051719999996</v>
      </c>
      <c r="W1023" s="287">
        <v>1074.43</v>
      </c>
      <c r="X1023" s="287">
        <v>180.82</v>
      </c>
      <c r="Y1023" s="287">
        <v>470.46</v>
      </c>
      <c r="Z1023" s="345">
        <v>1725.71</v>
      </c>
      <c r="AA1023" s="285">
        <v>58586.761719999995</v>
      </c>
      <c r="AB1023" s="369"/>
      <c r="AC1023" s="369"/>
      <c r="AD1023" s="369"/>
      <c r="AE1023" s="350"/>
      <c r="AF1023" s="350"/>
      <c r="AG1023" s="350"/>
      <c r="AH1023" s="1435" t="s">
        <v>364</v>
      </c>
      <c r="AI1023" s="847" t="s">
        <v>1</v>
      </c>
      <c r="AJ1023" s="358" t="s">
        <v>0</v>
      </c>
      <c r="AK1023" s="1636"/>
      <c r="AL1023" s="483"/>
      <c r="AM1023"/>
      <c r="AO1023" t="s">
        <v>364</v>
      </c>
      <c r="AQ1023" s="1453"/>
    </row>
    <row r="1024" spans="1:43" outlineLevel="1" x14ac:dyDescent="0.2">
      <c r="A1024" s="787"/>
      <c r="B1024" s="781" t="s">
        <v>2277</v>
      </c>
      <c r="C1024" s="977"/>
      <c r="D1024" s="977"/>
      <c r="E1024" s="767">
        <v>306</v>
      </c>
      <c r="F1024" s="323" t="s">
        <v>192</v>
      </c>
      <c r="G1024" s="276" t="s">
        <v>1880</v>
      </c>
      <c r="H1024" s="277"/>
      <c r="I1024" s="895">
        <v>80</v>
      </c>
      <c r="J1024" s="279" t="s">
        <v>561</v>
      </c>
      <c r="K1024" s="319">
        <v>24069.72</v>
      </c>
      <c r="L1024" s="663" t="s">
        <v>696</v>
      </c>
      <c r="M1024" s="281">
        <v>0.5</v>
      </c>
      <c r="N1024" s="1463">
        <v>39</v>
      </c>
      <c r="O1024" s="283">
        <v>12256.5</v>
      </c>
      <c r="P1024" s="284">
        <v>2.5</v>
      </c>
      <c r="Q1024" s="1056">
        <v>306.41250000000002</v>
      </c>
      <c r="R1024" s="1056">
        <v>789.31859999999995</v>
      </c>
      <c r="S1024" s="1056">
        <v>245.13</v>
      </c>
      <c r="T1024" s="285">
        <v>13597.3611</v>
      </c>
      <c r="U1024" s="286">
        <v>2189.1751399999998</v>
      </c>
      <c r="V1024" s="286">
        <v>15786.536239999999</v>
      </c>
      <c r="W1024" s="287">
        <v>537.21500000000003</v>
      </c>
      <c r="X1024" s="287">
        <v>90.41</v>
      </c>
      <c r="Y1024" s="287">
        <v>235.23</v>
      </c>
      <c r="Z1024" s="345">
        <v>862.85500000000002</v>
      </c>
      <c r="AA1024" s="285">
        <v>16649.391240000001</v>
      </c>
      <c r="AB1024" s="263"/>
      <c r="AC1024" s="263"/>
      <c r="AD1024" s="263"/>
      <c r="AE1024" s="249"/>
      <c r="AF1024" s="249"/>
      <c r="AG1024" s="249"/>
      <c r="AH1024" s="1435" t="s">
        <v>364</v>
      </c>
      <c r="AI1024" s="839">
        <v>6.06</v>
      </c>
      <c r="AJ1024" s="359"/>
      <c r="AK1024" s="1646"/>
      <c r="AL1024" s="484"/>
      <c r="AM1024"/>
      <c r="AO1024" t="s">
        <v>364</v>
      </c>
      <c r="AQ1024" s="1453"/>
    </row>
    <row r="1025" spans="1:43" outlineLevel="1" x14ac:dyDescent="0.2">
      <c r="A1025" s="787"/>
      <c r="B1025" s="781" t="s">
        <v>2277</v>
      </c>
      <c r="C1025" s="977"/>
      <c r="D1025" s="977"/>
      <c r="E1025" s="767">
        <v>306</v>
      </c>
      <c r="F1025" s="323" t="s">
        <v>192</v>
      </c>
      <c r="G1025" s="276" t="s">
        <v>1880</v>
      </c>
      <c r="H1025" s="277"/>
      <c r="I1025" s="895">
        <v>180</v>
      </c>
      <c r="J1025" s="279" t="s">
        <v>543</v>
      </c>
      <c r="K1025" s="319"/>
      <c r="L1025" s="322"/>
      <c r="M1025" s="281">
        <v>1</v>
      </c>
      <c r="N1025" s="1463">
        <v>30</v>
      </c>
      <c r="O1025" s="283">
        <v>17222.400000000001</v>
      </c>
      <c r="P1025" s="284">
        <v>2.5</v>
      </c>
      <c r="Q1025" s="1056">
        <v>430.56</v>
      </c>
      <c r="R1025" s="1056">
        <v>1109.12256</v>
      </c>
      <c r="S1025" s="1056">
        <v>344.44799999999998</v>
      </c>
      <c r="T1025" s="285">
        <v>19106.530560000003</v>
      </c>
      <c r="U1025" s="286">
        <v>3076.1514200000001</v>
      </c>
      <c r="V1025" s="286">
        <v>22182.681980000001</v>
      </c>
      <c r="W1025" s="287">
        <v>1074.43</v>
      </c>
      <c r="X1025" s="287">
        <v>180.82</v>
      </c>
      <c r="Y1025" s="287">
        <v>470.46</v>
      </c>
      <c r="Z1025" s="345">
        <v>1725.71</v>
      </c>
      <c r="AA1025" s="285">
        <v>23908.39198</v>
      </c>
      <c r="AB1025" s="263"/>
      <c r="AC1025" s="263"/>
      <c r="AD1025" s="263"/>
      <c r="AE1025" s="249"/>
      <c r="AF1025" s="249"/>
      <c r="AG1025" s="249"/>
      <c r="AH1025" s="1435"/>
      <c r="AI1025" s="840" t="s">
        <v>0</v>
      </c>
      <c r="AJ1025" s="360"/>
      <c r="AK1025" s="1636"/>
      <c r="AL1025" s="483"/>
      <c r="AM1025"/>
      <c r="AO1025" t="s">
        <v>364</v>
      </c>
      <c r="AQ1025" s="1453"/>
    </row>
    <row r="1026" spans="1:43" outlineLevel="1" x14ac:dyDescent="0.2">
      <c r="A1026" s="787"/>
      <c r="B1026" s="781" t="s">
        <v>2277</v>
      </c>
      <c r="C1026" s="977"/>
      <c r="D1026" s="977"/>
      <c r="E1026" s="767">
        <v>306</v>
      </c>
      <c r="F1026" s="323" t="s">
        <v>192</v>
      </c>
      <c r="G1026" s="276" t="s">
        <v>1880</v>
      </c>
      <c r="H1026" s="277"/>
      <c r="I1026" s="895">
        <v>200</v>
      </c>
      <c r="J1026" s="279" t="s">
        <v>1927</v>
      </c>
      <c r="K1026" s="277"/>
      <c r="L1026" s="322"/>
      <c r="M1026" s="281">
        <v>0.38</v>
      </c>
      <c r="N1026" s="1463">
        <v>27</v>
      </c>
      <c r="O1026" s="283">
        <v>5818.0128000000004</v>
      </c>
      <c r="P1026" s="284">
        <v>2.5</v>
      </c>
      <c r="Q1026" s="1056">
        <v>145.45032</v>
      </c>
      <c r="R1026" s="1056">
        <v>374.68002000000001</v>
      </c>
      <c r="S1026" s="1056">
        <v>116.36026</v>
      </c>
      <c r="T1026" s="285">
        <v>6454.5034000000005</v>
      </c>
      <c r="U1026" s="286">
        <v>1039.1750500000001</v>
      </c>
      <c r="V1026" s="286">
        <v>7493.6784500000003</v>
      </c>
      <c r="W1026" s="287">
        <v>408.28339999999997</v>
      </c>
      <c r="X1026" s="287">
        <v>68.711600000000004</v>
      </c>
      <c r="Y1026" s="287">
        <v>178.7748</v>
      </c>
      <c r="Z1026" s="345">
        <v>655.76980000000003</v>
      </c>
      <c r="AA1026" s="285">
        <v>8149.4482500000004</v>
      </c>
      <c r="AB1026" s="257">
        <v>40961.148479999996</v>
      </c>
      <c r="AC1026" s="257">
        <v>11644.77</v>
      </c>
      <c r="AD1026" s="263"/>
      <c r="AE1026" s="249">
        <v>44872.118936870393</v>
      </c>
      <c r="AF1026" s="249">
        <v>12756.6126396</v>
      </c>
      <c r="AG1026" s="249"/>
      <c r="AH1026" s="1435" t="s">
        <v>364</v>
      </c>
      <c r="AI1026" s="225"/>
      <c r="AJ1026" s="266"/>
      <c r="AK1026" s="1636"/>
      <c r="AL1026" s="483"/>
      <c r="AM1026"/>
      <c r="AO1026" t="s">
        <v>364</v>
      </c>
      <c r="AQ1026" s="1453"/>
    </row>
    <row r="1027" spans="1:43" outlineLevel="1" x14ac:dyDescent="0.2">
      <c r="A1027" s="787"/>
      <c r="B1027" s="781" t="s">
        <v>2277</v>
      </c>
      <c r="C1027" s="977"/>
      <c r="D1027" s="977"/>
      <c r="E1027" s="767">
        <v>306</v>
      </c>
      <c r="F1027" s="323" t="s">
        <v>192</v>
      </c>
      <c r="G1027" s="276" t="s">
        <v>1880</v>
      </c>
      <c r="H1027" s="277"/>
      <c r="I1027" s="895">
        <v>170</v>
      </c>
      <c r="J1027" s="279" t="s">
        <v>3262</v>
      </c>
      <c r="K1027" s="277"/>
      <c r="L1027" s="322"/>
      <c r="M1027" s="281">
        <v>0.15</v>
      </c>
      <c r="N1027" s="1463">
        <v>36</v>
      </c>
      <c r="O1027" s="283">
        <v>3268.7820000000002</v>
      </c>
      <c r="P1027" s="284">
        <v>2.5</v>
      </c>
      <c r="Q1027" s="1056">
        <v>81.719549999999998</v>
      </c>
      <c r="R1027" s="1056">
        <v>210.50955999999999</v>
      </c>
      <c r="S1027" s="1056">
        <v>65.375640000000004</v>
      </c>
      <c r="T1027" s="285">
        <v>3626.3867500000001</v>
      </c>
      <c r="U1027" s="286">
        <v>583.84826999999996</v>
      </c>
      <c r="V1027" s="286">
        <v>4210.2350200000001</v>
      </c>
      <c r="W1027" s="287">
        <v>161.1645</v>
      </c>
      <c r="X1027" s="287">
        <v>27.123000000000001</v>
      </c>
      <c r="Y1027" s="287">
        <v>70.569000000000003</v>
      </c>
      <c r="Z1027" s="345">
        <v>258.85649999999998</v>
      </c>
      <c r="AA1027" s="285">
        <v>4469.0915199999999</v>
      </c>
      <c r="AB1027" s="263"/>
      <c r="AC1027" s="263"/>
      <c r="AD1027" s="263"/>
      <c r="AE1027" s="249"/>
      <c r="AF1027" s="249"/>
      <c r="AG1027" s="249"/>
      <c r="AH1027" s="1435" t="s">
        <v>364</v>
      </c>
      <c r="AI1027" s="233"/>
      <c r="AJ1027" s="355"/>
      <c r="AK1027" s="1636"/>
      <c r="AL1027" s="483"/>
      <c r="AM1027"/>
      <c r="AO1027" t="s">
        <v>364</v>
      </c>
      <c r="AQ1027" s="1457"/>
    </row>
    <row r="1028" spans="1:43" outlineLevel="1" x14ac:dyDescent="0.2">
      <c r="A1028" s="787"/>
      <c r="B1028" s="781" t="s">
        <v>2277</v>
      </c>
      <c r="C1028" s="977"/>
      <c r="D1028" s="977"/>
      <c r="E1028" s="767">
        <v>306</v>
      </c>
      <c r="F1028" s="323" t="s">
        <v>192</v>
      </c>
      <c r="G1028" s="276" t="s">
        <v>1880</v>
      </c>
      <c r="H1028" s="277"/>
      <c r="I1028" s="895">
        <v>201</v>
      </c>
      <c r="J1028" s="279" t="s">
        <v>2609</v>
      </c>
      <c r="K1028" s="277"/>
      <c r="L1028" s="322"/>
      <c r="M1028" s="281">
        <v>0.02</v>
      </c>
      <c r="N1028" s="1463">
        <v>27</v>
      </c>
      <c r="O1028" s="283">
        <v>306.21120000000002</v>
      </c>
      <c r="P1028" s="284">
        <v>2.5</v>
      </c>
      <c r="Q1028" s="1056">
        <v>7.6552800000000003</v>
      </c>
      <c r="R1028" s="1056">
        <v>19.72</v>
      </c>
      <c r="S1028" s="1056">
        <v>6.1242200000000002</v>
      </c>
      <c r="T1028" s="285">
        <v>339.71070000000003</v>
      </c>
      <c r="U1028" s="286">
        <v>54.693420000000003</v>
      </c>
      <c r="V1028" s="286">
        <v>394.40412000000003</v>
      </c>
      <c r="W1028" s="287">
        <v>21.488600000000002</v>
      </c>
      <c r="X1028" s="287">
        <v>3.6164000000000001</v>
      </c>
      <c r="Y1028" s="287">
        <v>9.4092000000000002</v>
      </c>
      <c r="Z1028" s="345">
        <v>34.514200000000002</v>
      </c>
      <c r="AA1028" s="285">
        <v>428.91832000000005</v>
      </c>
      <c r="AB1028" s="257">
        <v>4817.3932800000002</v>
      </c>
      <c r="AC1028" s="257">
        <v>178.75872000000001</v>
      </c>
      <c r="AD1028" s="263"/>
      <c r="AE1028" s="249">
        <v>5277.3579903744003</v>
      </c>
      <c r="AF1028" s="249">
        <v>195.8266025856</v>
      </c>
      <c r="AG1028" s="249"/>
      <c r="AH1028" s="1435" t="s">
        <v>364</v>
      </c>
      <c r="AI1028" s="354"/>
      <c r="AJ1028" s="361"/>
      <c r="AK1028" s="1636"/>
      <c r="AL1028" s="483"/>
      <c r="AM1028"/>
      <c r="AO1028" t="s">
        <v>364</v>
      </c>
      <c r="AQ1028" s="1457"/>
    </row>
    <row r="1029" spans="1:43" ht="15" customHeight="1" outlineLevel="1" x14ac:dyDescent="0.2">
      <c r="A1029" s="787"/>
      <c r="B1029" s="807" t="s">
        <v>2277</v>
      </c>
      <c r="C1029" s="978"/>
      <c r="D1029" s="978"/>
      <c r="E1029" s="768">
        <v>306</v>
      </c>
      <c r="F1029" s="324" t="s">
        <v>192</v>
      </c>
      <c r="G1029" s="289" t="s">
        <v>1880</v>
      </c>
      <c r="H1029" s="290"/>
      <c r="I1029" s="897" t="s">
        <v>587</v>
      </c>
      <c r="J1029" s="443" t="s">
        <v>706</v>
      </c>
      <c r="K1029" s="444"/>
      <c r="L1029" s="450"/>
      <c r="M1029" s="430"/>
      <c r="N1029" s="1473"/>
      <c r="O1029" s="430"/>
      <c r="P1029" s="429"/>
      <c r="Q1029" s="1062"/>
      <c r="R1029" s="1062"/>
      <c r="S1029" s="1062"/>
      <c r="T1029" s="430"/>
      <c r="U1029" s="430"/>
      <c r="V1029" s="430"/>
      <c r="W1029" s="430"/>
      <c r="X1029" s="430"/>
      <c r="Y1029" s="430"/>
      <c r="Z1029" s="430"/>
      <c r="AA1029" s="430"/>
      <c r="AB1029" s="260"/>
      <c r="AC1029" s="260"/>
      <c r="AD1029" s="260"/>
      <c r="AE1029" s="260"/>
      <c r="AF1029" s="260"/>
      <c r="AG1029" s="260"/>
      <c r="AH1029" s="1592" t="s">
        <v>364</v>
      </c>
      <c r="AI1029" s="841"/>
      <c r="AJ1029" s="736"/>
      <c r="AK1029" s="1626"/>
      <c r="AL1029" s="483"/>
      <c r="AM1029"/>
      <c r="AO1029" t="s">
        <v>364</v>
      </c>
      <c r="AQ1029" s="1453"/>
    </row>
    <row r="1030" spans="1:43" ht="28.5" customHeight="1" x14ac:dyDescent="0.2">
      <c r="A1030" s="1555" t="s">
        <v>3181</v>
      </c>
      <c r="B1030" s="1556" t="s">
        <v>2277</v>
      </c>
      <c r="C1030" s="1557" t="s">
        <v>2553</v>
      </c>
      <c r="D1030" s="1558" t="s">
        <v>204</v>
      </c>
      <c r="E1030" s="1523">
        <v>306</v>
      </c>
      <c r="F1030" s="325">
        <v>8</v>
      </c>
      <c r="G1030" s="268" t="s">
        <v>167</v>
      </c>
      <c r="H1030" s="378" t="s">
        <v>2306</v>
      </c>
      <c r="I1030" s="1525"/>
      <c r="J1030" s="1045" t="s">
        <v>3164</v>
      </c>
      <c r="K1030" s="380">
        <v>12</v>
      </c>
      <c r="L1030" s="660" t="s">
        <v>641</v>
      </c>
      <c r="M1030" s="1040">
        <v>3.05</v>
      </c>
      <c r="N1030" s="603"/>
      <c r="O1030" s="273">
        <v>83018.22600000001</v>
      </c>
      <c r="P1030" s="250"/>
      <c r="Q1030" s="1055">
        <v>2075.4556499999994</v>
      </c>
      <c r="R1030" s="1055">
        <v>5346.3737500000007</v>
      </c>
      <c r="S1030" s="1055">
        <v>1660.3645199999996</v>
      </c>
      <c r="T1030" s="274">
        <v>92100.41992</v>
      </c>
      <c r="U1030" s="272">
        <v>14828.16761</v>
      </c>
      <c r="V1030" s="272">
        <v>106928.58753</v>
      </c>
      <c r="W1030" s="275">
        <v>3277.0114999999996</v>
      </c>
      <c r="X1030" s="275">
        <v>551.50100000000009</v>
      </c>
      <c r="Y1030" s="275">
        <v>1434.9029999999998</v>
      </c>
      <c r="Z1030" s="272">
        <v>5263.4154999999992</v>
      </c>
      <c r="AA1030" s="274">
        <v>112192.00302999999</v>
      </c>
      <c r="AB1030" s="348">
        <v>45778.541759999993</v>
      </c>
      <c r="AC1030" s="348">
        <v>5986.7740800000001</v>
      </c>
      <c r="AD1030" s="348">
        <v>950.04</v>
      </c>
      <c r="AE1030" s="347">
        <v>50149.476927244796</v>
      </c>
      <c r="AF1030" s="347">
        <v>12952.439242185599</v>
      </c>
      <c r="AG1030" s="347">
        <v>1561.12</v>
      </c>
      <c r="AH1030" s="347">
        <v>176855.03919943038</v>
      </c>
      <c r="AI1030" s="1552">
        <v>14737.92</v>
      </c>
      <c r="AJ1030" s="1591"/>
      <c r="AK1030" s="1635">
        <v>133</v>
      </c>
      <c r="AL1030" s="483"/>
      <c r="AM1030"/>
      <c r="AQ1030" s="1453"/>
    </row>
    <row r="1031" spans="1:43" ht="15" customHeight="1" outlineLevel="1" x14ac:dyDescent="0.2">
      <c r="A1031" s="1519"/>
      <c r="B1031" s="965" t="s">
        <v>2277</v>
      </c>
      <c r="C1031" s="990"/>
      <c r="D1031" s="1522"/>
      <c r="E1031" s="1538">
        <v>306</v>
      </c>
      <c r="F1031" s="1563">
        <v>8</v>
      </c>
      <c r="G1031" s="1539" t="s">
        <v>167</v>
      </c>
      <c r="H1031" s="1540"/>
      <c r="I1031" s="895">
        <v>1</v>
      </c>
      <c r="J1031" s="763" t="s">
        <v>546</v>
      </c>
      <c r="K1031" s="1041"/>
      <c r="L1031" s="1568"/>
      <c r="M1031" s="281">
        <v>1</v>
      </c>
      <c r="N1031" s="1542">
        <v>54</v>
      </c>
      <c r="O1031" s="283">
        <v>44146.32</v>
      </c>
      <c r="P1031" s="284">
        <v>2.5</v>
      </c>
      <c r="Q1031" s="1056">
        <v>1103.6579999999999</v>
      </c>
      <c r="R1031" s="1056">
        <v>2843.0230099999999</v>
      </c>
      <c r="S1031" s="1056">
        <v>882.92639999999994</v>
      </c>
      <c r="T1031" s="285">
        <v>48975.927409999997</v>
      </c>
      <c r="U1031" s="286">
        <v>7885.1243100000002</v>
      </c>
      <c r="V1031" s="286">
        <v>56861.051719999996</v>
      </c>
      <c r="W1031" s="287">
        <v>1074.43</v>
      </c>
      <c r="X1031" s="287">
        <v>180.82</v>
      </c>
      <c r="Y1031" s="287">
        <v>470.46</v>
      </c>
      <c r="Z1031" s="345">
        <v>1725.71</v>
      </c>
      <c r="AA1031" s="285">
        <v>58586.761719999995</v>
      </c>
      <c r="AB1031" s="369"/>
      <c r="AC1031" s="369"/>
      <c r="AD1031" s="369"/>
      <c r="AE1031" s="350"/>
      <c r="AF1031" s="350"/>
      <c r="AG1031" s="350"/>
      <c r="AH1031" s="1435" t="s">
        <v>364</v>
      </c>
      <c r="AI1031" s="1590"/>
      <c r="AJ1031" s="1591"/>
      <c r="AK1031" s="1625"/>
      <c r="AL1031" s="483"/>
      <c r="AM1031"/>
      <c r="AQ1031" s="1453"/>
    </row>
    <row r="1032" spans="1:43" ht="15" customHeight="1" outlineLevel="1" x14ac:dyDescent="0.2">
      <c r="A1032" s="1519"/>
      <c r="B1032" s="965" t="s">
        <v>2277</v>
      </c>
      <c r="C1032" s="990"/>
      <c r="D1032" s="1522"/>
      <c r="E1032" s="1538">
        <v>306</v>
      </c>
      <c r="F1032" s="1563">
        <v>8</v>
      </c>
      <c r="G1032" s="1539" t="s">
        <v>167</v>
      </c>
      <c r="H1032" s="1540"/>
      <c r="I1032" s="895">
        <v>80</v>
      </c>
      <c r="J1032" s="763" t="s">
        <v>561</v>
      </c>
      <c r="K1032" s="1041"/>
      <c r="L1032" s="1568"/>
      <c r="M1032" s="281">
        <v>0.5</v>
      </c>
      <c r="N1032" s="1542">
        <v>39</v>
      </c>
      <c r="O1032" s="283">
        <v>12256.5</v>
      </c>
      <c r="P1032" s="284">
        <v>2.5</v>
      </c>
      <c r="Q1032" s="1056">
        <v>306.41250000000002</v>
      </c>
      <c r="R1032" s="1056">
        <v>789.31859999999995</v>
      </c>
      <c r="S1032" s="1056">
        <v>245.13</v>
      </c>
      <c r="T1032" s="285">
        <v>13597.3611</v>
      </c>
      <c r="U1032" s="286">
        <v>2189.1751399999998</v>
      </c>
      <c r="V1032" s="286">
        <v>15786.536239999999</v>
      </c>
      <c r="W1032" s="287">
        <v>537.21500000000003</v>
      </c>
      <c r="X1032" s="287">
        <v>90.41</v>
      </c>
      <c r="Y1032" s="287">
        <v>235.23</v>
      </c>
      <c r="Z1032" s="345">
        <v>862.85500000000002</v>
      </c>
      <c r="AA1032" s="285">
        <v>16649.391240000001</v>
      </c>
      <c r="AB1032" s="263"/>
      <c r="AC1032" s="263"/>
      <c r="AD1032" s="263"/>
      <c r="AE1032" s="249"/>
      <c r="AF1032" s="249"/>
      <c r="AG1032" s="249"/>
      <c r="AH1032" s="1435" t="s">
        <v>364</v>
      </c>
      <c r="AI1032" s="1590"/>
      <c r="AJ1032" s="1591"/>
      <c r="AK1032" s="1625"/>
      <c r="AL1032" s="483"/>
      <c r="AM1032"/>
      <c r="AQ1032" s="1453"/>
    </row>
    <row r="1033" spans="1:43" ht="15" customHeight="1" outlineLevel="1" x14ac:dyDescent="0.2">
      <c r="A1033" s="1519"/>
      <c r="B1033" s="965" t="s">
        <v>2277</v>
      </c>
      <c r="C1033" s="990"/>
      <c r="D1033" s="1522"/>
      <c r="E1033" s="1538">
        <v>306</v>
      </c>
      <c r="F1033" s="1563">
        <v>8</v>
      </c>
      <c r="G1033" s="1539" t="s">
        <v>167</v>
      </c>
      <c r="H1033" s="1540"/>
      <c r="I1033" s="895">
        <v>180</v>
      </c>
      <c r="J1033" s="763" t="s">
        <v>543</v>
      </c>
      <c r="K1033" s="1041"/>
      <c r="L1033" s="1543"/>
      <c r="M1033" s="281">
        <v>1</v>
      </c>
      <c r="N1033" s="1542">
        <v>30</v>
      </c>
      <c r="O1033" s="283">
        <v>17222.400000000001</v>
      </c>
      <c r="P1033" s="284">
        <v>2.5</v>
      </c>
      <c r="Q1033" s="1056">
        <v>430.56</v>
      </c>
      <c r="R1033" s="1056">
        <v>1109.12256</v>
      </c>
      <c r="S1033" s="1056">
        <v>344.44799999999998</v>
      </c>
      <c r="T1033" s="285">
        <v>19106.530560000003</v>
      </c>
      <c r="U1033" s="286">
        <v>3076.1514200000001</v>
      </c>
      <c r="V1033" s="286">
        <v>22182.681980000001</v>
      </c>
      <c r="W1033" s="287">
        <v>1074.43</v>
      </c>
      <c r="X1033" s="287">
        <v>180.82</v>
      </c>
      <c r="Y1033" s="287">
        <v>470.46</v>
      </c>
      <c r="Z1033" s="345">
        <v>1725.71</v>
      </c>
      <c r="AA1033" s="285">
        <v>23908.39198</v>
      </c>
      <c r="AB1033" s="263"/>
      <c r="AC1033" s="263"/>
      <c r="AD1033" s="263"/>
      <c r="AE1033" s="249"/>
      <c r="AF1033" s="249"/>
      <c r="AG1033" s="249"/>
      <c r="AH1033" s="1435" t="s">
        <v>364</v>
      </c>
      <c r="AI1033" s="1590"/>
      <c r="AJ1033" s="1591"/>
      <c r="AK1033" s="1625"/>
      <c r="AL1033" s="483"/>
      <c r="AM1033"/>
      <c r="AQ1033" s="1453"/>
    </row>
    <row r="1034" spans="1:43" ht="15" customHeight="1" outlineLevel="1" x14ac:dyDescent="0.2">
      <c r="A1034" s="1519"/>
      <c r="B1034" s="965" t="s">
        <v>2277</v>
      </c>
      <c r="C1034" s="990"/>
      <c r="D1034" s="1522"/>
      <c r="E1034" s="1538">
        <v>306</v>
      </c>
      <c r="F1034" s="1563">
        <v>8</v>
      </c>
      <c r="G1034" s="1539" t="s">
        <v>167</v>
      </c>
      <c r="H1034" s="1540"/>
      <c r="I1034" s="895">
        <v>200</v>
      </c>
      <c r="J1034" s="763" t="s">
        <v>1927</v>
      </c>
      <c r="K1034" s="1540"/>
      <c r="L1034" s="1543"/>
      <c r="M1034" s="281">
        <v>0.38</v>
      </c>
      <c r="N1034" s="1542">
        <v>27</v>
      </c>
      <c r="O1034" s="283">
        <v>5818.0128000000004</v>
      </c>
      <c r="P1034" s="284">
        <v>2.5</v>
      </c>
      <c r="Q1034" s="1056">
        <v>145.45032</v>
      </c>
      <c r="R1034" s="1056">
        <v>374.68002000000001</v>
      </c>
      <c r="S1034" s="1056">
        <v>116.36026</v>
      </c>
      <c r="T1034" s="285">
        <v>6454.5034000000005</v>
      </c>
      <c r="U1034" s="286">
        <v>1039.1750500000001</v>
      </c>
      <c r="V1034" s="286">
        <v>7493.6784500000003</v>
      </c>
      <c r="W1034" s="287">
        <v>408.28339999999997</v>
      </c>
      <c r="X1034" s="287">
        <v>68.711600000000004</v>
      </c>
      <c r="Y1034" s="287">
        <v>178.7748</v>
      </c>
      <c r="Z1034" s="345">
        <v>655.76980000000003</v>
      </c>
      <c r="AA1034" s="285">
        <v>8149.4482500000004</v>
      </c>
      <c r="AB1034" s="257">
        <v>40961.148479999996</v>
      </c>
      <c r="AC1034" s="257">
        <v>11644.77</v>
      </c>
      <c r="AD1034" s="263"/>
      <c r="AE1034" s="249">
        <v>44872.118936870393</v>
      </c>
      <c r="AF1034" s="249">
        <v>12756.6126396</v>
      </c>
      <c r="AG1034" s="249"/>
      <c r="AH1034" s="1435" t="s">
        <v>364</v>
      </c>
      <c r="AI1034" s="1590"/>
      <c r="AJ1034" s="1591"/>
      <c r="AK1034" s="1625"/>
      <c r="AL1034" s="483"/>
      <c r="AM1034"/>
      <c r="AQ1034" s="1453"/>
    </row>
    <row r="1035" spans="1:43" ht="15" customHeight="1" outlineLevel="1" x14ac:dyDescent="0.2">
      <c r="A1035" s="1519"/>
      <c r="B1035" s="965" t="s">
        <v>2277</v>
      </c>
      <c r="C1035" s="990"/>
      <c r="D1035" s="1522"/>
      <c r="E1035" s="1538">
        <v>306</v>
      </c>
      <c r="F1035" s="1563">
        <v>8</v>
      </c>
      <c r="G1035" s="1539" t="s">
        <v>167</v>
      </c>
      <c r="H1035" s="1540"/>
      <c r="I1035" s="895">
        <v>170</v>
      </c>
      <c r="J1035" s="279" t="s">
        <v>3262</v>
      </c>
      <c r="K1035" s="1540"/>
      <c r="L1035" s="1543"/>
      <c r="M1035" s="281">
        <v>0.15</v>
      </c>
      <c r="N1035" s="1463">
        <v>36</v>
      </c>
      <c r="O1035" s="283">
        <v>3268.7820000000002</v>
      </c>
      <c r="P1035" s="284">
        <v>2.5</v>
      </c>
      <c r="Q1035" s="1056">
        <v>81.719549999999998</v>
      </c>
      <c r="R1035" s="1056">
        <v>210.50955999999999</v>
      </c>
      <c r="S1035" s="1056">
        <v>65.375640000000004</v>
      </c>
      <c r="T1035" s="285">
        <v>3626.3867500000001</v>
      </c>
      <c r="U1035" s="286">
        <v>583.84826999999996</v>
      </c>
      <c r="V1035" s="286">
        <v>4210.2350200000001</v>
      </c>
      <c r="W1035" s="287">
        <v>161.1645</v>
      </c>
      <c r="X1035" s="287">
        <v>27.123000000000001</v>
      </c>
      <c r="Y1035" s="287">
        <v>70.569000000000003</v>
      </c>
      <c r="Z1035" s="345">
        <v>258.85649999999998</v>
      </c>
      <c r="AA1035" s="285">
        <v>4469.0915199999999</v>
      </c>
      <c r="AB1035" s="263"/>
      <c r="AC1035" s="263"/>
      <c r="AD1035" s="263"/>
      <c r="AE1035" s="249"/>
      <c r="AF1035" s="249"/>
      <c r="AG1035" s="249"/>
      <c r="AH1035" s="1435" t="s">
        <v>364</v>
      </c>
      <c r="AI1035" s="1590"/>
      <c r="AJ1035" s="1591"/>
      <c r="AK1035" s="1625"/>
      <c r="AL1035" s="483"/>
      <c r="AM1035"/>
      <c r="AQ1035" s="1453"/>
    </row>
    <row r="1036" spans="1:43" ht="15" customHeight="1" outlineLevel="1" x14ac:dyDescent="0.2">
      <c r="A1036" s="1581"/>
      <c r="B1036" s="966" t="s">
        <v>2277</v>
      </c>
      <c r="C1036" s="991"/>
      <c r="D1036" s="1544"/>
      <c r="E1036" s="1545">
        <v>306</v>
      </c>
      <c r="F1036" s="1586">
        <v>8</v>
      </c>
      <c r="G1036" s="1546" t="s">
        <v>167</v>
      </c>
      <c r="H1036" s="1547"/>
      <c r="I1036" s="899">
        <v>201</v>
      </c>
      <c r="J1036" s="1548" t="s">
        <v>2609</v>
      </c>
      <c r="K1036" s="1547"/>
      <c r="L1036" s="1549"/>
      <c r="M1036" s="294">
        <v>0.02</v>
      </c>
      <c r="N1036" s="1550">
        <v>27</v>
      </c>
      <c r="O1036" s="283">
        <v>306.21120000000002</v>
      </c>
      <c r="P1036" s="284">
        <v>2.5</v>
      </c>
      <c r="Q1036" s="1056">
        <v>7.6552800000000003</v>
      </c>
      <c r="R1036" s="1056">
        <v>19.72</v>
      </c>
      <c r="S1036" s="1056">
        <v>6.1242200000000002</v>
      </c>
      <c r="T1036" s="285">
        <v>339.71070000000003</v>
      </c>
      <c r="U1036" s="286">
        <v>54.693420000000003</v>
      </c>
      <c r="V1036" s="286">
        <v>394.40412000000003</v>
      </c>
      <c r="W1036" s="287">
        <v>21.488600000000002</v>
      </c>
      <c r="X1036" s="287">
        <v>3.6164000000000001</v>
      </c>
      <c r="Y1036" s="287">
        <v>9.4092000000000002</v>
      </c>
      <c r="Z1036" s="345">
        <v>34.514200000000002</v>
      </c>
      <c r="AA1036" s="285">
        <v>428.91832000000005</v>
      </c>
      <c r="AB1036" s="1576">
        <v>4817.3932800000002</v>
      </c>
      <c r="AC1036" s="368">
        <v>178.75872000000001</v>
      </c>
      <c r="AD1036" s="465"/>
      <c r="AE1036" s="260">
        <v>5277.3579903744003</v>
      </c>
      <c r="AF1036" s="260">
        <v>195.8266025856</v>
      </c>
      <c r="AG1036" s="260"/>
      <c r="AH1036" s="1592" t="s">
        <v>364</v>
      </c>
      <c r="AI1036" s="841"/>
      <c r="AJ1036" s="736"/>
      <c r="AK1036" s="1625"/>
      <c r="AL1036" s="483"/>
      <c r="AM1036"/>
      <c r="AQ1036" s="1453"/>
    </row>
    <row r="1037" spans="1:43" s="13" customFormat="1" ht="27.75" customHeight="1" x14ac:dyDescent="0.2">
      <c r="A1037" s="1862" t="s">
        <v>3165</v>
      </c>
      <c r="B1037" s="1863" t="s">
        <v>2277</v>
      </c>
      <c r="C1037" s="1864" t="s">
        <v>2553</v>
      </c>
      <c r="D1037" s="1865" t="s">
        <v>2555</v>
      </c>
      <c r="E1037" s="1866">
        <v>327</v>
      </c>
      <c r="F1037" s="1867" t="s">
        <v>2658</v>
      </c>
      <c r="G1037" s="1868" t="s">
        <v>1880</v>
      </c>
      <c r="H1037" s="1868" t="s">
        <v>2306</v>
      </c>
      <c r="I1037" s="1869"/>
      <c r="J1037" s="1593" t="s">
        <v>3166</v>
      </c>
      <c r="K1037" s="1870">
        <v>27705</v>
      </c>
      <c r="L1037" s="1871" t="s">
        <v>695</v>
      </c>
      <c r="M1037" s="1872">
        <v>3.36</v>
      </c>
      <c r="N1037" s="1873"/>
      <c r="O1037" s="1874">
        <v>90286.225200000001</v>
      </c>
      <c r="P1037" s="1875"/>
      <c r="Q1037" s="1876">
        <v>2257.1556299999997</v>
      </c>
      <c r="R1037" s="1876">
        <v>5814.43289</v>
      </c>
      <c r="S1037" s="1876">
        <v>1805.72451</v>
      </c>
      <c r="T1037" s="1877">
        <v>100163.53823000001</v>
      </c>
      <c r="U1037" s="1878">
        <v>16126.32965</v>
      </c>
      <c r="V1037" s="1878">
        <v>116289.86788000001</v>
      </c>
      <c r="W1037" s="1879">
        <v>3610.0848000000005</v>
      </c>
      <c r="X1037" s="1879">
        <v>607.55520000000013</v>
      </c>
      <c r="Y1037" s="1879">
        <v>1580.7455999999997</v>
      </c>
      <c r="Z1037" s="1878">
        <v>5798.3855999999996</v>
      </c>
      <c r="AA1037" s="1877">
        <v>122088.25348</v>
      </c>
      <c r="AB1037" s="1880">
        <v>27275.149440000001</v>
      </c>
      <c r="AC1037" s="1880">
        <v>4794.0278400000007</v>
      </c>
      <c r="AD1037" s="1880">
        <v>950.04</v>
      </c>
      <c r="AE1037" s="1881">
        <v>29879.3807085312</v>
      </c>
      <c r="AF1037" s="1881">
        <v>5251.7616181632011</v>
      </c>
      <c r="AG1037" s="1881">
        <v>1561.12</v>
      </c>
      <c r="AH1037" s="1881">
        <v>158780.5158066944</v>
      </c>
      <c r="AI1037" s="1882">
        <v>5.73</v>
      </c>
      <c r="AJ1037" s="1883">
        <v>5.73</v>
      </c>
      <c r="AK1037" s="1884"/>
      <c r="AL1037" s="1885"/>
      <c r="AQ1037" s="1886"/>
    </row>
    <row r="1038" spans="1:43" s="13" customFormat="1" ht="27.75" customHeight="1" x14ac:dyDescent="0.2">
      <c r="A1038" s="1887" t="s">
        <v>2131</v>
      </c>
      <c r="B1038" s="1888" t="s">
        <v>2277</v>
      </c>
      <c r="C1038" s="1889" t="s">
        <v>2553</v>
      </c>
      <c r="D1038" s="1889" t="s">
        <v>2555</v>
      </c>
      <c r="E1038" s="1890">
        <v>327</v>
      </c>
      <c r="F1038" s="1891" t="s">
        <v>193</v>
      </c>
      <c r="G1038" s="1891" t="s">
        <v>1880</v>
      </c>
      <c r="H1038" s="1891" t="s">
        <v>498</v>
      </c>
      <c r="I1038" s="1892"/>
      <c r="J1038" s="687" t="s">
        <v>844</v>
      </c>
      <c r="K1038" s="1893">
        <v>50445</v>
      </c>
      <c r="L1038" s="1894" t="s">
        <v>695</v>
      </c>
      <c r="M1038" s="1878">
        <v>3.36</v>
      </c>
      <c r="N1038" s="1895"/>
      <c r="O1038" s="1874">
        <v>90286.225200000001</v>
      </c>
      <c r="P1038" s="1875"/>
      <c r="Q1038" s="1876">
        <v>2257.1556299999997</v>
      </c>
      <c r="R1038" s="1876">
        <v>5814.43289</v>
      </c>
      <c r="S1038" s="1876">
        <v>1805.72451</v>
      </c>
      <c r="T1038" s="1877">
        <v>100163.53823000001</v>
      </c>
      <c r="U1038" s="1878">
        <v>16126.32965</v>
      </c>
      <c r="V1038" s="1878">
        <v>116289.86788000001</v>
      </c>
      <c r="W1038" s="1879">
        <v>3610.0848000000005</v>
      </c>
      <c r="X1038" s="1879">
        <v>607.55520000000013</v>
      </c>
      <c r="Y1038" s="1879">
        <v>1580.7455999999997</v>
      </c>
      <c r="Z1038" s="1878">
        <v>5798.3855999999996</v>
      </c>
      <c r="AA1038" s="1877">
        <v>122088.25348</v>
      </c>
      <c r="AB1038" s="1880">
        <v>27275.149440000001</v>
      </c>
      <c r="AC1038" s="1880">
        <v>4794.0278400000007</v>
      </c>
      <c r="AD1038" s="1880">
        <v>950.04</v>
      </c>
      <c r="AE1038" s="1881">
        <v>29879.3807085312</v>
      </c>
      <c r="AF1038" s="1881">
        <v>5251.7616181632011</v>
      </c>
      <c r="AG1038" s="1881">
        <v>1561.12</v>
      </c>
      <c r="AH1038" s="1896">
        <v>158780.5158066944</v>
      </c>
      <c r="AI1038" s="1896">
        <v>3.16</v>
      </c>
      <c r="AJ1038" s="1883">
        <v>5.73</v>
      </c>
      <c r="AK1038" s="1897">
        <v>134</v>
      </c>
      <c r="AL1038" s="1898"/>
      <c r="AM1038" s="1899" t="s">
        <v>2604</v>
      </c>
      <c r="AN1038" s="13" t="b">
        <v>0</v>
      </c>
      <c r="AO1038" s="13" t="e">
        <v>#NAME?</v>
      </c>
      <c r="AQ1038" s="1900"/>
    </row>
    <row r="1039" spans="1:43" outlineLevel="1" x14ac:dyDescent="0.2">
      <c r="A1039" s="787"/>
      <c r="B1039" s="781" t="s">
        <v>2277</v>
      </c>
      <c r="C1039" s="977"/>
      <c r="D1039" s="977"/>
      <c r="E1039" s="767">
        <v>327</v>
      </c>
      <c r="F1039" s="323" t="s">
        <v>193</v>
      </c>
      <c r="G1039" s="276" t="s">
        <v>1880</v>
      </c>
      <c r="H1039" s="277"/>
      <c r="I1039" s="895">
        <v>1</v>
      </c>
      <c r="J1039" s="279" t="s">
        <v>546</v>
      </c>
      <c r="K1039" s="319">
        <v>27705</v>
      </c>
      <c r="L1039" s="663" t="s">
        <v>694</v>
      </c>
      <c r="M1039" s="281">
        <v>1</v>
      </c>
      <c r="N1039" s="1463">
        <v>54</v>
      </c>
      <c r="O1039" s="283">
        <v>44146.32</v>
      </c>
      <c r="P1039" s="284">
        <v>2.5</v>
      </c>
      <c r="Q1039" s="1056">
        <v>1103.6579999999999</v>
      </c>
      <c r="R1039" s="1056">
        <v>2843.0230099999999</v>
      </c>
      <c r="S1039" s="1056">
        <v>882.92639999999994</v>
      </c>
      <c r="T1039" s="285">
        <v>48975.927409999997</v>
      </c>
      <c r="U1039" s="286">
        <v>7885.1243100000002</v>
      </c>
      <c r="V1039" s="286">
        <v>56861.051719999996</v>
      </c>
      <c r="W1039" s="287">
        <v>1074.43</v>
      </c>
      <c r="X1039" s="287">
        <v>180.82</v>
      </c>
      <c r="Y1039" s="287">
        <v>470.46</v>
      </c>
      <c r="Z1039" s="345">
        <v>1725.71</v>
      </c>
      <c r="AA1039" s="285">
        <v>58586.761719999995</v>
      </c>
      <c r="AB1039" s="369"/>
      <c r="AC1039" s="369"/>
      <c r="AD1039" s="369"/>
      <c r="AE1039" s="350"/>
      <c r="AF1039" s="350"/>
      <c r="AG1039" s="350"/>
      <c r="AH1039" s="1435" t="s">
        <v>364</v>
      </c>
      <c r="AI1039" s="847" t="s">
        <v>1</v>
      </c>
      <c r="AJ1039" s="358" t="s">
        <v>0</v>
      </c>
      <c r="AK1039" s="1625"/>
      <c r="AL1039" s="483"/>
      <c r="AM1039"/>
      <c r="AO1039" t="s">
        <v>364</v>
      </c>
      <c r="AQ1039" s="1453"/>
    </row>
    <row r="1040" spans="1:43" outlineLevel="1" x14ac:dyDescent="0.2">
      <c r="A1040" s="787"/>
      <c r="B1040" s="781" t="s">
        <v>2277</v>
      </c>
      <c r="C1040" s="977"/>
      <c r="D1040" s="977"/>
      <c r="E1040" s="767">
        <v>327</v>
      </c>
      <c r="F1040" s="323" t="s">
        <v>193</v>
      </c>
      <c r="G1040" s="276" t="s">
        <v>1880</v>
      </c>
      <c r="H1040" s="277"/>
      <c r="I1040" s="895">
        <v>80</v>
      </c>
      <c r="J1040" s="279" t="s">
        <v>561</v>
      </c>
      <c r="K1040" s="319">
        <v>22740</v>
      </c>
      <c r="L1040" s="663" t="s">
        <v>696</v>
      </c>
      <c r="M1040" s="281">
        <v>0.7</v>
      </c>
      <c r="N1040" s="1463">
        <v>39</v>
      </c>
      <c r="O1040" s="283">
        <v>17159.099999999999</v>
      </c>
      <c r="P1040" s="284">
        <v>2.5</v>
      </c>
      <c r="Q1040" s="1056">
        <v>428.97750000000002</v>
      </c>
      <c r="R1040" s="1056">
        <v>1105.0460399999999</v>
      </c>
      <c r="S1040" s="1056">
        <v>343.18200000000002</v>
      </c>
      <c r="T1040" s="285">
        <v>19036.305540000001</v>
      </c>
      <c r="U1040" s="286">
        <v>3064.84519</v>
      </c>
      <c r="V1040" s="286">
        <v>22101.150730000001</v>
      </c>
      <c r="W1040" s="287">
        <v>752.101</v>
      </c>
      <c r="X1040" s="287">
        <v>126.574</v>
      </c>
      <c r="Y1040" s="287">
        <v>329.322</v>
      </c>
      <c r="Z1040" s="345">
        <v>1207.9969999999998</v>
      </c>
      <c r="AA1040" s="285">
        <v>23309.147730000001</v>
      </c>
      <c r="AB1040" s="263"/>
      <c r="AC1040" s="263"/>
      <c r="AD1040" s="263"/>
      <c r="AE1040" s="249"/>
      <c r="AF1040" s="249"/>
      <c r="AG1040" s="249"/>
      <c r="AH1040" s="1435" t="s">
        <v>364</v>
      </c>
      <c r="AI1040" s="839">
        <v>5.73</v>
      </c>
      <c r="AJ1040" s="359"/>
      <c r="AK1040" s="1625"/>
      <c r="AL1040" s="483"/>
      <c r="AM1040"/>
      <c r="AO1040" t="s">
        <v>364</v>
      </c>
      <c r="AQ1040" s="1453"/>
    </row>
    <row r="1041" spans="1:43" outlineLevel="1" x14ac:dyDescent="0.2">
      <c r="A1041" s="787"/>
      <c r="B1041" s="781" t="s">
        <v>2277</v>
      </c>
      <c r="C1041" s="977"/>
      <c r="D1041" s="977"/>
      <c r="E1041" s="767">
        <v>327</v>
      </c>
      <c r="F1041" s="323" t="s">
        <v>193</v>
      </c>
      <c r="G1041" s="276" t="s">
        <v>1880</v>
      </c>
      <c r="H1041" s="277"/>
      <c r="I1041" s="895">
        <v>180</v>
      </c>
      <c r="J1041" s="279" t="s">
        <v>543</v>
      </c>
      <c r="K1041" s="319"/>
      <c r="L1041" s="322"/>
      <c r="M1041" s="281">
        <v>0.65</v>
      </c>
      <c r="N1041" s="1463">
        <v>30</v>
      </c>
      <c r="O1041" s="283">
        <v>11194.56</v>
      </c>
      <c r="P1041" s="284">
        <v>2.5</v>
      </c>
      <c r="Q1041" s="1056">
        <v>279.86399999999998</v>
      </c>
      <c r="R1041" s="1056">
        <v>720.92966000000001</v>
      </c>
      <c r="S1041" s="1056">
        <v>223.8912</v>
      </c>
      <c r="T1041" s="285">
        <v>12419.244859999999</v>
      </c>
      <c r="U1041" s="286">
        <v>1999.4984199999999</v>
      </c>
      <c r="V1041" s="286">
        <v>14418.743279999999</v>
      </c>
      <c r="W1041" s="287">
        <v>698.37950000000001</v>
      </c>
      <c r="X1041" s="287">
        <v>117.533</v>
      </c>
      <c r="Y1041" s="287">
        <v>305.79899999999998</v>
      </c>
      <c r="Z1041" s="345">
        <v>1121.7114999999999</v>
      </c>
      <c r="AA1041" s="285">
        <v>15540.454779999998</v>
      </c>
      <c r="AB1041" s="263"/>
      <c r="AC1041" s="263"/>
      <c r="AD1041" s="263"/>
      <c r="AE1041" s="249"/>
      <c r="AF1041" s="249"/>
      <c r="AG1041" s="249"/>
      <c r="AH1041" s="1435" t="s">
        <v>364</v>
      </c>
      <c r="AI1041" s="840" t="s">
        <v>0</v>
      </c>
      <c r="AJ1041" s="360"/>
      <c r="AK1041" s="1625"/>
      <c r="AL1041" s="483"/>
      <c r="AM1041"/>
      <c r="AO1041" t="s">
        <v>364</v>
      </c>
      <c r="AQ1041" s="1453"/>
    </row>
    <row r="1042" spans="1:43" outlineLevel="1" x14ac:dyDescent="0.2">
      <c r="A1042" s="787"/>
      <c r="B1042" s="781" t="s">
        <v>2277</v>
      </c>
      <c r="C1042" s="977"/>
      <c r="D1042" s="977"/>
      <c r="E1042" s="767">
        <v>327</v>
      </c>
      <c r="F1042" s="323" t="s">
        <v>193</v>
      </c>
      <c r="G1042" s="276" t="s">
        <v>1880</v>
      </c>
      <c r="H1042" s="277"/>
      <c r="I1042" s="895">
        <v>213</v>
      </c>
      <c r="J1042" s="279" t="s">
        <v>3263</v>
      </c>
      <c r="K1042" s="319"/>
      <c r="L1042" s="322"/>
      <c r="M1042" s="281">
        <v>0.3</v>
      </c>
      <c r="N1042" s="1463">
        <v>28</v>
      </c>
      <c r="O1042" s="283">
        <v>4776.9120000000003</v>
      </c>
      <c r="P1042" s="284">
        <v>2.5</v>
      </c>
      <c r="Q1042" s="1056">
        <v>119.4228</v>
      </c>
      <c r="R1042" s="1056">
        <v>307.63312999999999</v>
      </c>
      <c r="S1042" s="1056">
        <v>95.538240000000002</v>
      </c>
      <c r="T1042" s="285">
        <v>5299.5061700000006</v>
      </c>
      <c r="U1042" s="286">
        <v>853.22049000000004</v>
      </c>
      <c r="V1042" s="286">
        <v>6152.7266600000003</v>
      </c>
      <c r="W1042" s="287">
        <v>322.32900000000001</v>
      </c>
      <c r="X1042" s="287">
        <v>54.246000000000002</v>
      </c>
      <c r="Y1042" s="287">
        <v>141.13800000000001</v>
      </c>
      <c r="Z1042" s="345">
        <v>517.71299999999997</v>
      </c>
      <c r="AA1042" s="285">
        <v>6670.43966</v>
      </c>
      <c r="AB1042" s="263"/>
      <c r="AC1042" s="263"/>
      <c r="AD1042" s="263"/>
      <c r="AE1042" s="249"/>
      <c r="AF1042" s="249"/>
      <c r="AG1042" s="249"/>
      <c r="AH1042" s="1435"/>
      <c r="AI1042" s="840"/>
      <c r="AJ1042" s="360"/>
      <c r="AK1042" s="1625"/>
      <c r="AL1042" s="483"/>
      <c r="AM1042"/>
      <c r="AQ1042" s="1453"/>
    </row>
    <row r="1043" spans="1:43" outlineLevel="1" x14ac:dyDescent="0.2">
      <c r="A1043" s="787"/>
      <c r="B1043" s="781" t="s">
        <v>2277</v>
      </c>
      <c r="C1043" s="977"/>
      <c r="D1043" s="977"/>
      <c r="E1043" s="767">
        <v>327</v>
      </c>
      <c r="F1043" s="323" t="s">
        <v>193</v>
      </c>
      <c r="G1043" s="276" t="s">
        <v>1880</v>
      </c>
      <c r="H1043" s="277"/>
      <c r="I1043" s="895">
        <v>200</v>
      </c>
      <c r="J1043" s="279" t="s">
        <v>1927</v>
      </c>
      <c r="K1043" s="277"/>
      <c r="L1043" s="1448"/>
      <c r="M1043" s="281">
        <v>0.33</v>
      </c>
      <c r="N1043" s="1463">
        <v>27</v>
      </c>
      <c r="O1043" s="283">
        <v>5052.4848000000002</v>
      </c>
      <c r="P1043" s="284">
        <v>2.5</v>
      </c>
      <c r="Q1043" s="1056">
        <v>126.31211999999999</v>
      </c>
      <c r="R1043" s="1056">
        <v>325.38002</v>
      </c>
      <c r="S1043" s="1056">
        <v>101.0497</v>
      </c>
      <c r="T1043" s="285">
        <v>5605.226639999999</v>
      </c>
      <c r="U1043" s="286">
        <v>902.44149000000004</v>
      </c>
      <c r="V1043" s="286">
        <v>6507.6681299999991</v>
      </c>
      <c r="W1043" s="287">
        <v>354.56189999999998</v>
      </c>
      <c r="X1043" s="287">
        <v>59.6706</v>
      </c>
      <c r="Y1043" s="287">
        <v>155.2518</v>
      </c>
      <c r="Z1043" s="345">
        <v>569.48429999999996</v>
      </c>
      <c r="AA1043" s="285">
        <v>7077.1524299999992</v>
      </c>
      <c r="AB1043" s="257">
        <v>21663.2304</v>
      </c>
      <c r="AC1043" s="257">
        <v>4400.7364800000005</v>
      </c>
      <c r="AD1043" s="263"/>
      <c r="AE1043" s="249">
        <v>23731.635638592001</v>
      </c>
      <c r="AF1043" s="249">
        <v>4820.9187991104009</v>
      </c>
      <c r="AG1043" s="249"/>
      <c r="AH1043" s="1435" t="s">
        <v>364</v>
      </c>
      <c r="AI1043" s="225"/>
      <c r="AJ1043" s="266"/>
      <c r="AK1043" s="1625"/>
      <c r="AL1043" s="483"/>
      <c r="AM1043"/>
      <c r="AO1043" t="s">
        <v>364</v>
      </c>
      <c r="AQ1043" s="1453"/>
    </row>
    <row r="1044" spans="1:43" outlineLevel="1" x14ac:dyDescent="0.2">
      <c r="A1044" s="787"/>
      <c r="B1044" s="781" t="s">
        <v>2277</v>
      </c>
      <c r="C1044" s="977"/>
      <c r="D1044" s="977"/>
      <c r="E1044" s="767">
        <v>327</v>
      </c>
      <c r="F1044" s="323" t="s">
        <v>193</v>
      </c>
      <c r="G1044" s="276" t="s">
        <v>1880</v>
      </c>
      <c r="H1044" s="277"/>
      <c r="I1044" s="895">
        <v>170</v>
      </c>
      <c r="J1044" s="279" t="s">
        <v>3262</v>
      </c>
      <c r="K1044" s="277"/>
      <c r="L1044" s="322"/>
      <c r="M1044" s="281">
        <v>0.33</v>
      </c>
      <c r="N1044" s="1463">
        <v>36</v>
      </c>
      <c r="O1044" s="283">
        <v>7191.3203999999996</v>
      </c>
      <c r="P1044" s="284">
        <v>2.5</v>
      </c>
      <c r="Q1044" s="1056">
        <v>179.78300999999999</v>
      </c>
      <c r="R1044" s="1056">
        <v>463.12103000000002</v>
      </c>
      <c r="S1044" s="1056">
        <v>143.82641000000001</v>
      </c>
      <c r="T1044" s="285">
        <v>7978.0508499999996</v>
      </c>
      <c r="U1044" s="286">
        <v>1284.4661900000001</v>
      </c>
      <c r="V1044" s="286">
        <v>9262.5170399999988</v>
      </c>
      <c r="W1044" s="287">
        <v>354.56189999999998</v>
      </c>
      <c r="X1044" s="287">
        <v>59.6706</v>
      </c>
      <c r="Y1044" s="287">
        <v>155.2518</v>
      </c>
      <c r="Z1044" s="345">
        <v>569.48429999999996</v>
      </c>
      <c r="AA1044" s="285">
        <v>9832.0013399999989</v>
      </c>
      <c r="AB1044" s="263"/>
      <c r="AC1044" s="263"/>
      <c r="AD1044" s="263"/>
      <c r="AE1044" s="249"/>
      <c r="AF1044" s="249"/>
      <c r="AG1044" s="249"/>
      <c r="AH1044" s="1435" t="s">
        <v>364</v>
      </c>
      <c r="AI1044" s="233"/>
      <c r="AJ1044" s="355"/>
      <c r="AK1044" s="1625"/>
      <c r="AL1044" s="483"/>
      <c r="AM1044"/>
      <c r="AO1044" t="s">
        <v>364</v>
      </c>
      <c r="AQ1044" s="1457"/>
    </row>
    <row r="1045" spans="1:43" outlineLevel="1" x14ac:dyDescent="0.2">
      <c r="A1045" s="787"/>
      <c r="B1045" s="807" t="s">
        <v>2277</v>
      </c>
      <c r="C1045" s="978"/>
      <c r="D1045" s="978"/>
      <c r="E1045" s="768">
        <v>327</v>
      </c>
      <c r="F1045" s="324" t="s">
        <v>193</v>
      </c>
      <c r="G1045" s="289" t="s">
        <v>1880</v>
      </c>
      <c r="H1045" s="290"/>
      <c r="I1045" s="899">
        <v>201</v>
      </c>
      <c r="J1045" s="279" t="s">
        <v>2609</v>
      </c>
      <c r="K1045" s="290"/>
      <c r="L1045" s="656"/>
      <c r="M1045" s="294">
        <v>0.05</v>
      </c>
      <c r="N1045" s="1465">
        <v>27</v>
      </c>
      <c r="O1045" s="296">
        <v>765.52800000000002</v>
      </c>
      <c r="P1045" s="297">
        <v>2.5</v>
      </c>
      <c r="Q1045" s="1058">
        <v>19.138200000000001</v>
      </c>
      <c r="R1045" s="1058">
        <v>49.3</v>
      </c>
      <c r="S1045" s="1058">
        <v>15.310560000000001</v>
      </c>
      <c r="T1045" s="298">
        <v>849.27675999999997</v>
      </c>
      <c r="U1045" s="299">
        <v>136.73356000000001</v>
      </c>
      <c r="V1045" s="299">
        <v>986.01031999999998</v>
      </c>
      <c r="W1045" s="300">
        <v>53.721499999999999</v>
      </c>
      <c r="X1045" s="300">
        <v>9.0410000000000004</v>
      </c>
      <c r="Y1045" s="300">
        <v>23.523</v>
      </c>
      <c r="Z1045" s="346">
        <v>86.285499999999999</v>
      </c>
      <c r="AA1045" s="298">
        <v>1072.29582</v>
      </c>
      <c r="AB1045" s="368">
        <v>5611.9190399999998</v>
      </c>
      <c r="AC1045" s="368">
        <v>393.29136</v>
      </c>
      <c r="AD1045" s="465"/>
      <c r="AE1045" s="260">
        <v>6147.7450699392002</v>
      </c>
      <c r="AF1045" s="260">
        <v>430.8428190528</v>
      </c>
      <c r="AG1045" s="260"/>
      <c r="AH1045" s="1592" t="s">
        <v>364</v>
      </c>
      <c r="AI1045" s="356"/>
      <c r="AJ1045" s="357"/>
      <c r="AK1045" s="1626"/>
      <c r="AL1045" s="483"/>
      <c r="AM1045"/>
      <c r="AO1045" t="s">
        <v>364</v>
      </c>
      <c r="AQ1045" s="1457"/>
    </row>
    <row r="1046" spans="1:43" ht="25.5" x14ac:dyDescent="0.2">
      <c r="A1046" s="1555" t="s">
        <v>3182</v>
      </c>
      <c r="B1046" s="1556" t="s">
        <v>2277</v>
      </c>
      <c r="C1046" s="1557" t="s">
        <v>2553</v>
      </c>
      <c r="D1046" s="1558" t="s">
        <v>2555</v>
      </c>
      <c r="E1046" s="1523">
        <v>327</v>
      </c>
      <c r="F1046" s="378" t="s">
        <v>193</v>
      </c>
      <c r="G1046" s="378" t="s">
        <v>167</v>
      </c>
      <c r="H1046" s="268" t="s">
        <v>498</v>
      </c>
      <c r="I1046" s="1536"/>
      <c r="J1046" s="1045" t="s">
        <v>3167</v>
      </c>
      <c r="K1046" s="271">
        <v>12</v>
      </c>
      <c r="L1046" s="327" t="s">
        <v>641</v>
      </c>
      <c r="M1046" s="1035">
        <v>2.6840000000000002</v>
      </c>
      <c r="N1046" s="1537"/>
      <c r="O1046" s="273">
        <v>72167.73792</v>
      </c>
      <c r="P1046" s="1534"/>
      <c r="Q1046" s="1055">
        <v>1804.1934500000002</v>
      </c>
      <c r="R1046" s="1055">
        <v>4647.6023299999997</v>
      </c>
      <c r="S1046" s="1055">
        <v>1443.3547599999999</v>
      </c>
      <c r="T1046" s="274">
        <v>80062.888459999987</v>
      </c>
      <c r="U1046" s="272">
        <v>12890.125049999999</v>
      </c>
      <c r="V1046" s="272">
        <v>92953.01350999999</v>
      </c>
      <c r="W1046" s="275">
        <v>2883.7701199999997</v>
      </c>
      <c r="X1046" s="275">
        <v>485.32087999999999</v>
      </c>
      <c r="Y1046" s="275">
        <v>1262.7146400000001</v>
      </c>
      <c r="Z1046" s="272">
        <v>4631.8056400000005</v>
      </c>
      <c r="AA1046" s="274">
        <v>97584.819149999981</v>
      </c>
      <c r="AB1046" s="348">
        <v>21820.119552000004</v>
      </c>
      <c r="AC1046" s="348">
        <v>3835.2222720000004</v>
      </c>
      <c r="AD1046" s="348">
        <v>950.04</v>
      </c>
      <c r="AE1046" s="834">
        <v>23903.504566824962</v>
      </c>
      <c r="AF1046" s="834">
        <v>4201.4092945305601</v>
      </c>
      <c r="AG1046" s="347">
        <v>1561.12</v>
      </c>
      <c r="AH1046" s="1551">
        <v>127250.8530113555</v>
      </c>
      <c r="AI1046" s="1552">
        <v>10604.24</v>
      </c>
      <c r="AJ1046" s="361"/>
      <c r="AK1046" s="1631">
        <v>135</v>
      </c>
      <c r="AL1046" s="483"/>
      <c r="AM1046"/>
      <c r="AQ1046" s="1457"/>
    </row>
    <row r="1047" spans="1:43" outlineLevel="1" x14ac:dyDescent="0.2">
      <c r="A1047" s="1519"/>
      <c r="B1047" s="965" t="s">
        <v>2277</v>
      </c>
      <c r="C1047" s="990"/>
      <c r="D1047" s="1522"/>
      <c r="E1047" s="1538">
        <v>327</v>
      </c>
      <c r="F1047" s="1563" t="s">
        <v>193</v>
      </c>
      <c r="G1047" s="1539" t="s">
        <v>167</v>
      </c>
      <c r="H1047" s="1540"/>
      <c r="I1047" s="895">
        <v>1</v>
      </c>
      <c r="J1047" s="279" t="s">
        <v>546</v>
      </c>
      <c r="K1047" s="1041"/>
      <c r="L1047" s="1568"/>
      <c r="M1047" s="281">
        <v>0.8</v>
      </c>
      <c r="N1047" s="1542">
        <v>54</v>
      </c>
      <c r="O1047" s="283">
        <v>35317.055999999997</v>
      </c>
      <c r="P1047" s="284">
        <v>2.5</v>
      </c>
      <c r="Q1047" s="1056">
        <v>882.92639999999994</v>
      </c>
      <c r="R1047" s="1056">
        <v>2274.4184100000002</v>
      </c>
      <c r="S1047" s="1056">
        <v>706.34112000000005</v>
      </c>
      <c r="T1047" s="285">
        <v>39180.741929999989</v>
      </c>
      <c r="U1047" s="286">
        <v>6308.0994499999997</v>
      </c>
      <c r="V1047" s="286">
        <v>45488.841379999991</v>
      </c>
      <c r="W1047" s="287">
        <v>859.54399999999998</v>
      </c>
      <c r="X1047" s="287">
        <v>144.65600000000001</v>
      </c>
      <c r="Y1047" s="287">
        <v>376.36799999999999</v>
      </c>
      <c r="Z1047" s="345">
        <v>1380.568</v>
      </c>
      <c r="AA1047" s="285">
        <v>46869.40937999999</v>
      </c>
      <c r="AB1047" s="1574"/>
      <c r="AC1047" s="1574"/>
      <c r="AD1047" s="1575"/>
      <c r="AE1047" s="830"/>
      <c r="AF1047" s="830"/>
      <c r="AG1047" s="830"/>
      <c r="AH1047" s="1598"/>
      <c r="AI1047" s="361"/>
      <c r="AJ1047" s="361"/>
      <c r="AK1047" s="1625"/>
      <c r="AL1047" s="483"/>
      <c r="AM1047"/>
      <c r="AQ1047" s="1457"/>
    </row>
    <row r="1048" spans="1:43" outlineLevel="1" x14ac:dyDescent="0.2">
      <c r="A1048" s="1519"/>
      <c r="B1048" s="965" t="s">
        <v>2277</v>
      </c>
      <c r="C1048" s="990"/>
      <c r="D1048" s="1522"/>
      <c r="E1048" s="1538">
        <v>327</v>
      </c>
      <c r="F1048" s="1563" t="s">
        <v>193</v>
      </c>
      <c r="G1048" s="1539" t="s">
        <v>167</v>
      </c>
      <c r="H1048" s="1540"/>
      <c r="I1048" s="895">
        <v>80</v>
      </c>
      <c r="J1048" s="279" t="s">
        <v>561</v>
      </c>
      <c r="K1048" s="1041"/>
      <c r="L1048" s="1568"/>
      <c r="M1048" s="281">
        <v>0.55999999999999994</v>
      </c>
      <c r="N1048" s="1542">
        <v>39</v>
      </c>
      <c r="O1048" s="283">
        <v>13727.28</v>
      </c>
      <c r="P1048" s="284">
        <v>2.5</v>
      </c>
      <c r="Q1048" s="1056">
        <v>343.18200000000002</v>
      </c>
      <c r="R1048" s="1056">
        <v>884.03683000000001</v>
      </c>
      <c r="S1048" s="1056">
        <v>274.54559999999998</v>
      </c>
      <c r="T1048" s="285">
        <v>15229.04443</v>
      </c>
      <c r="U1048" s="286">
        <v>2451.8761500000001</v>
      </c>
      <c r="V1048" s="286">
        <v>17680.920579999998</v>
      </c>
      <c r="W1048" s="287">
        <v>601.68079999999998</v>
      </c>
      <c r="X1048" s="287">
        <v>101.25920000000001</v>
      </c>
      <c r="Y1048" s="287">
        <v>263.45760000000001</v>
      </c>
      <c r="Z1048" s="345">
        <v>966.39760000000001</v>
      </c>
      <c r="AA1048" s="285">
        <v>18647.318179999998</v>
      </c>
      <c r="AB1048" s="1574"/>
      <c r="AC1048" s="1574"/>
      <c r="AD1048" s="1575"/>
      <c r="AE1048" s="830"/>
      <c r="AF1048" s="830"/>
      <c r="AG1048" s="830"/>
      <c r="AH1048" s="1598"/>
      <c r="AI1048" s="361"/>
      <c r="AJ1048" s="361"/>
      <c r="AK1048" s="1625"/>
      <c r="AL1048" s="483"/>
      <c r="AM1048"/>
      <c r="AQ1048" s="1457"/>
    </row>
    <row r="1049" spans="1:43" outlineLevel="1" x14ac:dyDescent="0.2">
      <c r="A1049" s="1519"/>
      <c r="B1049" s="965" t="s">
        <v>2277</v>
      </c>
      <c r="C1049" s="990"/>
      <c r="D1049" s="1522"/>
      <c r="E1049" s="1538">
        <v>327</v>
      </c>
      <c r="F1049" s="1563" t="s">
        <v>193</v>
      </c>
      <c r="G1049" s="1539" t="s">
        <v>167</v>
      </c>
      <c r="H1049" s="1540"/>
      <c r="I1049" s="895">
        <v>180</v>
      </c>
      <c r="J1049" s="279" t="s">
        <v>543</v>
      </c>
      <c r="K1049" s="1041"/>
      <c r="L1049" s="1543"/>
      <c r="M1049" s="281">
        <v>0.52</v>
      </c>
      <c r="N1049" s="1542">
        <v>30</v>
      </c>
      <c r="O1049" s="283">
        <v>8955.6479999999992</v>
      </c>
      <c r="P1049" s="284">
        <v>2.5</v>
      </c>
      <c r="Q1049" s="1056">
        <v>223.8912</v>
      </c>
      <c r="R1049" s="1056">
        <v>576.74373000000003</v>
      </c>
      <c r="S1049" s="1056">
        <v>179.11295999999999</v>
      </c>
      <c r="T1049" s="285">
        <v>9935.3958899999998</v>
      </c>
      <c r="U1049" s="286">
        <v>1599.5987399999999</v>
      </c>
      <c r="V1049" s="286">
        <v>11534.994629999999</v>
      </c>
      <c r="W1049" s="287">
        <v>558.70360000000005</v>
      </c>
      <c r="X1049" s="287">
        <v>94.026399999999995</v>
      </c>
      <c r="Y1049" s="287">
        <v>244.63919999999999</v>
      </c>
      <c r="Z1049" s="345">
        <v>897.36919999999998</v>
      </c>
      <c r="AA1049" s="285">
        <v>12432.363829999998</v>
      </c>
      <c r="AB1049" s="1574"/>
      <c r="AC1049" s="1574"/>
      <c r="AD1049" s="1575"/>
      <c r="AE1049" s="830"/>
      <c r="AF1049" s="830"/>
      <c r="AG1049" s="830"/>
      <c r="AH1049" s="1598"/>
      <c r="AI1049" s="361"/>
      <c r="AJ1049" s="361"/>
      <c r="AK1049" s="1625"/>
      <c r="AL1049" s="483"/>
      <c r="AM1049"/>
      <c r="AQ1049" s="1457"/>
    </row>
    <row r="1050" spans="1:43" outlineLevel="1" x14ac:dyDescent="0.2">
      <c r="A1050" s="1519"/>
      <c r="B1050" s="965" t="s">
        <v>2277</v>
      </c>
      <c r="C1050" s="990"/>
      <c r="D1050" s="1522"/>
      <c r="E1050" s="1538">
        <v>327</v>
      </c>
      <c r="F1050" s="1563" t="s">
        <v>193</v>
      </c>
      <c r="G1050" s="1539" t="s">
        <v>167</v>
      </c>
      <c r="H1050" s="1540"/>
      <c r="I1050" s="895">
        <v>213</v>
      </c>
      <c r="J1050" s="279" t="s">
        <v>3263</v>
      </c>
      <c r="K1050" s="1041"/>
      <c r="L1050" s="1543"/>
      <c r="M1050" s="281">
        <v>0.24</v>
      </c>
      <c r="N1050" s="1542">
        <v>28</v>
      </c>
      <c r="O1050" s="283">
        <v>3821.5295999999998</v>
      </c>
      <c r="P1050" s="284">
        <v>2.5</v>
      </c>
      <c r="Q1050" s="1056">
        <v>95.538240000000002</v>
      </c>
      <c r="R1050" s="1056">
        <v>246.10650999999999</v>
      </c>
      <c r="S1050" s="1056">
        <v>76.430589999999995</v>
      </c>
      <c r="T1050" s="285">
        <v>4239.6049399999993</v>
      </c>
      <c r="U1050" s="286">
        <v>682.57640000000004</v>
      </c>
      <c r="V1050" s="286">
        <v>4922.1813399999992</v>
      </c>
      <c r="W1050" s="287">
        <v>257.86320000000001</v>
      </c>
      <c r="X1050" s="287">
        <v>43.396799999999999</v>
      </c>
      <c r="Y1050" s="287">
        <v>112.9104</v>
      </c>
      <c r="Z1050" s="345">
        <v>414.17039999999997</v>
      </c>
      <c r="AA1050" s="285">
        <v>5336.3517399999992</v>
      </c>
      <c r="AB1050" s="1574"/>
      <c r="AC1050" s="1574"/>
      <c r="AD1050" s="1575"/>
      <c r="AE1050" s="830"/>
      <c r="AF1050" s="830"/>
      <c r="AG1050" s="830"/>
      <c r="AH1050" s="1598"/>
      <c r="AI1050" s="361"/>
      <c r="AJ1050" s="361"/>
      <c r="AK1050" s="1625"/>
      <c r="AL1050" s="483"/>
      <c r="AM1050"/>
      <c r="AQ1050" s="1457"/>
    </row>
    <row r="1051" spans="1:43" outlineLevel="1" x14ac:dyDescent="0.2">
      <c r="A1051" s="1519"/>
      <c r="B1051" s="965" t="s">
        <v>2277</v>
      </c>
      <c r="C1051" s="990"/>
      <c r="D1051" s="1522"/>
      <c r="E1051" s="1538">
        <v>327</v>
      </c>
      <c r="F1051" s="1563" t="s">
        <v>193</v>
      </c>
      <c r="G1051" s="1539" t="s">
        <v>167</v>
      </c>
      <c r="H1051" s="1540"/>
      <c r="I1051" s="895">
        <v>200</v>
      </c>
      <c r="J1051" s="279" t="s">
        <v>1927</v>
      </c>
      <c r="K1051" s="1540"/>
      <c r="L1051" s="1594"/>
      <c r="M1051" s="281">
        <v>0.26</v>
      </c>
      <c r="N1051" s="1542">
        <v>27</v>
      </c>
      <c r="O1051" s="283">
        <v>3980.7456000000002</v>
      </c>
      <c r="P1051" s="284">
        <v>2.5</v>
      </c>
      <c r="Q1051" s="1056">
        <v>99.518640000000005</v>
      </c>
      <c r="R1051" s="1056">
        <v>256.36002000000002</v>
      </c>
      <c r="S1051" s="1056">
        <v>79.614909999999995</v>
      </c>
      <c r="T1051" s="285">
        <v>4416.2391700000007</v>
      </c>
      <c r="U1051" s="286">
        <v>711.01450999999997</v>
      </c>
      <c r="V1051" s="286">
        <v>5127.2536800000007</v>
      </c>
      <c r="W1051" s="287">
        <v>279.35180000000003</v>
      </c>
      <c r="X1051" s="287">
        <v>47.013199999999998</v>
      </c>
      <c r="Y1051" s="287">
        <v>122.31959999999999</v>
      </c>
      <c r="Z1051" s="345">
        <v>448.68459999999999</v>
      </c>
      <c r="AA1051" s="285">
        <v>5575.9382800000003</v>
      </c>
      <c r="AB1051" s="1574">
        <v>17330.584320000002</v>
      </c>
      <c r="AC1051" s="1574">
        <v>3520.5891840000004</v>
      </c>
      <c r="AD1051" s="1575"/>
      <c r="AE1051" s="830">
        <v>18985.308510873601</v>
      </c>
      <c r="AF1051" s="830">
        <v>3856.7350392883204</v>
      </c>
      <c r="AG1051" s="830"/>
      <c r="AH1051" s="1598"/>
      <c r="AI1051" s="361"/>
      <c r="AJ1051" s="361"/>
      <c r="AK1051" s="1625"/>
      <c r="AL1051" s="483"/>
      <c r="AM1051"/>
      <c r="AQ1051" s="1457"/>
    </row>
    <row r="1052" spans="1:43" outlineLevel="1" x14ac:dyDescent="0.2">
      <c r="A1052" s="1519"/>
      <c r="B1052" s="965" t="s">
        <v>2277</v>
      </c>
      <c r="C1052" s="990"/>
      <c r="D1052" s="1522"/>
      <c r="E1052" s="1538">
        <v>327</v>
      </c>
      <c r="F1052" s="1563" t="s">
        <v>193</v>
      </c>
      <c r="G1052" s="1539" t="s">
        <v>167</v>
      </c>
      <c r="H1052" s="1540"/>
      <c r="I1052" s="895">
        <v>170</v>
      </c>
      <c r="J1052" s="279" t="s">
        <v>3262</v>
      </c>
      <c r="K1052" s="1540"/>
      <c r="L1052" s="1543"/>
      <c r="M1052" s="281">
        <v>0.26400000000000001</v>
      </c>
      <c r="N1052" s="1463">
        <v>36</v>
      </c>
      <c r="O1052" s="283">
        <v>5753.0563199999997</v>
      </c>
      <c r="P1052" s="284">
        <v>2.5</v>
      </c>
      <c r="Q1052" s="1056">
        <v>143.82641000000001</v>
      </c>
      <c r="R1052" s="1056">
        <v>370.49682999999999</v>
      </c>
      <c r="S1052" s="1056">
        <v>115.06113000000001</v>
      </c>
      <c r="T1052" s="285">
        <v>6382.4406899999994</v>
      </c>
      <c r="U1052" s="286">
        <v>1027.57295</v>
      </c>
      <c r="V1052" s="286">
        <v>7410.0136399999992</v>
      </c>
      <c r="W1052" s="287">
        <v>283.64952</v>
      </c>
      <c r="X1052" s="287">
        <v>47.73648</v>
      </c>
      <c r="Y1052" s="287">
        <v>124.20144000000001</v>
      </c>
      <c r="Z1052" s="345">
        <v>455.58743999999996</v>
      </c>
      <c r="AA1052" s="285">
        <v>7865.6010799999995</v>
      </c>
      <c r="AB1052" s="1574"/>
      <c r="AC1052" s="1574"/>
      <c r="AD1052" s="1575"/>
      <c r="AE1052" s="830"/>
      <c r="AF1052" s="830"/>
      <c r="AG1052" s="830"/>
      <c r="AH1052" s="1598"/>
      <c r="AI1052" s="361"/>
      <c r="AJ1052" s="361"/>
      <c r="AK1052" s="1625"/>
      <c r="AL1052" s="483"/>
      <c r="AM1052"/>
      <c r="AQ1052" s="1457"/>
    </row>
    <row r="1053" spans="1:43" outlineLevel="1" x14ac:dyDescent="0.2">
      <c r="A1053" s="1519"/>
      <c r="B1053" s="966" t="s">
        <v>2277</v>
      </c>
      <c r="C1053" s="1595"/>
      <c r="D1053" s="1596"/>
      <c r="E1053" s="1545">
        <v>327</v>
      </c>
      <c r="F1053" s="1586" t="s">
        <v>193</v>
      </c>
      <c r="G1053" s="1546" t="s">
        <v>167</v>
      </c>
      <c r="H1053" s="1597"/>
      <c r="I1053" s="899">
        <v>201</v>
      </c>
      <c r="J1053" s="1548" t="s">
        <v>2609</v>
      </c>
      <c r="K1053" s="1547"/>
      <c r="L1053" s="1549"/>
      <c r="M1053" s="294">
        <v>0.04</v>
      </c>
      <c r="N1053" s="1550">
        <v>27</v>
      </c>
      <c r="O1053" s="283">
        <v>612.42240000000004</v>
      </c>
      <c r="P1053" s="284">
        <v>2.5</v>
      </c>
      <c r="Q1053" s="1056">
        <v>15.310560000000001</v>
      </c>
      <c r="R1053" s="1056">
        <v>39.44</v>
      </c>
      <c r="S1053" s="1056">
        <v>12.24845</v>
      </c>
      <c r="T1053" s="285">
        <v>679.42141000000015</v>
      </c>
      <c r="U1053" s="286">
        <v>109.38685</v>
      </c>
      <c r="V1053" s="286">
        <v>788.80826000000013</v>
      </c>
      <c r="W1053" s="287">
        <v>42.977200000000003</v>
      </c>
      <c r="X1053" s="287">
        <v>7.2328000000000001</v>
      </c>
      <c r="Y1053" s="287">
        <v>18.8184</v>
      </c>
      <c r="Z1053" s="345">
        <v>69.028400000000005</v>
      </c>
      <c r="AA1053" s="285">
        <v>857.83666000000017</v>
      </c>
      <c r="AB1053" s="1576">
        <v>4489.5352320000002</v>
      </c>
      <c r="AC1053" s="368">
        <v>314.63308800000004</v>
      </c>
      <c r="AD1053" s="1583"/>
      <c r="AE1053" s="833">
        <v>4918.19605595136</v>
      </c>
      <c r="AF1053" s="833">
        <v>344.67425524224006</v>
      </c>
      <c r="AG1053" s="833"/>
      <c r="AH1053" s="1592"/>
      <c r="AI1053" s="357"/>
      <c r="AJ1053" s="357"/>
      <c r="AK1053" s="1626"/>
      <c r="AL1053" s="483"/>
      <c r="AM1053"/>
      <c r="AQ1053" s="1457"/>
    </row>
    <row r="1054" spans="1:43" ht="24" customHeight="1" x14ac:dyDescent="0.2">
      <c r="A1054" s="804" t="s">
        <v>2132</v>
      </c>
      <c r="B1054" s="781" t="s">
        <v>2277</v>
      </c>
      <c r="C1054" s="977" t="s">
        <v>2553</v>
      </c>
      <c r="D1054" s="977" t="s">
        <v>2555</v>
      </c>
      <c r="E1054" s="769">
        <v>327</v>
      </c>
      <c r="F1054" s="332" t="s">
        <v>194</v>
      </c>
      <c r="G1054" s="268" t="s">
        <v>1880</v>
      </c>
      <c r="H1054" s="268" t="s">
        <v>498</v>
      </c>
      <c r="I1054" s="898"/>
      <c r="J1054" s="302" t="s">
        <v>707</v>
      </c>
      <c r="K1054" s="271">
        <v>47706</v>
      </c>
      <c r="L1054" s="327" t="s">
        <v>701</v>
      </c>
      <c r="M1054" s="272">
        <v>4.1399999999999997</v>
      </c>
      <c r="N1054" s="1097"/>
      <c r="O1054" s="273">
        <v>112948.93800000001</v>
      </c>
      <c r="P1054" s="269"/>
      <c r="Q1054" s="1055">
        <v>2823.72345</v>
      </c>
      <c r="R1054" s="1055">
        <v>7273.9115999999995</v>
      </c>
      <c r="S1054" s="1055">
        <v>2258.97876</v>
      </c>
      <c r="T1054" s="274">
        <v>125305.55180999999</v>
      </c>
      <c r="U1054" s="272">
        <v>20174.19384</v>
      </c>
      <c r="V1054" s="272">
        <v>145479.74565</v>
      </c>
      <c r="W1054" s="275">
        <v>4448.1401999999998</v>
      </c>
      <c r="X1054" s="275">
        <v>748.59480000000008</v>
      </c>
      <c r="Y1054" s="275">
        <v>1947.7043999999996</v>
      </c>
      <c r="Z1054" s="272">
        <v>7144.4394000000002</v>
      </c>
      <c r="AA1054" s="274">
        <v>152624.18504999997</v>
      </c>
      <c r="AB1054" s="464">
        <v>27613.827360000003</v>
      </c>
      <c r="AC1054" s="464">
        <v>4940.2886399999998</v>
      </c>
      <c r="AD1054" s="348">
        <v>950.04</v>
      </c>
      <c r="AE1054" s="347">
        <v>30250.395596332804</v>
      </c>
      <c r="AF1054" s="347">
        <v>5411.9873993472002</v>
      </c>
      <c r="AG1054" s="347">
        <v>1561.12</v>
      </c>
      <c r="AH1054" s="846">
        <v>189847.68804567997</v>
      </c>
      <c r="AI1054" s="846">
        <v>3.98</v>
      </c>
      <c r="AJ1054" s="398"/>
      <c r="AK1054" s="1629">
        <v>136</v>
      </c>
      <c r="AL1054" s="484"/>
      <c r="AM1054" s="751" t="s">
        <v>2604</v>
      </c>
      <c r="AN1054" t="b">
        <v>0</v>
      </c>
      <c r="AO1054" t="e">
        <v>#NAME?</v>
      </c>
      <c r="AQ1054" s="1454"/>
    </row>
    <row r="1055" spans="1:43" outlineLevel="1" x14ac:dyDescent="0.2">
      <c r="A1055" s="787"/>
      <c r="B1055" s="781" t="s">
        <v>2277</v>
      </c>
      <c r="C1055" s="977"/>
      <c r="D1055" s="977"/>
      <c r="E1055" s="767">
        <v>327</v>
      </c>
      <c r="F1055" s="333" t="s">
        <v>194</v>
      </c>
      <c r="G1055" s="276" t="s">
        <v>1880</v>
      </c>
      <c r="H1055" s="277"/>
      <c r="I1055" s="895">
        <v>1</v>
      </c>
      <c r="J1055" s="279" t="s">
        <v>546</v>
      </c>
      <c r="K1055" s="319">
        <v>47706</v>
      </c>
      <c r="L1055" s="321"/>
      <c r="M1055" s="281">
        <v>1</v>
      </c>
      <c r="N1055" s="1463">
        <v>54</v>
      </c>
      <c r="O1055" s="283">
        <v>44146.32</v>
      </c>
      <c r="P1055" s="284">
        <v>2.5</v>
      </c>
      <c r="Q1055" s="1056">
        <v>1103.6579999999999</v>
      </c>
      <c r="R1055" s="1056">
        <v>2843.0230099999999</v>
      </c>
      <c r="S1055" s="1056">
        <v>882.92639999999994</v>
      </c>
      <c r="T1055" s="285">
        <v>48975.927409999997</v>
      </c>
      <c r="U1055" s="286">
        <v>7885.1243100000002</v>
      </c>
      <c r="V1055" s="286">
        <v>56861.051719999996</v>
      </c>
      <c r="W1055" s="287">
        <v>1074.43</v>
      </c>
      <c r="X1055" s="287">
        <v>180.82</v>
      </c>
      <c r="Y1055" s="287">
        <v>470.46</v>
      </c>
      <c r="Z1055" s="345">
        <v>1725.71</v>
      </c>
      <c r="AA1055" s="285">
        <v>58586.761719999995</v>
      </c>
      <c r="AB1055" s="369"/>
      <c r="AC1055" s="369"/>
      <c r="AD1055" s="369"/>
      <c r="AE1055" s="350"/>
      <c r="AF1055" s="350"/>
      <c r="AG1055" s="350"/>
      <c r="AH1055" s="1435" t="s">
        <v>364</v>
      </c>
      <c r="AI1055" s="843"/>
      <c r="AJ1055" s="351"/>
      <c r="AK1055" s="1625"/>
      <c r="AL1055" s="483"/>
      <c r="AM1055"/>
      <c r="AO1055" t="s">
        <v>364</v>
      </c>
      <c r="AQ1055" s="1453"/>
    </row>
    <row r="1056" spans="1:43" outlineLevel="1" x14ac:dyDescent="0.2">
      <c r="A1056" s="787"/>
      <c r="B1056" s="781" t="s">
        <v>2277</v>
      </c>
      <c r="C1056" s="977"/>
      <c r="D1056" s="977"/>
      <c r="E1056" s="767">
        <v>327</v>
      </c>
      <c r="F1056" s="333" t="s">
        <v>194</v>
      </c>
      <c r="G1056" s="276" t="s">
        <v>1880</v>
      </c>
      <c r="H1056" s="277"/>
      <c r="I1056" s="895">
        <v>80</v>
      </c>
      <c r="J1056" s="279" t="s">
        <v>561</v>
      </c>
      <c r="K1056" s="319"/>
      <c r="L1056" s="322"/>
      <c r="M1056" s="281">
        <v>2</v>
      </c>
      <c r="N1056" s="1463">
        <v>39</v>
      </c>
      <c r="O1056" s="283">
        <v>49026</v>
      </c>
      <c r="P1056" s="284">
        <v>2.5</v>
      </c>
      <c r="Q1056" s="1056">
        <v>1225.6500000000001</v>
      </c>
      <c r="R1056" s="1056">
        <v>3157.2743999999998</v>
      </c>
      <c r="S1056" s="1056">
        <v>980.52</v>
      </c>
      <c r="T1056" s="285">
        <v>54389.4444</v>
      </c>
      <c r="U1056" s="286">
        <v>8756.7005499999996</v>
      </c>
      <c r="V1056" s="286">
        <v>63146.144950000002</v>
      </c>
      <c r="W1056" s="287">
        <v>2148.86</v>
      </c>
      <c r="X1056" s="287">
        <v>361.64</v>
      </c>
      <c r="Y1056" s="287">
        <v>940.92</v>
      </c>
      <c r="Z1056" s="345">
        <v>3451.42</v>
      </c>
      <c r="AA1056" s="285">
        <v>66597.56495</v>
      </c>
      <c r="AB1056" s="263"/>
      <c r="AC1056" s="263"/>
      <c r="AD1056" s="263"/>
      <c r="AE1056" s="249"/>
      <c r="AF1056" s="249"/>
      <c r="AG1056" s="249"/>
      <c r="AH1056" s="1435" t="s">
        <v>364</v>
      </c>
      <c r="AI1056" s="225"/>
      <c r="AJ1056" s="266"/>
      <c r="AK1056" s="1625"/>
      <c r="AL1056" s="483"/>
      <c r="AM1056"/>
      <c r="AO1056" t="s">
        <v>364</v>
      </c>
      <c r="AQ1056" s="1453"/>
    </row>
    <row r="1057" spans="1:43" outlineLevel="1" x14ac:dyDescent="0.2">
      <c r="A1057" s="787"/>
      <c r="B1057" s="781" t="s">
        <v>2277</v>
      </c>
      <c r="C1057" s="977"/>
      <c r="D1057" s="977"/>
      <c r="E1057" s="767">
        <v>327</v>
      </c>
      <c r="F1057" s="333" t="s">
        <v>194</v>
      </c>
      <c r="G1057" s="276" t="s">
        <v>1880</v>
      </c>
      <c r="H1057" s="277"/>
      <c r="I1057" s="895">
        <v>213</v>
      </c>
      <c r="J1057" s="279" t="s">
        <v>3263</v>
      </c>
      <c r="K1057" s="319"/>
      <c r="L1057" s="322"/>
      <c r="M1057" s="281">
        <v>0.3</v>
      </c>
      <c r="N1057" s="1542">
        <v>28</v>
      </c>
      <c r="O1057" s="283">
        <v>4776.9120000000003</v>
      </c>
      <c r="P1057" s="284">
        <v>2.5</v>
      </c>
      <c r="Q1057" s="1056">
        <v>119.4228</v>
      </c>
      <c r="R1057" s="1056">
        <v>307.63312999999999</v>
      </c>
      <c r="S1057" s="1056">
        <v>95.538240000000002</v>
      </c>
      <c r="T1057" s="285">
        <v>5299.5061700000006</v>
      </c>
      <c r="U1057" s="286">
        <v>853.22049000000004</v>
      </c>
      <c r="V1057" s="286">
        <v>6152.7266600000003</v>
      </c>
      <c r="W1057" s="287">
        <v>322.32900000000001</v>
      </c>
      <c r="X1057" s="287">
        <v>54.246000000000002</v>
      </c>
      <c r="Y1057" s="287">
        <v>141.13800000000001</v>
      </c>
      <c r="Z1057" s="345">
        <v>517.71299999999997</v>
      </c>
      <c r="AA1057" s="285">
        <v>6670.43966</v>
      </c>
      <c r="AB1057" s="263"/>
      <c r="AC1057" s="263"/>
      <c r="AD1057" s="263"/>
      <c r="AE1057" s="249"/>
      <c r="AF1057" s="249"/>
      <c r="AG1057" s="249"/>
      <c r="AH1057" s="1435"/>
      <c r="AI1057" s="225"/>
      <c r="AJ1057" s="266"/>
      <c r="AK1057" s="1625"/>
      <c r="AL1057" s="483"/>
      <c r="AM1057"/>
      <c r="AQ1057" s="1453"/>
    </row>
    <row r="1058" spans="1:43" outlineLevel="1" x14ac:dyDescent="0.2">
      <c r="A1058" s="787"/>
      <c r="B1058" s="781" t="s">
        <v>2277</v>
      </c>
      <c r="C1058" s="977"/>
      <c r="D1058" s="977"/>
      <c r="E1058" s="767">
        <v>327</v>
      </c>
      <c r="F1058" s="333" t="s">
        <v>194</v>
      </c>
      <c r="G1058" s="276" t="s">
        <v>1880</v>
      </c>
      <c r="H1058" s="277"/>
      <c r="I1058" s="895">
        <v>200</v>
      </c>
      <c r="J1058" s="279" t="s">
        <v>1927</v>
      </c>
      <c r="K1058" s="277"/>
      <c r="L1058" s="322"/>
      <c r="M1058" s="281">
        <v>0.46</v>
      </c>
      <c r="N1058" s="1463">
        <v>27</v>
      </c>
      <c r="O1058" s="283">
        <v>7042.8576000000003</v>
      </c>
      <c r="P1058" s="284">
        <v>2.5</v>
      </c>
      <c r="Q1058" s="1056">
        <v>176.07144</v>
      </c>
      <c r="R1058" s="1056">
        <v>453.56002999999998</v>
      </c>
      <c r="S1058" s="1056">
        <v>140.85714999999999</v>
      </c>
      <c r="T1058" s="285">
        <v>7813.3462199999994</v>
      </c>
      <c r="U1058" s="286">
        <v>1257.94874</v>
      </c>
      <c r="V1058" s="286">
        <v>9071.2949599999993</v>
      </c>
      <c r="W1058" s="287">
        <v>494.23779999999999</v>
      </c>
      <c r="X1058" s="287">
        <v>83.177199999999999</v>
      </c>
      <c r="Y1058" s="287">
        <v>216.41159999999999</v>
      </c>
      <c r="Z1058" s="345">
        <v>793.82659999999998</v>
      </c>
      <c r="AA1058" s="285">
        <v>9865.1215599999996</v>
      </c>
      <c r="AB1058" s="257">
        <v>21009.098880000001</v>
      </c>
      <c r="AC1058" s="257">
        <v>4546.9972799999996</v>
      </c>
      <c r="AD1058" s="263"/>
      <c r="AE1058" s="249">
        <v>23015.047641062403</v>
      </c>
      <c r="AF1058" s="249">
        <v>4981.1445802943999</v>
      </c>
      <c r="AG1058" s="249"/>
      <c r="AH1058" s="1435" t="s">
        <v>364</v>
      </c>
      <c r="AI1058" s="225"/>
      <c r="AJ1058" s="266"/>
      <c r="AK1058" s="1625"/>
      <c r="AL1058" s="483"/>
      <c r="AM1058"/>
      <c r="AO1058" t="s">
        <v>364</v>
      </c>
      <c r="AQ1058" s="1453"/>
    </row>
    <row r="1059" spans="1:43" outlineLevel="1" x14ac:dyDescent="0.2">
      <c r="A1059" s="787"/>
      <c r="B1059" s="781" t="s">
        <v>2277</v>
      </c>
      <c r="C1059" s="977"/>
      <c r="D1059" s="977"/>
      <c r="E1059" s="767">
        <v>327</v>
      </c>
      <c r="F1059" s="333" t="s">
        <v>194</v>
      </c>
      <c r="G1059" s="276" t="s">
        <v>1880</v>
      </c>
      <c r="H1059" s="277"/>
      <c r="I1059" s="895">
        <v>170</v>
      </c>
      <c r="J1059" s="279" t="s">
        <v>3262</v>
      </c>
      <c r="K1059" s="277"/>
      <c r="L1059" s="322"/>
      <c r="M1059" s="281">
        <v>0.33</v>
      </c>
      <c r="N1059" s="1463">
        <v>36</v>
      </c>
      <c r="O1059" s="283">
        <v>7191.3203999999996</v>
      </c>
      <c r="P1059" s="284">
        <v>2.5</v>
      </c>
      <c r="Q1059" s="1056">
        <v>179.78300999999999</v>
      </c>
      <c r="R1059" s="1056">
        <v>463.12103000000002</v>
      </c>
      <c r="S1059" s="1056">
        <v>143.82641000000001</v>
      </c>
      <c r="T1059" s="285">
        <v>7978.0508499999996</v>
      </c>
      <c r="U1059" s="286">
        <v>1284.4661900000001</v>
      </c>
      <c r="V1059" s="286">
        <v>9262.5170399999988</v>
      </c>
      <c r="W1059" s="287">
        <v>354.56189999999998</v>
      </c>
      <c r="X1059" s="287">
        <v>59.6706</v>
      </c>
      <c r="Y1059" s="287">
        <v>155.2518</v>
      </c>
      <c r="Z1059" s="345">
        <v>569.48429999999996</v>
      </c>
      <c r="AA1059" s="285">
        <v>9832.0013399999989</v>
      </c>
      <c r="AB1059" s="263"/>
      <c r="AC1059" s="263"/>
      <c r="AD1059" s="263"/>
      <c r="AE1059" s="249"/>
      <c r="AF1059" s="249"/>
      <c r="AG1059" s="249"/>
      <c r="AH1059" s="1435" t="s">
        <v>364</v>
      </c>
      <c r="AI1059" s="233"/>
      <c r="AJ1059" s="355"/>
      <c r="AK1059" s="1625"/>
      <c r="AL1059" s="483"/>
      <c r="AM1059"/>
      <c r="AO1059" t="s">
        <v>364</v>
      </c>
      <c r="AQ1059" s="1457"/>
    </row>
    <row r="1060" spans="1:43" outlineLevel="1" x14ac:dyDescent="0.2">
      <c r="A1060" s="787"/>
      <c r="B1060" s="807" t="s">
        <v>2277</v>
      </c>
      <c r="C1060" s="978"/>
      <c r="D1060" s="978"/>
      <c r="E1060" s="768">
        <v>327</v>
      </c>
      <c r="F1060" s="334" t="s">
        <v>194</v>
      </c>
      <c r="G1060" s="289" t="s">
        <v>1880</v>
      </c>
      <c r="H1060" s="290"/>
      <c r="I1060" s="899">
        <v>201</v>
      </c>
      <c r="J1060" s="279" t="s">
        <v>2609</v>
      </c>
      <c r="K1060" s="290"/>
      <c r="L1060" s="656"/>
      <c r="M1060" s="294">
        <v>0.05</v>
      </c>
      <c r="N1060" s="1465">
        <v>27</v>
      </c>
      <c r="O1060" s="283">
        <v>765.52800000000002</v>
      </c>
      <c r="P1060" s="297">
        <v>2.5</v>
      </c>
      <c r="Q1060" s="1056">
        <v>19.138200000000001</v>
      </c>
      <c r="R1060" s="1056">
        <v>49.3</v>
      </c>
      <c r="S1060" s="1056">
        <v>15.310560000000001</v>
      </c>
      <c r="T1060" s="298">
        <v>849.27675999999997</v>
      </c>
      <c r="U1060" s="286">
        <v>136.73356000000001</v>
      </c>
      <c r="V1060" s="299">
        <v>986.01031999999998</v>
      </c>
      <c r="W1060" s="287">
        <v>53.721499999999999</v>
      </c>
      <c r="X1060" s="287">
        <v>9.0410000000000004</v>
      </c>
      <c r="Y1060" s="287">
        <v>23.523</v>
      </c>
      <c r="Z1060" s="346">
        <v>86.285499999999999</v>
      </c>
      <c r="AA1060" s="298">
        <v>1072.29582</v>
      </c>
      <c r="AB1060" s="368">
        <v>6604.7284800000007</v>
      </c>
      <c r="AC1060" s="368">
        <v>393.29136</v>
      </c>
      <c r="AD1060" s="465"/>
      <c r="AE1060" s="260">
        <v>7235.3479552704011</v>
      </c>
      <c r="AF1060" s="260">
        <v>430.8428190528</v>
      </c>
      <c r="AG1060" s="260"/>
      <c r="AH1060" s="1435" t="s">
        <v>364</v>
      </c>
      <c r="AI1060" s="356"/>
      <c r="AJ1060" s="357"/>
      <c r="AK1060" s="1626"/>
      <c r="AL1060" s="483"/>
      <c r="AM1060"/>
      <c r="AO1060" t="s">
        <v>364</v>
      </c>
      <c r="AQ1060" s="1457"/>
    </row>
    <row r="1061" spans="1:43" ht="29.25" customHeight="1" x14ac:dyDescent="0.2">
      <c r="A1061" s="803" t="s">
        <v>2629</v>
      </c>
      <c r="B1061" s="781" t="s">
        <v>2277</v>
      </c>
      <c r="C1061" s="977" t="s">
        <v>2553</v>
      </c>
      <c r="D1061" s="977" t="s">
        <v>2555</v>
      </c>
      <c r="E1061" s="311">
        <v>327</v>
      </c>
      <c r="F1061" s="332" t="s">
        <v>194</v>
      </c>
      <c r="G1061" s="268" t="s">
        <v>2628</v>
      </c>
      <c r="H1061" s="268" t="s">
        <v>498</v>
      </c>
      <c r="I1061" s="301"/>
      <c r="J1061" s="688" t="s">
        <v>3183</v>
      </c>
      <c r="K1061" s="271">
        <v>12</v>
      </c>
      <c r="L1061" s="327" t="s">
        <v>641</v>
      </c>
      <c r="M1061" s="272">
        <v>1.27</v>
      </c>
      <c r="N1061" s="1097"/>
      <c r="O1061" s="273">
        <v>37148.311199999996</v>
      </c>
      <c r="P1061" s="269"/>
      <c r="Q1061" s="1055">
        <v>928.70777999999984</v>
      </c>
      <c r="R1061" s="1055">
        <v>2392.35124</v>
      </c>
      <c r="S1061" s="1055">
        <v>742.96622000000002</v>
      </c>
      <c r="T1061" s="274">
        <v>41212.336439999999</v>
      </c>
      <c r="U1061" s="272">
        <v>6635.1861599999993</v>
      </c>
      <c r="V1061" s="272">
        <v>47847.522599999989</v>
      </c>
      <c r="W1061" s="275">
        <v>1364.5261</v>
      </c>
      <c r="X1061" s="275">
        <v>229.64139999999998</v>
      </c>
      <c r="Y1061" s="275">
        <v>597.4842000000001</v>
      </c>
      <c r="Z1061" s="272">
        <v>2191.6516999999999</v>
      </c>
      <c r="AA1061" s="274">
        <v>50039.174299999999</v>
      </c>
      <c r="AB1061" s="339">
        <v>8308.58</v>
      </c>
      <c r="AC1061" s="339">
        <v>1486.4599999999998</v>
      </c>
      <c r="AD1061" s="339">
        <v>950.04</v>
      </c>
      <c r="AE1061" s="340">
        <v>9101.880000000001</v>
      </c>
      <c r="AF1061" s="340">
        <v>1628.3899999999999</v>
      </c>
      <c r="AG1061" s="340">
        <v>1561.12</v>
      </c>
      <c r="AH1061" s="842">
        <v>62330.564300000005</v>
      </c>
      <c r="AI1061" s="842">
        <v>5194.21</v>
      </c>
      <c r="AJ1061" s="398"/>
      <c r="AK1061" s="1627">
        <v>137</v>
      </c>
      <c r="AL1061" s="483"/>
      <c r="AM1061" s="751" t="s">
        <v>2604</v>
      </c>
      <c r="AN1061" t="b">
        <v>0</v>
      </c>
      <c r="AO1061" t="e">
        <v>#NAME?</v>
      </c>
      <c r="AQ1061" s="1454"/>
    </row>
    <row r="1062" spans="1:43" outlineLevel="1" x14ac:dyDescent="0.2">
      <c r="A1062" s="826"/>
      <c r="B1062" s="781" t="s">
        <v>2277</v>
      </c>
      <c r="C1062" s="230"/>
      <c r="D1062" s="230"/>
      <c r="E1062" s="767">
        <v>327</v>
      </c>
      <c r="F1062" s="276" t="s">
        <v>194</v>
      </c>
      <c r="G1062" s="276" t="s">
        <v>2628</v>
      </c>
      <c r="H1062" s="277"/>
      <c r="I1062" s="278">
        <v>1</v>
      </c>
      <c r="J1062" s="279" t="s">
        <v>546</v>
      </c>
      <c r="K1062" s="319"/>
      <c r="L1062" s="280"/>
      <c r="M1062" s="281">
        <v>0.4</v>
      </c>
      <c r="N1062" s="1463">
        <v>54</v>
      </c>
      <c r="O1062" s="283">
        <v>17658.527999999998</v>
      </c>
      <c r="P1062" s="284">
        <v>2.5</v>
      </c>
      <c r="Q1062" s="1056">
        <v>441.46319999999997</v>
      </c>
      <c r="R1062" s="1056">
        <v>1137.2092</v>
      </c>
      <c r="S1062" s="1056">
        <v>353.17056000000002</v>
      </c>
      <c r="T1062" s="285">
        <v>19590.370959999997</v>
      </c>
      <c r="U1062" s="286">
        <v>3154.04972</v>
      </c>
      <c r="V1062" s="286">
        <v>22744.420679999996</v>
      </c>
      <c r="W1062" s="287">
        <v>429.77199999999999</v>
      </c>
      <c r="X1062" s="287">
        <v>72.328000000000003</v>
      </c>
      <c r="Y1062" s="287">
        <v>188.184</v>
      </c>
      <c r="Z1062" s="286">
        <v>690.28399999999999</v>
      </c>
      <c r="AA1062" s="285">
        <v>23434.704679999995</v>
      </c>
      <c r="AB1062" s="531"/>
      <c r="AC1062" s="531"/>
      <c r="AD1062" s="531"/>
      <c r="AE1062" s="350"/>
      <c r="AF1062" s="350"/>
      <c r="AG1062" s="350"/>
      <c r="AH1062" s="1435" t="s">
        <v>364</v>
      </c>
      <c r="AI1062" s="843"/>
      <c r="AJ1062" s="351"/>
      <c r="AK1062" s="1625"/>
      <c r="AL1062" s="483"/>
      <c r="AM1062"/>
      <c r="AQ1062" s="1453"/>
    </row>
    <row r="1063" spans="1:43" outlineLevel="1" x14ac:dyDescent="0.2">
      <c r="A1063" s="826"/>
      <c r="B1063" s="781" t="s">
        <v>2277</v>
      </c>
      <c r="C1063" s="230"/>
      <c r="D1063" s="230"/>
      <c r="E1063" s="767">
        <v>327</v>
      </c>
      <c r="F1063" s="276" t="s">
        <v>194</v>
      </c>
      <c r="G1063" s="276" t="s">
        <v>2628</v>
      </c>
      <c r="H1063" s="277"/>
      <c r="I1063" s="278">
        <v>80</v>
      </c>
      <c r="J1063" s="279" t="s">
        <v>561</v>
      </c>
      <c r="K1063" s="319"/>
      <c r="L1063" s="277"/>
      <c r="M1063" s="281">
        <v>0.6</v>
      </c>
      <c r="N1063" s="1463">
        <v>39</v>
      </c>
      <c r="O1063" s="283">
        <v>14707.8</v>
      </c>
      <c r="P1063" s="284">
        <v>2.5</v>
      </c>
      <c r="Q1063" s="1056">
        <v>367.69499999999999</v>
      </c>
      <c r="R1063" s="1056">
        <v>947.18232</v>
      </c>
      <c r="S1063" s="1056">
        <v>294.15600000000001</v>
      </c>
      <c r="T1063" s="285">
        <v>16316.83332</v>
      </c>
      <c r="U1063" s="286">
        <v>2627.0101599999998</v>
      </c>
      <c r="V1063" s="286">
        <v>18943.84348</v>
      </c>
      <c r="W1063" s="287">
        <v>644.65800000000002</v>
      </c>
      <c r="X1063" s="287">
        <v>108.492</v>
      </c>
      <c r="Y1063" s="287">
        <v>282.27600000000001</v>
      </c>
      <c r="Z1063" s="286">
        <v>1035.4259999999999</v>
      </c>
      <c r="AA1063" s="285">
        <v>19979.269479999999</v>
      </c>
      <c r="AB1063" s="519"/>
      <c r="AC1063" s="519"/>
      <c r="AD1063" s="519"/>
      <c r="AE1063" s="249"/>
      <c r="AF1063" s="249"/>
      <c r="AG1063" s="249"/>
      <c r="AH1063" s="1435" t="s">
        <v>364</v>
      </c>
      <c r="AI1063" s="225"/>
      <c r="AJ1063" s="266"/>
      <c r="AK1063" s="1625"/>
      <c r="AL1063" s="483"/>
      <c r="AM1063"/>
      <c r="AQ1063" s="1453"/>
    </row>
    <row r="1064" spans="1:43" outlineLevel="1" x14ac:dyDescent="0.2">
      <c r="A1064" s="222"/>
      <c r="B1064" s="781" t="s">
        <v>2277</v>
      </c>
      <c r="C1064" s="230"/>
      <c r="D1064" s="230"/>
      <c r="E1064" s="767">
        <v>327</v>
      </c>
      <c r="F1064" s="276" t="s">
        <v>194</v>
      </c>
      <c r="G1064" s="276" t="s">
        <v>2628</v>
      </c>
      <c r="H1064" s="277"/>
      <c r="I1064" s="278">
        <v>200</v>
      </c>
      <c r="J1064" s="279" t="s">
        <v>1927</v>
      </c>
      <c r="K1064" s="277"/>
      <c r="L1064" s="277"/>
      <c r="M1064" s="281">
        <v>0.15</v>
      </c>
      <c r="N1064" s="1463">
        <v>27</v>
      </c>
      <c r="O1064" s="283">
        <v>2296.5839999999998</v>
      </c>
      <c r="P1064" s="284">
        <v>2.5</v>
      </c>
      <c r="Q1064" s="1056">
        <v>57.4146</v>
      </c>
      <c r="R1064" s="1056">
        <v>147.90001000000001</v>
      </c>
      <c r="S1064" s="1056">
        <v>45.93168</v>
      </c>
      <c r="T1064" s="285">
        <v>2547.8302899999999</v>
      </c>
      <c r="U1064" s="286">
        <v>410.20067999999998</v>
      </c>
      <c r="V1064" s="286">
        <v>2958.0309699999998</v>
      </c>
      <c r="W1064" s="287">
        <v>161.1645</v>
      </c>
      <c r="X1064" s="287">
        <v>27.123000000000001</v>
      </c>
      <c r="Y1064" s="287">
        <v>70.569000000000003</v>
      </c>
      <c r="Z1064" s="345">
        <v>258.85649999999998</v>
      </c>
      <c r="AA1064" s="285">
        <v>3216.8874699999997</v>
      </c>
      <c r="AB1064" s="517">
        <v>6321.32</v>
      </c>
      <c r="AC1064" s="517">
        <v>1368.12</v>
      </c>
      <c r="AD1064" s="532"/>
      <c r="AE1064" s="520">
        <v>6924.88</v>
      </c>
      <c r="AF1064" s="520">
        <v>1498.75</v>
      </c>
      <c r="AG1064" s="521"/>
      <c r="AH1064" s="1435" t="s">
        <v>364</v>
      </c>
      <c r="AI1064" s="225"/>
      <c r="AJ1064" s="266"/>
      <c r="AK1064" s="1625"/>
      <c r="AL1064" s="483"/>
      <c r="AM1064"/>
      <c r="AQ1064" s="1453"/>
    </row>
    <row r="1065" spans="1:43" outlineLevel="1" x14ac:dyDescent="0.2">
      <c r="A1065" s="222"/>
      <c r="B1065" s="781" t="s">
        <v>2277</v>
      </c>
      <c r="C1065" s="230"/>
      <c r="D1065" s="230"/>
      <c r="E1065" s="767">
        <v>327</v>
      </c>
      <c r="F1065" s="276" t="s">
        <v>194</v>
      </c>
      <c r="G1065" s="276" t="s">
        <v>2628</v>
      </c>
      <c r="H1065" s="277"/>
      <c r="I1065" s="278">
        <v>170</v>
      </c>
      <c r="J1065" s="279" t="s">
        <v>3262</v>
      </c>
      <c r="K1065" s="277"/>
      <c r="L1065" s="277"/>
      <c r="M1065" s="281">
        <v>0.1</v>
      </c>
      <c r="N1065" s="1463">
        <v>36</v>
      </c>
      <c r="O1065" s="283">
        <v>2179.1880000000001</v>
      </c>
      <c r="P1065" s="284">
        <v>2.5</v>
      </c>
      <c r="Q1065" s="1056">
        <v>54.479700000000001</v>
      </c>
      <c r="R1065" s="1056">
        <v>140.33971</v>
      </c>
      <c r="S1065" s="1056">
        <v>43.583759999999998</v>
      </c>
      <c r="T1065" s="285">
        <v>2417.5911700000001</v>
      </c>
      <c r="U1065" s="286">
        <v>389.23218000000003</v>
      </c>
      <c r="V1065" s="286">
        <v>2806.8233500000001</v>
      </c>
      <c r="W1065" s="287">
        <v>107.443</v>
      </c>
      <c r="X1065" s="287">
        <v>18.082000000000001</v>
      </c>
      <c r="Y1065" s="287">
        <v>47.045999999999999</v>
      </c>
      <c r="Z1065" s="286">
        <v>172.571</v>
      </c>
      <c r="AA1065" s="285">
        <v>2979.39435</v>
      </c>
      <c r="AB1065" s="519"/>
      <c r="AC1065" s="519"/>
      <c r="AD1065" s="519"/>
      <c r="AE1065" s="249"/>
      <c r="AF1065" s="249"/>
      <c r="AG1065" s="249"/>
      <c r="AH1065" s="1435" t="s">
        <v>364</v>
      </c>
      <c r="AI1065" s="233"/>
      <c r="AJ1065" s="355"/>
      <c r="AK1065" s="1625"/>
      <c r="AL1065" s="483"/>
      <c r="AM1065"/>
      <c r="AQ1065" s="1457"/>
    </row>
    <row r="1066" spans="1:43" outlineLevel="1" x14ac:dyDescent="0.2">
      <c r="A1066" s="222"/>
      <c r="B1066" s="807" t="s">
        <v>2277</v>
      </c>
      <c r="C1066" s="799"/>
      <c r="D1066" s="799"/>
      <c r="E1066" s="1331">
        <v>327</v>
      </c>
      <c r="F1066" s="289" t="s">
        <v>194</v>
      </c>
      <c r="G1066" s="289" t="s">
        <v>2628</v>
      </c>
      <c r="H1066" s="290"/>
      <c r="I1066" s="1332">
        <v>200</v>
      </c>
      <c r="J1066" s="292" t="s">
        <v>1927</v>
      </c>
      <c r="K1066" s="290"/>
      <c r="L1066" s="290"/>
      <c r="M1066" s="294">
        <v>0.02</v>
      </c>
      <c r="N1066" s="1465">
        <v>27</v>
      </c>
      <c r="O1066" s="296">
        <v>306.21120000000002</v>
      </c>
      <c r="P1066" s="297">
        <v>2.5</v>
      </c>
      <c r="Q1066" s="1058">
        <v>7.6552800000000003</v>
      </c>
      <c r="R1066" s="1058">
        <v>19.72</v>
      </c>
      <c r="S1066" s="1058">
        <v>6.1242200000000002</v>
      </c>
      <c r="T1066" s="298">
        <v>339.71070000000003</v>
      </c>
      <c r="U1066" s="299">
        <v>54.693420000000003</v>
      </c>
      <c r="V1066" s="392">
        <v>394.40412000000003</v>
      </c>
      <c r="W1066" s="1668">
        <v>21.488600000000002</v>
      </c>
      <c r="X1066" s="1668">
        <v>3.6164000000000001</v>
      </c>
      <c r="Y1066" s="1668">
        <v>9.4092000000000002</v>
      </c>
      <c r="Z1066" s="1859">
        <v>34.514200000000002</v>
      </c>
      <c r="AA1066" s="393">
        <v>428.91832000000005</v>
      </c>
      <c r="AB1066" s="1860">
        <v>1987.26</v>
      </c>
      <c r="AC1066" s="1860">
        <v>118.34</v>
      </c>
      <c r="AD1066" s="1861"/>
      <c r="AE1066" s="249">
        <v>2177</v>
      </c>
      <c r="AF1066" s="249">
        <v>129.63999999999999</v>
      </c>
      <c r="AG1066" s="249"/>
      <c r="AH1066" s="1435" t="s">
        <v>364</v>
      </c>
      <c r="AI1066" s="356"/>
      <c r="AJ1066" s="357"/>
      <c r="AK1066" s="1626"/>
      <c r="AL1066" s="483"/>
      <c r="AM1066"/>
      <c r="AQ1066" s="1457"/>
    </row>
    <row r="1067" spans="1:43" ht="25.5" x14ac:dyDescent="0.2">
      <c r="A1067" s="1555" t="s">
        <v>2754</v>
      </c>
      <c r="B1067" s="1556" t="s">
        <v>2277</v>
      </c>
      <c r="C1067" s="1557" t="s">
        <v>2553</v>
      </c>
      <c r="D1067" s="1558" t="s">
        <v>2555</v>
      </c>
      <c r="E1067" s="1523">
        <v>327</v>
      </c>
      <c r="F1067" s="1599" t="s">
        <v>3066</v>
      </c>
      <c r="G1067" s="378" t="s">
        <v>167</v>
      </c>
      <c r="H1067" s="378" t="s">
        <v>2306</v>
      </c>
      <c r="I1067" s="1525"/>
      <c r="J1067" s="1517" t="s">
        <v>3168</v>
      </c>
      <c r="K1067" s="271">
        <v>12</v>
      </c>
      <c r="L1067" s="327" t="s">
        <v>641</v>
      </c>
      <c r="M1067" s="1035">
        <v>3.36</v>
      </c>
      <c r="N1067" s="1537"/>
      <c r="O1067" s="273">
        <v>90286.225200000001</v>
      </c>
      <c r="P1067" s="269"/>
      <c r="Q1067" s="1055">
        <v>2257.1556299999997</v>
      </c>
      <c r="R1067" s="1055">
        <v>5814.43289</v>
      </c>
      <c r="S1067" s="1055">
        <v>1805.72451</v>
      </c>
      <c r="T1067" s="274">
        <v>100163.53823000001</v>
      </c>
      <c r="U1067" s="342">
        <v>16126.32965</v>
      </c>
      <c r="V1067" s="1035">
        <v>116289.86788000001</v>
      </c>
      <c r="W1067" s="1035">
        <v>3610.0848000000005</v>
      </c>
      <c r="X1067" s="1035">
        <v>607.55520000000013</v>
      </c>
      <c r="Y1067" s="1035">
        <v>1580.7455999999997</v>
      </c>
      <c r="Z1067" s="1035">
        <v>5798.3855999999996</v>
      </c>
      <c r="AA1067" s="1035">
        <v>122088.25348</v>
      </c>
      <c r="AB1067" s="1035">
        <v>27275.149440000001</v>
      </c>
      <c r="AC1067" s="1035">
        <v>4794.0278400000007</v>
      </c>
      <c r="AD1067" s="1035">
        <v>950.04</v>
      </c>
      <c r="AE1067" s="1035">
        <v>29879.3807085312</v>
      </c>
      <c r="AF1067" s="1035">
        <v>5251.7616181632011</v>
      </c>
      <c r="AG1067" s="1035">
        <v>1561.12</v>
      </c>
      <c r="AH1067" s="1858">
        <v>158780.5158066944</v>
      </c>
      <c r="AI1067" s="842">
        <v>13231.71</v>
      </c>
      <c r="AJ1067" s="361"/>
      <c r="AK1067" s="1625"/>
      <c r="AL1067" s="483"/>
      <c r="AM1067"/>
      <c r="AQ1067" s="1457"/>
    </row>
    <row r="1068" spans="1:43" ht="42" customHeight="1" x14ac:dyDescent="0.2">
      <c r="A1068" s="1555" t="s">
        <v>3169</v>
      </c>
      <c r="B1068" s="1556" t="s">
        <v>2277</v>
      </c>
      <c r="C1068" s="1557" t="s">
        <v>2553</v>
      </c>
      <c r="D1068" s="1558" t="s">
        <v>2555</v>
      </c>
      <c r="E1068" s="1523">
        <v>327</v>
      </c>
      <c r="F1068" s="1599" t="s">
        <v>3170</v>
      </c>
      <c r="G1068" s="378" t="s">
        <v>167</v>
      </c>
      <c r="H1068" s="378" t="s">
        <v>498</v>
      </c>
      <c r="I1068" s="1525"/>
      <c r="J1068" s="1517" t="s">
        <v>3171</v>
      </c>
      <c r="K1068" s="380">
        <v>12</v>
      </c>
      <c r="L1068" s="660" t="s">
        <v>641</v>
      </c>
      <c r="M1068" s="1040">
        <v>3.36</v>
      </c>
      <c r="N1068" s="603"/>
      <c r="O1068" s="273">
        <v>90286.225200000001</v>
      </c>
      <c r="P1068" s="269"/>
      <c r="Q1068" s="1055">
        <v>2257.1556299999997</v>
      </c>
      <c r="R1068" s="1055">
        <v>5814.43289</v>
      </c>
      <c r="S1068" s="1055">
        <v>1805.72451</v>
      </c>
      <c r="T1068" s="274">
        <v>100163.53823000001</v>
      </c>
      <c r="U1068" s="272">
        <v>16126.32965</v>
      </c>
      <c r="V1068" s="384">
        <v>116289.86788000001</v>
      </c>
      <c r="W1068" s="386">
        <v>3610.0848000000005</v>
      </c>
      <c r="X1068" s="386">
        <v>607.55520000000013</v>
      </c>
      <c r="Y1068" s="386">
        <v>1580.7455999999997</v>
      </c>
      <c r="Z1068" s="384">
        <v>5798.3855999999996</v>
      </c>
      <c r="AA1068" s="385">
        <v>122088.25348</v>
      </c>
      <c r="AB1068" s="348">
        <v>27275.149440000001</v>
      </c>
      <c r="AC1068" s="348">
        <v>4794.0278400000007</v>
      </c>
      <c r="AD1068" s="348">
        <v>950.04</v>
      </c>
      <c r="AE1068" s="834">
        <v>29879.3807085312</v>
      </c>
      <c r="AF1068" s="834">
        <v>5251.7616181632011</v>
      </c>
      <c r="AG1068" s="347">
        <v>1561.12</v>
      </c>
      <c r="AH1068" s="834">
        <v>158780.5158066944</v>
      </c>
      <c r="AI1068" s="1552">
        <v>13231.71</v>
      </c>
      <c r="AJ1068" s="361"/>
      <c r="AK1068" s="1627">
        <v>138</v>
      </c>
      <c r="AL1068" s="483"/>
      <c r="AM1068"/>
      <c r="AQ1068" s="1457"/>
    </row>
    <row r="1069" spans="1:43" x14ac:dyDescent="0.2">
      <c r="A1069" s="1519"/>
      <c r="B1069" s="965" t="s">
        <v>2277</v>
      </c>
      <c r="C1069" s="990"/>
      <c r="D1069" s="1522"/>
      <c r="E1069" s="1538">
        <v>327</v>
      </c>
      <c r="F1069" s="1600">
        <v>65</v>
      </c>
      <c r="G1069" s="1539" t="s">
        <v>167</v>
      </c>
      <c r="H1069" s="1540"/>
      <c r="I1069" s="895">
        <v>1</v>
      </c>
      <c r="J1069" s="279" t="s">
        <v>546</v>
      </c>
      <c r="K1069" s="1041"/>
      <c r="L1069" s="1568"/>
      <c r="M1069" s="281">
        <v>1</v>
      </c>
      <c r="N1069" s="1542">
        <v>54</v>
      </c>
      <c r="O1069" s="283">
        <v>44146.32</v>
      </c>
      <c r="P1069" s="284">
        <v>2.5</v>
      </c>
      <c r="Q1069" s="1056">
        <v>1103.6579999999999</v>
      </c>
      <c r="R1069" s="1056">
        <v>2843.0230099999999</v>
      </c>
      <c r="S1069" s="1056">
        <v>882.92639999999994</v>
      </c>
      <c r="T1069" s="285">
        <v>48975.927409999997</v>
      </c>
      <c r="U1069" s="286">
        <v>7885.1243100000002</v>
      </c>
      <c r="V1069" s="286">
        <v>56861.051719999996</v>
      </c>
      <c r="W1069" s="287">
        <v>1074.43</v>
      </c>
      <c r="X1069" s="287">
        <v>180.82</v>
      </c>
      <c r="Y1069" s="287">
        <v>470.46</v>
      </c>
      <c r="Z1069" s="286">
        <v>1725.71</v>
      </c>
      <c r="AA1069" s="285">
        <v>58586.761719999995</v>
      </c>
      <c r="AB1069" s="1588"/>
      <c r="AC1069" s="1588"/>
      <c r="AD1069" s="1588"/>
      <c r="AE1069" s="832"/>
      <c r="AF1069" s="832"/>
      <c r="AG1069" s="832"/>
      <c r="AH1069" s="1598" t="s">
        <v>364</v>
      </c>
      <c r="AI1069" s="1589"/>
      <c r="AJ1069" s="361"/>
      <c r="AK1069" s="1625"/>
      <c r="AL1069" s="483"/>
      <c r="AM1069"/>
      <c r="AQ1069" s="1457"/>
    </row>
    <row r="1070" spans="1:43" x14ac:dyDescent="0.2">
      <c r="A1070" s="1519"/>
      <c r="B1070" s="965" t="s">
        <v>2277</v>
      </c>
      <c r="C1070" s="990"/>
      <c r="D1070" s="1522"/>
      <c r="E1070" s="1538">
        <v>327</v>
      </c>
      <c r="F1070" s="1600">
        <v>65</v>
      </c>
      <c r="G1070" s="1539" t="s">
        <v>167</v>
      </c>
      <c r="H1070" s="1540"/>
      <c r="I1070" s="895">
        <v>80</v>
      </c>
      <c r="J1070" s="279" t="s">
        <v>561</v>
      </c>
      <c r="K1070" s="1041"/>
      <c r="L1070" s="1568"/>
      <c r="M1070" s="281">
        <v>0.7</v>
      </c>
      <c r="N1070" s="1542">
        <v>39</v>
      </c>
      <c r="O1070" s="283">
        <v>17159.099999999999</v>
      </c>
      <c r="P1070" s="284">
        <v>2.5</v>
      </c>
      <c r="Q1070" s="1056">
        <v>428.97750000000002</v>
      </c>
      <c r="R1070" s="1056">
        <v>1105.0460399999999</v>
      </c>
      <c r="S1070" s="1056">
        <v>343.18200000000002</v>
      </c>
      <c r="T1070" s="285">
        <v>19036.305540000001</v>
      </c>
      <c r="U1070" s="286">
        <v>3064.84519</v>
      </c>
      <c r="V1070" s="286">
        <v>22101.150730000001</v>
      </c>
      <c r="W1070" s="287">
        <v>752.101</v>
      </c>
      <c r="X1070" s="287">
        <v>126.574</v>
      </c>
      <c r="Y1070" s="287">
        <v>329.322</v>
      </c>
      <c r="Z1070" s="286">
        <v>1207.9969999999998</v>
      </c>
      <c r="AA1070" s="285">
        <v>23309.147730000001</v>
      </c>
      <c r="AB1070" s="1575"/>
      <c r="AC1070" s="1575"/>
      <c r="AD1070" s="1575"/>
      <c r="AE1070" s="830"/>
      <c r="AF1070" s="830"/>
      <c r="AG1070" s="830"/>
      <c r="AH1070" s="1598" t="s">
        <v>364</v>
      </c>
      <c r="AI1070" s="1598"/>
      <c r="AJ1070" s="361"/>
      <c r="AK1070" s="1625"/>
      <c r="AL1070" s="483"/>
      <c r="AM1070"/>
      <c r="AQ1070" s="1457"/>
    </row>
    <row r="1071" spans="1:43" x14ac:dyDescent="0.2">
      <c r="A1071" s="1519"/>
      <c r="B1071" s="965" t="s">
        <v>2277</v>
      </c>
      <c r="C1071" s="990"/>
      <c r="D1071" s="1522"/>
      <c r="E1071" s="1538">
        <v>327</v>
      </c>
      <c r="F1071" s="1600">
        <v>65</v>
      </c>
      <c r="G1071" s="1539" t="s">
        <v>167</v>
      </c>
      <c r="H1071" s="1540"/>
      <c r="I1071" s="895">
        <v>180</v>
      </c>
      <c r="J1071" s="279" t="s">
        <v>543</v>
      </c>
      <c r="K1071" s="1041"/>
      <c r="L1071" s="1543"/>
      <c r="M1071" s="281">
        <v>0.65</v>
      </c>
      <c r="N1071" s="1542">
        <v>30</v>
      </c>
      <c r="O1071" s="283">
        <v>11194.56</v>
      </c>
      <c r="P1071" s="284">
        <v>2.5</v>
      </c>
      <c r="Q1071" s="1056">
        <v>279.86399999999998</v>
      </c>
      <c r="R1071" s="1056">
        <v>720.92966000000001</v>
      </c>
      <c r="S1071" s="1056">
        <v>223.8912</v>
      </c>
      <c r="T1071" s="285">
        <v>12419.244859999999</v>
      </c>
      <c r="U1071" s="286">
        <v>1999.4984199999999</v>
      </c>
      <c r="V1071" s="286">
        <v>14418.743279999999</v>
      </c>
      <c r="W1071" s="287">
        <v>698.37950000000001</v>
      </c>
      <c r="X1071" s="287">
        <v>117.533</v>
      </c>
      <c r="Y1071" s="287">
        <v>305.79899999999998</v>
      </c>
      <c r="Z1071" s="286">
        <v>1121.7114999999999</v>
      </c>
      <c r="AA1071" s="285">
        <v>15540.454779999998</v>
      </c>
      <c r="AB1071" s="1575"/>
      <c r="AC1071" s="1575"/>
      <c r="AD1071" s="1575"/>
      <c r="AE1071" s="830"/>
      <c r="AF1071" s="830"/>
      <c r="AG1071" s="830"/>
      <c r="AH1071" s="1598" t="s">
        <v>364</v>
      </c>
      <c r="AI1071" s="1598"/>
      <c r="AJ1071" s="361"/>
      <c r="AK1071" s="1625"/>
      <c r="AL1071" s="483"/>
      <c r="AM1071"/>
      <c r="AQ1071" s="1457"/>
    </row>
    <row r="1072" spans="1:43" x14ac:dyDescent="0.2">
      <c r="A1072" s="1519"/>
      <c r="B1072" s="965" t="s">
        <v>2277</v>
      </c>
      <c r="C1072" s="990"/>
      <c r="D1072" s="1522"/>
      <c r="E1072" s="1538">
        <v>327</v>
      </c>
      <c r="F1072" s="1600">
        <v>65</v>
      </c>
      <c r="G1072" s="1539" t="s">
        <v>167</v>
      </c>
      <c r="H1072" s="1540"/>
      <c r="I1072" s="895">
        <v>213</v>
      </c>
      <c r="J1072" s="279" t="s">
        <v>3263</v>
      </c>
      <c r="K1072" s="1041"/>
      <c r="L1072" s="1543"/>
      <c r="M1072" s="281">
        <v>0.3</v>
      </c>
      <c r="N1072" s="1542">
        <v>28</v>
      </c>
      <c r="O1072" s="283">
        <v>4776.9120000000003</v>
      </c>
      <c r="P1072" s="284">
        <v>2.5</v>
      </c>
      <c r="Q1072" s="1056">
        <v>119.4228</v>
      </c>
      <c r="R1072" s="1056">
        <v>307.63312999999999</v>
      </c>
      <c r="S1072" s="1056">
        <v>95.538240000000002</v>
      </c>
      <c r="T1072" s="285">
        <v>5299.5061700000006</v>
      </c>
      <c r="U1072" s="286">
        <v>853.22049000000004</v>
      </c>
      <c r="V1072" s="286">
        <v>6152.7266600000003</v>
      </c>
      <c r="W1072" s="287">
        <v>322.32900000000001</v>
      </c>
      <c r="X1072" s="287">
        <v>54.246000000000002</v>
      </c>
      <c r="Y1072" s="287">
        <v>141.13800000000001</v>
      </c>
      <c r="Z1072" s="286">
        <v>517.71299999999997</v>
      </c>
      <c r="AA1072" s="285">
        <v>6670.43966</v>
      </c>
      <c r="AB1072" s="1575"/>
      <c r="AC1072" s="1575"/>
      <c r="AD1072" s="1575"/>
      <c r="AE1072" s="830"/>
      <c r="AF1072" s="830"/>
      <c r="AG1072" s="830"/>
      <c r="AH1072" s="1598"/>
      <c r="AI1072" s="1598"/>
      <c r="AJ1072" s="361"/>
      <c r="AK1072" s="1625"/>
      <c r="AL1072" s="483"/>
      <c r="AM1072"/>
      <c r="AQ1072" s="1457"/>
    </row>
    <row r="1073" spans="1:43" x14ac:dyDescent="0.2">
      <c r="A1073" s="1519"/>
      <c r="B1073" s="965" t="s">
        <v>2277</v>
      </c>
      <c r="C1073" s="990"/>
      <c r="D1073" s="1522"/>
      <c r="E1073" s="1538">
        <v>327</v>
      </c>
      <c r="F1073" s="1600">
        <v>65</v>
      </c>
      <c r="G1073" s="1539" t="s">
        <v>167</v>
      </c>
      <c r="H1073" s="1540"/>
      <c r="I1073" s="895">
        <v>200</v>
      </c>
      <c r="J1073" s="279" t="s">
        <v>1927</v>
      </c>
      <c r="K1073" s="1540"/>
      <c r="L1073" s="1594"/>
      <c r="M1073" s="281">
        <v>0.33</v>
      </c>
      <c r="N1073" s="1542">
        <v>27</v>
      </c>
      <c r="O1073" s="283">
        <v>5052.4848000000002</v>
      </c>
      <c r="P1073" s="284">
        <v>2.5</v>
      </c>
      <c r="Q1073" s="1056">
        <v>126.31211999999999</v>
      </c>
      <c r="R1073" s="1056">
        <v>325.38002</v>
      </c>
      <c r="S1073" s="1056">
        <v>101.0497</v>
      </c>
      <c r="T1073" s="285">
        <v>5605.226639999999</v>
      </c>
      <c r="U1073" s="286">
        <v>902.44149000000004</v>
      </c>
      <c r="V1073" s="286">
        <v>6507.6681299999991</v>
      </c>
      <c r="W1073" s="287">
        <v>354.56189999999998</v>
      </c>
      <c r="X1073" s="287">
        <v>59.6706</v>
      </c>
      <c r="Y1073" s="287">
        <v>155.2518</v>
      </c>
      <c r="Z1073" s="286">
        <v>569.48429999999996</v>
      </c>
      <c r="AA1073" s="285">
        <v>7077.1524299999992</v>
      </c>
      <c r="AB1073" s="1574">
        <v>21663.2304</v>
      </c>
      <c r="AC1073" s="1574">
        <v>4400.7364800000005</v>
      </c>
      <c r="AD1073" s="1575"/>
      <c r="AE1073" s="830">
        <v>23731.635638592001</v>
      </c>
      <c r="AF1073" s="830">
        <v>4820.9187991104009</v>
      </c>
      <c r="AG1073" s="830"/>
      <c r="AH1073" s="1598" t="s">
        <v>364</v>
      </c>
      <c r="AI1073" s="525"/>
      <c r="AJ1073" s="361"/>
      <c r="AK1073" s="1625"/>
      <c r="AL1073" s="483"/>
      <c r="AM1073"/>
      <c r="AQ1073" s="1457"/>
    </row>
    <row r="1074" spans="1:43" x14ac:dyDescent="0.2">
      <c r="A1074" s="1519"/>
      <c r="B1074" s="965" t="s">
        <v>2277</v>
      </c>
      <c r="C1074" s="990"/>
      <c r="D1074" s="1522"/>
      <c r="E1074" s="1538">
        <v>327</v>
      </c>
      <c r="F1074" s="1600">
        <v>65</v>
      </c>
      <c r="G1074" s="1539" t="s">
        <v>167</v>
      </c>
      <c r="H1074" s="1540"/>
      <c r="I1074" s="895">
        <v>170</v>
      </c>
      <c r="J1074" s="279" t="s">
        <v>3262</v>
      </c>
      <c r="K1074" s="1540"/>
      <c r="L1074" s="1543"/>
      <c r="M1074" s="281">
        <v>0.33</v>
      </c>
      <c r="N1074" s="1463">
        <v>36</v>
      </c>
      <c r="O1074" s="283">
        <v>7191.3203999999996</v>
      </c>
      <c r="P1074" s="284">
        <v>2.5</v>
      </c>
      <c r="Q1074" s="1056">
        <v>179.78300999999999</v>
      </c>
      <c r="R1074" s="1056">
        <v>463.12103000000002</v>
      </c>
      <c r="S1074" s="1056">
        <v>143.82641000000001</v>
      </c>
      <c r="T1074" s="285">
        <v>7978.0508499999996</v>
      </c>
      <c r="U1074" s="286">
        <v>1284.4661900000001</v>
      </c>
      <c r="V1074" s="286">
        <v>9262.5170399999988</v>
      </c>
      <c r="W1074" s="287">
        <v>354.56189999999998</v>
      </c>
      <c r="X1074" s="287">
        <v>59.6706</v>
      </c>
      <c r="Y1074" s="287">
        <v>155.2518</v>
      </c>
      <c r="Z1074" s="286">
        <v>569.48429999999996</v>
      </c>
      <c r="AA1074" s="285">
        <v>9832.0013399999989</v>
      </c>
      <c r="AB1074" s="1575"/>
      <c r="AC1074" s="1575"/>
      <c r="AD1074" s="1575"/>
      <c r="AE1074" s="830"/>
      <c r="AF1074" s="830"/>
      <c r="AG1074" s="830"/>
      <c r="AH1074" s="1598" t="s">
        <v>364</v>
      </c>
      <c r="AI1074" s="355"/>
      <c r="AJ1074" s="361"/>
      <c r="AK1074" s="1625"/>
      <c r="AL1074" s="483"/>
      <c r="AM1074"/>
      <c r="AQ1074" s="1457"/>
    </row>
    <row r="1075" spans="1:43" x14ac:dyDescent="0.2">
      <c r="A1075" s="1519"/>
      <c r="B1075" s="966" t="s">
        <v>2277</v>
      </c>
      <c r="C1075" s="991"/>
      <c r="D1075" s="1544"/>
      <c r="E1075" s="1545">
        <v>327</v>
      </c>
      <c r="F1075" s="1600">
        <v>65</v>
      </c>
      <c r="G1075" s="1546" t="s">
        <v>167</v>
      </c>
      <c r="H1075" s="1547"/>
      <c r="I1075" s="899">
        <v>201</v>
      </c>
      <c r="J1075" s="279" t="s">
        <v>2609</v>
      </c>
      <c r="K1075" s="1547"/>
      <c r="L1075" s="1549"/>
      <c r="M1075" s="294">
        <v>0.05</v>
      </c>
      <c r="N1075" s="1550">
        <v>27</v>
      </c>
      <c r="O1075" s="283">
        <v>765.52800000000002</v>
      </c>
      <c r="P1075" s="284">
        <v>2.5</v>
      </c>
      <c r="Q1075" s="1056">
        <v>19.138200000000001</v>
      </c>
      <c r="R1075" s="1056">
        <v>49.3</v>
      </c>
      <c r="S1075" s="1056">
        <v>15.310560000000001</v>
      </c>
      <c r="T1075" s="285">
        <v>849.27675999999997</v>
      </c>
      <c r="U1075" s="286">
        <v>136.73356000000001</v>
      </c>
      <c r="V1075" s="286">
        <v>986.01031999999998</v>
      </c>
      <c r="W1075" s="287">
        <v>53.721499999999999</v>
      </c>
      <c r="X1075" s="287">
        <v>9.0410000000000004</v>
      </c>
      <c r="Y1075" s="287">
        <v>23.523</v>
      </c>
      <c r="Z1075" s="286">
        <v>86.285499999999999</v>
      </c>
      <c r="AA1075" s="285">
        <v>1072.29582</v>
      </c>
      <c r="AB1075" s="368">
        <v>5611.9190399999998</v>
      </c>
      <c r="AC1075" s="368">
        <v>393.29136</v>
      </c>
      <c r="AD1075" s="1583"/>
      <c r="AE1075" s="833">
        <v>6147.7450699392002</v>
      </c>
      <c r="AF1075" s="833">
        <v>430.8428190528</v>
      </c>
      <c r="AG1075" s="833"/>
      <c r="AH1075" s="1592" t="s">
        <v>364</v>
      </c>
      <c r="AI1075" s="357"/>
      <c r="AJ1075" s="357"/>
      <c r="AK1075" s="1626"/>
      <c r="AL1075" s="483"/>
      <c r="AM1075"/>
      <c r="AQ1075" s="1457"/>
    </row>
    <row r="1076" spans="1:43" ht="37.5" customHeight="1" x14ac:dyDescent="0.2">
      <c r="A1076" s="804" t="s">
        <v>2709</v>
      </c>
      <c r="B1076" s="805" t="s">
        <v>2277</v>
      </c>
      <c r="C1076" s="975" t="s">
        <v>2553</v>
      </c>
      <c r="D1076" s="975" t="s">
        <v>271</v>
      </c>
      <c r="E1076" s="769">
        <v>327</v>
      </c>
      <c r="F1076" s="332" t="s">
        <v>718</v>
      </c>
      <c r="G1076" s="378" t="s">
        <v>28</v>
      </c>
      <c r="H1076" s="268" t="s">
        <v>498</v>
      </c>
      <c r="I1076" s="898"/>
      <c r="J1076" s="302" t="s">
        <v>2727</v>
      </c>
      <c r="K1076" s="327">
        <v>206835</v>
      </c>
      <c r="L1076" s="327" t="s">
        <v>583</v>
      </c>
      <c r="M1076" s="272">
        <v>14.99</v>
      </c>
      <c r="N1076" s="1097"/>
      <c r="O1076" s="273">
        <v>373251.01440000004</v>
      </c>
      <c r="P1076" s="269"/>
      <c r="Q1076" s="1055">
        <v>9331.2753600000015</v>
      </c>
      <c r="R1076" s="1055">
        <v>24037.36535</v>
      </c>
      <c r="S1076" s="1055">
        <v>7465.0202899999995</v>
      </c>
      <c r="T1076" s="274">
        <v>414084.67540000001</v>
      </c>
      <c r="U1076" s="272">
        <v>66667.632729999998</v>
      </c>
      <c r="V1076" s="272">
        <v>480752.30813000002</v>
      </c>
      <c r="W1076" s="275">
        <v>16105.705700000002</v>
      </c>
      <c r="X1076" s="275">
        <v>2710.4917999999998</v>
      </c>
      <c r="Y1076" s="275">
        <v>7052.1954000000005</v>
      </c>
      <c r="Z1076" s="272">
        <v>25868.392899999995</v>
      </c>
      <c r="AA1076" s="274">
        <v>506620.70103</v>
      </c>
      <c r="AB1076" s="339">
        <v>33399.72</v>
      </c>
      <c r="AC1076" s="339">
        <v>3438.5</v>
      </c>
      <c r="AD1076" s="339">
        <v>950.04</v>
      </c>
      <c r="AE1076" s="340">
        <v>36588.730000000003</v>
      </c>
      <c r="AF1076" s="340">
        <v>3766.81</v>
      </c>
      <c r="AG1076" s="340">
        <v>1561.12</v>
      </c>
      <c r="AH1076" s="842">
        <v>548537.36103000003</v>
      </c>
      <c r="AI1076" s="842">
        <v>2.65</v>
      </c>
      <c r="AJ1076" s="395"/>
      <c r="AK1076" s="1629">
        <v>139</v>
      </c>
      <c r="AL1076" s="484"/>
      <c r="AM1076" s="751" t="s">
        <v>2604</v>
      </c>
      <c r="AN1076" t="b">
        <v>0</v>
      </c>
      <c r="AO1076" t="e">
        <v>#NAME?</v>
      </c>
      <c r="AQ1076" s="1454"/>
    </row>
    <row r="1077" spans="1:43" outlineLevel="1" x14ac:dyDescent="0.2">
      <c r="A1077" s="787"/>
      <c r="B1077" s="781" t="s">
        <v>2277</v>
      </c>
      <c r="C1077" s="977"/>
      <c r="D1077" s="977"/>
      <c r="E1077" s="767">
        <v>327</v>
      </c>
      <c r="F1077" s="276" t="s">
        <v>718</v>
      </c>
      <c r="G1077" s="276" t="s">
        <v>28</v>
      </c>
      <c r="H1077" s="277"/>
      <c r="I1077" s="895">
        <v>1</v>
      </c>
      <c r="J1077" s="279" t="s">
        <v>546</v>
      </c>
      <c r="K1077" s="319">
        <v>25233</v>
      </c>
      <c r="L1077" s="280"/>
      <c r="M1077" s="281">
        <v>1</v>
      </c>
      <c r="N1077" s="1463">
        <v>54</v>
      </c>
      <c r="O1077" s="283">
        <v>44146.32</v>
      </c>
      <c r="P1077" s="284">
        <v>2.5</v>
      </c>
      <c r="Q1077" s="1056">
        <v>1103.6579999999999</v>
      </c>
      <c r="R1077" s="1056">
        <v>2843.0230099999999</v>
      </c>
      <c r="S1077" s="1056">
        <v>882.92639999999994</v>
      </c>
      <c r="T1077" s="285">
        <v>48975.927409999997</v>
      </c>
      <c r="U1077" s="286">
        <v>7885.1243100000002</v>
      </c>
      <c r="V1077" s="286">
        <v>56861.051719999996</v>
      </c>
      <c r="W1077" s="287">
        <v>1074.43</v>
      </c>
      <c r="X1077" s="287">
        <v>180.82</v>
      </c>
      <c r="Y1077" s="287">
        <v>470.46</v>
      </c>
      <c r="Z1077" s="286">
        <v>1725.71</v>
      </c>
      <c r="AA1077" s="285">
        <v>58586.761719999995</v>
      </c>
      <c r="AB1077" s="350"/>
      <c r="AC1077" s="350"/>
      <c r="AD1077" s="350"/>
      <c r="AE1077" s="350"/>
      <c r="AF1077" s="350"/>
      <c r="AG1077" s="350"/>
      <c r="AH1077" s="1435" t="s">
        <v>364</v>
      </c>
      <c r="AI1077" s="843"/>
      <c r="AJ1077" s="351"/>
      <c r="AK1077" s="1625"/>
      <c r="AL1077" s="483"/>
      <c r="AM1077"/>
      <c r="AO1077" t="s">
        <v>364</v>
      </c>
      <c r="AQ1077" s="1453"/>
    </row>
    <row r="1078" spans="1:43" outlineLevel="1" x14ac:dyDescent="0.2">
      <c r="A1078" s="787"/>
      <c r="B1078" s="781" t="s">
        <v>2277</v>
      </c>
      <c r="C1078" s="977"/>
      <c r="D1078" s="977"/>
      <c r="E1078" s="767">
        <v>327</v>
      </c>
      <c r="F1078" s="276" t="s">
        <v>718</v>
      </c>
      <c r="G1078" s="276" t="s">
        <v>28</v>
      </c>
      <c r="H1078" s="277"/>
      <c r="I1078" s="895">
        <v>150</v>
      </c>
      <c r="J1078" s="279" t="s">
        <v>3427</v>
      </c>
      <c r="K1078" s="319">
        <v>19734</v>
      </c>
      <c r="L1078" s="280"/>
      <c r="M1078" s="281">
        <v>1</v>
      </c>
      <c r="N1078" s="1463">
        <v>50</v>
      </c>
      <c r="O1078" s="283">
        <v>37736.400000000001</v>
      </c>
      <c r="P1078" s="284">
        <v>2.5</v>
      </c>
      <c r="Q1078" s="1056">
        <v>943.41</v>
      </c>
      <c r="R1078" s="1056">
        <v>2430.2241600000002</v>
      </c>
      <c r="S1078" s="1056">
        <v>754.72799999999995</v>
      </c>
      <c r="T1078" s="285">
        <v>41864.762160000006</v>
      </c>
      <c r="U1078" s="286">
        <v>6740.2267099999999</v>
      </c>
      <c r="V1078" s="286">
        <v>48604.988870000008</v>
      </c>
      <c r="W1078" s="287">
        <v>1074.43</v>
      </c>
      <c r="X1078" s="287">
        <v>180.82</v>
      </c>
      <c r="Y1078" s="287">
        <v>470.46</v>
      </c>
      <c r="Z1078" s="286">
        <v>1725.71</v>
      </c>
      <c r="AA1078" s="285">
        <v>50330.698870000007</v>
      </c>
      <c r="AB1078" s="350"/>
      <c r="AC1078" s="350"/>
      <c r="AD1078" s="350"/>
      <c r="AE1078" s="350"/>
      <c r="AF1078" s="350"/>
      <c r="AG1078" s="350"/>
      <c r="AH1078" s="1435" t="s">
        <v>364</v>
      </c>
      <c r="AI1078" s="843"/>
      <c r="AJ1078" s="351"/>
      <c r="AK1078" s="1625"/>
      <c r="AL1078" s="483"/>
      <c r="AM1078"/>
      <c r="AO1078" t="s">
        <v>364</v>
      </c>
      <c r="AQ1078" s="1453"/>
    </row>
    <row r="1079" spans="1:43" outlineLevel="1" x14ac:dyDescent="0.2">
      <c r="A1079" s="787"/>
      <c r="B1079" s="781" t="s">
        <v>2277</v>
      </c>
      <c r="C1079" s="977"/>
      <c r="D1079" s="977"/>
      <c r="E1079" s="767">
        <v>327</v>
      </c>
      <c r="F1079" s="276" t="s">
        <v>718</v>
      </c>
      <c r="G1079" s="276" t="s">
        <v>28</v>
      </c>
      <c r="H1079" s="277"/>
      <c r="I1079" s="895">
        <v>112</v>
      </c>
      <c r="J1079" s="279" t="s">
        <v>3430</v>
      </c>
      <c r="K1079" s="319">
        <v>39468</v>
      </c>
      <c r="L1079" s="280"/>
      <c r="M1079" s="281">
        <v>2</v>
      </c>
      <c r="N1079" s="1463">
        <v>45</v>
      </c>
      <c r="O1079" s="283">
        <v>62033.04</v>
      </c>
      <c r="P1079" s="284">
        <v>2.5</v>
      </c>
      <c r="Q1079" s="1056">
        <v>1550.826</v>
      </c>
      <c r="R1079" s="1056">
        <v>3994.92778</v>
      </c>
      <c r="S1079" s="1056">
        <v>1240.6608000000001</v>
      </c>
      <c r="T1079" s="285">
        <v>68819.454580000005</v>
      </c>
      <c r="U1079" s="286">
        <v>11079.93219</v>
      </c>
      <c r="V1079" s="286">
        <v>79899.386770000012</v>
      </c>
      <c r="W1079" s="287">
        <v>2148.86</v>
      </c>
      <c r="X1079" s="287">
        <v>361.64</v>
      </c>
      <c r="Y1079" s="287">
        <v>940.92</v>
      </c>
      <c r="Z1079" s="286">
        <v>3451.42</v>
      </c>
      <c r="AA1079" s="285">
        <v>83350.80677000001</v>
      </c>
      <c r="AB1079" s="350"/>
      <c r="AC1079" s="350"/>
      <c r="AD1079" s="350"/>
      <c r="AE1079" s="350"/>
      <c r="AF1079" s="350"/>
      <c r="AG1079" s="350"/>
      <c r="AH1079" s="1435" t="s">
        <v>364</v>
      </c>
      <c r="AI1079" s="843"/>
      <c r="AJ1079" s="351"/>
      <c r="AK1079" s="1625"/>
      <c r="AL1079" s="483"/>
      <c r="AM1079"/>
      <c r="AO1079" t="s">
        <v>364</v>
      </c>
      <c r="AQ1079" s="1453"/>
    </row>
    <row r="1080" spans="1:43" outlineLevel="1" x14ac:dyDescent="0.2">
      <c r="A1080" s="787"/>
      <c r="B1080" s="781" t="s">
        <v>2277</v>
      </c>
      <c r="C1080" s="977"/>
      <c r="D1080" s="977"/>
      <c r="E1080" s="767">
        <v>327</v>
      </c>
      <c r="F1080" s="276" t="s">
        <v>718</v>
      </c>
      <c r="G1080" s="276" t="s">
        <v>28</v>
      </c>
      <c r="H1080" s="277"/>
      <c r="I1080" s="895">
        <v>65</v>
      </c>
      <c r="J1080" s="279" t="s">
        <v>525</v>
      </c>
      <c r="K1080" s="319">
        <v>45900</v>
      </c>
      <c r="L1080" s="280"/>
      <c r="M1080" s="281">
        <v>3</v>
      </c>
      <c r="N1080" s="1463">
        <v>37</v>
      </c>
      <c r="O1080" s="283">
        <v>67990.320000000007</v>
      </c>
      <c r="P1080" s="284">
        <v>2.5</v>
      </c>
      <c r="Q1080" s="1056">
        <v>1699.758</v>
      </c>
      <c r="R1080" s="1056">
        <v>4378.5766100000001</v>
      </c>
      <c r="S1080" s="1056">
        <v>1359.8063999999999</v>
      </c>
      <c r="T1080" s="285">
        <v>75428.461010000014</v>
      </c>
      <c r="U1080" s="286">
        <v>12143.98222</v>
      </c>
      <c r="V1080" s="286">
        <v>87572.443230000019</v>
      </c>
      <c r="W1080" s="287">
        <v>3223.29</v>
      </c>
      <c r="X1080" s="287">
        <v>542.46</v>
      </c>
      <c r="Y1080" s="287">
        <v>1411.38</v>
      </c>
      <c r="Z1080" s="286">
        <v>5177.13</v>
      </c>
      <c r="AA1080" s="285">
        <v>92749.573230000024</v>
      </c>
      <c r="AB1080" s="350"/>
      <c r="AC1080" s="350"/>
      <c r="AD1080" s="350"/>
      <c r="AE1080" s="350"/>
      <c r="AF1080" s="350"/>
      <c r="AG1080" s="350"/>
      <c r="AH1080" s="1435" t="s">
        <v>364</v>
      </c>
      <c r="AI1080" s="843"/>
      <c r="AJ1080" s="351"/>
      <c r="AK1080" s="1625"/>
      <c r="AL1080" s="483"/>
      <c r="AM1080"/>
      <c r="AO1080" t="s">
        <v>364</v>
      </c>
      <c r="AQ1080" s="1453"/>
    </row>
    <row r="1081" spans="1:43" outlineLevel="1" x14ac:dyDescent="0.2">
      <c r="A1081" s="787"/>
      <c r="B1081" s="781" t="s">
        <v>2277</v>
      </c>
      <c r="C1081" s="977"/>
      <c r="D1081" s="977"/>
      <c r="E1081" s="767">
        <v>327</v>
      </c>
      <c r="F1081" s="276" t="s">
        <v>718</v>
      </c>
      <c r="G1081" s="276" t="s">
        <v>28</v>
      </c>
      <c r="H1081" s="277"/>
      <c r="I1081" s="895">
        <v>180</v>
      </c>
      <c r="J1081" s="279" t="s">
        <v>543</v>
      </c>
      <c r="K1081" s="319"/>
      <c r="L1081" s="280"/>
      <c r="M1081" s="281">
        <v>1</v>
      </c>
      <c r="N1081" s="1463">
        <v>31</v>
      </c>
      <c r="O1081" s="283">
        <v>17911.439999999999</v>
      </c>
      <c r="P1081" s="284">
        <v>2.5</v>
      </c>
      <c r="Q1081" s="1056">
        <v>447.786</v>
      </c>
      <c r="R1081" s="1056">
        <v>1153.49674</v>
      </c>
      <c r="S1081" s="1056">
        <v>358.22879999999998</v>
      </c>
      <c r="T1081" s="285">
        <v>19870.951539999998</v>
      </c>
      <c r="U1081" s="286">
        <v>3199.2231999999999</v>
      </c>
      <c r="V1081" s="286">
        <v>23070.174739999999</v>
      </c>
      <c r="W1081" s="287">
        <v>1074.43</v>
      </c>
      <c r="X1081" s="287">
        <v>180.82</v>
      </c>
      <c r="Y1081" s="287">
        <v>470.46</v>
      </c>
      <c r="Z1081" s="286">
        <v>1725.71</v>
      </c>
      <c r="AA1081" s="285">
        <v>24795.884739999998</v>
      </c>
      <c r="AB1081" s="350"/>
      <c r="AC1081" s="350"/>
      <c r="AD1081" s="350"/>
      <c r="AE1081" s="350"/>
      <c r="AF1081" s="350"/>
      <c r="AG1081" s="350"/>
      <c r="AH1081" s="1435" t="s">
        <v>364</v>
      </c>
      <c r="AI1081" s="843"/>
      <c r="AJ1081" s="351"/>
      <c r="AK1081" s="1625"/>
      <c r="AL1081" s="483"/>
      <c r="AM1081"/>
      <c r="AO1081" t="s">
        <v>364</v>
      </c>
      <c r="AQ1081" s="1453"/>
    </row>
    <row r="1082" spans="1:43" outlineLevel="1" x14ac:dyDescent="0.2">
      <c r="A1082" s="787"/>
      <c r="B1082" s="781" t="s">
        <v>2277</v>
      </c>
      <c r="C1082" s="977"/>
      <c r="D1082" s="977"/>
      <c r="E1082" s="767">
        <v>327</v>
      </c>
      <c r="F1082" s="276" t="s">
        <v>718</v>
      </c>
      <c r="G1082" s="276" t="s">
        <v>28</v>
      </c>
      <c r="H1082" s="277"/>
      <c r="I1082" s="895">
        <v>69</v>
      </c>
      <c r="J1082" s="279" t="s">
        <v>556</v>
      </c>
      <c r="K1082" s="319">
        <v>30600</v>
      </c>
      <c r="L1082" s="280"/>
      <c r="M1082" s="281">
        <v>2</v>
      </c>
      <c r="N1082" s="1463">
        <v>34</v>
      </c>
      <c r="O1082" s="283">
        <v>40295.519999999997</v>
      </c>
      <c r="P1082" s="284">
        <v>2.5</v>
      </c>
      <c r="Q1082" s="1056">
        <v>1007.388</v>
      </c>
      <c r="R1082" s="1056">
        <v>2595.0314899999998</v>
      </c>
      <c r="S1082" s="1056">
        <v>805.91039999999998</v>
      </c>
      <c r="T1082" s="285">
        <v>44703.849889999998</v>
      </c>
      <c r="U1082" s="286">
        <v>7197.3198300000004</v>
      </c>
      <c r="V1082" s="286">
        <v>51901.169719999998</v>
      </c>
      <c r="W1082" s="287">
        <v>2148.86</v>
      </c>
      <c r="X1082" s="287">
        <v>361.64</v>
      </c>
      <c r="Y1082" s="287">
        <v>940.92</v>
      </c>
      <c r="Z1082" s="286">
        <v>3451.42</v>
      </c>
      <c r="AA1082" s="285">
        <v>55352.589719999996</v>
      </c>
      <c r="AB1082" s="350"/>
      <c r="AC1082" s="350"/>
      <c r="AD1082" s="350"/>
      <c r="AE1082" s="350"/>
      <c r="AF1082" s="350"/>
      <c r="AG1082" s="350"/>
      <c r="AH1082" s="1435" t="s">
        <v>364</v>
      </c>
      <c r="AI1082" s="843"/>
      <c r="AJ1082" s="351"/>
      <c r="AK1082" s="1625"/>
      <c r="AL1082" s="483"/>
      <c r="AM1082"/>
      <c r="AO1082" t="s">
        <v>364</v>
      </c>
      <c r="AQ1082" s="1453"/>
    </row>
    <row r="1083" spans="1:43" outlineLevel="1" x14ac:dyDescent="0.2">
      <c r="A1083" s="787"/>
      <c r="B1083" s="781" t="s">
        <v>2277</v>
      </c>
      <c r="C1083" s="977"/>
      <c r="D1083" s="977"/>
      <c r="E1083" s="767">
        <v>327</v>
      </c>
      <c r="F1083" s="276" t="s">
        <v>718</v>
      </c>
      <c r="G1083" s="276" t="s">
        <v>28</v>
      </c>
      <c r="H1083" s="277"/>
      <c r="I1083" s="895">
        <v>80</v>
      </c>
      <c r="J1083" s="279" t="s">
        <v>561</v>
      </c>
      <c r="K1083" s="319">
        <v>15300</v>
      </c>
      <c r="L1083" s="280"/>
      <c r="M1083" s="281">
        <v>1</v>
      </c>
      <c r="N1083" s="1463">
        <v>40</v>
      </c>
      <c r="O1083" s="283">
        <v>25493.52</v>
      </c>
      <c r="P1083" s="284">
        <v>2.5</v>
      </c>
      <c r="Q1083" s="1056">
        <v>637.33799999999997</v>
      </c>
      <c r="R1083" s="1056">
        <v>1641.78269</v>
      </c>
      <c r="S1083" s="1056">
        <v>509.87040000000002</v>
      </c>
      <c r="T1083" s="285">
        <v>28282.51109</v>
      </c>
      <c r="U1083" s="286">
        <v>4553.4842900000003</v>
      </c>
      <c r="V1083" s="286">
        <v>32835.99538</v>
      </c>
      <c r="W1083" s="287">
        <v>1074.43</v>
      </c>
      <c r="X1083" s="287">
        <v>180.82</v>
      </c>
      <c r="Y1083" s="287">
        <v>470.46</v>
      </c>
      <c r="Z1083" s="286">
        <v>1725.71</v>
      </c>
      <c r="AA1083" s="285">
        <v>34561.705379999999</v>
      </c>
      <c r="AB1083" s="350"/>
      <c r="AC1083" s="350"/>
      <c r="AD1083" s="350"/>
      <c r="AE1083" s="350"/>
      <c r="AF1083" s="350"/>
      <c r="AG1083" s="350"/>
      <c r="AH1083" s="1435" t="s">
        <v>364</v>
      </c>
      <c r="AI1083" s="843"/>
      <c r="AJ1083" s="351"/>
      <c r="AK1083" s="1625"/>
      <c r="AL1083" s="483"/>
      <c r="AM1083"/>
      <c r="AO1083" t="s">
        <v>364</v>
      </c>
      <c r="AQ1083" s="1453"/>
    </row>
    <row r="1084" spans="1:43" outlineLevel="1" x14ac:dyDescent="0.2">
      <c r="A1084" s="787"/>
      <c r="B1084" s="781" t="s">
        <v>2277</v>
      </c>
      <c r="C1084" s="977"/>
      <c r="D1084" s="977"/>
      <c r="E1084" s="767">
        <v>327</v>
      </c>
      <c r="F1084" s="276" t="s">
        <v>718</v>
      </c>
      <c r="G1084" s="276" t="s">
        <v>28</v>
      </c>
      <c r="H1084" s="277"/>
      <c r="I1084" s="895">
        <v>130</v>
      </c>
      <c r="J1084" s="279" t="s">
        <v>541</v>
      </c>
      <c r="K1084" s="319">
        <v>15300</v>
      </c>
      <c r="L1084" s="280"/>
      <c r="M1084" s="281">
        <v>1</v>
      </c>
      <c r="N1084" s="1463">
        <v>37</v>
      </c>
      <c r="O1084" s="283">
        <v>22663.439999999999</v>
      </c>
      <c r="P1084" s="284">
        <v>2.5</v>
      </c>
      <c r="Q1084" s="1056">
        <v>566.58600000000001</v>
      </c>
      <c r="R1084" s="1056">
        <v>1459.5255400000001</v>
      </c>
      <c r="S1084" s="1056">
        <v>453.2688</v>
      </c>
      <c r="T1084" s="285">
        <v>25142.820339999998</v>
      </c>
      <c r="U1084" s="286">
        <v>4047.9940700000002</v>
      </c>
      <c r="V1084" s="286">
        <v>29190.814409999999</v>
      </c>
      <c r="W1084" s="287">
        <v>1074.43</v>
      </c>
      <c r="X1084" s="287">
        <v>180.82</v>
      </c>
      <c r="Y1084" s="287">
        <v>470.46</v>
      </c>
      <c r="Z1084" s="286">
        <v>1725.71</v>
      </c>
      <c r="AA1084" s="285">
        <v>30916.524409999998</v>
      </c>
      <c r="AB1084" s="350"/>
      <c r="AC1084" s="350"/>
      <c r="AD1084" s="350"/>
      <c r="AE1084" s="350"/>
      <c r="AF1084" s="350"/>
      <c r="AG1084" s="350"/>
      <c r="AH1084" s="1435" t="s">
        <v>364</v>
      </c>
      <c r="AI1084" s="843"/>
      <c r="AJ1084" s="351"/>
      <c r="AK1084" s="1625"/>
      <c r="AL1084" s="483"/>
      <c r="AM1084"/>
      <c r="AO1084" t="s">
        <v>364</v>
      </c>
      <c r="AQ1084" s="1453"/>
    </row>
    <row r="1085" spans="1:43" outlineLevel="1" x14ac:dyDescent="0.2">
      <c r="A1085" s="787"/>
      <c r="B1085" s="781" t="s">
        <v>2277</v>
      </c>
      <c r="C1085" s="977"/>
      <c r="D1085" s="977"/>
      <c r="E1085" s="767">
        <v>327</v>
      </c>
      <c r="F1085" s="276" t="s">
        <v>718</v>
      </c>
      <c r="G1085" s="276" t="s">
        <v>28</v>
      </c>
      <c r="H1085" s="277"/>
      <c r="I1085" s="895">
        <v>209</v>
      </c>
      <c r="J1085" s="279" t="s">
        <v>539</v>
      </c>
      <c r="K1085" s="319">
        <v>15300</v>
      </c>
      <c r="L1085" s="280"/>
      <c r="M1085" s="281">
        <v>1</v>
      </c>
      <c r="N1085" s="1463">
        <v>39</v>
      </c>
      <c r="O1085" s="283">
        <v>24513</v>
      </c>
      <c r="P1085" s="284">
        <v>2.5</v>
      </c>
      <c r="Q1085" s="1056">
        <v>612.82500000000005</v>
      </c>
      <c r="R1085" s="1056">
        <v>1578.6371999999999</v>
      </c>
      <c r="S1085" s="1056">
        <v>490.26</v>
      </c>
      <c r="T1085" s="285">
        <v>27194.7222</v>
      </c>
      <c r="U1085" s="286">
        <v>4378.3502699999999</v>
      </c>
      <c r="V1085" s="286">
        <v>31573.072469999999</v>
      </c>
      <c r="W1085" s="287">
        <v>1074.43</v>
      </c>
      <c r="X1085" s="287">
        <v>180.82</v>
      </c>
      <c r="Y1085" s="287">
        <v>470.46</v>
      </c>
      <c r="Z1085" s="286">
        <v>1725.71</v>
      </c>
      <c r="AA1085" s="285">
        <v>33298.782469999998</v>
      </c>
      <c r="AB1085" s="350"/>
      <c r="AC1085" s="350"/>
      <c r="AD1085" s="350"/>
      <c r="AE1085" s="350"/>
      <c r="AF1085" s="350"/>
      <c r="AG1085" s="350"/>
      <c r="AH1085" s="1435" t="s">
        <v>364</v>
      </c>
      <c r="AI1085" s="843"/>
      <c r="AJ1085" s="351"/>
      <c r="AK1085" s="1625"/>
      <c r="AL1085" s="483"/>
      <c r="AM1085"/>
      <c r="AO1085" t="s">
        <v>364</v>
      </c>
      <c r="AQ1085" s="1453"/>
    </row>
    <row r="1086" spans="1:43" outlineLevel="1" x14ac:dyDescent="0.2">
      <c r="A1086" s="787"/>
      <c r="B1086" s="781" t="s">
        <v>2277</v>
      </c>
      <c r="C1086" s="977"/>
      <c r="D1086" s="977"/>
      <c r="E1086" s="767">
        <v>327</v>
      </c>
      <c r="F1086" s="276" t="s">
        <v>718</v>
      </c>
      <c r="G1086" s="276" t="s">
        <v>28</v>
      </c>
      <c r="H1086" s="277"/>
      <c r="I1086" s="895">
        <v>200</v>
      </c>
      <c r="J1086" s="279" t="s">
        <v>1927</v>
      </c>
      <c r="K1086" s="277"/>
      <c r="L1086" s="277"/>
      <c r="M1086" s="281">
        <v>1.99</v>
      </c>
      <c r="N1086" s="1463">
        <v>27</v>
      </c>
      <c r="O1086" s="283">
        <v>30468.0144</v>
      </c>
      <c r="P1086" s="284">
        <v>2.5</v>
      </c>
      <c r="Q1086" s="1056">
        <v>761.70036000000005</v>
      </c>
      <c r="R1086" s="1056">
        <v>1962.14013</v>
      </c>
      <c r="S1086" s="1056">
        <v>609.36028999999996</v>
      </c>
      <c r="T1086" s="285">
        <v>33801.215179999999</v>
      </c>
      <c r="U1086" s="286">
        <v>5441.9956400000001</v>
      </c>
      <c r="V1086" s="286">
        <v>39243.21082</v>
      </c>
      <c r="W1086" s="287">
        <v>2138.1156999999998</v>
      </c>
      <c r="X1086" s="287">
        <v>359.83179999999999</v>
      </c>
      <c r="Y1086" s="287">
        <v>936.21540000000005</v>
      </c>
      <c r="Z1086" s="286">
        <v>3434.1628999999998</v>
      </c>
      <c r="AA1086" s="285">
        <v>42677.373720000003</v>
      </c>
      <c r="AB1086" s="249"/>
      <c r="AC1086" s="249"/>
      <c r="AD1086" s="249"/>
      <c r="AE1086" s="249"/>
      <c r="AF1086" s="249"/>
      <c r="AG1086" s="249"/>
      <c r="AH1086" s="1435" t="s">
        <v>364</v>
      </c>
      <c r="AI1086" s="225"/>
      <c r="AJ1086" s="266"/>
      <c r="AK1086" s="1625"/>
      <c r="AL1086" s="483"/>
      <c r="AM1086"/>
      <c r="AO1086" t="s">
        <v>364</v>
      </c>
      <c r="AQ1086" s="1453"/>
    </row>
    <row r="1087" spans="1:43" ht="15" customHeight="1" outlineLevel="1" x14ac:dyDescent="0.2">
      <c r="A1087" s="787"/>
      <c r="B1087" s="781" t="s">
        <v>2277</v>
      </c>
      <c r="C1087" s="977"/>
      <c r="D1087" s="977"/>
      <c r="E1087" s="767">
        <v>327</v>
      </c>
      <c r="F1087" s="333" t="s">
        <v>718</v>
      </c>
      <c r="G1087" s="276" t="s">
        <v>28</v>
      </c>
      <c r="H1087" s="277"/>
      <c r="I1087" s="902" t="s">
        <v>587</v>
      </c>
      <c r="J1087" s="445" t="s">
        <v>3084</v>
      </c>
      <c r="K1087" s="446"/>
      <c r="L1087" s="657"/>
      <c r="M1087" s="436"/>
      <c r="N1087" s="1477"/>
      <c r="O1087" s="436"/>
      <c r="P1087" s="448"/>
      <c r="Q1087" s="1064"/>
      <c r="R1087" s="1064"/>
      <c r="S1087" s="1064"/>
      <c r="T1087" s="436"/>
      <c r="U1087" s="436"/>
      <c r="V1087" s="436"/>
      <c r="W1087" s="436"/>
      <c r="X1087" s="436"/>
      <c r="Y1087" s="436"/>
      <c r="Z1087" s="436"/>
      <c r="AA1087" s="436"/>
      <c r="AB1087" s="249"/>
      <c r="AC1087" s="249"/>
      <c r="AD1087" s="249"/>
      <c r="AE1087" s="249"/>
      <c r="AF1087" s="249"/>
      <c r="AG1087" s="249"/>
      <c r="AH1087" s="1435"/>
      <c r="AI1087" s="225"/>
      <c r="AJ1087" s="266"/>
      <c r="AK1087" s="1625"/>
      <c r="AL1087" s="483"/>
      <c r="AM1087" t="s">
        <v>698</v>
      </c>
      <c r="AO1087" t="s">
        <v>364</v>
      </c>
      <c r="AQ1087" s="1453"/>
    </row>
    <row r="1088" spans="1:43" outlineLevel="1" x14ac:dyDescent="0.2">
      <c r="A1088" s="787"/>
      <c r="B1088" s="781" t="s">
        <v>2277</v>
      </c>
      <c r="C1088" s="977"/>
      <c r="D1088" s="977"/>
      <c r="E1088" s="767">
        <v>327</v>
      </c>
      <c r="F1088" s="333" t="s">
        <v>718</v>
      </c>
      <c r="G1088" s="276" t="s">
        <v>28</v>
      </c>
      <c r="H1088" s="277"/>
      <c r="I1088" s="902" t="s">
        <v>587</v>
      </c>
      <c r="J1088" s="442" t="s">
        <v>1884</v>
      </c>
      <c r="K1088" s="224"/>
      <c r="L1088" s="649"/>
      <c r="M1088" s="249"/>
      <c r="N1088" s="1464"/>
      <c r="O1088" s="249"/>
      <c r="P1088" s="250"/>
      <c r="Q1088" s="1048"/>
      <c r="R1088" s="1048"/>
      <c r="S1088" s="1048"/>
      <c r="T1088" s="249"/>
      <c r="U1088" s="249"/>
      <c r="V1088" s="249"/>
      <c r="W1088" s="249"/>
      <c r="X1088" s="249"/>
      <c r="Y1088" s="249"/>
      <c r="Z1088" s="249"/>
      <c r="AA1088" s="249"/>
      <c r="AB1088" s="249"/>
      <c r="AC1088" s="249"/>
      <c r="AD1088" s="249"/>
      <c r="AE1088" s="249"/>
      <c r="AF1088" s="249"/>
      <c r="AG1088" s="249"/>
      <c r="AH1088" s="1435"/>
      <c r="AI1088" s="225"/>
      <c r="AJ1088" s="266"/>
      <c r="AK1088" s="1625"/>
      <c r="AL1088" s="483"/>
      <c r="AM1088"/>
      <c r="AO1088" t="s">
        <v>364</v>
      </c>
      <c r="AQ1088" s="1453"/>
    </row>
    <row r="1089" spans="1:43" outlineLevel="1" x14ac:dyDescent="0.2">
      <c r="A1089" s="787"/>
      <c r="B1089" s="781" t="s">
        <v>2277</v>
      </c>
      <c r="C1089" s="977"/>
      <c r="D1089" s="977"/>
      <c r="E1089" s="767">
        <v>327</v>
      </c>
      <c r="F1089" s="333" t="s">
        <v>718</v>
      </c>
      <c r="G1089" s="276" t="s">
        <v>28</v>
      </c>
      <c r="H1089" s="277"/>
      <c r="I1089" s="902" t="s">
        <v>587</v>
      </c>
      <c r="J1089" s="442" t="s">
        <v>1885</v>
      </c>
      <c r="K1089" s="224"/>
      <c r="L1089" s="649"/>
      <c r="M1089" s="249"/>
      <c r="N1089" s="1464"/>
      <c r="O1089" s="249"/>
      <c r="P1089" s="250"/>
      <c r="Q1089" s="1048"/>
      <c r="R1089" s="1048"/>
      <c r="S1089" s="1048"/>
      <c r="T1089" s="249"/>
      <c r="U1089" s="249"/>
      <c r="V1089" s="249"/>
      <c r="W1089" s="249"/>
      <c r="X1089" s="249"/>
      <c r="Y1089" s="249"/>
      <c r="Z1089" s="249"/>
      <c r="AA1089" s="249"/>
      <c r="AB1089" s="249"/>
      <c r="AC1089" s="249"/>
      <c r="AD1089" s="249"/>
      <c r="AE1089" s="249"/>
      <c r="AF1089" s="249"/>
      <c r="AG1089" s="249"/>
      <c r="AH1089" s="1435"/>
      <c r="AI1089" s="225"/>
      <c r="AJ1089" s="266"/>
      <c r="AK1089" s="1625"/>
      <c r="AL1089" s="483"/>
      <c r="AM1089"/>
      <c r="AQ1089" s="1453"/>
    </row>
    <row r="1090" spans="1:43" outlineLevel="1" x14ac:dyDescent="0.2">
      <c r="A1090" s="787"/>
      <c r="B1090" s="781" t="s">
        <v>2277</v>
      </c>
      <c r="C1090" s="977"/>
      <c r="D1090" s="977"/>
      <c r="E1090" s="767">
        <v>327</v>
      </c>
      <c r="F1090" s="333" t="s">
        <v>718</v>
      </c>
      <c r="G1090" s="276" t="s">
        <v>28</v>
      </c>
      <c r="H1090" s="277"/>
      <c r="I1090" s="902" t="s">
        <v>587</v>
      </c>
      <c r="J1090" s="442" t="s">
        <v>3431</v>
      </c>
      <c r="K1090" s="224"/>
      <c r="L1090" s="649"/>
      <c r="M1090" s="249"/>
      <c r="N1090" s="1464"/>
      <c r="O1090" s="249"/>
      <c r="P1090" s="250"/>
      <c r="Q1090" s="1048"/>
      <c r="R1090" s="1048"/>
      <c r="S1090" s="1048"/>
      <c r="T1090" s="249"/>
      <c r="U1090" s="249"/>
      <c r="V1090" s="249"/>
      <c r="W1090" s="249"/>
      <c r="X1090" s="249"/>
      <c r="Y1090" s="249"/>
      <c r="Z1090" s="249"/>
      <c r="AA1090" s="249"/>
      <c r="AB1090" s="249"/>
      <c r="AC1090" s="249"/>
      <c r="AD1090" s="249"/>
      <c r="AE1090" s="249"/>
      <c r="AF1090" s="249"/>
      <c r="AG1090" s="249"/>
      <c r="AH1090" s="1435"/>
      <c r="AI1090" s="225"/>
      <c r="AJ1090" s="266"/>
      <c r="AK1090" s="1625"/>
      <c r="AL1090" s="483"/>
      <c r="AM1090"/>
      <c r="AQ1090" s="1453"/>
    </row>
    <row r="1091" spans="1:43" outlineLevel="1" x14ac:dyDescent="0.2">
      <c r="A1091" s="787"/>
      <c r="B1091" s="807" t="s">
        <v>2277</v>
      </c>
      <c r="C1091" s="978"/>
      <c r="D1091" s="978"/>
      <c r="E1091" s="768">
        <v>327</v>
      </c>
      <c r="F1091" s="334" t="s">
        <v>718</v>
      </c>
      <c r="G1091" s="276" t="s">
        <v>28</v>
      </c>
      <c r="H1091" s="290"/>
      <c r="I1091" s="897" t="s">
        <v>587</v>
      </c>
      <c r="J1091" s="437" t="s">
        <v>3432</v>
      </c>
      <c r="K1091" s="259"/>
      <c r="L1091" s="658"/>
      <c r="M1091" s="260"/>
      <c r="N1091" s="1466"/>
      <c r="O1091" s="260"/>
      <c r="P1091" s="262"/>
      <c r="Q1091" s="1059"/>
      <c r="R1091" s="1059"/>
      <c r="S1091" s="1059"/>
      <c r="T1091" s="260"/>
      <c r="U1091" s="260"/>
      <c r="V1091" s="260"/>
      <c r="W1091" s="260"/>
      <c r="X1091" s="260"/>
      <c r="Y1091" s="260"/>
      <c r="Z1091" s="260"/>
      <c r="AA1091" s="260"/>
      <c r="AB1091" s="260"/>
      <c r="AC1091" s="260"/>
      <c r="AD1091" s="260"/>
      <c r="AE1091" s="260"/>
      <c r="AF1091" s="260"/>
      <c r="AG1091" s="260"/>
      <c r="AH1091" s="1592" t="s">
        <v>364</v>
      </c>
      <c r="AI1091" s="261"/>
      <c r="AJ1091" s="267"/>
      <c r="AK1091" s="1626"/>
      <c r="AL1091" s="483"/>
      <c r="AM1091"/>
      <c r="AO1091" t="s">
        <v>364</v>
      </c>
      <c r="AQ1091" s="1453"/>
    </row>
    <row r="1092" spans="1:43" ht="24" customHeight="1" x14ac:dyDescent="0.2">
      <c r="A1092" s="804" t="s">
        <v>2135</v>
      </c>
      <c r="B1092" s="781" t="s">
        <v>2277</v>
      </c>
      <c r="C1092" s="977" t="s">
        <v>2553</v>
      </c>
      <c r="D1092" s="977" t="s">
        <v>2556</v>
      </c>
      <c r="E1092" s="769">
        <v>338</v>
      </c>
      <c r="F1092" s="268" t="s">
        <v>350</v>
      </c>
      <c r="G1092" s="268" t="s">
        <v>167</v>
      </c>
      <c r="H1092" s="268" t="s">
        <v>498</v>
      </c>
      <c r="I1092" s="900"/>
      <c r="J1092" s="270" t="s">
        <v>3093</v>
      </c>
      <c r="K1092" s="271">
        <v>12</v>
      </c>
      <c r="L1092" s="327" t="s">
        <v>641</v>
      </c>
      <c r="M1092" s="272">
        <v>6.25</v>
      </c>
      <c r="N1092" s="1097"/>
      <c r="O1092" s="273">
        <v>208725.70679999999</v>
      </c>
      <c r="P1092" s="269"/>
      <c r="Q1092" s="1055">
        <v>44421.731070000002</v>
      </c>
      <c r="R1092" s="1055">
        <v>13441.935509999999</v>
      </c>
      <c r="S1092" s="1055">
        <v>4174.5141400000002</v>
      </c>
      <c r="T1092" s="274">
        <v>270763.88751999999</v>
      </c>
      <c r="U1092" s="272">
        <v>43592.985889999996</v>
      </c>
      <c r="V1092" s="272">
        <v>314356.87340999994</v>
      </c>
      <c r="W1092" s="275">
        <v>6715.1874999999991</v>
      </c>
      <c r="X1092" s="275">
        <v>1130.125</v>
      </c>
      <c r="Y1092" s="275">
        <v>2940.375</v>
      </c>
      <c r="Z1092" s="272">
        <v>10785.6875</v>
      </c>
      <c r="AA1092" s="274">
        <v>325142.56090999994</v>
      </c>
      <c r="AB1092" s="348">
        <v>51144.33</v>
      </c>
      <c r="AC1092" s="348">
        <v>34515.1</v>
      </c>
      <c r="AD1092" s="348">
        <v>950.04</v>
      </c>
      <c r="AE1092" s="347">
        <v>56027.59</v>
      </c>
      <c r="AF1092" s="347">
        <v>37810.6</v>
      </c>
      <c r="AG1092" s="347">
        <v>1561.12</v>
      </c>
      <c r="AH1092" s="846">
        <v>420541.87090999994</v>
      </c>
      <c r="AI1092" s="846">
        <v>35045.160000000003</v>
      </c>
      <c r="AJ1092" s="398"/>
      <c r="AK1092" s="1635">
        <v>140</v>
      </c>
      <c r="AL1092" s="484"/>
      <c r="AM1092" s="751" t="s">
        <v>2604</v>
      </c>
      <c r="AN1092" t="b">
        <v>0</v>
      </c>
      <c r="AO1092" t="e">
        <v>#NAME?</v>
      </c>
      <c r="AQ1092" s="1454"/>
    </row>
    <row r="1093" spans="1:43" outlineLevel="1" x14ac:dyDescent="0.2">
      <c r="A1093" s="787"/>
      <c r="B1093" s="781" t="s">
        <v>2277</v>
      </c>
      <c r="C1093" s="977"/>
      <c r="D1093" s="977"/>
      <c r="E1093" s="767">
        <v>338</v>
      </c>
      <c r="F1093" s="333" t="s">
        <v>350</v>
      </c>
      <c r="G1093" s="276" t="s">
        <v>167</v>
      </c>
      <c r="H1093" s="277"/>
      <c r="I1093" s="895">
        <v>34</v>
      </c>
      <c r="J1093" s="279" t="s">
        <v>551</v>
      </c>
      <c r="K1093" s="280"/>
      <c r="L1093" s="321"/>
      <c r="M1093" s="281">
        <v>2.81</v>
      </c>
      <c r="N1093" s="1463">
        <v>54</v>
      </c>
      <c r="O1093" s="283">
        <v>124051.15919999999</v>
      </c>
      <c r="P1093" s="284">
        <v>22.5</v>
      </c>
      <c r="Q1093" s="1056">
        <v>27911.51082</v>
      </c>
      <c r="R1093" s="1056">
        <v>7988.8946500000002</v>
      </c>
      <c r="S1093" s="1056">
        <v>2481.0231800000001</v>
      </c>
      <c r="T1093" s="285">
        <v>162432.58784999998</v>
      </c>
      <c r="U1093" s="286">
        <v>26151.646639999999</v>
      </c>
      <c r="V1093" s="286">
        <v>188584.23448999997</v>
      </c>
      <c r="W1093" s="287">
        <v>3019.1482999999998</v>
      </c>
      <c r="X1093" s="287">
        <v>508.10419999999999</v>
      </c>
      <c r="Y1093" s="287">
        <v>1321.9926</v>
      </c>
      <c r="Z1093" s="345">
        <v>4849.2451000000001</v>
      </c>
      <c r="AA1093" s="285">
        <v>193433.47958999997</v>
      </c>
      <c r="AB1093" s="350"/>
      <c r="AC1093" s="350"/>
      <c r="AD1093" s="350"/>
      <c r="AE1093" s="350"/>
      <c r="AF1093" s="350"/>
      <c r="AG1093" s="350"/>
      <c r="AH1093" s="843" t="s">
        <v>364</v>
      </c>
      <c r="AI1093" s="843"/>
      <c r="AJ1093" s="351"/>
      <c r="AK1093" s="1636"/>
      <c r="AL1093" s="483"/>
      <c r="AM1093"/>
      <c r="AO1093" t="s">
        <v>364</v>
      </c>
      <c r="AQ1093" s="1453"/>
    </row>
    <row r="1094" spans="1:43" outlineLevel="1" x14ac:dyDescent="0.2">
      <c r="A1094" s="787"/>
      <c r="B1094" s="781" t="s">
        <v>2277</v>
      </c>
      <c r="C1094" s="977"/>
      <c r="D1094" s="977"/>
      <c r="E1094" s="767">
        <v>338</v>
      </c>
      <c r="F1094" s="333" t="s">
        <v>350</v>
      </c>
      <c r="G1094" s="276" t="s">
        <v>167</v>
      </c>
      <c r="H1094" s="277"/>
      <c r="I1094" s="895">
        <v>45</v>
      </c>
      <c r="J1094" s="279" t="s">
        <v>518</v>
      </c>
      <c r="K1094" s="277"/>
      <c r="L1094" s="322"/>
      <c r="M1094" s="281">
        <v>2.61</v>
      </c>
      <c r="N1094" s="1463">
        <v>42</v>
      </c>
      <c r="O1094" s="283">
        <v>71966.782800000001</v>
      </c>
      <c r="P1094" s="284">
        <v>22.5</v>
      </c>
      <c r="Q1094" s="1056">
        <v>16192.52613</v>
      </c>
      <c r="R1094" s="1056">
        <v>4634.6608100000003</v>
      </c>
      <c r="S1094" s="1056">
        <v>1439.33566</v>
      </c>
      <c r="T1094" s="285">
        <v>94233.305399999997</v>
      </c>
      <c r="U1094" s="286">
        <v>15171.562169999999</v>
      </c>
      <c r="V1094" s="286">
        <v>109404.86757</v>
      </c>
      <c r="W1094" s="287">
        <v>2804.2622999999999</v>
      </c>
      <c r="X1094" s="287">
        <v>471.9402</v>
      </c>
      <c r="Y1094" s="287">
        <v>1227.9005999999999</v>
      </c>
      <c r="Z1094" s="345">
        <v>4504.1031000000003</v>
      </c>
      <c r="AA1094" s="285">
        <v>113908.97067000001</v>
      </c>
      <c r="AB1094" s="249"/>
      <c r="AC1094" s="249"/>
      <c r="AD1094" s="249"/>
      <c r="AE1094" s="249"/>
      <c r="AF1094" s="249"/>
      <c r="AG1094" s="249"/>
      <c r="AH1094" s="225"/>
      <c r="AI1094" s="225"/>
      <c r="AJ1094" s="266"/>
      <c r="AK1094" s="1636"/>
      <c r="AL1094" s="483"/>
      <c r="AM1094"/>
      <c r="AO1094" t="s">
        <v>364</v>
      </c>
      <c r="AQ1094" s="1453"/>
    </row>
    <row r="1095" spans="1:43" outlineLevel="1" x14ac:dyDescent="0.2">
      <c r="A1095" s="787"/>
      <c r="B1095" s="781" t="s">
        <v>2277</v>
      </c>
      <c r="C1095" s="977"/>
      <c r="D1095" s="977"/>
      <c r="E1095" s="767">
        <v>338</v>
      </c>
      <c r="F1095" s="333" t="s">
        <v>350</v>
      </c>
      <c r="G1095" s="276" t="s">
        <v>167</v>
      </c>
      <c r="H1095" s="277"/>
      <c r="I1095" s="895">
        <v>200</v>
      </c>
      <c r="J1095" s="279" t="s">
        <v>1927</v>
      </c>
      <c r="K1095" s="277"/>
      <c r="L1095" s="322"/>
      <c r="M1095" s="281">
        <v>0.83</v>
      </c>
      <c r="N1095" s="1463">
        <v>27</v>
      </c>
      <c r="O1095" s="283">
        <v>12707.764800000001</v>
      </c>
      <c r="P1095" s="284">
        <v>2.5</v>
      </c>
      <c r="Q1095" s="1056">
        <v>317.69412</v>
      </c>
      <c r="R1095" s="1056">
        <v>818.38004999999998</v>
      </c>
      <c r="S1095" s="1056">
        <v>254.15530000000001</v>
      </c>
      <c r="T1095" s="285">
        <v>14097.994270000001</v>
      </c>
      <c r="U1095" s="286">
        <v>2269.7770799999998</v>
      </c>
      <c r="V1095" s="286">
        <v>16367.771350000001</v>
      </c>
      <c r="W1095" s="287">
        <v>891.77689999999996</v>
      </c>
      <c r="X1095" s="287">
        <v>150.0806</v>
      </c>
      <c r="Y1095" s="287">
        <v>390.48180000000002</v>
      </c>
      <c r="Z1095" s="345">
        <v>1432.3393000000001</v>
      </c>
      <c r="AA1095" s="285">
        <v>17800.110650000002</v>
      </c>
      <c r="AB1095" s="249"/>
      <c r="AC1095" s="249"/>
      <c r="AD1095" s="249"/>
      <c r="AE1095" s="249"/>
      <c r="AF1095" s="249"/>
      <c r="AG1095" s="249"/>
      <c r="AH1095" s="225"/>
      <c r="AI1095" s="225"/>
      <c r="AJ1095" s="266"/>
      <c r="AK1095" s="1636"/>
      <c r="AL1095" s="483"/>
      <c r="AM1095"/>
      <c r="AO1095" t="s">
        <v>364</v>
      </c>
      <c r="AQ1095" s="1453"/>
    </row>
    <row r="1096" spans="1:43" outlineLevel="1" x14ac:dyDescent="0.2">
      <c r="A1096" s="787"/>
      <c r="B1096" s="781" t="s">
        <v>2277</v>
      </c>
      <c r="C1096" s="977"/>
      <c r="D1096" s="977"/>
      <c r="E1096" s="767">
        <v>338</v>
      </c>
      <c r="F1096" s="333" t="s">
        <v>350</v>
      </c>
      <c r="G1096" s="276" t="s">
        <v>167</v>
      </c>
      <c r="H1096" s="277"/>
      <c r="I1096" s="902" t="s">
        <v>587</v>
      </c>
      <c r="J1096" s="442" t="s">
        <v>2273</v>
      </c>
      <c r="K1096" s="224"/>
      <c r="L1096" s="649"/>
      <c r="M1096" s="249"/>
      <c r="N1096" s="1464"/>
      <c r="O1096" s="249"/>
      <c r="P1096" s="250"/>
      <c r="Q1096" s="1048"/>
      <c r="R1096" s="1048"/>
      <c r="S1096" s="1048"/>
      <c r="T1096" s="249"/>
      <c r="U1096" s="249"/>
      <c r="V1096" s="249"/>
      <c r="W1096" s="249"/>
      <c r="X1096" s="249"/>
      <c r="Y1096" s="249"/>
      <c r="Z1096" s="249"/>
      <c r="AA1096" s="249"/>
      <c r="AB1096" s="249"/>
      <c r="AC1096" s="249"/>
      <c r="AD1096" s="249"/>
      <c r="AE1096" s="249"/>
      <c r="AF1096" s="249"/>
      <c r="AG1096" s="249"/>
      <c r="AH1096" s="225" t="s">
        <v>364</v>
      </c>
      <c r="AI1096" s="225"/>
      <c r="AJ1096" s="266"/>
      <c r="AK1096" s="1636"/>
      <c r="AL1096" s="483"/>
      <c r="AM1096"/>
      <c r="AO1096" t="s">
        <v>364</v>
      </c>
      <c r="AQ1096" s="1453"/>
    </row>
    <row r="1097" spans="1:43" outlineLevel="1" x14ac:dyDescent="0.2">
      <c r="A1097" s="787"/>
      <c r="B1097" s="807" t="s">
        <v>2277</v>
      </c>
      <c r="C1097" s="978"/>
      <c r="D1097" s="978"/>
      <c r="E1097" s="768">
        <v>338</v>
      </c>
      <c r="F1097" s="334" t="s">
        <v>350</v>
      </c>
      <c r="G1097" s="289" t="s">
        <v>167</v>
      </c>
      <c r="H1097" s="290"/>
      <c r="I1097" s="897" t="s">
        <v>587</v>
      </c>
      <c r="J1097" s="437" t="s">
        <v>2274</v>
      </c>
      <c r="K1097" s="259"/>
      <c r="L1097" s="658"/>
      <c r="M1097" s="260"/>
      <c r="N1097" s="1466"/>
      <c r="O1097" s="260"/>
      <c r="P1097" s="262"/>
      <c r="Q1097" s="1059"/>
      <c r="R1097" s="1059"/>
      <c r="S1097" s="1059"/>
      <c r="T1097" s="260"/>
      <c r="U1097" s="260"/>
      <c r="V1097" s="260"/>
      <c r="W1097" s="260"/>
      <c r="X1097" s="260"/>
      <c r="Y1097" s="260"/>
      <c r="Z1097" s="260"/>
      <c r="AA1097" s="260"/>
      <c r="AB1097" s="260"/>
      <c r="AC1097" s="260"/>
      <c r="AD1097" s="260"/>
      <c r="AE1097" s="260"/>
      <c r="AF1097" s="260"/>
      <c r="AG1097" s="260"/>
      <c r="AH1097" s="261" t="s">
        <v>364</v>
      </c>
      <c r="AI1097" s="261"/>
      <c r="AJ1097" s="267"/>
      <c r="AK1097" s="1633"/>
      <c r="AL1097" s="483"/>
      <c r="AM1097"/>
      <c r="AO1097" t="s">
        <v>364</v>
      </c>
      <c r="AQ1097" s="1453"/>
    </row>
    <row r="1098" spans="1:43" ht="25.5" x14ac:dyDescent="0.2">
      <c r="A1098" s="804" t="s">
        <v>3222</v>
      </c>
      <c r="B1098" s="781" t="s">
        <v>2277</v>
      </c>
      <c r="C1098" s="977" t="s">
        <v>2553</v>
      </c>
      <c r="D1098" s="977" t="s">
        <v>2556</v>
      </c>
      <c r="E1098" s="769">
        <v>338</v>
      </c>
      <c r="F1098" s="268" t="s">
        <v>350</v>
      </c>
      <c r="G1098" s="268" t="s">
        <v>3220</v>
      </c>
      <c r="H1098" s="268" t="s">
        <v>498</v>
      </c>
      <c r="I1098" s="900"/>
      <c r="J1098" s="270" t="s">
        <v>3221</v>
      </c>
      <c r="K1098" s="271">
        <v>12</v>
      </c>
      <c r="L1098" s="327" t="s">
        <v>641</v>
      </c>
      <c r="M1098" s="1709">
        <v>0.66059999999999997</v>
      </c>
      <c r="N1098" s="1097"/>
      <c r="O1098" s="273">
        <v>29163.058990000001</v>
      </c>
      <c r="P1098" s="269"/>
      <c r="Q1098" s="1055">
        <v>6561.6882699999996</v>
      </c>
      <c r="R1098" s="1055">
        <v>1878.1010000000001</v>
      </c>
      <c r="S1098" s="1055">
        <v>583.26117999999997</v>
      </c>
      <c r="T1098" s="274">
        <v>38186.109440000007</v>
      </c>
      <c r="U1098" s="272">
        <v>6147.9636200000004</v>
      </c>
      <c r="V1098" s="272">
        <v>44334.07306000001</v>
      </c>
      <c r="W1098" s="275">
        <v>709.76846</v>
      </c>
      <c r="X1098" s="275">
        <v>119.44969</v>
      </c>
      <c r="Y1098" s="275">
        <v>310.78588000000002</v>
      </c>
      <c r="Z1098" s="272">
        <v>1140.0040300000001</v>
      </c>
      <c r="AA1098" s="274">
        <v>45474.077090000006</v>
      </c>
      <c r="AB1098" s="348">
        <v>0</v>
      </c>
      <c r="AC1098" s="348">
        <v>0</v>
      </c>
      <c r="AD1098" s="348">
        <v>0</v>
      </c>
      <c r="AE1098" s="347">
        <v>0</v>
      </c>
      <c r="AF1098" s="347">
        <v>0</v>
      </c>
      <c r="AG1098" s="347">
        <v>0</v>
      </c>
      <c r="AH1098" s="846">
        <v>45474.077090000006</v>
      </c>
      <c r="AI1098" s="846">
        <v>3789.51</v>
      </c>
      <c r="AJ1098" s="398"/>
      <c r="AK1098" s="1635">
        <v>141</v>
      </c>
      <c r="AL1098" s="483"/>
      <c r="AM1098"/>
      <c r="AQ1098" s="1453"/>
    </row>
    <row r="1099" spans="1:43" x14ac:dyDescent="0.2">
      <c r="A1099" s="787"/>
      <c r="B1099" s="807" t="s">
        <v>2277</v>
      </c>
      <c r="C1099" s="978"/>
      <c r="D1099" s="978"/>
      <c r="E1099" s="767">
        <v>338</v>
      </c>
      <c r="F1099" s="333" t="s">
        <v>350</v>
      </c>
      <c r="G1099" s="553" t="s">
        <v>3220</v>
      </c>
      <c r="H1099" s="554"/>
      <c r="I1099" s="1106">
        <v>34</v>
      </c>
      <c r="J1099" s="279" t="s">
        <v>551</v>
      </c>
      <c r="K1099" s="280"/>
      <c r="L1099" s="321"/>
      <c r="M1099" s="1089">
        <v>0.66059999999999997</v>
      </c>
      <c r="N1099" s="1463">
        <v>54</v>
      </c>
      <c r="O1099" s="283">
        <v>29163.058990000001</v>
      </c>
      <c r="P1099" s="284">
        <v>22.5</v>
      </c>
      <c r="Q1099" s="1056">
        <v>6561.6882699999996</v>
      </c>
      <c r="R1099" s="1056">
        <v>1878.1010000000001</v>
      </c>
      <c r="S1099" s="1056">
        <v>583.26117999999997</v>
      </c>
      <c r="T1099" s="285">
        <v>38186.109440000007</v>
      </c>
      <c r="U1099" s="286">
        <v>6147.9636200000004</v>
      </c>
      <c r="V1099" s="286">
        <v>44334.07306000001</v>
      </c>
      <c r="W1099" s="287">
        <v>709.76846</v>
      </c>
      <c r="X1099" s="287">
        <v>119.44969</v>
      </c>
      <c r="Y1099" s="287">
        <v>310.78588000000002</v>
      </c>
      <c r="Z1099" s="345">
        <v>1140.0040300000001</v>
      </c>
      <c r="AA1099" s="285">
        <v>45474.077090000006</v>
      </c>
      <c r="AB1099" s="350"/>
      <c r="AC1099" s="350"/>
      <c r="AD1099" s="350"/>
      <c r="AE1099" s="372"/>
      <c r="AF1099" s="372"/>
      <c r="AG1099" s="372"/>
      <c r="AH1099" s="753" t="s">
        <v>364</v>
      </c>
      <c r="AI1099" s="753"/>
      <c r="AJ1099" s="373"/>
      <c r="AK1099" s="1636"/>
      <c r="AL1099" s="483"/>
      <c r="AM1099"/>
      <c r="AQ1099" s="1453"/>
    </row>
    <row r="1100" spans="1:43" ht="24" customHeight="1" x14ac:dyDescent="0.2">
      <c r="A1100" s="804" t="s">
        <v>2136</v>
      </c>
      <c r="B1100" s="805" t="s">
        <v>2277</v>
      </c>
      <c r="C1100" s="975" t="s">
        <v>2553</v>
      </c>
      <c r="D1100" s="975" t="s">
        <v>2556</v>
      </c>
      <c r="E1100" s="769">
        <v>338</v>
      </c>
      <c r="F1100" s="332" t="s">
        <v>196</v>
      </c>
      <c r="G1100" s="268" t="s">
        <v>167</v>
      </c>
      <c r="H1100" s="268" t="s">
        <v>498</v>
      </c>
      <c r="I1100" s="898"/>
      <c r="J1100" s="302" t="s">
        <v>709</v>
      </c>
      <c r="K1100" s="271">
        <v>12</v>
      </c>
      <c r="L1100" s="327" t="s">
        <v>641</v>
      </c>
      <c r="M1100" s="272">
        <v>5.92</v>
      </c>
      <c r="N1100" s="1097"/>
      <c r="O1100" s="273">
        <v>97061.253599999996</v>
      </c>
      <c r="P1100" s="269"/>
      <c r="Q1100" s="1055">
        <v>35804.522120000001</v>
      </c>
      <c r="R1100" s="1055">
        <v>6250.7447300000003</v>
      </c>
      <c r="S1100" s="1055">
        <v>1941.2250799999999</v>
      </c>
      <c r="T1100" s="274">
        <v>141057.74553000001</v>
      </c>
      <c r="U1100" s="272">
        <v>22710.297030000002</v>
      </c>
      <c r="V1100" s="272">
        <v>163768.04256</v>
      </c>
      <c r="W1100" s="275">
        <v>6360.6256000000003</v>
      </c>
      <c r="X1100" s="275">
        <v>1070.4544000000001</v>
      </c>
      <c r="Y1100" s="275">
        <v>2785.1232</v>
      </c>
      <c r="Z1100" s="272">
        <v>10216.2032</v>
      </c>
      <c r="AA1100" s="274">
        <v>173984.24576000002</v>
      </c>
      <c r="AB1100" s="348">
        <v>11377.04</v>
      </c>
      <c r="AC1100" s="348">
        <v>2063.2600000000002</v>
      </c>
      <c r="AD1100" s="348">
        <v>950.04</v>
      </c>
      <c r="AE1100" s="347">
        <v>12463.32</v>
      </c>
      <c r="AF1100" s="347">
        <v>2260.2600000000002</v>
      </c>
      <c r="AG1100" s="347">
        <v>1561.12</v>
      </c>
      <c r="AH1100" s="846">
        <v>190268.94576000003</v>
      </c>
      <c r="AI1100" s="846">
        <v>15855.75</v>
      </c>
      <c r="AJ1100" s="398"/>
      <c r="AK1100" s="1635">
        <v>142</v>
      </c>
      <c r="AL1100" s="484"/>
      <c r="AM1100" s="751" t="s">
        <v>2604</v>
      </c>
      <c r="AN1100" t="b">
        <v>0</v>
      </c>
      <c r="AO1100" t="e">
        <v>#NAME?</v>
      </c>
      <c r="AQ1100" s="1454"/>
    </row>
    <row r="1101" spans="1:43" outlineLevel="1" x14ac:dyDescent="0.2">
      <c r="A1101" s="787"/>
      <c r="B1101" s="781" t="s">
        <v>2277</v>
      </c>
      <c r="C1101" s="977"/>
      <c r="D1101" s="977"/>
      <c r="E1101" s="767">
        <v>338</v>
      </c>
      <c r="F1101" s="333" t="s">
        <v>196</v>
      </c>
      <c r="G1101" s="276" t="s">
        <v>167</v>
      </c>
      <c r="H1101" s="277"/>
      <c r="I1101" s="895">
        <v>180</v>
      </c>
      <c r="J1101" s="279" t="s">
        <v>543</v>
      </c>
      <c r="K1101" s="280"/>
      <c r="L1101" s="321"/>
      <c r="M1101" s="281">
        <v>5.14</v>
      </c>
      <c r="N1101" s="1463">
        <v>29</v>
      </c>
      <c r="O1101" s="283">
        <v>85119.016799999998</v>
      </c>
      <c r="P1101" s="284">
        <v>39.229999999999997</v>
      </c>
      <c r="Q1101" s="1056">
        <v>33392.190289999999</v>
      </c>
      <c r="R1101" s="1056">
        <v>5481.6646799999999</v>
      </c>
      <c r="S1101" s="1056">
        <v>1702.3803399999999</v>
      </c>
      <c r="T1101" s="285">
        <v>125695.25211</v>
      </c>
      <c r="U1101" s="286">
        <v>20236.935590000001</v>
      </c>
      <c r="V1101" s="286">
        <v>145932.18770000001</v>
      </c>
      <c r="W1101" s="287">
        <v>5522.5702000000001</v>
      </c>
      <c r="X1101" s="287">
        <v>929.41480000000001</v>
      </c>
      <c r="Y1101" s="287">
        <v>2418.1644000000001</v>
      </c>
      <c r="Z1101" s="345">
        <v>8870.1494000000002</v>
      </c>
      <c r="AA1101" s="285">
        <v>154802.3371</v>
      </c>
      <c r="AB1101" s="350"/>
      <c r="AC1101" s="350"/>
      <c r="AD1101" s="350"/>
      <c r="AE1101" s="350"/>
      <c r="AF1101" s="350"/>
      <c r="AG1101" s="350"/>
      <c r="AH1101" s="843" t="s">
        <v>364</v>
      </c>
      <c r="AI1101" s="843"/>
      <c r="AJ1101" s="351"/>
      <c r="AK1101" s="1636"/>
      <c r="AL1101" s="483"/>
      <c r="AM1101"/>
      <c r="AO1101" t="s">
        <v>364</v>
      </c>
      <c r="AQ1101" s="1453"/>
    </row>
    <row r="1102" spans="1:43" outlineLevel="1" x14ac:dyDescent="0.2">
      <c r="A1102" s="787"/>
      <c r="B1102" s="807" t="s">
        <v>2277</v>
      </c>
      <c r="C1102" s="978"/>
      <c r="D1102" s="978"/>
      <c r="E1102" s="768">
        <v>338</v>
      </c>
      <c r="F1102" s="334" t="s">
        <v>196</v>
      </c>
      <c r="G1102" s="289" t="s">
        <v>167</v>
      </c>
      <c r="H1102" s="290"/>
      <c r="I1102" s="899">
        <v>200</v>
      </c>
      <c r="J1102" s="292" t="s">
        <v>1927</v>
      </c>
      <c r="K1102" s="290"/>
      <c r="L1102" s="656"/>
      <c r="M1102" s="294">
        <v>0.78</v>
      </c>
      <c r="N1102" s="1465">
        <v>27</v>
      </c>
      <c r="O1102" s="283">
        <v>11942.236800000001</v>
      </c>
      <c r="P1102" s="297">
        <v>20.2</v>
      </c>
      <c r="Q1102" s="1056">
        <v>2412.3318300000001</v>
      </c>
      <c r="R1102" s="1056">
        <v>769.08005000000003</v>
      </c>
      <c r="S1102" s="1056">
        <v>238.84474</v>
      </c>
      <c r="T1102" s="298">
        <v>15362.493420000003</v>
      </c>
      <c r="U1102" s="286">
        <v>2473.3614400000001</v>
      </c>
      <c r="V1102" s="299">
        <v>17835.854860000003</v>
      </c>
      <c r="W1102" s="287">
        <v>838.05539999999996</v>
      </c>
      <c r="X1102" s="287">
        <v>141.03960000000001</v>
      </c>
      <c r="Y1102" s="287">
        <v>366.9588</v>
      </c>
      <c r="Z1102" s="346">
        <v>1346.0538000000001</v>
      </c>
      <c r="AA1102" s="298">
        <v>19181.908660000005</v>
      </c>
      <c r="AB1102" s="260"/>
      <c r="AC1102" s="260"/>
      <c r="AD1102" s="260"/>
      <c r="AE1102" s="260"/>
      <c r="AF1102" s="260"/>
      <c r="AG1102" s="260"/>
      <c r="AH1102" s="261" t="s">
        <v>364</v>
      </c>
      <c r="AI1102" s="261"/>
      <c r="AJ1102" s="267"/>
      <c r="AK1102" s="1633"/>
      <c r="AL1102" s="483"/>
      <c r="AM1102"/>
      <c r="AO1102" t="s">
        <v>364</v>
      </c>
      <c r="AQ1102" s="1453"/>
    </row>
    <row r="1103" spans="1:43" ht="24" customHeight="1" x14ac:dyDescent="0.2">
      <c r="A1103" s="804" t="s">
        <v>2137</v>
      </c>
      <c r="B1103" s="781" t="s">
        <v>2277</v>
      </c>
      <c r="C1103" s="977" t="s">
        <v>2553</v>
      </c>
      <c r="D1103" s="977" t="s">
        <v>2556</v>
      </c>
      <c r="E1103" s="769">
        <v>338</v>
      </c>
      <c r="F1103" s="332" t="s">
        <v>351</v>
      </c>
      <c r="G1103" s="268" t="s">
        <v>167</v>
      </c>
      <c r="H1103" s="268" t="s">
        <v>498</v>
      </c>
      <c r="I1103" s="898"/>
      <c r="J1103" s="302" t="s">
        <v>710</v>
      </c>
      <c r="K1103" s="271">
        <v>12</v>
      </c>
      <c r="L1103" s="327" t="s">
        <v>641</v>
      </c>
      <c r="M1103" s="272">
        <v>6.1099999999999994</v>
      </c>
      <c r="N1103" s="1097"/>
      <c r="O1103" s="273">
        <v>205382.39760000003</v>
      </c>
      <c r="P1103" s="269"/>
      <c r="Q1103" s="1055">
        <v>159306.95620999997</v>
      </c>
      <c r="R1103" s="1055">
        <v>13226.626400000001</v>
      </c>
      <c r="S1103" s="1055">
        <v>248.03107</v>
      </c>
      <c r="T1103" s="274">
        <v>378164.01127999998</v>
      </c>
      <c r="U1103" s="272">
        <v>60884.405809999997</v>
      </c>
      <c r="V1103" s="272">
        <v>439048.41709</v>
      </c>
      <c r="W1103" s="275">
        <v>870.28830000000005</v>
      </c>
      <c r="X1103" s="275">
        <v>146.46420000000001</v>
      </c>
      <c r="Y1103" s="275">
        <v>381.07260000000002</v>
      </c>
      <c r="Z1103" s="272">
        <v>1397.8251</v>
      </c>
      <c r="AA1103" s="274">
        <v>440446.24219000002</v>
      </c>
      <c r="AB1103" s="348">
        <v>25572.16</v>
      </c>
      <c r="AC1103" s="348">
        <v>7870.6</v>
      </c>
      <c r="AD1103" s="348"/>
      <c r="AE1103" s="347">
        <v>28013.79</v>
      </c>
      <c r="AF1103" s="347">
        <v>8622.08</v>
      </c>
      <c r="AG1103" s="347"/>
      <c r="AH1103" s="846">
        <v>477082.11219000001</v>
      </c>
      <c r="AI1103" s="846">
        <v>39756.839999999997</v>
      </c>
      <c r="AJ1103" s="398"/>
      <c r="AK1103" s="1635">
        <v>143</v>
      </c>
      <c r="AL1103" s="484"/>
      <c r="AM1103" s="751" t="s">
        <v>2604</v>
      </c>
      <c r="AN1103" t="b">
        <v>0</v>
      </c>
      <c r="AO1103" t="e">
        <v>#NAME?</v>
      </c>
      <c r="AQ1103" s="1454"/>
    </row>
    <row r="1104" spans="1:43" outlineLevel="1" x14ac:dyDescent="0.2">
      <c r="A1104" s="787"/>
      <c r="B1104" s="781" t="s">
        <v>2277</v>
      </c>
      <c r="C1104" s="977"/>
      <c r="D1104" s="977"/>
      <c r="E1104" s="767">
        <v>338</v>
      </c>
      <c r="F1104" s="333" t="s">
        <v>351</v>
      </c>
      <c r="G1104" s="276" t="s">
        <v>167</v>
      </c>
      <c r="H1104" s="277"/>
      <c r="I1104" s="895">
        <v>31</v>
      </c>
      <c r="J1104" s="279" t="s">
        <v>548</v>
      </c>
      <c r="K1104" s="280"/>
      <c r="L1104" s="321"/>
      <c r="M1104" s="281">
        <v>2.65</v>
      </c>
      <c r="N1104" s="1463">
        <v>54</v>
      </c>
      <c r="O1104" s="283">
        <v>116987.74800000001</v>
      </c>
      <c r="P1104" s="284">
        <v>82.39</v>
      </c>
      <c r="Q1104" s="1056">
        <v>96386.205579999994</v>
      </c>
      <c r="R1104" s="1056">
        <v>7534.0109700000003</v>
      </c>
      <c r="S1104" s="1056"/>
      <c r="T1104" s="285">
        <v>220907.96455</v>
      </c>
      <c r="U1104" s="286">
        <v>35566.182289999997</v>
      </c>
      <c r="V1104" s="286">
        <v>256474.14684</v>
      </c>
      <c r="W1104" s="287"/>
      <c r="X1104" s="287"/>
      <c r="Y1104" s="287"/>
      <c r="Z1104" s="345"/>
      <c r="AA1104" s="285">
        <v>256474.14684</v>
      </c>
      <c r="AB1104" s="350"/>
      <c r="AC1104" s="350"/>
      <c r="AD1104" s="350"/>
      <c r="AE1104" s="350"/>
      <c r="AF1104" s="350"/>
      <c r="AG1104" s="350"/>
      <c r="AH1104" s="1435" t="s">
        <v>364</v>
      </c>
      <c r="AI1104" s="843"/>
      <c r="AJ1104" s="351"/>
      <c r="AK1104" s="1636"/>
      <c r="AL1104" s="483"/>
      <c r="AM1104"/>
      <c r="AO1104" t="s">
        <v>364</v>
      </c>
      <c r="AQ1104" s="1453"/>
    </row>
    <row r="1105" spans="1:43" outlineLevel="1" x14ac:dyDescent="0.2">
      <c r="A1105" s="787"/>
      <c r="B1105" s="781" t="s">
        <v>2277</v>
      </c>
      <c r="C1105" s="977"/>
      <c r="D1105" s="977"/>
      <c r="E1105" s="767">
        <v>338</v>
      </c>
      <c r="F1105" s="333" t="s">
        <v>351</v>
      </c>
      <c r="G1105" s="276" t="s">
        <v>167</v>
      </c>
      <c r="H1105" s="277"/>
      <c r="I1105" s="895">
        <v>44</v>
      </c>
      <c r="J1105" s="279" t="s">
        <v>517</v>
      </c>
      <c r="K1105" s="277"/>
      <c r="L1105" s="322"/>
      <c r="M1105" s="281">
        <v>2.65</v>
      </c>
      <c r="N1105" s="1463">
        <v>43</v>
      </c>
      <c r="O1105" s="283">
        <v>75993.096000000005</v>
      </c>
      <c r="P1105" s="284">
        <v>82.39</v>
      </c>
      <c r="Q1105" s="1056">
        <v>62610.711790000001</v>
      </c>
      <c r="R1105" s="1056">
        <v>4893.9553800000003</v>
      </c>
      <c r="S1105" s="1056"/>
      <c r="T1105" s="285">
        <v>143497.76316999999</v>
      </c>
      <c r="U1105" s="286">
        <v>23103.139869999999</v>
      </c>
      <c r="V1105" s="286">
        <v>166600.90304</v>
      </c>
      <c r="W1105" s="287"/>
      <c r="X1105" s="287"/>
      <c r="Y1105" s="287"/>
      <c r="Z1105" s="345"/>
      <c r="AA1105" s="285">
        <v>166600.90304</v>
      </c>
      <c r="AB1105" s="249"/>
      <c r="AC1105" s="249"/>
      <c r="AD1105" s="249"/>
      <c r="AE1105" s="249"/>
      <c r="AF1105" s="249"/>
      <c r="AG1105" s="249"/>
      <c r="AH1105" s="1435" t="s">
        <v>364</v>
      </c>
      <c r="AI1105" s="225"/>
      <c r="AJ1105" s="266"/>
      <c r="AK1105" s="1636"/>
      <c r="AL1105" s="483"/>
      <c r="AM1105"/>
      <c r="AO1105" t="s">
        <v>364</v>
      </c>
      <c r="AQ1105" s="1453"/>
    </row>
    <row r="1106" spans="1:43" outlineLevel="1" x14ac:dyDescent="0.2">
      <c r="A1106" s="787"/>
      <c r="B1106" s="781" t="s">
        <v>2277</v>
      </c>
      <c r="C1106" s="977"/>
      <c r="D1106" s="977"/>
      <c r="E1106" s="767">
        <v>338</v>
      </c>
      <c r="F1106" s="333" t="s">
        <v>351</v>
      </c>
      <c r="G1106" s="276" t="s">
        <v>167</v>
      </c>
      <c r="H1106" s="277"/>
      <c r="I1106" s="895">
        <v>200</v>
      </c>
      <c r="J1106" s="279" t="s">
        <v>1927</v>
      </c>
      <c r="K1106" s="277"/>
      <c r="L1106" s="322"/>
      <c r="M1106" s="281">
        <v>0.81</v>
      </c>
      <c r="N1106" s="1463">
        <v>27</v>
      </c>
      <c r="O1106" s="283">
        <v>12401.553599999999</v>
      </c>
      <c r="P1106" s="284">
        <v>2.5</v>
      </c>
      <c r="Q1106" s="1056">
        <v>310.03883999999999</v>
      </c>
      <c r="R1106" s="1056">
        <v>798.66004999999996</v>
      </c>
      <c r="S1106" s="1056">
        <v>248.03107</v>
      </c>
      <c r="T1106" s="285">
        <v>13758.28356</v>
      </c>
      <c r="U1106" s="286">
        <v>2215.08365</v>
      </c>
      <c r="V1106" s="286">
        <v>15973.36721</v>
      </c>
      <c r="W1106" s="287">
        <v>870.28830000000005</v>
      </c>
      <c r="X1106" s="287">
        <v>146.46420000000001</v>
      </c>
      <c r="Y1106" s="287">
        <v>381.07260000000002</v>
      </c>
      <c r="Z1106" s="345">
        <v>1397.8251</v>
      </c>
      <c r="AA1106" s="285">
        <v>17371.192309999999</v>
      </c>
      <c r="AB1106" s="249"/>
      <c r="AC1106" s="249"/>
      <c r="AD1106" s="249"/>
      <c r="AE1106" s="249"/>
      <c r="AF1106" s="249"/>
      <c r="AG1106" s="249"/>
      <c r="AH1106" s="1435" t="s">
        <v>364</v>
      </c>
      <c r="AI1106" s="225"/>
      <c r="AJ1106" s="266"/>
      <c r="AK1106" s="1636"/>
      <c r="AL1106" s="483"/>
      <c r="AM1106"/>
      <c r="AO1106" t="s">
        <v>364</v>
      </c>
      <c r="AQ1106" s="1453"/>
    </row>
    <row r="1107" spans="1:43" ht="15" customHeight="1" outlineLevel="1" x14ac:dyDescent="0.2">
      <c r="A1107" s="787"/>
      <c r="B1107" s="807" t="s">
        <v>2277</v>
      </c>
      <c r="C1107" s="978"/>
      <c r="D1107" s="978"/>
      <c r="E1107" s="768">
        <v>338</v>
      </c>
      <c r="F1107" s="334" t="s">
        <v>351</v>
      </c>
      <c r="G1107" s="289" t="s">
        <v>167</v>
      </c>
      <c r="H1107" s="290"/>
      <c r="I1107" s="897" t="s">
        <v>587</v>
      </c>
      <c r="J1107" s="443" t="s">
        <v>1833</v>
      </c>
      <c r="K1107" s="444"/>
      <c r="L1107" s="450"/>
      <c r="M1107" s="430"/>
      <c r="N1107" s="1473"/>
      <c r="O1107" s="430"/>
      <c r="P1107" s="429"/>
      <c r="Q1107" s="1062"/>
      <c r="R1107" s="1062"/>
      <c r="S1107" s="1062"/>
      <c r="T1107" s="430"/>
      <c r="U1107" s="430"/>
      <c r="V1107" s="430"/>
      <c r="W1107" s="430"/>
      <c r="X1107" s="430"/>
      <c r="Y1107" s="430"/>
      <c r="Z1107" s="430"/>
      <c r="AA1107" s="430"/>
      <c r="AB1107" s="260"/>
      <c r="AC1107" s="260"/>
      <c r="AD1107" s="260"/>
      <c r="AE1107" s="260"/>
      <c r="AF1107" s="260"/>
      <c r="AG1107" s="260"/>
      <c r="AH1107" s="1592" t="s">
        <v>364</v>
      </c>
      <c r="AI1107" s="261"/>
      <c r="AJ1107" s="267"/>
      <c r="AK1107" s="1633"/>
      <c r="AL1107" s="483"/>
      <c r="AM1107"/>
      <c r="AO1107" t="s">
        <v>364</v>
      </c>
      <c r="AQ1107" s="1453"/>
    </row>
    <row r="1108" spans="1:43" ht="24" customHeight="1" x14ac:dyDescent="0.2">
      <c r="A1108" s="804" t="s">
        <v>2138</v>
      </c>
      <c r="B1108" s="781" t="s">
        <v>2277</v>
      </c>
      <c r="C1108" s="977" t="s">
        <v>2553</v>
      </c>
      <c r="D1108" s="977" t="s">
        <v>2556</v>
      </c>
      <c r="E1108" s="769">
        <v>338</v>
      </c>
      <c r="F1108" s="332" t="s">
        <v>352</v>
      </c>
      <c r="G1108" s="268" t="s">
        <v>167</v>
      </c>
      <c r="H1108" s="268" t="s">
        <v>498</v>
      </c>
      <c r="I1108" s="898"/>
      <c r="J1108" s="302" t="s">
        <v>711</v>
      </c>
      <c r="K1108" s="271">
        <v>12</v>
      </c>
      <c r="L1108" s="327" t="s">
        <v>641</v>
      </c>
      <c r="M1108" s="272">
        <v>5.2700000000000005</v>
      </c>
      <c r="N1108" s="1097"/>
      <c r="O1108" s="273">
        <v>212466.07439999998</v>
      </c>
      <c r="P1108" s="269"/>
      <c r="Q1108" s="1055">
        <v>101510.94192</v>
      </c>
      <c r="R1108" s="1055">
        <v>13682.815190000001</v>
      </c>
      <c r="S1108" s="1055">
        <v>1909.5665299999998</v>
      </c>
      <c r="T1108" s="274">
        <v>329569.39804</v>
      </c>
      <c r="U1108" s="272">
        <v>53060.67308</v>
      </c>
      <c r="V1108" s="272">
        <v>382630.07111999998</v>
      </c>
      <c r="W1108" s="275">
        <v>2815.0066000000002</v>
      </c>
      <c r="X1108" s="275">
        <v>473.7484</v>
      </c>
      <c r="Y1108" s="275">
        <v>1232.6052</v>
      </c>
      <c r="Z1108" s="272">
        <v>4521.3601999999992</v>
      </c>
      <c r="AA1108" s="274">
        <v>387151.43131999997</v>
      </c>
      <c r="AB1108" s="348">
        <v>25571.18</v>
      </c>
      <c r="AC1108" s="348">
        <v>15185.8</v>
      </c>
      <c r="AD1108" s="348">
        <v>950.04</v>
      </c>
      <c r="AE1108" s="347">
        <v>28012.720000000001</v>
      </c>
      <c r="AF1108" s="347">
        <v>16635.740000000002</v>
      </c>
      <c r="AG1108" s="347">
        <v>1561.12</v>
      </c>
      <c r="AH1108" s="846">
        <v>433361.01131999993</v>
      </c>
      <c r="AI1108" s="846">
        <v>36113.42</v>
      </c>
      <c r="AJ1108" s="398"/>
      <c r="AK1108" s="1635">
        <v>144</v>
      </c>
      <c r="AL1108" s="484"/>
      <c r="AM1108" s="751" t="s">
        <v>2604</v>
      </c>
      <c r="AN1108" t="b">
        <v>0</v>
      </c>
      <c r="AO1108" t="e">
        <v>#NAME?</v>
      </c>
      <c r="AQ1108" s="1454"/>
    </row>
    <row r="1109" spans="1:43" outlineLevel="1" x14ac:dyDescent="0.2">
      <c r="A1109" s="787"/>
      <c r="B1109" s="781" t="s">
        <v>2277</v>
      </c>
      <c r="C1109" s="977"/>
      <c r="D1109" s="977"/>
      <c r="E1109" s="767">
        <v>338</v>
      </c>
      <c r="F1109" s="333" t="s">
        <v>352</v>
      </c>
      <c r="G1109" s="276" t="s">
        <v>167</v>
      </c>
      <c r="H1109" s="277"/>
      <c r="I1109" s="895">
        <v>30</v>
      </c>
      <c r="J1109" s="279" t="s">
        <v>547</v>
      </c>
      <c r="K1109" s="280"/>
      <c r="L1109" s="321"/>
      <c r="M1109" s="281">
        <v>1.92</v>
      </c>
      <c r="N1109" s="1463">
        <v>54</v>
      </c>
      <c r="O1109" s="283">
        <v>84760.934399999998</v>
      </c>
      <c r="P1109" s="284">
        <v>5.73</v>
      </c>
      <c r="Q1109" s="1056">
        <v>4856.8015400000004</v>
      </c>
      <c r="R1109" s="1056">
        <v>5458.6041800000003</v>
      </c>
      <c r="S1109" s="1056">
        <v>1695.2186899999999</v>
      </c>
      <c r="T1109" s="285">
        <v>96771.558809999988</v>
      </c>
      <c r="U1109" s="286">
        <v>15580.22097</v>
      </c>
      <c r="V1109" s="286">
        <v>112351.77977999998</v>
      </c>
      <c r="W1109" s="287">
        <v>2062.9056</v>
      </c>
      <c r="X1109" s="287">
        <v>347.17439999999999</v>
      </c>
      <c r="Y1109" s="287">
        <v>903.28319999999997</v>
      </c>
      <c r="Z1109" s="345">
        <v>3313.3631999999998</v>
      </c>
      <c r="AA1109" s="285">
        <v>115665.14297999998</v>
      </c>
      <c r="AB1109" s="350"/>
      <c r="AC1109" s="350"/>
      <c r="AD1109" s="350"/>
      <c r="AE1109" s="350"/>
      <c r="AF1109" s="350"/>
      <c r="AG1109" s="350"/>
      <c r="AH1109" s="843" t="s">
        <v>364</v>
      </c>
      <c r="AI1109" s="843"/>
      <c r="AJ1109" s="351"/>
      <c r="AK1109" s="1636"/>
      <c r="AL1109" s="483"/>
      <c r="AM1109"/>
      <c r="AO1109" t="s">
        <v>364</v>
      </c>
      <c r="AQ1109" s="1453"/>
    </row>
    <row r="1110" spans="1:43" outlineLevel="1" x14ac:dyDescent="0.2">
      <c r="A1110" s="787"/>
      <c r="B1110" s="781" t="s">
        <v>2277</v>
      </c>
      <c r="C1110" s="977"/>
      <c r="D1110" s="977"/>
      <c r="E1110" s="767">
        <v>338</v>
      </c>
      <c r="F1110" s="333" t="s">
        <v>352</v>
      </c>
      <c r="G1110" s="276" t="s">
        <v>167</v>
      </c>
      <c r="H1110" s="277"/>
      <c r="I1110" s="895">
        <v>31</v>
      </c>
      <c r="J1110" s="279" t="s">
        <v>548</v>
      </c>
      <c r="K1110" s="277"/>
      <c r="L1110" s="322"/>
      <c r="M1110" s="281">
        <v>2.65</v>
      </c>
      <c r="N1110" s="1463">
        <v>54</v>
      </c>
      <c r="O1110" s="283">
        <v>116987.74800000001</v>
      </c>
      <c r="P1110" s="284">
        <v>82.39</v>
      </c>
      <c r="Q1110" s="1056">
        <v>96386.205579999994</v>
      </c>
      <c r="R1110" s="1056">
        <v>7534.0109700000003</v>
      </c>
      <c r="S1110" s="1056"/>
      <c r="T1110" s="285">
        <v>220907.96455</v>
      </c>
      <c r="U1110" s="286">
        <v>35566.182289999997</v>
      </c>
      <c r="V1110" s="286">
        <v>256474.14684</v>
      </c>
      <c r="W1110" s="287"/>
      <c r="X1110" s="287"/>
      <c r="Y1110" s="287"/>
      <c r="Z1110" s="345">
        <v>0</v>
      </c>
      <c r="AA1110" s="285">
        <v>256474.14684</v>
      </c>
      <c r="AB1110" s="249"/>
      <c r="AC1110" s="249"/>
      <c r="AD1110" s="249"/>
      <c r="AE1110" s="249"/>
      <c r="AF1110" s="249"/>
      <c r="AG1110" s="249"/>
      <c r="AH1110" s="225" t="s">
        <v>364</v>
      </c>
      <c r="AI1110" s="225"/>
      <c r="AJ1110" s="266"/>
      <c r="AK1110" s="1636"/>
      <c r="AL1110" s="483"/>
      <c r="AM1110"/>
      <c r="AO1110" t="s">
        <v>364</v>
      </c>
      <c r="AQ1110" s="1453"/>
    </row>
    <row r="1111" spans="1:43" outlineLevel="1" x14ac:dyDescent="0.2">
      <c r="A1111" s="787"/>
      <c r="B1111" s="781" t="s">
        <v>2277</v>
      </c>
      <c r="C1111" s="977"/>
      <c r="D1111" s="977"/>
      <c r="E1111" s="767">
        <v>338</v>
      </c>
      <c r="F1111" s="333" t="s">
        <v>352</v>
      </c>
      <c r="G1111" s="276" t="s">
        <v>167</v>
      </c>
      <c r="H1111" s="277"/>
      <c r="I1111" s="895">
        <v>200</v>
      </c>
      <c r="J1111" s="279" t="s">
        <v>1927</v>
      </c>
      <c r="K1111" s="277"/>
      <c r="L1111" s="322"/>
      <c r="M1111" s="281">
        <v>0.7</v>
      </c>
      <c r="N1111" s="1463">
        <v>27</v>
      </c>
      <c r="O1111" s="283">
        <v>10717.392</v>
      </c>
      <c r="P1111" s="284">
        <v>2.5</v>
      </c>
      <c r="Q1111" s="1056">
        <v>267.9348</v>
      </c>
      <c r="R1111" s="1056">
        <v>690.20003999999994</v>
      </c>
      <c r="S1111" s="1056">
        <v>214.34783999999999</v>
      </c>
      <c r="T1111" s="285">
        <v>11889.874679999999</v>
      </c>
      <c r="U1111" s="286">
        <v>1914.26982</v>
      </c>
      <c r="V1111" s="286">
        <v>13804.144499999999</v>
      </c>
      <c r="W1111" s="287">
        <v>752.101</v>
      </c>
      <c r="X1111" s="287">
        <v>126.574</v>
      </c>
      <c r="Y1111" s="287">
        <v>329.322</v>
      </c>
      <c r="Z1111" s="345">
        <v>1207.9969999999998</v>
      </c>
      <c r="AA1111" s="285">
        <v>15012.141499999998</v>
      </c>
      <c r="AB1111" s="249"/>
      <c r="AC1111" s="249"/>
      <c r="AD1111" s="249"/>
      <c r="AE1111" s="249"/>
      <c r="AF1111" s="249"/>
      <c r="AG1111" s="249"/>
      <c r="AH1111" s="225" t="s">
        <v>364</v>
      </c>
      <c r="AI1111" s="225"/>
      <c r="AJ1111" s="266"/>
      <c r="AK1111" s="1636"/>
      <c r="AL1111" s="483"/>
      <c r="AM1111"/>
      <c r="AO1111" t="s">
        <v>364</v>
      </c>
      <c r="AQ1111" s="1453"/>
    </row>
    <row r="1112" spans="1:43" ht="15" customHeight="1" outlineLevel="1" x14ac:dyDescent="0.2">
      <c r="A1112" s="787"/>
      <c r="B1112" s="807" t="s">
        <v>2277</v>
      </c>
      <c r="C1112" s="978"/>
      <c r="D1112" s="978"/>
      <c r="E1112" s="768">
        <v>338</v>
      </c>
      <c r="F1112" s="334" t="s">
        <v>352</v>
      </c>
      <c r="G1112" s="289" t="s">
        <v>167</v>
      </c>
      <c r="H1112" s="290"/>
      <c r="I1112" s="897" t="s">
        <v>587</v>
      </c>
      <c r="J1112" s="443" t="s">
        <v>811</v>
      </c>
      <c r="K1112" s="444"/>
      <c r="L1112" s="450"/>
      <c r="M1112" s="430"/>
      <c r="N1112" s="1473"/>
      <c r="O1112" s="430"/>
      <c r="P1112" s="429"/>
      <c r="Q1112" s="1062"/>
      <c r="R1112" s="1062"/>
      <c r="S1112" s="1062"/>
      <c r="T1112" s="430"/>
      <c r="U1112" s="430"/>
      <c r="V1112" s="430"/>
      <c r="W1112" s="430"/>
      <c r="X1112" s="430"/>
      <c r="Y1112" s="430"/>
      <c r="Z1112" s="430"/>
      <c r="AA1112" s="430"/>
      <c r="AB1112" s="260"/>
      <c r="AC1112" s="260"/>
      <c r="AD1112" s="260"/>
      <c r="AE1112" s="260"/>
      <c r="AF1112" s="260"/>
      <c r="AG1112" s="260"/>
      <c r="AH1112" s="261" t="s">
        <v>364</v>
      </c>
      <c r="AI1112" s="261"/>
      <c r="AJ1112" s="267"/>
      <c r="AK1112" s="1633"/>
      <c r="AL1112" s="483"/>
      <c r="AM1112"/>
      <c r="AO1112" t="s">
        <v>364</v>
      </c>
      <c r="AQ1112" s="1453"/>
    </row>
    <row r="1113" spans="1:43" ht="24" customHeight="1" x14ac:dyDescent="0.2">
      <c r="A1113" s="804" t="s">
        <v>2139</v>
      </c>
      <c r="B1113" s="781" t="s">
        <v>2277</v>
      </c>
      <c r="C1113" s="977" t="s">
        <v>2553</v>
      </c>
      <c r="D1113" s="977" t="s">
        <v>2556</v>
      </c>
      <c r="E1113" s="769">
        <v>338</v>
      </c>
      <c r="F1113" s="332" t="s">
        <v>353</v>
      </c>
      <c r="G1113" s="268" t="s">
        <v>167</v>
      </c>
      <c r="H1113" s="268" t="s">
        <v>498</v>
      </c>
      <c r="I1113" s="898"/>
      <c r="J1113" s="302" t="s">
        <v>712</v>
      </c>
      <c r="K1113" s="271">
        <v>12</v>
      </c>
      <c r="L1113" s="327" t="s">
        <v>641</v>
      </c>
      <c r="M1113" s="272">
        <v>4.84</v>
      </c>
      <c r="N1113" s="1097"/>
      <c r="O1113" s="273">
        <v>195213.30239999999</v>
      </c>
      <c r="P1113" s="269"/>
      <c r="Q1113" s="1055">
        <v>100552.02995</v>
      </c>
      <c r="R1113" s="1055">
        <v>12571.73667</v>
      </c>
      <c r="S1113" s="1055">
        <v>1564.51109</v>
      </c>
      <c r="T1113" s="274">
        <v>309901.58010999998</v>
      </c>
      <c r="U1113" s="272">
        <v>49894.154390000003</v>
      </c>
      <c r="V1113" s="272">
        <v>359795.73450000002</v>
      </c>
      <c r="W1113" s="275">
        <v>2353.0017000000003</v>
      </c>
      <c r="X1113" s="275">
        <v>395.99580000000003</v>
      </c>
      <c r="Y1113" s="275">
        <v>1030.3073999999999</v>
      </c>
      <c r="Z1113" s="272">
        <v>3779.3049000000001</v>
      </c>
      <c r="AA1113" s="274">
        <v>363575.03940000001</v>
      </c>
      <c r="AB1113" s="348">
        <v>7670.21</v>
      </c>
      <c r="AC1113" s="348">
        <v>0</v>
      </c>
      <c r="AD1113" s="348">
        <v>950.04</v>
      </c>
      <c r="AE1113" s="347">
        <v>8402.56</v>
      </c>
      <c r="AF1113" s="347">
        <v>0</v>
      </c>
      <c r="AG1113" s="347">
        <v>1561.12</v>
      </c>
      <c r="AH1113" s="846">
        <v>373538.7194</v>
      </c>
      <c r="AI1113" s="846">
        <v>31128.23</v>
      </c>
      <c r="AJ1113" s="398"/>
      <c r="AK1113" s="1635">
        <v>145</v>
      </c>
      <c r="AL1113" s="484"/>
      <c r="AM1113" s="751" t="s">
        <v>2604</v>
      </c>
      <c r="AN1113" t="b">
        <v>0</v>
      </c>
      <c r="AO1113" t="e">
        <v>#NAME?</v>
      </c>
      <c r="AQ1113" s="1454"/>
    </row>
    <row r="1114" spans="1:43" outlineLevel="1" x14ac:dyDescent="0.2">
      <c r="A1114" s="787"/>
      <c r="B1114" s="781" t="s">
        <v>2277</v>
      </c>
      <c r="C1114" s="977"/>
      <c r="D1114" s="977"/>
      <c r="E1114" s="767">
        <v>338</v>
      </c>
      <c r="F1114" s="333" t="s">
        <v>353</v>
      </c>
      <c r="G1114" s="276" t="s">
        <v>167</v>
      </c>
      <c r="H1114" s="277"/>
      <c r="I1114" s="895">
        <v>30</v>
      </c>
      <c r="J1114" s="279" t="s">
        <v>547</v>
      </c>
      <c r="K1114" s="280"/>
      <c r="L1114" s="321"/>
      <c r="M1114" s="281">
        <v>1.55</v>
      </c>
      <c r="N1114" s="1463">
        <v>54</v>
      </c>
      <c r="O1114" s="283">
        <v>68426.796000000002</v>
      </c>
      <c r="P1114" s="284">
        <v>5.73</v>
      </c>
      <c r="Q1114" s="1056">
        <v>3920.8554100000001</v>
      </c>
      <c r="R1114" s="1056">
        <v>4406.6856600000001</v>
      </c>
      <c r="S1114" s="1056">
        <v>1368.53592</v>
      </c>
      <c r="T1114" s="285">
        <v>78122.872990000003</v>
      </c>
      <c r="U1114" s="286">
        <v>12577.78255</v>
      </c>
      <c r="V1114" s="286">
        <v>90700.655540000007</v>
      </c>
      <c r="W1114" s="287">
        <v>1665.3665000000001</v>
      </c>
      <c r="X1114" s="287">
        <v>280.27100000000002</v>
      </c>
      <c r="Y1114" s="287">
        <v>729.21299999999997</v>
      </c>
      <c r="Z1114" s="345">
        <v>2674.8505</v>
      </c>
      <c r="AA1114" s="285">
        <v>93375.506040000007</v>
      </c>
      <c r="AB1114" s="350"/>
      <c r="AC1114" s="350"/>
      <c r="AD1114" s="350"/>
      <c r="AE1114" s="350"/>
      <c r="AF1114" s="350"/>
      <c r="AG1114" s="350"/>
      <c r="AH1114" s="843" t="s">
        <v>364</v>
      </c>
      <c r="AI1114" s="843"/>
      <c r="AJ1114" s="351"/>
      <c r="AK1114" s="1636"/>
      <c r="AL1114" s="483"/>
      <c r="AM1114"/>
      <c r="AO1114" t="s">
        <v>364</v>
      </c>
      <c r="AQ1114" s="1453"/>
    </row>
    <row r="1115" spans="1:43" outlineLevel="1" x14ac:dyDescent="0.2">
      <c r="A1115" s="787"/>
      <c r="B1115" s="781" t="s">
        <v>2277</v>
      </c>
      <c r="C1115" s="977"/>
      <c r="D1115" s="977"/>
      <c r="E1115" s="767">
        <v>338</v>
      </c>
      <c r="F1115" s="333" t="s">
        <v>353</v>
      </c>
      <c r="G1115" s="276" t="s">
        <v>167</v>
      </c>
      <c r="H1115" s="277"/>
      <c r="I1115" s="895">
        <v>31</v>
      </c>
      <c r="J1115" s="279" t="s">
        <v>548</v>
      </c>
      <c r="K1115" s="277"/>
      <c r="L1115" s="322"/>
      <c r="M1115" s="281">
        <v>2.65</v>
      </c>
      <c r="N1115" s="1463">
        <v>54</v>
      </c>
      <c r="O1115" s="283">
        <v>116987.74800000001</v>
      </c>
      <c r="P1115" s="284">
        <v>82.39</v>
      </c>
      <c r="Q1115" s="1056">
        <v>96386.205579999994</v>
      </c>
      <c r="R1115" s="1056">
        <v>7534.0109700000003</v>
      </c>
      <c r="S1115" s="1056"/>
      <c r="T1115" s="285">
        <v>220907.96455</v>
      </c>
      <c r="U1115" s="286">
        <v>35566.182289999997</v>
      </c>
      <c r="V1115" s="286">
        <v>256474.14684</v>
      </c>
      <c r="W1115" s="287"/>
      <c r="X1115" s="287"/>
      <c r="Y1115" s="287"/>
      <c r="Z1115" s="345">
        <v>0</v>
      </c>
      <c r="AA1115" s="285">
        <v>256474.14684</v>
      </c>
      <c r="AB1115" s="249"/>
      <c r="AC1115" s="249"/>
      <c r="AD1115" s="249"/>
      <c r="AE1115" s="249"/>
      <c r="AF1115" s="249"/>
      <c r="AG1115" s="249"/>
      <c r="AH1115" s="225" t="s">
        <v>364</v>
      </c>
      <c r="AI1115" s="225"/>
      <c r="AJ1115" s="266"/>
      <c r="AK1115" s="1636"/>
      <c r="AL1115" s="483"/>
      <c r="AM1115"/>
      <c r="AO1115" t="s">
        <v>364</v>
      </c>
      <c r="AQ1115" s="1453"/>
    </row>
    <row r="1116" spans="1:43" outlineLevel="1" x14ac:dyDescent="0.2">
      <c r="A1116" s="787"/>
      <c r="B1116" s="781" t="s">
        <v>2277</v>
      </c>
      <c r="C1116" s="977"/>
      <c r="D1116" s="977"/>
      <c r="E1116" s="767">
        <v>338</v>
      </c>
      <c r="F1116" s="333" t="s">
        <v>353</v>
      </c>
      <c r="G1116" s="276" t="s">
        <v>167</v>
      </c>
      <c r="H1116" s="277"/>
      <c r="I1116" s="895">
        <v>200</v>
      </c>
      <c r="J1116" s="279" t="s">
        <v>1927</v>
      </c>
      <c r="K1116" s="277"/>
      <c r="L1116" s="322"/>
      <c r="M1116" s="281">
        <v>0.64</v>
      </c>
      <c r="N1116" s="1463">
        <v>27</v>
      </c>
      <c r="O1116" s="283">
        <v>9798.7584000000006</v>
      </c>
      <c r="P1116" s="284">
        <v>2.5</v>
      </c>
      <c r="Q1116" s="1056">
        <v>244.96896000000001</v>
      </c>
      <c r="R1116" s="1056">
        <v>631.04003999999998</v>
      </c>
      <c r="S1116" s="1056">
        <v>195.97516999999999</v>
      </c>
      <c r="T1116" s="285">
        <v>10870.74257</v>
      </c>
      <c r="U1116" s="286">
        <v>1750.1895500000001</v>
      </c>
      <c r="V1116" s="286">
        <v>12620.932120000001</v>
      </c>
      <c r="W1116" s="287">
        <v>687.63520000000005</v>
      </c>
      <c r="X1116" s="287">
        <v>115.7248</v>
      </c>
      <c r="Y1116" s="287">
        <v>301.09440000000001</v>
      </c>
      <c r="Z1116" s="345">
        <v>1104.4544000000001</v>
      </c>
      <c r="AA1116" s="285">
        <v>13725.386520000002</v>
      </c>
      <c r="AB1116" s="249"/>
      <c r="AC1116" s="249"/>
      <c r="AD1116" s="249"/>
      <c r="AE1116" s="249"/>
      <c r="AF1116" s="249"/>
      <c r="AG1116" s="249"/>
      <c r="AH1116" s="225" t="s">
        <v>364</v>
      </c>
      <c r="AI1116" s="225"/>
      <c r="AJ1116" s="266"/>
      <c r="AK1116" s="1636"/>
      <c r="AL1116" s="483"/>
      <c r="AM1116"/>
      <c r="AO1116" t="s">
        <v>364</v>
      </c>
      <c r="AQ1116" s="1453"/>
    </row>
    <row r="1117" spans="1:43" ht="15" customHeight="1" outlineLevel="1" x14ac:dyDescent="0.2">
      <c r="A1117" s="787"/>
      <c r="B1117" s="807" t="s">
        <v>2277</v>
      </c>
      <c r="C1117" s="978"/>
      <c r="D1117" s="978"/>
      <c r="E1117" s="768">
        <v>338</v>
      </c>
      <c r="F1117" s="334" t="s">
        <v>353</v>
      </c>
      <c r="G1117" s="289" t="s">
        <v>167</v>
      </c>
      <c r="H1117" s="290"/>
      <c r="I1117" s="897" t="s">
        <v>587</v>
      </c>
      <c r="J1117" s="443" t="s">
        <v>811</v>
      </c>
      <c r="K1117" s="444"/>
      <c r="L1117" s="450"/>
      <c r="M1117" s="430"/>
      <c r="N1117" s="1473"/>
      <c r="O1117" s="430"/>
      <c r="P1117" s="429"/>
      <c r="Q1117" s="1062"/>
      <c r="R1117" s="1062"/>
      <c r="S1117" s="1062"/>
      <c r="T1117" s="430"/>
      <c r="U1117" s="430"/>
      <c r="V1117" s="430"/>
      <c r="W1117" s="430"/>
      <c r="X1117" s="430"/>
      <c r="Y1117" s="430"/>
      <c r="Z1117" s="430"/>
      <c r="AA1117" s="430"/>
      <c r="AB1117" s="260"/>
      <c r="AC1117" s="260"/>
      <c r="AD1117" s="260"/>
      <c r="AE1117" s="260"/>
      <c r="AF1117" s="260"/>
      <c r="AG1117" s="260"/>
      <c r="AH1117" s="261" t="s">
        <v>364</v>
      </c>
      <c r="AI1117" s="261"/>
      <c r="AJ1117" s="267"/>
      <c r="AK1117" s="1633"/>
      <c r="AL1117" s="483"/>
      <c r="AM1117"/>
      <c r="AO1117" t="s">
        <v>364</v>
      </c>
      <c r="AQ1117" s="1453"/>
    </row>
    <row r="1118" spans="1:43" ht="24" customHeight="1" x14ac:dyDescent="0.2">
      <c r="A1118" s="804" t="s">
        <v>2140</v>
      </c>
      <c r="B1118" s="781" t="s">
        <v>2277</v>
      </c>
      <c r="C1118" s="977" t="s">
        <v>2553</v>
      </c>
      <c r="D1118" s="977" t="s">
        <v>2556</v>
      </c>
      <c r="E1118" s="769">
        <v>338</v>
      </c>
      <c r="F1118" s="332" t="s">
        <v>354</v>
      </c>
      <c r="G1118" s="268" t="s">
        <v>167</v>
      </c>
      <c r="H1118" s="268" t="s">
        <v>498</v>
      </c>
      <c r="I1118" s="898"/>
      <c r="J1118" s="302" t="s">
        <v>713</v>
      </c>
      <c r="K1118" s="271">
        <v>12</v>
      </c>
      <c r="L1118" s="327" t="s">
        <v>641</v>
      </c>
      <c r="M1118" s="272">
        <v>9.68</v>
      </c>
      <c r="N1118" s="1097"/>
      <c r="O1118" s="273">
        <v>323744.05079999997</v>
      </c>
      <c r="P1118" s="269"/>
      <c r="Q1118" s="1055">
        <v>165856.64932999999</v>
      </c>
      <c r="R1118" s="1055">
        <v>20849.116860000002</v>
      </c>
      <c r="S1118" s="1055">
        <v>2615.2641399999998</v>
      </c>
      <c r="T1118" s="274">
        <v>513065.08112999995</v>
      </c>
      <c r="U1118" s="272">
        <v>82603.478059999994</v>
      </c>
      <c r="V1118" s="272">
        <v>595668.55919000006</v>
      </c>
      <c r="W1118" s="275">
        <v>4706.0034000000005</v>
      </c>
      <c r="X1118" s="275">
        <v>791.99160000000006</v>
      </c>
      <c r="Y1118" s="275">
        <v>2060.6147999999998</v>
      </c>
      <c r="Z1118" s="272">
        <v>7558.6098000000002</v>
      </c>
      <c r="AA1118" s="274">
        <v>603227.16898999992</v>
      </c>
      <c r="AB1118" s="348">
        <v>33243.360000000001</v>
      </c>
      <c r="AC1118" s="348">
        <v>7870.6</v>
      </c>
      <c r="AD1118" s="348">
        <v>950.04</v>
      </c>
      <c r="AE1118" s="347">
        <v>36417.440000000002</v>
      </c>
      <c r="AF1118" s="347">
        <v>8622.08</v>
      </c>
      <c r="AG1118" s="347">
        <v>1561.12</v>
      </c>
      <c r="AH1118" s="846">
        <v>649827.80898999982</v>
      </c>
      <c r="AI1118" s="846">
        <v>54152.32</v>
      </c>
      <c r="AJ1118" s="398"/>
      <c r="AK1118" s="1635">
        <v>146</v>
      </c>
      <c r="AL1118" s="484"/>
      <c r="AM1118" s="751" t="s">
        <v>2604</v>
      </c>
      <c r="AN1118" t="b">
        <v>0</v>
      </c>
      <c r="AO1118" t="e">
        <v>#NAME?</v>
      </c>
      <c r="AQ1118" s="1454"/>
    </row>
    <row r="1119" spans="1:43" outlineLevel="1" x14ac:dyDescent="0.2">
      <c r="A1119" s="787"/>
      <c r="B1119" s="781" t="s">
        <v>2277</v>
      </c>
      <c r="C1119" s="977"/>
      <c r="D1119" s="977"/>
      <c r="E1119" s="767">
        <v>338</v>
      </c>
      <c r="F1119" s="333" t="s">
        <v>354</v>
      </c>
      <c r="G1119" s="276" t="s">
        <v>167</v>
      </c>
      <c r="H1119" s="277"/>
      <c r="I1119" s="895">
        <v>30</v>
      </c>
      <c r="J1119" s="279" t="s">
        <v>547</v>
      </c>
      <c r="K1119" s="280"/>
      <c r="L1119" s="321"/>
      <c r="M1119" s="281">
        <v>1.55</v>
      </c>
      <c r="N1119" s="1463">
        <v>54</v>
      </c>
      <c r="O1119" s="283">
        <v>68426.796000000002</v>
      </c>
      <c r="P1119" s="284">
        <v>5.73</v>
      </c>
      <c r="Q1119" s="1056">
        <v>3920.8554100000001</v>
      </c>
      <c r="R1119" s="1056">
        <v>4406.6856600000001</v>
      </c>
      <c r="S1119" s="1056">
        <v>1368.53592</v>
      </c>
      <c r="T1119" s="285">
        <v>78122.872990000003</v>
      </c>
      <c r="U1119" s="286">
        <v>12577.78255</v>
      </c>
      <c r="V1119" s="286">
        <v>90700.655540000007</v>
      </c>
      <c r="W1119" s="287">
        <v>1665.3665000000001</v>
      </c>
      <c r="X1119" s="287">
        <v>280.27100000000002</v>
      </c>
      <c r="Y1119" s="287">
        <v>729.21299999999997</v>
      </c>
      <c r="Z1119" s="345">
        <v>2674.8505</v>
      </c>
      <c r="AA1119" s="285">
        <v>93375.506040000007</v>
      </c>
      <c r="AB1119" s="350"/>
      <c r="AC1119" s="350"/>
      <c r="AD1119" s="350"/>
      <c r="AE1119" s="350"/>
      <c r="AF1119" s="350"/>
      <c r="AG1119" s="350"/>
      <c r="AH1119" s="1435" t="s">
        <v>364</v>
      </c>
      <c r="AI1119" s="843"/>
      <c r="AJ1119" s="351"/>
      <c r="AK1119" s="1636"/>
      <c r="AL1119" s="483"/>
      <c r="AM1119"/>
      <c r="AO1119" t="s">
        <v>364</v>
      </c>
      <c r="AQ1119" s="1453"/>
    </row>
    <row r="1120" spans="1:43" outlineLevel="1" x14ac:dyDescent="0.2">
      <c r="A1120" s="787"/>
      <c r="B1120" s="781" t="s">
        <v>2277</v>
      </c>
      <c r="C1120" s="977"/>
      <c r="D1120" s="977"/>
      <c r="E1120" s="767">
        <v>338</v>
      </c>
      <c r="F1120" s="333" t="s">
        <v>354</v>
      </c>
      <c r="G1120" s="276" t="s">
        <v>167</v>
      </c>
      <c r="H1120" s="277"/>
      <c r="I1120" s="895">
        <v>31</v>
      </c>
      <c r="J1120" s="279" t="s">
        <v>548</v>
      </c>
      <c r="K1120" s="277"/>
      <c r="L1120" s="322"/>
      <c r="M1120" s="281">
        <v>2.65</v>
      </c>
      <c r="N1120" s="1463">
        <v>54</v>
      </c>
      <c r="O1120" s="283">
        <v>116987.74800000001</v>
      </c>
      <c r="P1120" s="284">
        <v>82.39</v>
      </c>
      <c r="Q1120" s="1056">
        <v>96386.205579999994</v>
      </c>
      <c r="R1120" s="1056">
        <v>7534.0109700000003</v>
      </c>
      <c r="S1120" s="1056"/>
      <c r="T1120" s="285">
        <v>220907.96455</v>
      </c>
      <c r="U1120" s="286">
        <v>35566.182289999997</v>
      </c>
      <c r="V1120" s="286">
        <v>256474.14684</v>
      </c>
      <c r="W1120" s="287"/>
      <c r="X1120" s="287"/>
      <c r="Y1120" s="287"/>
      <c r="Z1120" s="345">
        <v>0</v>
      </c>
      <c r="AA1120" s="285">
        <v>256474.14684</v>
      </c>
      <c r="AB1120" s="249"/>
      <c r="AC1120" s="249"/>
      <c r="AD1120" s="249"/>
      <c r="AE1120" s="249"/>
      <c r="AF1120" s="249"/>
      <c r="AG1120" s="249"/>
      <c r="AH1120" s="1435" t="s">
        <v>364</v>
      </c>
      <c r="AI1120" s="225"/>
      <c r="AJ1120" s="266"/>
      <c r="AK1120" s="1636"/>
      <c r="AL1120" s="483"/>
      <c r="AM1120"/>
      <c r="AO1120" t="s">
        <v>364</v>
      </c>
      <c r="AQ1120" s="1453"/>
    </row>
    <row r="1121" spans="1:43" outlineLevel="1" x14ac:dyDescent="0.2">
      <c r="A1121" s="787"/>
      <c r="B1121" s="781" t="s">
        <v>2277</v>
      </c>
      <c r="C1121" s="977"/>
      <c r="D1121" s="977"/>
      <c r="E1121" s="767">
        <v>338</v>
      </c>
      <c r="F1121" s="333" t="s">
        <v>354</v>
      </c>
      <c r="G1121" s="276" t="s">
        <v>167</v>
      </c>
      <c r="H1121" s="277"/>
      <c r="I1121" s="895">
        <v>43</v>
      </c>
      <c r="J1121" s="279" t="s">
        <v>516</v>
      </c>
      <c r="K1121" s="277"/>
      <c r="L1121" s="322"/>
      <c r="M1121" s="281">
        <v>1.55</v>
      </c>
      <c r="N1121" s="1463">
        <v>42</v>
      </c>
      <c r="O1121" s="283">
        <v>42738.894</v>
      </c>
      <c r="P1121" s="284">
        <v>5.73</v>
      </c>
      <c r="Q1121" s="1056">
        <v>2448.9386300000001</v>
      </c>
      <c r="R1121" s="1056">
        <v>2752.3847700000001</v>
      </c>
      <c r="S1121" s="1056">
        <v>854.77787999999998</v>
      </c>
      <c r="T1121" s="285">
        <v>48794.995279999996</v>
      </c>
      <c r="U1121" s="286">
        <v>7855.99424</v>
      </c>
      <c r="V1121" s="286">
        <v>56650.989519999996</v>
      </c>
      <c r="W1121" s="287">
        <v>1665.3665000000001</v>
      </c>
      <c r="X1121" s="287">
        <v>280.27100000000002</v>
      </c>
      <c r="Y1121" s="287">
        <v>729.21299999999997</v>
      </c>
      <c r="Z1121" s="345">
        <v>2674.8505</v>
      </c>
      <c r="AA1121" s="285">
        <v>59325.840019999996</v>
      </c>
      <c r="AB1121" s="249"/>
      <c r="AC1121" s="249"/>
      <c r="AD1121" s="249"/>
      <c r="AE1121" s="249"/>
      <c r="AF1121" s="249"/>
      <c r="AG1121" s="249"/>
      <c r="AH1121" s="1435" t="s">
        <v>364</v>
      </c>
      <c r="AI1121" s="225"/>
      <c r="AJ1121" s="266"/>
      <c r="AK1121" s="1636"/>
      <c r="AL1121" s="483"/>
      <c r="AM1121"/>
      <c r="AO1121" t="s">
        <v>364</v>
      </c>
      <c r="AQ1121" s="1453"/>
    </row>
    <row r="1122" spans="1:43" outlineLevel="1" x14ac:dyDescent="0.2">
      <c r="A1122" s="787"/>
      <c r="B1122" s="781" t="s">
        <v>2277</v>
      </c>
      <c r="C1122" s="977"/>
      <c r="D1122" s="977"/>
      <c r="E1122" s="767">
        <v>338</v>
      </c>
      <c r="F1122" s="333" t="s">
        <v>354</v>
      </c>
      <c r="G1122" s="276" t="s">
        <v>167</v>
      </c>
      <c r="H1122" s="277"/>
      <c r="I1122" s="895">
        <v>44</v>
      </c>
      <c r="J1122" s="279" t="s">
        <v>517</v>
      </c>
      <c r="K1122" s="277"/>
      <c r="L1122" s="322"/>
      <c r="M1122" s="281">
        <v>2.65</v>
      </c>
      <c r="N1122" s="1463">
        <v>43</v>
      </c>
      <c r="O1122" s="283">
        <v>75993.096000000005</v>
      </c>
      <c r="P1122" s="284">
        <v>82.39</v>
      </c>
      <c r="Q1122" s="1056">
        <v>62610.711790000001</v>
      </c>
      <c r="R1122" s="1056">
        <v>4893.9553800000003</v>
      </c>
      <c r="S1122" s="1056"/>
      <c r="T1122" s="285">
        <v>143497.76316999999</v>
      </c>
      <c r="U1122" s="286">
        <v>23103.139869999999</v>
      </c>
      <c r="V1122" s="286">
        <v>166600.90304</v>
      </c>
      <c r="W1122" s="287"/>
      <c r="X1122" s="287"/>
      <c r="Y1122" s="287"/>
      <c r="Z1122" s="345">
        <v>0</v>
      </c>
      <c r="AA1122" s="285">
        <v>166600.90304</v>
      </c>
      <c r="AB1122" s="249"/>
      <c r="AC1122" s="249"/>
      <c r="AD1122" s="249"/>
      <c r="AE1122" s="249"/>
      <c r="AF1122" s="249"/>
      <c r="AG1122" s="249"/>
      <c r="AH1122" s="1435" t="s">
        <v>364</v>
      </c>
      <c r="AI1122" s="225"/>
      <c r="AJ1122" s="266"/>
      <c r="AK1122" s="1636"/>
      <c r="AL1122" s="483"/>
      <c r="AM1122"/>
      <c r="AO1122" t="s">
        <v>364</v>
      </c>
      <c r="AQ1122" s="1453"/>
    </row>
    <row r="1123" spans="1:43" outlineLevel="1" x14ac:dyDescent="0.2">
      <c r="A1123" s="787"/>
      <c r="B1123" s="781" t="s">
        <v>2277</v>
      </c>
      <c r="C1123" s="977"/>
      <c r="D1123" s="977"/>
      <c r="E1123" s="767">
        <v>338</v>
      </c>
      <c r="F1123" s="333" t="s">
        <v>354</v>
      </c>
      <c r="G1123" s="276" t="s">
        <v>167</v>
      </c>
      <c r="H1123" s="277"/>
      <c r="I1123" s="895">
        <v>200</v>
      </c>
      <c r="J1123" s="279" t="s">
        <v>1927</v>
      </c>
      <c r="K1123" s="277"/>
      <c r="L1123" s="322"/>
      <c r="M1123" s="281">
        <v>1.28</v>
      </c>
      <c r="N1123" s="1463">
        <v>27</v>
      </c>
      <c r="O1123" s="283">
        <v>19597.516800000001</v>
      </c>
      <c r="P1123" s="284">
        <v>2.5</v>
      </c>
      <c r="Q1123" s="1056">
        <v>489.93792000000002</v>
      </c>
      <c r="R1123" s="1056">
        <v>1262.08008</v>
      </c>
      <c r="S1123" s="1056">
        <v>391.95033999999998</v>
      </c>
      <c r="T1123" s="285">
        <v>21741.485140000001</v>
      </c>
      <c r="U1123" s="286">
        <v>3500.3791099999999</v>
      </c>
      <c r="V1123" s="286">
        <v>25241.864249999999</v>
      </c>
      <c r="W1123" s="287">
        <v>1375.2704000000001</v>
      </c>
      <c r="X1123" s="287">
        <v>231.4496</v>
      </c>
      <c r="Y1123" s="287">
        <v>602.18880000000001</v>
      </c>
      <c r="Z1123" s="345">
        <v>2208.9088000000002</v>
      </c>
      <c r="AA1123" s="285">
        <v>27450.77305</v>
      </c>
      <c r="AB1123" s="249"/>
      <c r="AC1123" s="249"/>
      <c r="AD1123" s="249"/>
      <c r="AE1123" s="249"/>
      <c r="AF1123" s="249"/>
      <c r="AG1123" s="249"/>
      <c r="AH1123" s="1435" t="s">
        <v>364</v>
      </c>
      <c r="AI1123" s="225"/>
      <c r="AJ1123" s="266"/>
      <c r="AK1123" s="1636"/>
      <c r="AL1123" s="483"/>
      <c r="AM1123"/>
      <c r="AO1123" t="s">
        <v>364</v>
      </c>
      <c r="AQ1123" s="1453"/>
    </row>
    <row r="1124" spans="1:43" ht="15" customHeight="1" outlineLevel="1" x14ac:dyDescent="0.2">
      <c r="A1124" s="787"/>
      <c r="B1124" s="807" t="s">
        <v>2277</v>
      </c>
      <c r="C1124" s="978"/>
      <c r="D1124" s="978"/>
      <c r="E1124" s="768">
        <v>338</v>
      </c>
      <c r="F1124" s="334" t="s">
        <v>354</v>
      </c>
      <c r="G1124" s="289" t="s">
        <v>167</v>
      </c>
      <c r="H1124" s="290"/>
      <c r="I1124" s="897" t="s">
        <v>587</v>
      </c>
      <c r="J1124" s="443" t="s">
        <v>1834</v>
      </c>
      <c r="K1124" s="444"/>
      <c r="L1124" s="450"/>
      <c r="M1124" s="430"/>
      <c r="N1124" s="1473"/>
      <c r="O1124" s="430"/>
      <c r="P1124" s="429"/>
      <c r="Q1124" s="1062"/>
      <c r="R1124" s="1062"/>
      <c r="S1124" s="1062"/>
      <c r="T1124" s="430"/>
      <c r="U1124" s="430"/>
      <c r="V1124" s="430"/>
      <c r="W1124" s="430"/>
      <c r="X1124" s="430"/>
      <c r="Y1124" s="430"/>
      <c r="Z1124" s="430"/>
      <c r="AA1124" s="430"/>
      <c r="AB1124" s="260"/>
      <c r="AC1124" s="260"/>
      <c r="AD1124" s="260"/>
      <c r="AE1124" s="260"/>
      <c r="AF1124" s="260"/>
      <c r="AG1124" s="260"/>
      <c r="AH1124" s="1592" t="s">
        <v>364</v>
      </c>
      <c r="AI1124" s="261"/>
      <c r="AJ1124" s="267"/>
      <c r="AK1124" s="1633"/>
      <c r="AL1124" s="483"/>
      <c r="AM1124"/>
      <c r="AO1124" t="s">
        <v>364</v>
      </c>
      <c r="AQ1124" s="1453"/>
    </row>
    <row r="1125" spans="1:43" ht="24" customHeight="1" x14ac:dyDescent="0.2">
      <c r="A1125" s="804" t="s">
        <v>2141</v>
      </c>
      <c r="B1125" s="781" t="s">
        <v>2277</v>
      </c>
      <c r="C1125" s="977" t="s">
        <v>2553</v>
      </c>
      <c r="D1125" s="977" t="s">
        <v>2556</v>
      </c>
      <c r="E1125" s="769">
        <v>338</v>
      </c>
      <c r="F1125" s="332" t="s">
        <v>355</v>
      </c>
      <c r="G1125" s="268" t="s">
        <v>167</v>
      </c>
      <c r="H1125" s="268" t="s">
        <v>498</v>
      </c>
      <c r="I1125" s="898"/>
      <c r="J1125" s="302" t="s">
        <v>714</v>
      </c>
      <c r="K1125" s="271">
        <v>12</v>
      </c>
      <c r="L1125" s="327" t="s">
        <v>641</v>
      </c>
      <c r="M1125" s="272">
        <v>8.7800000000000011</v>
      </c>
      <c r="N1125" s="1097"/>
      <c r="O1125" s="273">
        <v>90576.036959999998</v>
      </c>
      <c r="P1125" s="269"/>
      <c r="Q1125" s="1055">
        <v>31277.07259</v>
      </c>
      <c r="R1125" s="1055">
        <v>374.68002000000001</v>
      </c>
      <c r="S1125" s="1055">
        <v>1811.5207399999999</v>
      </c>
      <c r="T1125" s="274">
        <v>124039.31030999999</v>
      </c>
      <c r="U1125" s="272">
        <v>19970.328960000003</v>
      </c>
      <c r="V1125" s="272">
        <v>144009.63926999999</v>
      </c>
      <c r="W1125" s="275">
        <v>408.28339999999997</v>
      </c>
      <c r="X1125" s="275">
        <v>68.711600000000004</v>
      </c>
      <c r="Y1125" s="275">
        <v>178.7748</v>
      </c>
      <c r="Z1125" s="272">
        <v>655.76980000000003</v>
      </c>
      <c r="AA1125" s="274">
        <v>144665.40906999997</v>
      </c>
      <c r="AB1125" s="348">
        <v>17900.96</v>
      </c>
      <c r="AC1125" s="348">
        <v>15186.19</v>
      </c>
      <c r="AD1125" s="348">
        <v>950.04</v>
      </c>
      <c r="AE1125" s="347">
        <v>19610.14</v>
      </c>
      <c r="AF1125" s="347">
        <v>16636.169999999998</v>
      </c>
      <c r="AG1125" s="347">
        <v>1561.12</v>
      </c>
      <c r="AH1125" s="846">
        <v>182472.83906999993</v>
      </c>
      <c r="AI1125" s="846">
        <v>15206.07</v>
      </c>
      <c r="AJ1125" s="398"/>
      <c r="AK1125" s="1635">
        <v>147</v>
      </c>
      <c r="AL1125" s="484"/>
      <c r="AM1125" s="751" t="s">
        <v>2604</v>
      </c>
      <c r="AN1125" t="b">
        <v>0</v>
      </c>
      <c r="AO1125" t="e">
        <v>#NAME?</v>
      </c>
      <c r="AQ1125" s="1454"/>
    </row>
    <row r="1126" spans="1:43" outlineLevel="1" x14ac:dyDescent="0.2">
      <c r="A1126" s="787"/>
      <c r="B1126" s="781" t="s">
        <v>2277</v>
      </c>
      <c r="C1126" s="977"/>
      <c r="D1126" s="977"/>
      <c r="E1126" s="767">
        <v>338</v>
      </c>
      <c r="F1126" s="333" t="s">
        <v>355</v>
      </c>
      <c r="G1126" s="276" t="s">
        <v>167</v>
      </c>
      <c r="H1126" s="277"/>
      <c r="I1126" s="895">
        <v>32</v>
      </c>
      <c r="J1126" s="279" t="s">
        <v>549</v>
      </c>
      <c r="K1126" s="280"/>
      <c r="L1126" s="321"/>
      <c r="M1126" s="281">
        <v>4.2</v>
      </c>
      <c r="N1126" s="1463">
        <v>54</v>
      </c>
      <c r="O1126" s="283">
        <v>55624.3632</v>
      </c>
      <c r="P1126" s="284">
        <v>36.729999999999997</v>
      </c>
      <c r="Q1126" s="1056">
        <v>20430.828600000001</v>
      </c>
      <c r="R1126" s="1056"/>
      <c r="S1126" s="1056">
        <v>1112.4872600000001</v>
      </c>
      <c r="T1126" s="285">
        <v>77167.679059999995</v>
      </c>
      <c r="U1126" s="286">
        <v>12423.99633</v>
      </c>
      <c r="V1126" s="286">
        <v>89591.675389999989</v>
      </c>
      <c r="W1126" s="287"/>
      <c r="X1126" s="287"/>
      <c r="Y1126" s="287"/>
      <c r="Z1126" s="345"/>
      <c r="AA1126" s="285">
        <v>89591.675389999989</v>
      </c>
      <c r="AB1126" s="350"/>
      <c r="AC1126" s="350"/>
      <c r="AD1126" s="350"/>
      <c r="AE1126" s="350"/>
      <c r="AF1126" s="350"/>
      <c r="AG1126" s="350"/>
      <c r="AH1126" s="843" t="s">
        <v>364</v>
      </c>
      <c r="AI1126" s="843"/>
      <c r="AJ1126" s="351"/>
      <c r="AK1126" s="1636"/>
      <c r="AL1126" s="483"/>
      <c r="AM1126"/>
      <c r="AO1126" t="s">
        <v>364</v>
      </c>
      <c r="AQ1126" s="1453"/>
    </row>
    <row r="1127" spans="1:43" outlineLevel="1" x14ac:dyDescent="0.2">
      <c r="A1127" s="787"/>
      <c r="B1127" s="781" t="s">
        <v>2277</v>
      </c>
      <c r="C1127" s="977"/>
      <c r="D1127" s="977"/>
      <c r="E1127" s="767">
        <v>338</v>
      </c>
      <c r="F1127" s="333" t="s">
        <v>355</v>
      </c>
      <c r="G1127" s="276" t="s">
        <v>167</v>
      </c>
      <c r="H1127" s="277"/>
      <c r="I1127" s="895">
        <v>48</v>
      </c>
      <c r="J1127" s="279" t="s">
        <v>532</v>
      </c>
      <c r="K1127" s="277"/>
      <c r="L1127" s="322"/>
      <c r="M1127" s="281">
        <v>4.2</v>
      </c>
      <c r="N1127" s="1463">
        <v>34</v>
      </c>
      <c r="O1127" s="283">
        <v>29133.660960000001</v>
      </c>
      <c r="P1127" s="284">
        <v>36.729999999999997</v>
      </c>
      <c r="Q1127" s="1056">
        <v>10700.793669999999</v>
      </c>
      <c r="R1127" s="1056"/>
      <c r="S1127" s="1056">
        <v>582.67322000000001</v>
      </c>
      <c r="T1127" s="285">
        <v>40417.127849999997</v>
      </c>
      <c r="U1127" s="286">
        <v>6507.1575800000001</v>
      </c>
      <c r="V1127" s="286">
        <v>46924.285429999996</v>
      </c>
      <c r="W1127" s="287"/>
      <c r="X1127" s="287"/>
      <c r="Y1127" s="287"/>
      <c r="Z1127" s="345"/>
      <c r="AA1127" s="285">
        <v>46924.285429999996</v>
      </c>
      <c r="AB1127" s="249"/>
      <c r="AC1127" s="249"/>
      <c r="AD1127" s="249"/>
      <c r="AE1127" s="249"/>
      <c r="AF1127" s="249"/>
      <c r="AG1127" s="249"/>
      <c r="AH1127" s="225" t="s">
        <v>364</v>
      </c>
      <c r="AI1127" s="225"/>
      <c r="AJ1127" s="266"/>
      <c r="AK1127" s="1636"/>
      <c r="AL1127" s="483"/>
      <c r="AM1127"/>
      <c r="AO1127" t="s">
        <v>364</v>
      </c>
      <c r="AQ1127" s="1453"/>
    </row>
    <row r="1128" spans="1:43" outlineLevel="1" x14ac:dyDescent="0.2">
      <c r="A1128" s="787"/>
      <c r="B1128" s="781" t="s">
        <v>2277</v>
      </c>
      <c r="C1128" s="977"/>
      <c r="D1128" s="977"/>
      <c r="E1128" s="767">
        <v>338</v>
      </c>
      <c r="F1128" s="333" t="s">
        <v>355</v>
      </c>
      <c r="G1128" s="276" t="s">
        <v>167</v>
      </c>
      <c r="H1128" s="277"/>
      <c r="I1128" s="895">
        <v>200</v>
      </c>
      <c r="J1128" s="279" t="s">
        <v>1927</v>
      </c>
      <c r="K1128" s="277"/>
      <c r="L1128" s="322"/>
      <c r="M1128" s="281">
        <v>0.38</v>
      </c>
      <c r="N1128" s="1463">
        <v>27</v>
      </c>
      <c r="O1128" s="283">
        <v>5818.0128000000004</v>
      </c>
      <c r="P1128" s="284">
        <v>2.5</v>
      </c>
      <c r="Q1128" s="1056">
        <v>145.45032</v>
      </c>
      <c r="R1128" s="1056">
        <v>374.68002000000001</v>
      </c>
      <c r="S1128" s="1056">
        <v>116.36026</v>
      </c>
      <c r="T1128" s="285">
        <v>6454.5034000000005</v>
      </c>
      <c r="U1128" s="286">
        <v>1039.1750500000001</v>
      </c>
      <c r="V1128" s="286">
        <v>7493.6784500000003</v>
      </c>
      <c r="W1128" s="287">
        <v>408.28339999999997</v>
      </c>
      <c r="X1128" s="287">
        <v>68.711600000000004</v>
      </c>
      <c r="Y1128" s="287">
        <v>178.7748</v>
      </c>
      <c r="Z1128" s="345">
        <v>655.76980000000003</v>
      </c>
      <c r="AA1128" s="285">
        <v>8149.4482500000004</v>
      </c>
      <c r="AB1128" s="249"/>
      <c r="AC1128" s="249"/>
      <c r="AD1128" s="249"/>
      <c r="AE1128" s="249"/>
      <c r="AF1128" s="249"/>
      <c r="AG1128" s="249"/>
      <c r="AH1128" s="225" t="s">
        <v>364</v>
      </c>
      <c r="AI1128" s="225"/>
      <c r="AJ1128" s="266"/>
      <c r="AK1128" s="1636"/>
      <c r="AL1128" s="483"/>
      <c r="AM1128"/>
      <c r="AO1128" t="s">
        <v>364</v>
      </c>
      <c r="AQ1128" s="1453"/>
    </row>
    <row r="1129" spans="1:43" ht="15" customHeight="1" outlineLevel="1" x14ac:dyDescent="0.2">
      <c r="A1129" s="787"/>
      <c r="B1129" s="807" t="s">
        <v>2277</v>
      </c>
      <c r="C1129" s="978"/>
      <c r="D1129" s="978"/>
      <c r="E1129" s="768">
        <v>338</v>
      </c>
      <c r="F1129" s="334" t="s">
        <v>355</v>
      </c>
      <c r="G1129" s="289" t="s">
        <v>167</v>
      </c>
      <c r="H1129" s="290"/>
      <c r="I1129" s="897" t="s">
        <v>587</v>
      </c>
      <c r="J1129" s="443" t="s">
        <v>1833</v>
      </c>
      <c r="K1129" s="444"/>
      <c r="L1129" s="450"/>
      <c r="M1129" s="430"/>
      <c r="N1129" s="1473"/>
      <c r="O1129" s="430"/>
      <c r="P1129" s="429"/>
      <c r="Q1129" s="1062"/>
      <c r="R1129" s="1062"/>
      <c r="S1129" s="1062"/>
      <c r="T1129" s="430"/>
      <c r="U1129" s="430"/>
      <c r="V1129" s="430"/>
      <c r="W1129" s="430"/>
      <c r="X1129" s="430"/>
      <c r="Y1129" s="430"/>
      <c r="Z1129" s="430"/>
      <c r="AA1129" s="430"/>
      <c r="AB1129" s="260"/>
      <c r="AC1129" s="260"/>
      <c r="AD1129" s="260"/>
      <c r="AE1129" s="260"/>
      <c r="AF1129" s="260"/>
      <c r="AG1129" s="260"/>
      <c r="AH1129" s="261" t="s">
        <v>364</v>
      </c>
      <c r="AI1129" s="261"/>
      <c r="AJ1129" s="267"/>
      <c r="AK1129" s="1633"/>
      <c r="AL1129" s="483"/>
      <c r="AM1129"/>
      <c r="AO1129" t="s">
        <v>364</v>
      </c>
      <c r="AQ1129" s="1453"/>
    </row>
    <row r="1130" spans="1:43" ht="24" customHeight="1" x14ac:dyDescent="0.2">
      <c r="A1130" s="804" t="s">
        <v>2142</v>
      </c>
      <c r="B1130" s="781" t="s">
        <v>2277</v>
      </c>
      <c r="C1130" s="977" t="s">
        <v>2553</v>
      </c>
      <c r="D1130" s="977" t="s">
        <v>2556</v>
      </c>
      <c r="E1130" s="769">
        <v>338</v>
      </c>
      <c r="F1130" s="332" t="s">
        <v>356</v>
      </c>
      <c r="G1130" s="268" t="s">
        <v>167</v>
      </c>
      <c r="H1130" s="268" t="s">
        <v>498</v>
      </c>
      <c r="I1130" s="898"/>
      <c r="J1130" s="302" t="s">
        <v>715</v>
      </c>
      <c r="K1130" s="271">
        <v>12</v>
      </c>
      <c r="L1130" s="327" t="s">
        <v>641</v>
      </c>
      <c r="M1130" s="272">
        <v>2.37</v>
      </c>
      <c r="N1130" s="1097"/>
      <c r="O1130" s="273">
        <v>31594.699919999999</v>
      </c>
      <c r="P1130" s="269"/>
      <c r="Q1130" s="1055">
        <v>6051.0051800000001</v>
      </c>
      <c r="R1130" s="1055">
        <v>98.600009999999997</v>
      </c>
      <c r="S1130" s="1055">
        <v>631.89400000000001</v>
      </c>
      <c r="T1130" s="274">
        <v>38376.199109999994</v>
      </c>
      <c r="U1130" s="272">
        <v>6178.5680600000005</v>
      </c>
      <c r="V1130" s="272">
        <v>44554.767169999999</v>
      </c>
      <c r="W1130" s="275">
        <v>107.443</v>
      </c>
      <c r="X1130" s="275">
        <v>18.082000000000001</v>
      </c>
      <c r="Y1130" s="275">
        <v>47.045999999999999</v>
      </c>
      <c r="Z1130" s="272">
        <v>172.571</v>
      </c>
      <c r="AA1130" s="274">
        <v>44727.338170000003</v>
      </c>
      <c r="AB1130" s="348">
        <v>15254.3</v>
      </c>
      <c r="AC1130" s="348">
        <v>2239.56</v>
      </c>
      <c r="AD1130" s="348">
        <v>950.04</v>
      </c>
      <c r="AE1130" s="347">
        <v>16710.78</v>
      </c>
      <c r="AF1130" s="347">
        <v>2453.39</v>
      </c>
      <c r="AG1130" s="347">
        <v>1561.12</v>
      </c>
      <c r="AH1130" s="846">
        <v>65452.628170000004</v>
      </c>
      <c r="AI1130" s="846">
        <v>5454.39</v>
      </c>
      <c r="AJ1130" s="398"/>
      <c r="AK1130" s="1635">
        <v>148</v>
      </c>
      <c r="AL1130" s="484"/>
      <c r="AM1130" s="751" t="s">
        <v>2604</v>
      </c>
      <c r="AN1130" t="b">
        <v>0</v>
      </c>
      <c r="AO1130" t="e">
        <v>#NAME?</v>
      </c>
      <c r="AQ1130" s="1454"/>
    </row>
    <row r="1131" spans="1:43" outlineLevel="1" x14ac:dyDescent="0.2">
      <c r="A1131" s="787"/>
      <c r="B1131" s="781" t="s">
        <v>2277</v>
      </c>
      <c r="C1131" s="977"/>
      <c r="D1131" s="977"/>
      <c r="E1131" s="767">
        <v>338</v>
      </c>
      <c r="F1131" s="333" t="s">
        <v>356</v>
      </c>
      <c r="G1131" s="276" t="s">
        <v>167</v>
      </c>
      <c r="H1131" s="277"/>
      <c r="I1131" s="895">
        <v>33</v>
      </c>
      <c r="J1131" s="279" t="s">
        <v>550</v>
      </c>
      <c r="K1131" s="280"/>
      <c r="L1131" s="321"/>
      <c r="M1131" s="281">
        <v>2.27</v>
      </c>
      <c r="N1131" s="1463">
        <v>54</v>
      </c>
      <c r="O1131" s="283">
        <v>30063.643919999999</v>
      </c>
      <c r="P1131" s="284">
        <v>20</v>
      </c>
      <c r="Q1131" s="1056">
        <v>6012.7287800000004</v>
      </c>
      <c r="R1131" s="1056"/>
      <c r="S1131" s="1056">
        <v>601.27287999999999</v>
      </c>
      <c r="T1131" s="285">
        <v>36677.645579999997</v>
      </c>
      <c r="U1131" s="286">
        <v>5905.1009400000003</v>
      </c>
      <c r="V1131" s="286">
        <v>42582.746520000001</v>
      </c>
      <c r="W1131" s="287"/>
      <c r="X1131" s="287"/>
      <c r="Y1131" s="287"/>
      <c r="Z1131" s="345">
        <v>0</v>
      </c>
      <c r="AA1131" s="285">
        <v>42582.746520000001</v>
      </c>
      <c r="AB1131" s="350"/>
      <c r="AC1131" s="350"/>
      <c r="AD1131" s="350"/>
      <c r="AE1131" s="350"/>
      <c r="AF1131" s="350"/>
      <c r="AG1131" s="350"/>
      <c r="AH1131" s="843" t="s">
        <v>364</v>
      </c>
      <c r="AI1131" s="843"/>
      <c r="AJ1131" s="351"/>
      <c r="AK1131" s="1636"/>
      <c r="AL1131" s="483"/>
      <c r="AM1131"/>
      <c r="AO1131" t="s">
        <v>364</v>
      </c>
      <c r="AQ1131" s="1453"/>
    </row>
    <row r="1132" spans="1:43" outlineLevel="1" x14ac:dyDescent="0.2">
      <c r="A1132" s="787"/>
      <c r="B1132" s="781" t="s">
        <v>2277</v>
      </c>
      <c r="C1132" s="977"/>
      <c r="D1132" s="977"/>
      <c r="E1132" s="767">
        <v>338</v>
      </c>
      <c r="F1132" s="333" t="s">
        <v>356</v>
      </c>
      <c r="G1132" s="276" t="s">
        <v>167</v>
      </c>
      <c r="H1132" s="277"/>
      <c r="I1132" s="895">
        <v>200</v>
      </c>
      <c r="J1132" s="279" t="s">
        <v>1927</v>
      </c>
      <c r="K1132" s="277"/>
      <c r="L1132" s="322"/>
      <c r="M1132" s="281">
        <v>0.1</v>
      </c>
      <c r="N1132" s="1463">
        <v>27</v>
      </c>
      <c r="O1132" s="283">
        <v>1531.056</v>
      </c>
      <c r="P1132" s="284">
        <v>2.5</v>
      </c>
      <c r="Q1132" s="1056">
        <v>38.276400000000002</v>
      </c>
      <c r="R1132" s="1056">
        <v>98.600009999999997</v>
      </c>
      <c r="S1132" s="1056">
        <v>30.621120000000001</v>
      </c>
      <c r="T1132" s="285">
        <v>1698.5535299999999</v>
      </c>
      <c r="U1132" s="286">
        <v>273.46712000000002</v>
      </c>
      <c r="V1132" s="286">
        <v>1972.0206499999999</v>
      </c>
      <c r="W1132" s="287">
        <v>107.443</v>
      </c>
      <c r="X1132" s="287">
        <v>18.082000000000001</v>
      </c>
      <c r="Y1132" s="287">
        <v>47.045999999999999</v>
      </c>
      <c r="Z1132" s="345">
        <v>172.571</v>
      </c>
      <c r="AA1132" s="285">
        <v>2144.5916499999998</v>
      </c>
      <c r="AB1132" s="249"/>
      <c r="AC1132" s="249"/>
      <c r="AD1132" s="249"/>
      <c r="AE1132" s="249"/>
      <c r="AF1132" s="249"/>
      <c r="AG1132" s="249"/>
      <c r="AH1132" s="225" t="s">
        <v>364</v>
      </c>
      <c r="AI1132" s="225"/>
      <c r="AJ1132" s="266"/>
      <c r="AK1132" s="1636"/>
      <c r="AL1132" s="483"/>
      <c r="AM1132"/>
      <c r="AO1132" t="s">
        <v>364</v>
      </c>
      <c r="AQ1132" s="1453"/>
    </row>
    <row r="1133" spans="1:43" ht="15" customHeight="1" outlineLevel="1" x14ac:dyDescent="0.2">
      <c r="A1133" s="787"/>
      <c r="B1133" s="807" t="s">
        <v>2277</v>
      </c>
      <c r="C1133" s="978"/>
      <c r="D1133" s="978"/>
      <c r="E1133" s="768">
        <v>338</v>
      </c>
      <c r="F1133" s="334" t="s">
        <v>356</v>
      </c>
      <c r="G1133" s="289" t="s">
        <v>167</v>
      </c>
      <c r="H1133" s="290"/>
      <c r="I1133" s="897" t="s">
        <v>587</v>
      </c>
      <c r="J1133" s="443" t="s">
        <v>1833</v>
      </c>
      <c r="K1133" s="444"/>
      <c r="L1133" s="450"/>
      <c r="M1133" s="430"/>
      <c r="N1133" s="1473"/>
      <c r="O1133" s="430"/>
      <c r="P1133" s="429"/>
      <c r="Q1133" s="1062"/>
      <c r="R1133" s="1062"/>
      <c r="S1133" s="1062"/>
      <c r="T1133" s="430"/>
      <c r="U1133" s="430"/>
      <c r="V1133" s="430"/>
      <c r="W1133" s="430"/>
      <c r="X1133" s="430"/>
      <c r="Y1133" s="430"/>
      <c r="Z1133" s="430"/>
      <c r="AA1133" s="430"/>
      <c r="AB1133" s="260"/>
      <c r="AC1133" s="260"/>
      <c r="AD1133" s="260"/>
      <c r="AE1133" s="260"/>
      <c r="AF1133" s="260"/>
      <c r="AG1133" s="260"/>
      <c r="AH1133" s="261" t="s">
        <v>364</v>
      </c>
      <c r="AI1133" s="261"/>
      <c r="AJ1133" s="267"/>
      <c r="AK1133" s="1633"/>
      <c r="AL1133" s="483"/>
      <c r="AM1133"/>
      <c r="AO1133" t="s">
        <v>364</v>
      </c>
      <c r="AQ1133" s="1453"/>
    </row>
    <row r="1134" spans="1:43" ht="29.25" customHeight="1" x14ac:dyDescent="0.2">
      <c r="A1134" s="804" t="s">
        <v>2143</v>
      </c>
      <c r="B1134" s="781" t="s">
        <v>2277</v>
      </c>
      <c r="C1134" s="977" t="s">
        <v>2553</v>
      </c>
      <c r="D1134" s="977" t="s">
        <v>2556</v>
      </c>
      <c r="E1134" s="769">
        <v>338</v>
      </c>
      <c r="F1134" s="332" t="s">
        <v>346</v>
      </c>
      <c r="G1134" s="268" t="s">
        <v>167</v>
      </c>
      <c r="H1134" s="268" t="s">
        <v>498</v>
      </c>
      <c r="I1134" s="898"/>
      <c r="J1134" s="302" t="s">
        <v>716</v>
      </c>
      <c r="K1134" s="271">
        <v>12</v>
      </c>
      <c r="L1134" s="327" t="s">
        <v>641</v>
      </c>
      <c r="M1134" s="272">
        <v>3.05</v>
      </c>
      <c r="N1134" s="1097"/>
      <c r="O1134" s="273">
        <v>82117.320000000007</v>
      </c>
      <c r="P1134" s="269"/>
      <c r="Q1134" s="1055">
        <v>62763.817390000004</v>
      </c>
      <c r="R1134" s="1055">
        <v>5288.3554100000001</v>
      </c>
      <c r="S1134" s="1055">
        <v>122.48448</v>
      </c>
      <c r="T1134" s="274">
        <v>150291.97727999999</v>
      </c>
      <c r="U1134" s="272">
        <v>24197.00834</v>
      </c>
      <c r="V1134" s="272">
        <v>174488.98561999999</v>
      </c>
      <c r="W1134" s="275">
        <v>429.77199999999999</v>
      </c>
      <c r="X1134" s="275">
        <v>72.328000000000003</v>
      </c>
      <c r="Y1134" s="275">
        <v>188.184</v>
      </c>
      <c r="Z1134" s="272">
        <v>690.28399999999999</v>
      </c>
      <c r="AA1134" s="274">
        <v>175179.26962000001</v>
      </c>
      <c r="AB1134" s="348">
        <v>25572.16</v>
      </c>
      <c r="AC1134" s="348">
        <v>7870.6</v>
      </c>
      <c r="AD1134" s="348">
        <v>950.04</v>
      </c>
      <c r="AE1134" s="347">
        <v>28013.79</v>
      </c>
      <c r="AF1134" s="347">
        <v>8622.08</v>
      </c>
      <c r="AG1134" s="347">
        <v>1561.12</v>
      </c>
      <c r="AH1134" s="846">
        <v>213376.25962</v>
      </c>
      <c r="AI1134" s="846">
        <v>17781.349999999999</v>
      </c>
      <c r="AJ1134" s="398"/>
      <c r="AK1134" s="1635">
        <v>149</v>
      </c>
      <c r="AL1134" s="484"/>
      <c r="AM1134" s="751" t="s">
        <v>2604</v>
      </c>
      <c r="AN1134" t="b">
        <v>0</v>
      </c>
      <c r="AO1134" t="e">
        <v>#NAME?</v>
      </c>
      <c r="AQ1134" s="1454"/>
    </row>
    <row r="1135" spans="1:43" outlineLevel="1" x14ac:dyDescent="0.2">
      <c r="A1135" s="787"/>
      <c r="B1135" s="781" t="s">
        <v>2277</v>
      </c>
      <c r="C1135" s="977"/>
      <c r="D1135" s="977"/>
      <c r="E1135" s="767">
        <v>338</v>
      </c>
      <c r="F1135" s="333" t="s">
        <v>346</v>
      </c>
      <c r="G1135" s="276" t="s">
        <v>167</v>
      </c>
      <c r="H1135" s="277"/>
      <c r="I1135" s="895">
        <v>44</v>
      </c>
      <c r="J1135" s="279" t="s">
        <v>517</v>
      </c>
      <c r="K1135" s="280"/>
      <c r="L1135" s="321"/>
      <c r="M1135" s="281">
        <v>2.65</v>
      </c>
      <c r="N1135" s="1463">
        <v>43</v>
      </c>
      <c r="O1135" s="283">
        <v>75993.096000000005</v>
      </c>
      <c r="P1135" s="284">
        <v>82.39</v>
      </c>
      <c r="Q1135" s="1056">
        <v>62610.711790000001</v>
      </c>
      <c r="R1135" s="1056">
        <v>4893.9553800000003</v>
      </c>
      <c r="S1135" s="1056"/>
      <c r="T1135" s="285">
        <v>143497.76316999999</v>
      </c>
      <c r="U1135" s="286">
        <v>23103.139869999999</v>
      </c>
      <c r="V1135" s="286">
        <v>166600.90304</v>
      </c>
      <c r="W1135" s="287"/>
      <c r="X1135" s="287"/>
      <c r="Y1135" s="287"/>
      <c r="Z1135" s="345">
        <v>0</v>
      </c>
      <c r="AA1135" s="285">
        <v>166600.90304</v>
      </c>
      <c r="AB1135" s="350"/>
      <c r="AC1135" s="350"/>
      <c r="AD1135" s="350"/>
      <c r="AE1135" s="350"/>
      <c r="AF1135" s="350"/>
      <c r="AG1135" s="350"/>
      <c r="AH1135" s="843" t="s">
        <v>364</v>
      </c>
      <c r="AI1135" s="843"/>
      <c r="AJ1135" s="351"/>
      <c r="AK1135" s="1636"/>
      <c r="AL1135" s="483"/>
      <c r="AM1135"/>
      <c r="AO1135" t="s">
        <v>364</v>
      </c>
      <c r="AQ1135" s="1453"/>
    </row>
    <row r="1136" spans="1:43" outlineLevel="1" x14ac:dyDescent="0.2">
      <c r="A1136" s="787"/>
      <c r="B1136" s="781" t="s">
        <v>2277</v>
      </c>
      <c r="C1136" s="977"/>
      <c r="D1136" s="977"/>
      <c r="E1136" s="767">
        <v>338</v>
      </c>
      <c r="F1136" s="333" t="s">
        <v>346</v>
      </c>
      <c r="G1136" s="276" t="s">
        <v>167</v>
      </c>
      <c r="H1136" s="277"/>
      <c r="I1136" s="895">
        <v>200</v>
      </c>
      <c r="J1136" s="279" t="s">
        <v>1927</v>
      </c>
      <c r="K1136" s="277"/>
      <c r="L1136" s="322"/>
      <c r="M1136" s="281">
        <v>0.4</v>
      </c>
      <c r="N1136" s="1463">
        <v>27</v>
      </c>
      <c r="O1136" s="283">
        <v>6124.2240000000002</v>
      </c>
      <c r="P1136" s="284">
        <v>2.5</v>
      </c>
      <c r="Q1136" s="1056">
        <v>153.10560000000001</v>
      </c>
      <c r="R1136" s="1056">
        <v>394.40003000000002</v>
      </c>
      <c r="S1136" s="1056">
        <v>122.48448</v>
      </c>
      <c r="T1136" s="285">
        <v>6794.2141099999999</v>
      </c>
      <c r="U1136" s="286">
        <v>1093.8684699999999</v>
      </c>
      <c r="V1136" s="286">
        <v>7888.0825800000002</v>
      </c>
      <c r="W1136" s="287">
        <v>429.77199999999999</v>
      </c>
      <c r="X1136" s="287">
        <v>72.328000000000003</v>
      </c>
      <c r="Y1136" s="287">
        <v>188.184</v>
      </c>
      <c r="Z1136" s="345">
        <v>690.28399999999999</v>
      </c>
      <c r="AA1136" s="285">
        <v>8578.3665799999999</v>
      </c>
      <c r="AB1136" s="249"/>
      <c r="AC1136" s="249"/>
      <c r="AD1136" s="249"/>
      <c r="AE1136" s="249"/>
      <c r="AF1136" s="249"/>
      <c r="AG1136" s="249"/>
      <c r="AH1136" s="225" t="s">
        <v>364</v>
      </c>
      <c r="AI1136" s="225"/>
      <c r="AJ1136" s="266"/>
      <c r="AK1136" s="1636"/>
      <c r="AL1136" s="483"/>
      <c r="AM1136"/>
      <c r="AO1136" t="s">
        <v>364</v>
      </c>
      <c r="AQ1136" s="1453"/>
    </row>
    <row r="1137" spans="1:43" ht="15" customHeight="1" outlineLevel="1" x14ac:dyDescent="0.2">
      <c r="A1137" s="787"/>
      <c r="B1137" s="807" t="s">
        <v>2277</v>
      </c>
      <c r="C1137" s="978"/>
      <c r="D1137" s="978"/>
      <c r="E1137" s="768">
        <v>338</v>
      </c>
      <c r="F1137" s="334" t="s">
        <v>346</v>
      </c>
      <c r="G1137" s="289" t="s">
        <v>167</v>
      </c>
      <c r="H1137" s="290"/>
      <c r="I1137" s="897" t="s">
        <v>587</v>
      </c>
      <c r="J1137" s="443" t="s">
        <v>1833</v>
      </c>
      <c r="K1137" s="444"/>
      <c r="L1137" s="450"/>
      <c r="M1137" s="430"/>
      <c r="N1137" s="1473"/>
      <c r="O1137" s="430"/>
      <c r="P1137" s="429"/>
      <c r="Q1137" s="1062"/>
      <c r="R1137" s="1062"/>
      <c r="S1137" s="1062"/>
      <c r="T1137" s="430"/>
      <c r="U1137" s="430"/>
      <c r="V1137" s="430"/>
      <c r="W1137" s="430"/>
      <c r="X1137" s="430"/>
      <c r="Y1137" s="430"/>
      <c r="Z1137" s="430"/>
      <c r="AA1137" s="430"/>
      <c r="AB1137" s="260"/>
      <c r="AC1137" s="260"/>
      <c r="AD1137" s="260"/>
      <c r="AE1137" s="260"/>
      <c r="AF1137" s="260"/>
      <c r="AG1137" s="260"/>
      <c r="AH1137" s="261" t="s">
        <v>364</v>
      </c>
      <c r="AI1137" s="261"/>
      <c r="AJ1137" s="267"/>
      <c r="AK1137" s="1633"/>
      <c r="AL1137" s="483"/>
      <c r="AM1137"/>
      <c r="AO1137" t="s">
        <v>364</v>
      </c>
      <c r="AQ1137" s="1453"/>
    </row>
    <row r="1138" spans="1:43" ht="29.25" customHeight="1" x14ac:dyDescent="0.2">
      <c r="A1138" s="804" t="s">
        <v>2144</v>
      </c>
      <c r="B1138" s="781" t="s">
        <v>2277</v>
      </c>
      <c r="C1138" s="977" t="s">
        <v>2553</v>
      </c>
      <c r="D1138" s="977" t="s">
        <v>2556</v>
      </c>
      <c r="E1138" s="769">
        <v>338</v>
      </c>
      <c r="F1138" s="332" t="s">
        <v>347</v>
      </c>
      <c r="G1138" s="268" t="s">
        <v>167</v>
      </c>
      <c r="H1138" s="268" t="s">
        <v>498</v>
      </c>
      <c r="I1138" s="898"/>
      <c r="J1138" s="302" t="s">
        <v>1786</v>
      </c>
      <c r="K1138" s="271">
        <v>12</v>
      </c>
      <c r="L1138" s="327" t="s">
        <v>641</v>
      </c>
      <c r="M1138" s="272">
        <v>18.259999999999998</v>
      </c>
      <c r="N1138" s="1097"/>
      <c r="O1138" s="273">
        <v>527792.26799999992</v>
      </c>
      <c r="P1138" s="269"/>
      <c r="Q1138" s="1055">
        <v>193443.87050999998</v>
      </c>
      <c r="R1138" s="1055">
        <v>33989.822050000002</v>
      </c>
      <c r="S1138" s="1055">
        <v>10555.84535</v>
      </c>
      <c r="T1138" s="274">
        <v>765781.80590999988</v>
      </c>
      <c r="U1138" s="272">
        <v>123290.87075</v>
      </c>
      <c r="V1138" s="272">
        <v>889072.67665999988</v>
      </c>
      <c r="W1138" s="275">
        <v>19619.091800000002</v>
      </c>
      <c r="X1138" s="275">
        <v>3301.7732000000001</v>
      </c>
      <c r="Y1138" s="275">
        <v>8590.5995999999996</v>
      </c>
      <c r="Z1138" s="272">
        <v>31511.464600000003</v>
      </c>
      <c r="AA1138" s="274">
        <v>920584.14125999995</v>
      </c>
      <c r="AB1138" s="348">
        <v>102288.68</v>
      </c>
      <c r="AC1138" s="348">
        <v>34515.1</v>
      </c>
      <c r="AD1138" s="348">
        <v>950.04</v>
      </c>
      <c r="AE1138" s="347">
        <v>112055.2</v>
      </c>
      <c r="AF1138" s="347">
        <v>37810.6</v>
      </c>
      <c r="AG1138" s="347">
        <v>1561.12</v>
      </c>
      <c r="AH1138" s="846">
        <v>1072011.0612600001</v>
      </c>
      <c r="AI1138" s="846">
        <v>89334.26</v>
      </c>
      <c r="AJ1138" s="398"/>
      <c r="AK1138" s="1635">
        <v>150</v>
      </c>
      <c r="AL1138" s="484"/>
      <c r="AM1138" s="751" t="s">
        <v>2604</v>
      </c>
      <c r="AN1138" t="b">
        <v>0</v>
      </c>
      <c r="AO1138" t="e">
        <v>#NAME?</v>
      </c>
      <c r="AQ1138" s="1454"/>
    </row>
    <row r="1139" spans="1:43" outlineLevel="1" x14ac:dyDescent="0.2">
      <c r="A1139" s="787"/>
      <c r="B1139" s="781" t="s">
        <v>2277</v>
      </c>
      <c r="C1139" s="977"/>
      <c r="D1139" s="977"/>
      <c r="E1139" s="767">
        <v>338</v>
      </c>
      <c r="F1139" s="333" t="s">
        <v>347</v>
      </c>
      <c r="G1139" s="276" t="s">
        <v>167</v>
      </c>
      <c r="H1139" s="277"/>
      <c r="I1139" s="895">
        <v>1</v>
      </c>
      <c r="J1139" s="279" t="s">
        <v>546</v>
      </c>
      <c r="K1139" s="280"/>
      <c r="L1139" s="321"/>
      <c r="M1139" s="281">
        <v>5.56</v>
      </c>
      <c r="N1139" s="1463">
        <v>54</v>
      </c>
      <c r="O1139" s="283">
        <v>245453.5392</v>
      </c>
      <c r="P1139" s="284">
        <v>39.229999999999997</v>
      </c>
      <c r="Q1139" s="1056">
        <v>96291.423429999995</v>
      </c>
      <c r="R1139" s="1056">
        <v>15807.207920000001</v>
      </c>
      <c r="S1139" s="1056">
        <v>4909.07078</v>
      </c>
      <c r="T1139" s="285">
        <v>362461.24132999999</v>
      </c>
      <c r="U1139" s="286">
        <v>58356.259850000002</v>
      </c>
      <c r="V1139" s="286">
        <v>420817.50118000002</v>
      </c>
      <c r="W1139" s="287">
        <v>5973.8307999999997</v>
      </c>
      <c r="X1139" s="287">
        <v>1005.3592</v>
      </c>
      <c r="Y1139" s="287">
        <v>2615.7575999999999</v>
      </c>
      <c r="Z1139" s="286">
        <v>9594.9475999999995</v>
      </c>
      <c r="AA1139" s="285">
        <v>430412.44878000004</v>
      </c>
      <c r="AB1139" s="350"/>
      <c r="AC1139" s="350"/>
      <c r="AD1139" s="350"/>
      <c r="AE1139" s="350"/>
      <c r="AF1139" s="350"/>
      <c r="AG1139" s="350"/>
      <c r="AH1139" s="1435" t="s">
        <v>364</v>
      </c>
      <c r="AI1139" s="843"/>
      <c r="AJ1139" s="351"/>
      <c r="AK1139" s="1636"/>
      <c r="AL1139" s="483"/>
      <c r="AM1139"/>
      <c r="AO1139" t="s">
        <v>364</v>
      </c>
      <c r="AQ1139" s="1453"/>
    </row>
    <row r="1140" spans="1:43" outlineLevel="1" x14ac:dyDescent="0.2">
      <c r="A1140" s="787"/>
      <c r="B1140" s="781" t="s">
        <v>2277</v>
      </c>
      <c r="C1140" s="977"/>
      <c r="D1140" s="977"/>
      <c r="E1140" s="767">
        <v>338</v>
      </c>
      <c r="F1140" s="333" t="s">
        <v>347</v>
      </c>
      <c r="G1140" s="276" t="s">
        <v>167</v>
      </c>
      <c r="H1140" s="277"/>
      <c r="I1140" s="895">
        <v>42</v>
      </c>
      <c r="J1140" s="279" t="s">
        <v>515</v>
      </c>
      <c r="K1140" s="277"/>
      <c r="L1140" s="322"/>
      <c r="M1140" s="281">
        <v>5.14</v>
      </c>
      <c r="N1140" s="1463">
        <v>42</v>
      </c>
      <c r="O1140" s="283">
        <v>141727.68719999999</v>
      </c>
      <c r="P1140" s="284">
        <v>39.229999999999997</v>
      </c>
      <c r="Q1140" s="1056">
        <v>55599.771690000001</v>
      </c>
      <c r="R1140" s="1056">
        <v>9127.2630599999993</v>
      </c>
      <c r="S1140" s="1056">
        <v>2834.5537399999998</v>
      </c>
      <c r="T1140" s="285">
        <v>209289.27568999998</v>
      </c>
      <c r="U1140" s="286">
        <v>33695.573389999998</v>
      </c>
      <c r="V1140" s="286">
        <v>242984.84907999999</v>
      </c>
      <c r="W1140" s="287">
        <v>5522.5702000000001</v>
      </c>
      <c r="X1140" s="287">
        <v>929.41480000000001</v>
      </c>
      <c r="Y1140" s="287">
        <v>2418.1644000000001</v>
      </c>
      <c r="Z1140" s="286">
        <v>8870.1494000000002</v>
      </c>
      <c r="AA1140" s="285">
        <v>251854.99847999998</v>
      </c>
      <c r="AB1140" s="249"/>
      <c r="AC1140" s="249"/>
      <c r="AD1140" s="249"/>
      <c r="AE1140" s="249"/>
      <c r="AF1140" s="249"/>
      <c r="AG1140" s="249"/>
      <c r="AH1140" s="1435" t="s">
        <v>364</v>
      </c>
      <c r="AI1140" s="225"/>
      <c r="AJ1140" s="266"/>
      <c r="AK1140" s="1636"/>
      <c r="AL1140" s="483"/>
      <c r="AM1140"/>
      <c r="AO1140" t="s">
        <v>364</v>
      </c>
      <c r="AQ1140" s="1453"/>
    </row>
    <row r="1141" spans="1:43" outlineLevel="1" x14ac:dyDescent="0.2">
      <c r="A1141" s="787"/>
      <c r="B1141" s="781" t="s">
        <v>2277</v>
      </c>
      <c r="C1141" s="977"/>
      <c r="D1141" s="977"/>
      <c r="E1141" s="767">
        <v>338</v>
      </c>
      <c r="F1141" s="333" t="s">
        <v>347</v>
      </c>
      <c r="G1141" s="276" t="s">
        <v>167</v>
      </c>
      <c r="H1141" s="277"/>
      <c r="I1141" s="895">
        <v>49</v>
      </c>
      <c r="J1141" s="279" t="s">
        <v>555</v>
      </c>
      <c r="K1141" s="277"/>
      <c r="L1141" s="322"/>
      <c r="M1141" s="281">
        <v>5.14</v>
      </c>
      <c r="N1141" s="1463">
        <v>34</v>
      </c>
      <c r="O1141" s="283">
        <v>103559.48639999999</v>
      </c>
      <c r="P1141" s="284">
        <v>39.229999999999997</v>
      </c>
      <c r="Q1141" s="1056">
        <v>40626.386509999997</v>
      </c>
      <c r="R1141" s="1056">
        <v>6669.23092</v>
      </c>
      <c r="S1141" s="1056">
        <v>2071.1897300000001</v>
      </c>
      <c r="T1141" s="285">
        <v>152926.29355999999</v>
      </c>
      <c r="U1141" s="286">
        <v>24621.133259999999</v>
      </c>
      <c r="V1141" s="286">
        <v>177547.42681999999</v>
      </c>
      <c r="W1141" s="287">
        <v>5522.5702000000001</v>
      </c>
      <c r="X1141" s="287">
        <v>929.41480000000001</v>
      </c>
      <c r="Y1141" s="287">
        <v>2418.1644000000001</v>
      </c>
      <c r="Z1141" s="286">
        <v>8870.1494000000002</v>
      </c>
      <c r="AA1141" s="285">
        <v>186417.57621999999</v>
      </c>
      <c r="AB1141" s="249"/>
      <c r="AC1141" s="249"/>
      <c r="AD1141" s="249"/>
      <c r="AE1141" s="249"/>
      <c r="AF1141" s="249"/>
      <c r="AG1141" s="249"/>
      <c r="AH1141" s="1435" t="s">
        <v>364</v>
      </c>
      <c r="AI1141" s="225"/>
      <c r="AJ1141" s="266"/>
      <c r="AK1141" s="1636"/>
      <c r="AL1141" s="483"/>
      <c r="AM1141"/>
      <c r="AO1141" t="s">
        <v>364</v>
      </c>
      <c r="AQ1141" s="1453"/>
    </row>
    <row r="1142" spans="1:43" outlineLevel="1" x14ac:dyDescent="0.2">
      <c r="A1142" s="787"/>
      <c r="B1142" s="807" t="s">
        <v>2277</v>
      </c>
      <c r="C1142" s="978"/>
      <c r="D1142" s="978"/>
      <c r="E1142" s="768">
        <v>338</v>
      </c>
      <c r="F1142" s="334" t="s">
        <v>347</v>
      </c>
      <c r="G1142" s="289" t="s">
        <v>167</v>
      </c>
      <c r="H1142" s="290"/>
      <c r="I1142" s="899">
        <v>200</v>
      </c>
      <c r="J1142" s="292" t="s">
        <v>1927</v>
      </c>
      <c r="K1142" s="290"/>
      <c r="L1142" s="656"/>
      <c r="M1142" s="294">
        <v>2.42</v>
      </c>
      <c r="N1142" s="1465">
        <v>27</v>
      </c>
      <c r="O1142" s="283">
        <v>37051.555200000003</v>
      </c>
      <c r="P1142" s="297">
        <v>2.5</v>
      </c>
      <c r="Q1142" s="1056">
        <v>926.28887999999995</v>
      </c>
      <c r="R1142" s="1056">
        <v>2386.1201500000002</v>
      </c>
      <c r="S1142" s="1056">
        <v>741.03110000000004</v>
      </c>
      <c r="T1142" s="298">
        <v>41104.995330000005</v>
      </c>
      <c r="U1142" s="286">
        <v>6617.9042499999996</v>
      </c>
      <c r="V1142" s="299">
        <v>47722.899580000005</v>
      </c>
      <c r="W1142" s="287">
        <v>2600.1206000000002</v>
      </c>
      <c r="X1142" s="287">
        <v>437.58440000000002</v>
      </c>
      <c r="Y1142" s="287">
        <v>1138.5132000000001</v>
      </c>
      <c r="Z1142" s="299">
        <v>4176.2182000000003</v>
      </c>
      <c r="AA1142" s="298">
        <v>51899.117780000008</v>
      </c>
      <c r="AB1142" s="260"/>
      <c r="AC1142" s="260"/>
      <c r="AD1142" s="260"/>
      <c r="AE1142" s="260"/>
      <c r="AF1142" s="260"/>
      <c r="AG1142" s="260"/>
      <c r="AH1142" s="1435" t="s">
        <v>364</v>
      </c>
      <c r="AI1142" s="261"/>
      <c r="AJ1142" s="267"/>
      <c r="AK1142" s="1633"/>
      <c r="AL1142" s="483"/>
      <c r="AM1142"/>
      <c r="AO1142" t="s">
        <v>364</v>
      </c>
      <c r="AQ1142" s="1453"/>
    </row>
    <row r="1143" spans="1:43" ht="28.5" customHeight="1" x14ac:dyDescent="0.2">
      <c r="A1143" s="804" t="s">
        <v>2145</v>
      </c>
      <c r="B1143" s="781" t="s">
        <v>2277</v>
      </c>
      <c r="C1143" s="977" t="s">
        <v>2553</v>
      </c>
      <c r="D1143" s="977" t="s">
        <v>2556</v>
      </c>
      <c r="E1143" s="769">
        <v>338</v>
      </c>
      <c r="F1143" s="332" t="s">
        <v>348</v>
      </c>
      <c r="G1143" s="268" t="s">
        <v>167</v>
      </c>
      <c r="H1143" s="268" t="s">
        <v>498</v>
      </c>
      <c r="I1143" s="898"/>
      <c r="J1143" s="302" t="s">
        <v>1787</v>
      </c>
      <c r="K1143" s="271">
        <v>12</v>
      </c>
      <c r="L1143" s="327" t="s">
        <v>641</v>
      </c>
      <c r="M1143" s="272">
        <v>11.85</v>
      </c>
      <c r="N1143" s="1097"/>
      <c r="O1143" s="273">
        <v>269324.75279999996</v>
      </c>
      <c r="P1143" s="269"/>
      <c r="Q1143" s="1055">
        <v>96827.097680000006</v>
      </c>
      <c r="R1143" s="1055">
        <v>17344.514080000001</v>
      </c>
      <c r="S1143" s="1055">
        <v>5386.4950499999995</v>
      </c>
      <c r="T1143" s="274">
        <v>388882.85960999993</v>
      </c>
      <c r="U1143" s="272">
        <v>62610.140399999989</v>
      </c>
      <c r="V1143" s="272">
        <v>451493.00001000002</v>
      </c>
      <c r="W1143" s="275">
        <v>12731.995500000001</v>
      </c>
      <c r="X1143" s="275">
        <v>2142.7170000000001</v>
      </c>
      <c r="Y1143" s="275">
        <v>5574.951</v>
      </c>
      <c r="Z1143" s="272">
        <v>20449.663500000002</v>
      </c>
      <c r="AA1143" s="274">
        <v>471942.66350999998</v>
      </c>
      <c r="AB1143" s="339">
        <v>25573.14</v>
      </c>
      <c r="AC1143" s="339">
        <v>19329.29</v>
      </c>
      <c r="AD1143" s="339">
        <v>950.04</v>
      </c>
      <c r="AE1143" s="340">
        <v>28014.86</v>
      </c>
      <c r="AF1143" s="340">
        <v>21174.85</v>
      </c>
      <c r="AG1143" s="340">
        <v>1561.12</v>
      </c>
      <c r="AH1143" s="842">
        <v>522693.49350999994</v>
      </c>
      <c r="AI1143" s="842">
        <v>43557.79</v>
      </c>
      <c r="AJ1143" s="395"/>
      <c r="AK1143" s="1635">
        <v>151</v>
      </c>
      <c r="AL1143" s="484"/>
      <c r="AM1143" s="751" t="s">
        <v>2604</v>
      </c>
      <c r="AN1143" t="b">
        <v>0</v>
      </c>
      <c r="AO1143" t="e">
        <v>#NAME?</v>
      </c>
      <c r="AQ1143" s="1454"/>
    </row>
    <row r="1144" spans="1:43" outlineLevel="1" x14ac:dyDescent="0.2">
      <c r="A1144" s="787"/>
      <c r="B1144" s="781" t="s">
        <v>2277</v>
      </c>
      <c r="C1144" s="977"/>
      <c r="D1144" s="977"/>
      <c r="E1144" s="767">
        <v>338</v>
      </c>
      <c r="F1144" s="333" t="s">
        <v>348</v>
      </c>
      <c r="G1144" s="276" t="s">
        <v>167</v>
      </c>
      <c r="H1144" s="277"/>
      <c r="I1144" s="895">
        <v>42</v>
      </c>
      <c r="J1144" s="279" t="s">
        <v>515</v>
      </c>
      <c r="K1144" s="280"/>
      <c r="L1144" s="321"/>
      <c r="M1144" s="281">
        <v>5.14</v>
      </c>
      <c r="N1144" s="1463">
        <v>42</v>
      </c>
      <c r="O1144" s="283">
        <v>141727.68719999999</v>
      </c>
      <c r="P1144" s="284">
        <v>39.229999999999997</v>
      </c>
      <c r="Q1144" s="1056">
        <v>55599.771690000001</v>
      </c>
      <c r="R1144" s="1056">
        <v>9127.2630599999993</v>
      </c>
      <c r="S1144" s="1056">
        <v>2834.5537399999998</v>
      </c>
      <c r="T1144" s="285">
        <v>209289.27568999998</v>
      </c>
      <c r="U1144" s="286">
        <v>33695.573389999998</v>
      </c>
      <c r="V1144" s="286">
        <v>242984.84907999999</v>
      </c>
      <c r="W1144" s="287">
        <v>5522.5702000000001</v>
      </c>
      <c r="X1144" s="287">
        <v>929.41480000000001</v>
      </c>
      <c r="Y1144" s="287">
        <v>2418.1644000000001</v>
      </c>
      <c r="Z1144" s="286">
        <v>8870.1494000000002</v>
      </c>
      <c r="AA1144" s="285">
        <v>251854.99847999998</v>
      </c>
      <c r="AB1144" s="350"/>
      <c r="AC1144" s="350"/>
      <c r="AD1144" s="350"/>
      <c r="AE1144" s="350"/>
      <c r="AF1144" s="350"/>
      <c r="AG1144" s="350"/>
      <c r="AH1144" s="843" t="s">
        <v>364</v>
      </c>
      <c r="AI1144" s="843"/>
      <c r="AJ1144" s="351"/>
      <c r="AK1144" s="1636"/>
      <c r="AL1144" s="483"/>
      <c r="AM1144"/>
      <c r="AO1144" t="s">
        <v>364</v>
      </c>
      <c r="AQ1144" s="1453"/>
    </row>
    <row r="1145" spans="1:43" outlineLevel="1" x14ac:dyDescent="0.2">
      <c r="A1145" s="787"/>
      <c r="B1145" s="781" t="s">
        <v>2277</v>
      </c>
      <c r="C1145" s="977"/>
      <c r="D1145" s="977"/>
      <c r="E1145" s="767">
        <v>338</v>
      </c>
      <c r="F1145" s="333" t="s">
        <v>348</v>
      </c>
      <c r="G1145" s="276" t="s">
        <v>167</v>
      </c>
      <c r="H1145" s="277"/>
      <c r="I1145" s="895">
        <v>47</v>
      </c>
      <c r="J1145" s="279" t="s">
        <v>531</v>
      </c>
      <c r="K1145" s="277"/>
      <c r="L1145" s="322"/>
      <c r="M1145" s="281">
        <v>5.14</v>
      </c>
      <c r="N1145" s="1463">
        <v>34</v>
      </c>
      <c r="O1145" s="283">
        <v>103559.48639999999</v>
      </c>
      <c r="P1145" s="284">
        <v>39.229999999999997</v>
      </c>
      <c r="Q1145" s="1056">
        <v>40626.386509999997</v>
      </c>
      <c r="R1145" s="1056">
        <v>6669.23092</v>
      </c>
      <c r="S1145" s="1056">
        <v>2071.1897300000001</v>
      </c>
      <c r="T1145" s="285">
        <v>152926.29355999999</v>
      </c>
      <c r="U1145" s="286">
        <v>24621.133259999999</v>
      </c>
      <c r="V1145" s="286">
        <v>177547.42681999999</v>
      </c>
      <c r="W1145" s="287">
        <v>5522.5702000000001</v>
      </c>
      <c r="X1145" s="287">
        <v>929.41480000000001</v>
      </c>
      <c r="Y1145" s="287">
        <v>2418.1644000000001</v>
      </c>
      <c r="Z1145" s="286">
        <v>8870.1494000000002</v>
      </c>
      <c r="AA1145" s="285">
        <v>186417.57621999999</v>
      </c>
      <c r="AB1145" s="249"/>
      <c r="AC1145" s="249"/>
      <c r="AD1145" s="249"/>
      <c r="AE1145" s="249"/>
      <c r="AF1145" s="249"/>
      <c r="AG1145" s="249"/>
      <c r="AH1145" s="225" t="s">
        <v>364</v>
      </c>
      <c r="AI1145" s="225"/>
      <c r="AJ1145" s="266"/>
      <c r="AK1145" s="1636"/>
      <c r="AL1145" s="483"/>
      <c r="AM1145"/>
      <c r="AO1145" t="s">
        <v>364</v>
      </c>
      <c r="AQ1145" s="1453"/>
    </row>
    <row r="1146" spans="1:43" outlineLevel="1" x14ac:dyDescent="0.2">
      <c r="A1146" s="787"/>
      <c r="B1146" s="807" t="s">
        <v>2277</v>
      </c>
      <c r="C1146" s="978"/>
      <c r="D1146" s="978"/>
      <c r="E1146" s="768">
        <v>338</v>
      </c>
      <c r="F1146" s="334" t="s">
        <v>348</v>
      </c>
      <c r="G1146" s="289" t="s">
        <v>167</v>
      </c>
      <c r="H1146" s="290"/>
      <c r="I1146" s="899">
        <v>200</v>
      </c>
      <c r="J1146" s="292" t="s">
        <v>1927</v>
      </c>
      <c r="K1146" s="290"/>
      <c r="L1146" s="656"/>
      <c r="M1146" s="294">
        <v>1.57</v>
      </c>
      <c r="N1146" s="1465">
        <v>27</v>
      </c>
      <c r="O1146" s="283">
        <v>24037.5792</v>
      </c>
      <c r="P1146" s="297">
        <v>2.5</v>
      </c>
      <c r="Q1146" s="1056">
        <v>600.93948</v>
      </c>
      <c r="R1146" s="1056">
        <v>1548.0201</v>
      </c>
      <c r="S1146" s="1056">
        <v>480.75157999999999</v>
      </c>
      <c r="T1146" s="298">
        <v>26667.290360000003</v>
      </c>
      <c r="U1146" s="286">
        <v>4293.4337500000001</v>
      </c>
      <c r="V1146" s="299">
        <v>30960.724110000003</v>
      </c>
      <c r="W1146" s="287">
        <v>1686.8551</v>
      </c>
      <c r="X1146" s="287">
        <v>283.88740000000001</v>
      </c>
      <c r="Y1146" s="287">
        <v>738.62220000000002</v>
      </c>
      <c r="Z1146" s="299">
        <v>2709.3647000000001</v>
      </c>
      <c r="AA1146" s="298">
        <v>33670.088810000001</v>
      </c>
      <c r="AB1146" s="260"/>
      <c r="AC1146" s="260"/>
      <c r="AD1146" s="260"/>
      <c r="AE1146" s="260"/>
      <c r="AF1146" s="260"/>
      <c r="AG1146" s="260"/>
      <c r="AH1146" s="261" t="s">
        <v>364</v>
      </c>
      <c r="AI1146" s="261"/>
      <c r="AJ1146" s="267"/>
      <c r="AK1146" s="1633"/>
      <c r="AL1146" s="483"/>
      <c r="AM1146"/>
      <c r="AO1146" t="s">
        <v>364</v>
      </c>
      <c r="AQ1146" s="1453"/>
    </row>
    <row r="1147" spans="1:43" ht="24" customHeight="1" x14ac:dyDescent="0.2">
      <c r="A1147" s="804" t="s">
        <v>2146</v>
      </c>
      <c r="B1147" s="781" t="s">
        <v>2277</v>
      </c>
      <c r="C1147" s="977" t="s">
        <v>2553</v>
      </c>
      <c r="D1147" s="977" t="s">
        <v>2556</v>
      </c>
      <c r="E1147" s="769">
        <v>338</v>
      </c>
      <c r="F1147" s="332" t="s">
        <v>349</v>
      </c>
      <c r="G1147" s="268" t="s">
        <v>167</v>
      </c>
      <c r="H1147" s="268" t="s">
        <v>498</v>
      </c>
      <c r="I1147" s="898"/>
      <c r="J1147" s="302" t="s">
        <v>717</v>
      </c>
      <c r="K1147" s="271">
        <v>12</v>
      </c>
      <c r="L1147" s="327" t="s">
        <v>641</v>
      </c>
      <c r="M1147" s="272">
        <v>1.51</v>
      </c>
      <c r="N1147" s="1097"/>
      <c r="O1147" s="273">
        <v>39183.370800000004</v>
      </c>
      <c r="P1147" s="269"/>
      <c r="Q1147" s="1055">
        <v>8203.8360300000004</v>
      </c>
      <c r="R1147" s="1055">
        <v>2523.4090799999999</v>
      </c>
      <c r="S1147" s="1055">
        <v>783.66741999999999</v>
      </c>
      <c r="T1147" s="274">
        <v>50694.283329999998</v>
      </c>
      <c r="U1147" s="272">
        <v>8161.7796199999993</v>
      </c>
      <c r="V1147" s="272">
        <v>58856.06295</v>
      </c>
      <c r="W1147" s="275">
        <v>1622.3893</v>
      </c>
      <c r="X1147" s="275">
        <v>273.03820000000002</v>
      </c>
      <c r="Y1147" s="275">
        <v>710.39459999999997</v>
      </c>
      <c r="Z1147" s="272">
        <v>2605.8220999999999</v>
      </c>
      <c r="AA1147" s="274">
        <v>61461.885049999997</v>
      </c>
      <c r="AB1147" s="339">
        <v>3259.23</v>
      </c>
      <c r="AC1147" s="339">
        <v>5979.54</v>
      </c>
      <c r="AD1147" s="339"/>
      <c r="AE1147" s="340">
        <v>3570.42</v>
      </c>
      <c r="AF1147" s="340">
        <v>6550.47</v>
      </c>
      <c r="AG1147" s="340"/>
      <c r="AH1147" s="842">
        <v>71582.775049999997</v>
      </c>
      <c r="AI1147" s="842">
        <v>5965.23</v>
      </c>
      <c r="AJ1147" s="395"/>
      <c r="AK1147" s="1635">
        <v>152</v>
      </c>
      <c r="AL1147" s="484"/>
      <c r="AM1147" s="751" t="s">
        <v>2604</v>
      </c>
      <c r="AN1147" t="b">
        <v>0</v>
      </c>
      <c r="AO1147" t="e">
        <v>#NAME?</v>
      </c>
      <c r="AQ1147" s="1454"/>
    </row>
    <row r="1148" spans="1:43" outlineLevel="1" x14ac:dyDescent="0.2">
      <c r="A1148" s="787"/>
      <c r="B1148" s="781" t="s">
        <v>2277</v>
      </c>
      <c r="C1148" s="977"/>
      <c r="D1148" s="977"/>
      <c r="E1148" s="767">
        <v>338</v>
      </c>
      <c r="F1148" s="333" t="s">
        <v>349</v>
      </c>
      <c r="G1148" s="276" t="s">
        <v>167</v>
      </c>
      <c r="H1148" s="277"/>
      <c r="I1148" s="895">
        <v>45</v>
      </c>
      <c r="J1148" s="279" t="s">
        <v>518</v>
      </c>
      <c r="K1148" s="280"/>
      <c r="L1148" s="321"/>
      <c r="M1148" s="281">
        <v>1.31</v>
      </c>
      <c r="N1148" s="1463">
        <v>42</v>
      </c>
      <c r="O1148" s="283">
        <v>36121.258800000003</v>
      </c>
      <c r="P1148" s="284">
        <v>22.5</v>
      </c>
      <c r="Q1148" s="1056">
        <v>8127.28323</v>
      </c>
      <c r="R1148" s="1056">
        <v>2326.2090699999999</v>
      </c>
      <c r="S1148" s="1056">
        <v>722.42517999999995</v>
      </c>
      <c r="T1148" s="285">
        <v>47297.17628</v>
      </c>
      <c r="U1148" s="286">
        <v>7614.8453799999997</v>
      </c>
      <c r="V1148" s="286">
        <v>54912.021659999999</v>
      </c>
      <c r="W1148" s="287">
        <v>1407.5033000000001</v>
      </c>
      <c r="X1148" s="287">
        <v>236.8742</v>
      </c>
      <c r="Y1148" s="287">
        <v>616.30259999999998</v>
      </c>
      <c r="Z1148" s="286">
        <v>2260.6801</v>
      </c>
      <c r="AA1148" s="285">
        <v>57172.701759999996</v>
      </c>
      <c r="AB1148" s="350"/>
      <c r="AC1148" s="350"/>
      <c r="AD1148" s="350"/>
      <c r="AE1148" s="350"/>
      <c r="AF1148" s="350"/>
      <c r="AG1148" s="350"/>
      <c r="AH1148" s="1435" t="s">
        <v>364</v>
      </c>
      <c r="AI1148" s="843"/>
      <c r="AJ1148" s="351"/>
      <c r="AK1148" s="1636"/>
      <c r="AL1148" s="483"/>
      <c r="AM1148"/>
      <c r="AO1148" t="s">
        <v>364</v>
      </c>
      <c r="AQ1148" s="1453"/>
    </row>
    <row r="1149" spans="1:43" outlineLevel="1" x14ac:dyDescent="0.2">
      <c r="A1149" s="787"/>
      <c r="B1149" s="781" t="s">
        <v>2277</v>
      </c>
      <c r="C1149" s="977"/>
      <c r="D1149" s="977"/>
      <c r="E1149" s="767">
        <v>338</v>
      </c>
      <c r="F1149" s="333" t="s">
        <v>349</v>
      </c>
      <c r="G1149" s="276" t="s">
        <v>167</v>
      </c>
      <c r="H1149" s="277"/>
      <c r="I1149" s="895">
        <v>200</v>
      </c>
      <c r="J1149" s="279" t="s">
        <v>1927</v>
      </c>
      <c r="K1149" s="277"/>
      <c r="L1149" s="322"/>
      <c r="M1149" s="281">
        <v>0.2</v>
      </c>
      <c r="N1149" s="1463">
        <v>27</v>
      </c>
      <c r="O1149" s="283">
        <v>3062.1120000000001</v>
      </c>
      <c r="P1149" s="284">
        <v>2.5</v>
      </c>
      <c r="Q1149" s="1056">
        <v>76.552800000000005</v>
      </c>
      <c r="R1149" s="1056">
        <v>197.20000999999999</v>
      </c>
      <c r="S1149" s="1056">
        <v>61.242240000000002</v>
      </c>
      <c r="T1149" s="285">
        <v>3397.1070500000001</v>
      </c>
      <c r="U1149" s="286">
        <v>546.93424000000005</v>
      </c>
      <c r="V1149" s="286">
        <v>3944.0412900000001</v>
      </c>
      <c r="W1149" s="287">
        <v>214.886</v>
      </c>
      <c r="X1149" s="287">
        <v>36.164000000000001</v>
      </c>
      <c r="Y1149" s="287">
        <v>94.091999999999999</v>
      </c>
      <c r="Z1149" s="286">
        <v>345.142</v>
      </c>
      <c r="AA1149" s="285">
        <v>4289.1832899999999</v>
      </c>
      <c r="AB1149" s="249"/>
      <c r="AC1149" s="249"/>
      <c r="AD1149" s="249"/>
      <c r="AE1149" s="249"/>
      <c r="AF1149" s="249"/>
      <c r="AG1149" s="249"/>
      <c r="AH1149" s="1435" t="s">
        <v>364</v>
      </c>
      <c r="AI1149" s="225"/>
      <c r="AJ1149" s="266"/>
      <c r="AK1149" s="1636"/>
      <c r="AL1149" s="483"/>
      <c r="AM1149"/>
      <c r="AO1149" t="s">
        <v>364</v>
      </c>
      <c r="AQ1149" s="1453"/>
    </row>
    <row r="1150" spans="1:43" ht="15" customHeight="1" outlineLevel="1" x14ac:dyDescent="0.2">
      <c r="A1150" s="787"/>
      <c r="B1150" s="781" t="s">
        <v>2277</v>
      </c>
      <c r="C1150" s="977"/>
      <c r="D1150" s="977"/>
      <c r="E1150" s="767">
        <v>338</v>
      </c>
      <c r="F1150" s="333" t="s">
        <v>349</v>
      </c>
      <c r="G1150" s="276" t="s">
        <v>167</v>
      </c>
      <c r="H1150" s="277"/>
      <c r="I1150" s="902" t="s">
        <v>587</v>
      </c>
      <c r="J1150" s="445" t="s">
        <v>7</v>
      </c>
      <c r="K1150" s="446"/>
      <c r="L1150" s="657"/>
      <c r="M1150" s="436"/>
      <c r="N1150" s="1477"/>
      <c r="O1150" s="436"/>
      <c r="P1150" s="448"/>
      <c r="Q1150" s="1064"/>
      <c r="R1150" s="1064"/>
      <c r="S1150" s="1064"/>
      <c r="T1150" s="436"/>
      <c r="U1150" s="436"/>
      <c r="V1150" s="436"/>
      <c r="W1150" s="436"/>
      <c r="X1150" s="436"/>
      <c r="Y1150" s="436"/>
      <c r="Z1150" s="436"/>
      <c r="AA1150" s="436"/>
      <c r="AB1150" s="249"/>
      <c r="AC1150" s="249"/>
      <c r="AD1150" s="249"/>
      <c r="AE1150" s="249"/>
      <c r="AF1150" s="249"/>
      <c r="AG1150" s="249"/>
      <c r="AH1150" s="1435" t="s">
        <v>364</v>
      </c>
      <c r="AI1150" s="225"/>
      <c r="AJ1150" s="266"/>
      <c r="AK1150" s="1636"/>
      <c r="AL1150" s="483"/>
      <c r="AM1150"/>
      <c r="AO1150" t="s">
        <v>364</v>
      </c>
      <c r="AQ1150" s="1453"/>
    </row>
    <row r="1151" spans="1:43" outlineLevel="1" x14ac:dyDescent="0.2">
      <c r="A1151" s="787"/>
      <c r="B1151" s="781" t="s">
        <v>2277</v>
      </c>
      <c r="C1151" s="977"/>
      <c r="D1151" s="977"/>
      <c r="E1151" s="767">
        <v>338</v>
      </c>
      <c r="F1151" s="333" t="s">
        <v>349</v>
      </c>
      <c r="G1151" s="276" t="s">
        <v>167</v>
      </c>
      <c r="H1151" s="277"/>
      <c r="I1151" s="902" t="s">
        <v>587</v>
      </c>
      <c r="J1151" s="442" t="s">
        <v>8</v>
      </c>
      <c r="K1151" s="224"/>
      <c r="L1151" s="649"/>
      <c r="M1151" s="249"/>
      <c r="N1151" s="1464"/>
      <c r="O1151" s="249"/>
      <c r="P1151" s="250"/>
      <c r="Q1151" s="1048"/>
      <c r="R1151" s="1048"/>
      <c r="S1151" s="1048"/>
      <c r="T1151" s="249"/>
      <c r="U1151" s="249"/>
      <c r="V1151" s="249"/>
      <c r="W1151" s="249"/>
      <c r="X1151" s="249"/>
      <c r="Y1151" s="249"/>
      <c r="Z1151" s="249"/>
      <c r="AA1151" s="249"/>
      <c r="AB1151" s="249"/>
      <c r="AC1151" s="249"/>
      <c r="AD1151" s="249"/>
      <c r="AE1151" s="249"/>
      <c r="AF1151" s="249"/>
      <c r="AG1151" s="249"/>
      <c r="AH1151" s="1435" t="s">
        <v>364</v>
      </c>
      <c r="AI1151" s="225"/>
      <c r="AJ1151" s="266"/>
      <c r="AK1151" s="1636"/>
      <c r="AL1151" s="483"/>
      <c r="AM1151"/>
      <c r="AO1151" t="s">
        <v>364</v>
      </c>
      <c r="AQ1151" s="1453"/>
    </row>
    <row r="1152" spans="1:43" outlineLevel="1" x14ac:dyDescent="0.2">
      <c r="A1152" s="787"/>
      <c r="B1152" s="781" t="s">
        <v>2277</v>
      </c>
      <c r="C1152" s="977"/>
      <c r="D1152" s="977"/>
      <c r="E1152" s="767">
        <v>338</v>
      </c>
      <c r="F1152" s="333" t="s">
        <v>349</v>
      </c>
      <c r="G1152" s="276" t="s">
        <v>167</v>
      </c>
      <c r="H1152" s="277"/>
      <c r="I1152" s="902" t="s">
        <v>587</v>
      </c>
      <c r="J1152" s="442" t="s">
        <v>9</v>
      </c>
      <c r="K1152" s="224"/>
      <c r="L1152" s="649"/>
      <c r="M1152" s="249"/>
      <c r="N1152" s="1464"/>
      <c r="O1152" s="249"/>
      <c r="P1152" s="250"/>
      <c r="Q1152" s="1048"/>
      <c r="R1152" s="1048"/>
      <c r="S1152" s="1048"/>
      <c r="T1152" s="249"/>
      <c r="U1152" s="249"/>
      <c r="V1152" s="249"/>
      <c r="W1152" s="249"/>
      <c r="X1152" s="249"/>
      <c r="Y1152" s="249"/>
      <c r="Z1152" s="249"/>
      <c r="AA1152" s="249"/>
      <c r="AB1152" s="249"/>
      <c r="AC1152" s="249"/>
      <c r="AD1152" s="249"/>
      <c r="AE1152" s="249"/>
      <c r="AF1152" s="249"/>
      <c r="AG1152" s="249"/>
      <c r="AH1152" s="1435" t="s">
        <v>364</v>
      </c>
      <c r="AI1152" s="225"/>
      <c r="AJ1152" s="266"/>
      <c r="AK1152" s="1636"/>
      <c r="AL1152" s="483"/>
      <c r="AM1152"/>
      <c r="AO1152" t="s">
        <v>364</v>
      </c>
      <c r="AQ1152" s="1453"/>
    </row>
    <row r="1153" spans="1:43" outlineLevel="1" x14ac:dyDescent="0.2">
      <c r="A1153" s="787"/>
      <c r="B1153" s="781" t="s">
        <v>2277</v>
      </c>
      <c r="C1153" s="977"/>
      <c r="D1153" s="977"/>
      <c r="E1153" s="767">
        <v>338</v>
      </c>
      <c r="F1153" s="333" t="s">
        <v>349</v>
      </c>
      <c r="G1153" s="276" t="s">
        <v>167</v>
      </c>
      <c r="H1153" s="277"/>
      <c r="I1153" s="902" t="s">
        <v>587</v>
      </c>
      <c r="J1153" s="442" t="s">
        <v>10</v>
      </c>
      <c r="K1153" s="224"/>
      <c r="L1153" s="649"/>
      <c r="M1153" s="249"/>
      <c r="N1153" s="1464"/>
      <c r="O1153" s="249"/>
      <c r="P1153" s="250"/>
      <c r="Q1153" s="1048"/>
      <c r="R1153" s="1048"/>
      <c r="S1153" s="1048"/>
      <c r="T1153" s="249"/>
      <c r="U1153" s="249"/>
      <c r="V1153" s="249"/>
      <c r="W1153" s="249"/>
      <c r="X1153" s="249"/>
      <c r="Y1153" s="249"/>
      <c r="Z1153" s="249"/>
      <c r="AA1153" s="249"/>
      <c r="AB1153" s="249"/>
      <c r="AC1153" s="249"/>
      <c r="AD1153" s="249"/>
      <c r="AE1153" s="249"/>
      <c r="AF1153" s="249"/>
      <c r="AG1153" s="249"/>
      <c r="AH1153" s="1435" t="s">
        <v>364</v>
      </c>
      <c r="AI1153" s="225"/>
      <c r="AJ1153" s="266"/>
      <c r="AK1153" s="1636"/>
      <c r="AL1153" s="483"/>
      <c r="AM1153"/>
      <c r="AO1153" t="s">
        <v>364</v>
      </c>
      <c r="AQ1153" s="1453"/>
    </row>
    <row r="1154" spans="1:43" outlineLevel="1" x14ac:dyDescent="0.2">
      <c r="A1154" s="787"/>
      <c r="B1154" s="781" t="s">
        <v>2277</v>
      </c>
      <c r="C1154" s="977"/>
      <c r="D1154" s="977"/>
      <c r="E1154" s="767">
        <v>338</v>
      </c>
      <c r="F1154" s="333" t="s">
        <v>349</v>
      </c>
      <c r="G1154" s="276" t="s">
        <v>167</v>
      </c>
      <c r="H1154" s="277"/>
      <c r="I1154" s="902" t="s">
        <v>587</v>
      </c>
      <c r="J1154" s="442" t="s">
        <v>11</v>
      </c>
      <c r="K1154" s="224"/>
      <c r="L1154" s="649"/>
      <c r="M1154" s="249"/>
      <c r="N1154" s="1464"/>
      <c r="O1154" s="249"/>
      <c r="P1154" s="250"/>
      <c r="Q1154" s="1048"/>
      <c r="R1154" s="1048"/>
      <c r="S1154" s="1048"/>
      <c r="T1154" s="249"/>
      <c r="U1154" s="249"/>
      <c r="V1154" s="249"/>
      <c r="W1154" s="249"/>
      <c r="X1154" s="249"/>
      <c r="Y1154" s="249"/>
      <c r="Z1154" s="249"/>
      <c r="AA1154" s="249"/>
      <c r="AB1154" s="249"/>
      <c r="AC1154" s="249"/>
      <c r="AD1154" s="249"/>
      <c r="AE1154" s="249"/>
      <c r="AF1154" s="249"/>
      <c r="AG1154" s="249"/>
      <c r="AH1154" s="1435" t="s">
        <v>364</v>
      </c>
      <c r="AI1154" s="225"/>
      <c r="AJ1154" s="266"/>
      <c r="AK1154" s="1636"/>
      <c r="AL1154" s="483"/>
      <c r="AM1154"/>
      <c r="AO1154" t="s">
        <v>364</v>
      </c>
      <c r="AQ1154" s="1453"/>
    </row>
    <row r="1155" spans="1:43" outlineLevel="1" x14ac:dyDescent="0.2">
      <c r="A1155" s="787"/>
      <c r="B1155" s="781" t="s">
        <v>2277</v>
      </c>
      <c r="C1155" s="977"/>
      <c r="D1155" s="977"/>
      <c r="E1155" s="767">
        <v>338</v>
      </c>
      <c r="F1155" s="333" t="s">
        <v>349</v>
      </c>
      <c r="G1155" s="276" t="s">
        <v>167</v>
      </c>
      <c r="H1155" s="277"/>
      <c r="I1155" s="902" t="s">
        <v>587</v>
      </c>
      <c r="J1155" s="442" t="s">
        <v>12</v>
      </c>
      <c r="K1155" s="224"/>
      <c r="L1155" s="649"/>
      <c r="M1155" s="249"/>
      <c r="N1155" s="1464"/>
      <c r="O1155" s="249"/>
      <c r="P1155" s="250"/>
      <c r="Q1155" s="1048"/>
      <c r="R1155" s="1048"/>
      <c r="S1155" s="1048"/>
      <c r="T1155" s="249"/>
      <c r="U1155" s="249"/>
      <c r="V1155" s="249"/>
      <c r="W1155" s="249"/>
      <c r="X1155" s="249"/>
      <c r="Y1155" s="249"/>
      <c r="Z1155" s="249"/>
      <c r="AA1155" s="249"/>
      <c r="AB1155" s="249"/>
      <c r="AC1155" s="249"/>
      <c r="AD1155" s="249"/>
      <c r="AE1155" s="249"/>
      <c r="AF1155" s="249"/>
      <c r="AG1155" s="249"/>
      <c r="AH1155" s="1435" t="s">
        <v>364</v>
      </c>
      <c r="AI1155" s="225"/>
      <c r="AJ1155" s="266"/>
      <c r="AK1155" s="1636"/>
      <c r="AL1155" s="483"/>
      <c r="AM1155"/>
      <c r="AO1155" t="s">
        <v>364</v>
      </c>
      <c r="AQ1155" s="1453"/>
    </row>
    <row r="1156" spans="1:43" outlineLevel="1" x14ac:dyDescent="0.2">
      <c r="A1156" s="787"/>
      <c r="B1156" s="781" t="s">
        <v>2277</v>
      </c>
      <c r="C1156" s="977"/>
      <c r="D1156" s="977"/>
      <c r="E1156" s="767">
        <v>338</v>
      </c>
      <c r="F1156" s="333" t="s">
        <v>349</v>
      </c>
      <c r="G1156" s="276" t="s">
        <v>167</v>
      </c>
      <c r="H1156" s="277"/>
      <c r="I1156" s="902" t="s">
        <v>587</v>
      </c>
      <c r="J1156" s="442" t="s">
        <v>13</v>
      </c>
      <c r="K1156" s="224"/>
      <c r="L1156" s="649"/>
      <c r="M1156" s="249"/>
      <c r="N1156" s="1464"/>
      <c r="O1156" s="249"/>
      <c r="P1156" s="250"/>
      <c r="Q1156" s="1048"/>
      <c r="R1156" s="1048"/>
      <c r="S1156" s="1048"/>
      <c r="T1156" s="249"/>
      <c r="U1156" s="249"/>
      <c r="V1156" s="249"/>
      <c r="W1156" s="249"/>
      <c r="X1156" s="249"/>
      <c r="Y1156" s="249"/>
      <c r="Z1156" s="249"/>
      <c r="AA1156" s="249"/>
      <c r="AB1156" s="249"/>
      <c r="AC1156" s="249"/>
      <c r="AD1156" s="249"/>
      <c r="AE1156" s="249"/>
      <c r="AF1156" s="249"/>
      <c r="AG1156" s="249"/>
      <c r="AH1156" s="1435" t="s">
        <v>364</v>
      </c>
      <c r="AI1156" s="225"/>
      <c r="AJ1156" s="266"/>
      <c r="AK1156" s="1636"/>
      <c r="AL1156" s="483"/>
      <c r="AM1156"/>
      <c r="AO1156" t="s">
        <v>364</v>
      </c>
      <c r="AQ1156" s="1453"/>
    </row>
    <row r="1157" spans="1:43" outlineLevel="1" x14ac:dyDescent="0.2">
      <c r="A1157" s="787"/>
      <c r="B1157" s="807" t="s">
        <v>2277</v>
      </c>
      <c r="C1157" s="978"/>
      <c r="D1157" s="978"/>
      <c r="E1157" s="768">
        <v>338</v>
      </c>
      <c r="F1157" s="334" t="s">
        <v>349</v>
      </c>
      <c r="G1157" s="289" t="s">
        <v>167</v>
      </c>
      <c r="H1157" s="290"/>
      <c r="I1157" s="897" t="s">
        <v>587</v>
      </c>
      <c r="J1157" s="437" t="s">
        <v>336</v>
      </c>
      <c r="K1157" s="259"/>
      <c r="L1157" s="658"/>
      <c r="M1157" s="260"/>
      <c r="N1157" s="1466"/>
      <c r="O1157" s="260"/>
      <c r="P1157" s="262"/>
      <c r="Q1157" s="1059"/>
      <c r="R1157" s="1059"/>
      <c r="S1157" s="1059"/>
      <c r="T1157" s="260"/>
      <c r="U1157" s="260"/>
      <c r="V1157" s="260"/>
      <c r="W1157" s="260"/>
      <c r="X1157" s="260"/>
      <c r="Y1157" s="260"/>
      <c r="Z1157" s="260"/>
      <c r="AA1157" s="260"/>
      <c r="AB1157" s="260"/>
      <c r="AC1157" s="260"/>
      <c r="AD1157" s="260"/>
      <c r="AE1157" s="260"/>
      <c r="AF1157" s="260"/>
      <c r="AG1157" s="260"/>
      <c r="AH1157" s="1435" t="s">
        <v>364</v>
      </c>
      <c r="AI1157" s="261"/>
      <c r="AJ1157" s="267"/>
      <c r="AK1157" s="1633"/>
      <c r="AL1157" s="483"/>
      <c r="AM1157"/>
      <c r="AO1157" t="s">
        <v>364</v>
      </c>
      <c r="AQ1157" s="1453"/>
    </row>
    <row r="1158" spans="1:43" ht="30.75" customHeight="1" x14ac:dyDescent="0.2">
      <c r="A1158" s="804" t="s">
        <v>2147</v>
      </c>
      <c r="B1158" s="781" t="s">
        <v>2277</v>
      </c>
      <c r="C1158" s="977" t="s">
        <v>2553</v>
      </c>
      <c r="D1158" s="977" t="s">
        <v>2556</v>
      </c>
      <c r="E1158" s="769">
        <v>338</v>
      </c>
      <c r="F1158" s="332" t="s">
        <v>395</v>
      </c>
      <c r="G1158" s="268" t="s">
        <v>1880</v>
      </c>
      <c r="H1158" s="268" t="s">
        <v>498</v>
      </c>
      <c r="I1158" s="898"/>
      <c r="J1158" s="302" t="s">
        <v>1788</v>
      </c>
      <c r="K1158" s="271">
        <v>27488</v>
      </c>
      <c r="L1158" s="327" t="s">
        <v>701</v>
      </c>
      <c r="M1158" s="272">
        <v>2.8</v>
      </c>
      <c r="N1158" s="1097"/>
      <c r="O1158" s="273">
        <v>75947.187600000005</v>
      </c>
      <c r="P1158" s="269"/>
      <c r="Q1158" s="1055">
        <v>1898.6796900000002</v>
      </c>
      <c r="R1158" s="1055">
        <v>4890.9988800000001</v>
      </c>
      <c r="S1158" s="1055">
        <v>1518.9437499999999</v>
      </c>
      <c r="T1158" s="274">
        <v>84255.80992</v>
      </c>
      <c r="U1158" s="272">
        <v>13565.185399999998</v>
      </c>
      <c r="V1158" s="272">
        <v>97820.995320000016</v>
      </c>
      <c r="W1158" s="275">
        <v>3008.404</v>
      </c>
      <c r="X1158" s="275">
        <v>506.29599999999994</v>
      </c>
      <c r="Y1158" s="275">
        <v>1317.2879999999998</v>
      </c>
      <c r="Z1158" s="272">
        <v>4831.9880000000003</v>
      </c>
      <c r="AA1158" s="274">
        <v>102652.98332</v>
      </c>
      <c r="AB1158" s="341">
        <v>38885.565600000002</v>
      </c>
      <c r="AC1158" s="341">
        <v>3771.1598400000003</v>
      </c>
      <c r="AD1158" s="339">
        <v>950.04</v>
      </c>
      <c r="AE1158" s="340">
        <v>42598.359403488008</v>
      </c>
      <c r="AF1158" s="340">
        <v>4131.2301815232004</v>
      </c>
      <c r="AG1158" s="340">
        <v>1561.12</v>
      </c>
      <c r="AH1158" s="842">
        <v>150943.69290501118</v>
      </c>
      <c r="AI1158" s="842">
        <v>5.49</v>
      </c>
      <c r="AJ1158" s="395"/>
      <c r="AK1158" s="1635">
        <v>153</v>
      </c>
      <c r="AL1158" s="484"/>
      <c r="AM1158" s="751" t="s">
        <v>2604</v>
      </c>
      <c r="AN1158" t="b">
        <v>0</v>
      </c>
      <c r="AO1158" t="e">
        <v>#NAME?</v>
      </c>
      <c r="AQ1158" s="1454"/>
    </row>
    <row r="1159" spans="1:43" outlineLevel="1" x14ac:dyDescent="0.2">
      <c r="A1159" s="787"/>
      <c r="B1159" s="781" t="s">
        <v>2277</v>
      </c>
      <c r="C1159" s="977"/>
      <c r="D1159" s="977"/>
      <c r="E1159" s="767">
        <v>338</v>
      </c>
      <c r="F1159" s="333" t="s">
        <v>395</v>
      </c>
      <c r="G1159" s="276" t="s">
        <v>1880</v>
      </c>
      <c r="H1159" s="277"/>
      <c r="I1159" s="895">
        <v>1</v>
      </c>
      <c r="J1159" s="279" t="s">
        <v>546</v>
      </c>
      <c r="K1159" s="319">
        <v>27488</v>
      </c>
      <c r="L1159" s="321"/>
      <c r="M1159" s="281">
        <v>1</v>
      </c>
      <c r="N1159" s="1463">
        <v>54</v>
      </c>
      <c r="O1159" s="283">
        <v>44146.32</v>
      </c>
      <c r="P1159" s="284">
        <v>2.5</v>
      </c>
      <c r="Q1159" s="1056">
        <v>1103.6579999999999</v>
      </c>
      <c r="R1159" s="1056">
        <v>2843.0230099999999</v>
      </c>
      <c r="S1159" s="1056">
        <v>882.92639999999994</v>
      </c>
      <c r="T1159" s="285">
        <v>48975.927409999997</v>
      </c>
      <c r="U1159" s="286">
        <v>7885.1243100000002</v>
      </c>
      <c r="V1159" s="286">
        <v>56861.051719999996</v>
      </c>
      <c r="W1159" s="287">
        <v>1074.43</v>
      </c>
      <c r="X1159" s="287">
        <v>180.82</v>
      </c>
      <c r="Y1159" s="287">
        <v>470.46</v>
      </c>
      <c r="Z1159" s="286">
        <v>1725.71</v>
      </c>
      <c r="AA1159" s="285">
        <v>58586.761719999995</v>
      </c>
      <c r="AB1159" s="369"/>
      <c r="AC1159" s="369"/>
      <c r="AD1159" s="369"/>
      <c r="AE1159" s="350"/>
      <c r="AF1159" s="350"/>
      <c r="AG1159" s="350"/>
      <c r="AH1159" s="1435" t="s">
        <v>364</v>
      </c>
      <c r="AI1159" s="847" t="s">
        <v>0</v>
      </c>
      <c r="AJ1159" s="358"/>
      <c r="AK1159" s="1636"/>
      <c r="AL1159" s="483"/>
      <c r="AM1159"/>
      <c r="AO1159" t="s">
        <v>364</v>
      </c>
      <c r="AQ1159" s="1453"/>
    </row>
    <row r="1160" spans="1:43" outlineLevel="1" x14ac:dyDescent="0.2">
      <c r="A1160" s="787"/>
      <c r="B1160" s="781" t="s">
        <v>2277</v>
      </c>
      <c r="C1160" s="977"/>
      <c r="D1160" s="977"/>
      <c r="E1160" s="767">
        <v>338</v>
      </c>
      <c r="F1160" s="333" t="s">
        <v>395</v>
      </c>
      <c r="G1160" s="276" t="s">
        <v>1880</v>
      </c>
      <c r="H1160" s="277"/>
      <c r="I1160" s="895">
        <v>180</v>
      </c>
      <c r="J1160" s="279" t="s">
        <v>543</v>
      </c>
      <c r="K1160" s="319"/>
      <c r="L1160" s="322"/>
      <c r="M1160" s="281">
        <v>1.1000000000000001</v>
      </c>
      <c r="N1160" s="1463">
        <v>30</v>
      </c>
      <c r="O1160" s="283">
        <v>18944.64</v>
      </c>
      <c r="P1160" s="284">
        <v>2.5</v>
      </c>
      <c r="Q1160" s="1056">
        <v>473.61599999999999</v>
      </c>
      <c r="R1160" s="1056">
        <v>1220.0348200000001</v>
      </c>
      <c r="S1160" s="1056">
        <v>378.89280000000002</v>
      </c>
      <c r="T1160" s="285">
        <v>21017.183620000003</v>
      </c>
      <c r="U1160" s="286">
        <v>3383.76656</v>
      </c>
      <c r="V1160" s="286">
        <v>24400.950180000003</v>
      </c>
      <c r="W1160" s="287">
        <v>1181.873</v>
      </c>
      <c r="X1160" s="287">
        <v>198.90199999999999</v>
      </c>
      <c r="Y1160" s="287">
        <v>517.50599999999997</v>
      </c>
      <c r="Z1160" s="286">
        <v>1898.2809999999999</v>
      </c>
      <c r="AA1160" s="285">
        <v>26299.231180000002</v>
      </c>
      <c r="AB1160" s="263"/>
      <c r="AC1160" s="263"/>
      <c r="AD1160" s="263"/>
      <c r="AE1160" s="249"/>
      <c r="AF1160" s="249"/>
      <c r="AG1160" s="249"/>
      <c r="AH1160" s="1435" t="s">
        <v>364</v>
      </c>
      <c r="AI1160" s="225"/>
      <c r="AJ1160" s="266"/>
      <c r="AK1160" s="1636"/>
      <c r="AL1160" s="483"/>
      <c r="AM1160"/>
      <c r="AO1160" t="s">
        <v>364</v>
      </c>
      <c r="AQ1160" s="1453"/>
    </row>
    <row r="1161" spans="1:43" outlineLevel="1" x14ac:dyDescent="0.2">
      <c r="A1161" s="787"/>
      <c r="B1161" s="781" t="s">
        <v>2277</v>
      </c>
      <c r="C1161" s="977"/>
      <c r="D1161" s="977"/>
      <c r="E1161" s="767">
        <v>338</v>
      </c>
      <c r="F1161" s="333" t="s">
        <v>395</v>
      </c>
      <c r="G1161" s="276" t="s">
        <v>1880</v>
      </c>
      <c r="H1161" s="277"/>
      <c r="I1161" s="895">
        <v>200</v>
      </c>
      <c r="J1161" s="279" t="s">
        <v>1927</v>
      </c>
      <c r="K1161" s="277"/>
      <c r="L1161" s="322"/>
      <c r="M1161" s="281">
        <v>0.32</v>
      </c>
      <c r="N1161" s="1463">
        <v>27</v>
      </c>
      <c r="O1161" s="283">
        <v>4899.3792000000003</v>
      </c>
      <c r="P1161" s="284">
        <v>2.5</v>
      </c>
      <c r="Q1161" s="1056">
        <v>122.48448</v>
      </c>
      <c r="R1161" s="1056">
        <v>315.52001999999999</v>
      </c>
      <c r="S1161" s="1056">
        <v>97.987579999999994</v>
      </c>
      <c r="T1161" s="285">
        <v>5435.3712800000003</v>
      </c>
      <c r="U1161" s="286">
        <v>875.09478000000001</v>
      </c>
      <c r="V1161" s="286">
        <v>6310.4660600000007</v>
      </c>
      <c r="W1161" s="287">
        <v>343.81760000000003</v>
      </c>
      <c r="X1161" s="287">
        <v>57.862400000000001</v>
      </c>
      <c r="Y1161" s="287">
        <v>150.5472</v>
      </c>
      <c r="Z1161" s="286">
        <v>552.22720000000004</v>
      </c>
      <c r="AA1161" s="285">
        <v>6862.6932600000009</v>
      </c>
      <c r="AB1161" s="257">
        <v>30895.01856</v>
      </c>
      <c r="AC1161" s="257">
        <v>3377.8886400000001</v>
      </c>
      <c r="AD1161" s="263"/>
      <c r="AE1161" s="249">
        <v>33844.874932108803</v>
      </c>
      <c r="AF1161" s="249">
        <v>3700.4094473472001</v>
      </c>
      <c r="AG1161" s="249"/>
      <c r="AH1161" s="1435"/>
      <c r="AI1161" s="225"/>
      <c r="AJ1161" s="266"/>
      <c r="AK1161" s="1636"/>
      <c r="AL1161" s="483"/>
      <c r="AM1161"/>
      <c r="AO1161" t="s">
        <v>364</v>
      </c>
      <c r="AQ1161" s="1453"/>
    </row>
    <row r="1162" spans="1:43" outlineLevel="1" x14ac:dyDescent="0.2">
      <c r="A1162" s="787"/>
      <c r="B1162" s="781" t="s">
        <v>2277</v>
      </c>
      <c r="C1162" s="977"/>
      <c r="D1162" s="977"/>
      <c r="E1162" s="767">
        <v>338</v>
      </c>
      <c r="F1162" s="333" t="s">
        <v>395</v>
      </c>
      <c r="G1162" s="276" t="s">
        <v>1880</v>
      </c>
      <c r="H1162" s="277"/>
      <c r="I1162" s="895">
        <v>170</v>
      </c>
      <c r="J1162" s="279" t="s">
        <v>3262</v>
      </c>
      <c r="K1162" s="277"/>
      <c r="L1162" s="322"/>
      <c r="M1162" s="281">
        <v>0.33</v>
      </c>
      <c r="N1162" s="1463">
        <v>36</v>
      </c>
      <c r="O1162" s="283">
        <v>7191.3203999999996</v>
      </c>
      <c r="P1162" s="284">
        <v>2.5</v>
      </c>
      <c r="Q1162" s="1056">
        <v>179.78300999999999</v>
      </c>
      <c r="R1162" s="1056">
        <v>463.12103000000002</v>
      </c>
      <c r="S1162" s="1056">
        <v>143.82641000000001</v>
      </c>
      <c r="T1162" s="285">
        <v>7978.0508499999996</v>
      </c>
      <c r="U1162" s="286">
        <v>1284.4661900000001</v>
      </c>
      <c r="V1162" s="286">
        <v>9262.5170399999988</v>
      </c>
      <c r="W1162" s="287">
        <v>354.56189999999998</v>
      </c>
      <c r="X1162" s="287">
        <v>59.6706</v>
      </c>
      <c r="Y1162" s="287">
        <v>155.2518</v>
      </c>
      <c r="Z1162" s="286">
        <v>569.48429999999996</v>
      </c>
      <c r="AA1162" s="285">
        <v>9832.0013399999989</v>
      </c>
      <c r="AB1162" s="263"/>
      <c r="AC1162" s="263"/>
      <c r="AD1162" s="263"/>
      <c r="AE1162" s="249"/>
      <c r="AF1162" s="249"/>
      <c r="AG1162" s="249"/>
      <c r="AH1162" s="1435"/>
      <c r="AI1162" s="233"/>
      <c r="AJ1162" s="355"/>
      <c r="AK1162" s="1636"/>
      <c r="AL1162" s="483"/>
      <c r="AM1162"/>
      <c r="AO1162" t="s">
        <v>364</v>
      </c>
      <c r="AQ1162" s="1457"/>
    </row>
    <row r="1163" spans="1:43" outlineLevel="1" x14ac:dyDescent="0.2">
      <c r="A1163" s="787"/>
      <c r="B1163" s="807" t="s">
        <v>2277</v>
      </c>
      <c r="C1163" s="978"/>
      <c r="D1163" s="978"/>
      <c r="E1163" s="768">
        <v>338</v>
      </c>
      <c r="F1163" s="334" t="s">
        <v>395</v>
      </c>
      <c r="G1163" s="289" t="s">
        <v>1880</v>
      </c>
      <c r="H1163" s="290"/>
      <c r="I1163" s="899">
        <v>201</v>
      </c>
      <c r="J1163" s="292" t="s">
        <v>2609</v>
      </c>
      <c r="K1163" s="290"/>
      <c r="L1163" s="656"/>
      <c r="M1163" s="294">
        <v>0.05</v>
      </c>
      <c r="N1163" s="1465">
        <v>27</v>
      </c>
      <c r="O1163" s="283">
        <v>765.52800000000002</v>
      </c>
      <c r="P1163" s="297">
        <v>2.5</v>
      </c>
      <c r="Q1163" s="1056">
        <v>19.138200000000001</v>
      </c>
      <c r="R1163" s="1056">
        <v>49.3</v>
      </c>
      <c r="S1163" s="1056">
        <v>15.310560000000001</v>
      </c>
      <c r="T1163" s="298">
        <v>849.27675999999997</v>
      </c>
      <c r="U1163" s="286">
        <v>136.73356000000001</v>
      </c>
      <c r="V1163" s="299">
        <v>986.01031999999998</v>
      </c>
      <c r="W1163" s="287">
        <v>53.721499999999999</v>
      </c>
      <c r="X1163" s="287">
        <v>9.0410000000000004</v>
      </c>
      <c r="Y1163" s="287">
        <v>23.523</v>
      </c>
      <c r="Z1163" s="299">
        <v>86.285499999999999</v>
      </c>
      <c r="AA1163" s="298">
        <v>1072.29582</v>
      </c>
      <c r="AB1163" s="368">
        <v>7990.5470400000004</v>
      </c>
      <c r="AC1163" s="368">
        <v>393.27119999999996</v>
      </c>
      <c r="AD1163" s="465"/>
      <c r="AE1163" s="260">
        <v>8753.4844713792008</v>
      </c>
      <c r="AF1163" s="260">
        <v>430.82073417599997</v>
      </c>
      <c r="AG1163" s="260"/>
      <c r="AH1163" s="1435"/>
      <c r="AI1163" s="356"/>
      <c r="AJ1163" s="357"/>
      <c r="AK1163" s="1633"/>
      <c r="AL1163" s="483"/>
      <c r="AM1163"/>
      <c r="AO1163" t="s">
        <v>364</v>
      </c>
      <c r="AQ1163" s="1457"/>
    </row>
    <row r="1164" spans="1:43" ht="30.75" customHeight="1" x14ac:dyDescent="0.2">
      <c r="A1164" s="804" t="s">
        <v>3211</v>
      </c>
      <c r="B1164" s="781" t="s">
        <v>2277</v>
      </c>
      <c r="C1164" s="977" t="s">
        <v>2553</v>
      </c>
      <c r="D1164" s="977" t="s">
        <v>2556</v>
      </c>
      <c r="E1164" s="769">
        <v>338</v>
      </c>
      <c r="F1164" s="332" t="s">
        <v>2697</v>
      </c>
      <c r="G1164" s="268" t="s">
        <v>167</v>
      </c>
      <c r="H1164" s="268" t="s">
        <v>498</v>
      </c>
      <c r="I1164" s="898"/>
      <c r="J1164" s="302" t="s">
        <v>2698</v>
      </c>
      <c r="K1164" s="271">
        <v>12</v>
      </c>
      <c r="L1164" s="327" t="s">
        <v>641</v>
      </c>
      <c r="M1164" s="272">
        <v>12.03</v>
      </c>
      <c r="N1164" s="1097"/>
      <c r="O1164" s="273">
        <v>400046.97359999997</v>
      </c>
      <c r="P1164" s="269"/>
      <c r="Q1164" s="1055">
        <v>159297.96999000001</v>
      </c>
      <c r="R1164" s="1055">
        <v>25763.025099999999</v>
      </c>
      <c r="S1164" s="1055">
        <v>8000.9394699999993</v>
      </c>
      <c r="T1164" s="274">
        <v>593108.90815999988</v>
      </c>
      <c r="U1164" s="272">
        <v>95490.534209999983</v>
      </c>
      <c r="V1164" s="272">
        <v>688599.44236999995</v>
      </c>
      <c r="W1164" s="275">
        <v>10078.153399999999</v>
      </c>
      <c r="X1164" s="275">
        <v>1696.0916</v>
      </c>
      <c r="Y1164" s="275">
        <v>5659.6337999999996</v>
      </c>
      <c r="Z1164" s="272">
        <v>17433.878799999999</v>
      </c>
      <c r="AA1164" s="274">
        <v>706033.32117000001</v>
      </c>
      <c r="AB1164" s="341">
        <v>0</v>
      </c>
      <c r="AC1164" s="341">
        <v>0</v>
      </c>
      <c r="AD1164" s="339">
        <v>0</v>
      </c>
      <c r="AE1164" s="340">
        <v>0</v>
      </c>
      <c r="AF1164" s="340">
        <v>0</v>
      </c>
      <c r="AG1164" s="340">
        <v>0</v>
      </c>
      <c r="AH1164" s="842">
        <v>706033.32117000001</v>
      </c>
      <c r="AI1164" s="842">
        <v>58836.11</v>
      </c>
      <c r="AJ1164" s="395"/>
      <c r="AK1164" s="1635">
        <v>154</v>
      </c>
      <c r="AL1164" s="484"/>
      <c r="AM1164" s="751" t="s">
        <v>2604</v>
      </c>
      <c r="AN1164" t="b">
        <v>0</v>
      </c>
      <c r="AO1164" t="e">
        <v>#NAME?</v>
      </c>
      <c r="AQ1164" s="1454"/>
    </row>
    <row r="1165" spans="1:43" outlineLevel="1" x14ac:dyDescent="0.2">
      <c r="A1165" s="787"/>
      <c r="B1165" s="781" t="s">
        <v>2277</v>
      </c>
      <c r="C1165" s="977"/>
      <c r="D1165" s="977"/>
      <c r="E1165" s="767">
        <v>338</v>
      </c>
      <c r="F1165" s="333">
        <v>62</v>
      </c>
      <c r="G1165" s="276" t="s">
        <v>167</v>
      </c>
      <c r="H1165" s="277"/>
      <c r="I1165" s="895">
        <v>31</v>
      </c>
      <c r="J1165" s="279" t="s">
        <v>548</v>
      </c>
      <c r="K1165" s="319"/>
      <c r="L1165" s="321"/>
      <c r="M1165" s="281">
        <v>2.65</v>
      </c>
      <c r="N1165" s="1463">
        <v>54</v>
      </c>
      <c r="O1165" s="283">
        <v>116987.74800000001</v>
      </c>
      <c r="P1165" s="284">
        <v>82.39</v>
      </c>
      <c r="Q1165" s="1056">
        <v>96386.205579999994</v>
      </c>
      <c r="R1165" s="1056">
        <v>7534.0109700000003</v>
      </c>
      <c r="S1165" s="1056">
        <v>2339.7549600000002</v>
      </c>
      <c r="T1165" s="285">
        <v>223247.71951</v>
      </c>
      <c r="U1165" s="286">
        <v>35942.882839999998</v>
      </c>
      <c r="V1165" s="286">
        <v>259190.60235</v>
      </c>
      <c r="W1165" s="287"/>
      <c r="X1165" s="287"/>
      <c r="Y1165" s="287">
        <v>1246.7190000000001</v>
      </c>
      <c r="Z1165" s="286">
        <v>1246.7190000000001</v>
      </c>
      <c r="AA1165" s="285">
        <v>260437.32135000001</v>
      </c>
      <c r="AB1165" s="369"/>
      <c r="AC1165" s="369"/>
      <c r="AD1165" s="369"/>
      <c r="AE1165" s="350"/>
      <c r="AF1165" s="350"/>
      <c r="AG1165" s="350"/>
      <c r="AH1165" s="847" t="s">
        <v>364</v>
      </c>
      <c r="AI1165" s="847"/>
      <c r="AJ1165" s="358"/>
      <c r="AK1165" s="1636"/>
      <c r="AL1165" s="483"/>
      <c r="AM1165"/>
      <c r="AO1165" t="s">
        <v>364</v>
      </c>
      <c r="AQ1165" s="1453"/>
    </row>
    <row r="1166" spans="1:43" outlineLevel="1" x14ac:dyDescent="0.2">
      <c r="A1166" s="787"/>
      <c r="B1166" s="781" t="s">
        <v>2277</v>
      </c>
      <c r="C1166" s="977"/>
      <c r="D1166" s="977"/>
      <c r="E1166" s="767">
        <v>338</v>
      </c>
      <c r="F1166" s="333">
        <v>62</v>
      </c>
      <c r="G1166" s="276" t="s">
        <v>167</v>
      </c>
      <c r="H1166" s="277"/>
      <c r="I1166" s="895">
        <v>30</v>
      </c>
      <c r="J1166" s="279" t="s">
        <v>547</v>
      </c>
      <c r="K1166" s="319"/>
      <c r="L1166" s="322"/>
      <c r="M1166" s="281">
        <v>2.65</v>
      </c>
      <c r="N1166" s="1463">
        <v>54</v>
      </c>
      <c r="O1166" s="283">
        <v>116987.74800000001</v>
      </c>
      <c r="P1166" s="284">
        <v>5.73</v>
      </c>
      <c r="Q1166" s="1056">
        <v>6703.3979600000002</v>
      </c>
      <c r="R1166" s="1056">
        <v>7534.0109700000003</v>
      </c>
      <c r="S1166" s="1056">
        <v>2339.7549600000002</v>
      </c>
      <c r="T1166" s="285">
        <v>133564.91188999999</v>
      </c>
      <c r="U1166" s="286">
        <v>21503.950809999998</v>
      </c>
      <c r="V1166" s="286">
        <v>155068.8627</v>
      </c>
      <c r="W1166" s="287">
        <v>2847.2395000000001</v>
      </c>
      <c r="X1166" s="287">
        <v>479.173</v>
      </c>
      <c r="Y1166" s="287">
        <v>1246.7190000000001</v>
      </c>
      <c r="Z1166" s="286">
        <v>4573.1315000000004</v>
      </c>
      <c r="AA1166" s="285">
        <v>159641.99419999999</v>
      </c>
      <c r="AB1166" s="263"/>
      <c r="AC1166" s="263"/>
      <c r="AD1166" s="263"/>
      <c r="AE1166" s="249"/>
      <c r="AF1166" s="249"/>
      <c r="AG1166" s="249"/>
      <c r="AH1166" s="225" t="s">
        <v>364</v>
      </c>
      <c r="AI1166" s="225"/>
      <c r="AJ1166" s="266"/>
      <c r="AK1166" s="1636"/>
      <c r="AL1166" s="483"/>
      <c r="AM1166"/>
      <c r="AO1166" t="s">
        <v>364</v>
      </c>
      <c r="AQ1166" s="1453"/>
    </row>
    <row r="1167" spans="1:43" outlineLevel="1" x14ac:dyDescent="0.2">
      <c r="A1167" s="787"/>
      <c r="B1167" s="781" t="s">
        <v>2277</v>
      </c>
      <c r="C1167" s="977"/>
      <c r="D1167" s="977"/>
      <c r="E1167" s="767">
        <v>338</v>
      </c>
      <c r="F1167" s="333">
        <v>62</v>
      </c>
      <c r="G1167" s="276" t="s">
        <v>167</v>
      </c>
      <c r="H1167" s="277"/>
      <c r="I1167" s="895">
        <v>42</v>
      </c>
      <c r="J1167" s="279" t="s">
        <v>515</v>
      </c>
      <c r="K1167" s="277"/>
      <c r="L1167" s="322"/>
      <c r="M1167" s="281">
        <v>5.14</v>
      </c>
      <c r="N1167" s="1463">
        <v>42</v>
      </c>
      <c r="O1167" s="283">
        <v>141727.68719999999</v>
      </c>
      <c r="P1167" s="284">
        <v>39.229999999999997</v>
      </c>
      <c r="Q1167" s="1056">
        <v>55599.771690000001</v>
      </c>
      <c r="R1167" s="1056">
        <v>9127.2630599999993</v>
      </c>
      <c r="S1167" s="1056">
        <v>2834.5537399999998</v>
      </c>
      <c r="T1167" s="285">
        <v>209289.27568999998</v>
      </c>
      <c r="U1167" s="286">
        <v>33695.573389999998</v>
      </c>
      <c r="V1167" s="286">
        <v>242984.84907999999</v>
      </c>
      <c r="W1167" s="287">
        <v>5522.5702000000001</v>
      </c>
      <c r="X1167" s="287">
        <v>929.41480000000001</v>
      </c>
      <c r="Y1167" s="287">
        <v>2418.1644000000001</v>
      </c>
      <c r="Z1167" s="286">
        <v>8870.1494000000002</v>
      </c>
      <c r="AA1167" s="285">
        <v>251854.99847999998</v>
      </c>
      <c r="AB1167" s="257"/>
      <c r="AC1167" s="257"/>
      <c r="AD1167" s="263"/>
      <c r="AE1167" s="249"/>
      <c r="AF1167" s="249"/>
      <c r="AG1167" s="249"/>
      <c r="AH1167" s="225" t="s">
        <v>364</v>
      </c>
      <c r="AI1167" s="225"/>
      <c r="AJ1167" s="266"/>
      <c r="AK1167" s="1636"/>
      <c r="AL1167" s="483"/>
      <c r="AM1167"/>
      <c r="AO1167" t="s">
        <v>364</v>
      </c>
      <c r="AQ1167" s="1453"/>
    </row>
    <row r="1168" spans="1:43" outlineLevel="1" x14ac:dyDescent="0.2">
      <c r="A1168" s="787"/>
      <c r="B1168" s="781" t="s">
        <v>2277</v>
      </c>
      <c r="C1168" s="977"/>
      <c r="D1168" s="977"/>
      <c r="E1168" s="767">
        <v>338</v>
      </c>
      <c r="F1168" s="333">
        <v>62</v>
      </c>
      <c r="G1168" s="276" t="s">
        <v>167</v>
      </c>
      <c r="H1168" s="277"/>
      <c r="I1168" s="895">
        <v>200</v>
      </c>
      <c r="J1168" s="279" t="s">
        <v>1927</v>
      </c>
      <c r="K1168" s="277"/>
      <c r="L1168" s="322"/>
      <c r="M1168" s="281">
        <v>1.59</v>
      </c>
      <c r="N1168" s="1463">
        <v>27</v>
      </c>
      <c r="O1168" s="283">
        <v>24343.790400000002</v>
      </c>
      <c r="P1168" s="284">
        <v>2.5</v>
      </c>
      <c r="Q1168" s="1056">
        <v>608.59475999999995</v>
      </c>
      <c r="R1168" s="1056">
        <v>1567.7401</v>
      </c>
      <c r="S1168" s="1056">
        <v>486.87581</v>
      </c>
      <c r="T1168" s="285">
        <v>27007.001070000002</v>
      </c>
      <c r="U1168" s="286">
        <v>4348.1271699999998</v>
      </c>
      <c r="V1168" s="286">
        <v>31355.128240000002</v>
      </c>
      <c r="W1168" s="287">
        <v>1708.3436999999999</v>
      </c>
      <c r="X1168" s="287">
        <v>287.50380000000001</v>
      </c>
      <c r="Y1168" s="287">
        <v>748.03139999999996</v>
      </c>
      <c r="Z1168" s="286">
        <v>2743.8788999999997</v>
      </c>
      <c r="AA1168" s="285">
        <v>34099.007140000002</v>
      </c>
      <c r="AB1168" s="263"/>
      <c r="AC1168" s="263"/>
      <c r="AD1168" s="263"/>
      <c r="AE1168" s="249"/>
      <c r="AF1168" s="249"/>
      <c r="AG1168" s="249"/>
      <c r="AH1168" s="233" t="s">
        <v>364</v>
      </c>
      <c r="AI1168" s="233"/>
      <c r="AJ1168" s="355"/>
      <c r="AK1168" s="1636"/>
      <c r="AL1168" s="483"/>
      <c r="AM1168"/>
      <c r="AO1168" t="s">
        <v>364</v>
      </c>
      <c r="AQ1168" s="1457"/>
    </row>
    <row r="1169" spans="1:43" ht="40.15" customHeight="1" x14ac:dyDescent="0.2">
      <c r="A1169" s="804" t="s">
        <v>3212</v>
      </c>
      <c r="B1169" s="781" t="s">
        <v>2277</v>
      </c>
      <c r="C1169" s="977" t="s">
        <v>2553</v>
      </c>
      <c r="D1169" s="977" t="s">
        <v>2556</v>
      </c>
      <c r="E1169" s="769">
        <v>338</v>
      </c>
      <c r="F1169" s="332" t="s">
        <v>2699</v>
      </c>
      <c r="G1169" s="268" t="s">
        <v>167</v>
      </c>
      <c r="H1169" s="268" t="s">
        <v>498</v>
      </c>
      <c r="I1169" s="898"/>
      <c r="J1169" s="1045" t="s">
        <v>2700</v>
      </c>
      <c r="K1169" s="271">
        <v>12</v>
      </c>
      <c r="L1169" s="327" t="s">
        <v>641</v>
      </c>
      <c r="M1169" s="272">
        <v>5.92</v>
      </c>
      <c r="N1169" s="1097"/>
      <c r="O1169" s="273">
        <v>171430.68000000002</v>
      </c>
      <c r="P1169" s="269"/>
      <c r="Q1169" s="1055">
        <v>93855.029469999994</v>
      </c>
      <c r="R1169" s="1055">
        <v>11040.13579</v>
      </c>
      <c r="S1169" s="1055">
        <v>3428.6136099999999</v>
      </c>
      <c r="T1169" s="274">
        <v>279754.45887000003</v>
      </c>
      <c r="U1169" s="272">
        <v>45040.467879999997</v>
      </c>
      <c r="V1169" s="272">
        <v>324794.92675000004</v>
      </c>
      <c r="W1169" s="275">
        <v>6360.6256000000003</v>
      </c>
      <c r="X1169" s="275">
        <v>1070.4544000000001</v>
      </c>
      <c r="Y1169" s="275">
        <v>2785.1232</v>
      </c>
      <c r="Z1169" s="272">
        <v>10216.2032</v>
      </c>
      <c r="AA1169" s="274">
        <v>335011.12995000003</v>
      </c>
      <c r="AB1169" s="341">
        <v>0</v>
      </c>
      <c r="AC1169" s="341">
        <v>0</v>
      </c>
      <c r="AD1169" s="339">
        <v>0</v>
      </c>
      <c r="AE1169" s="340">
        <v>0</v>
      </c>
      <c r="AF1169" s="340">
        <v>0</v>
      </c>
      <c r="AG1169" s="340">
        <v>0</v>
      </c>
      <c r="AH1169" s="842">
        <v>335011.12995000003</v>
      </c>
      <c r="AI1169" s="842">
        <v>27917.59</v>
      </c>
      <c r="AJ1169" s="395"/>
      <c r="AK1169" s="1635">
        <v>155</v>
      </c>
      <c r="AL1169" s="484"/>
      <c r="AM1169" s="751" t="s">
        <v>2604</v>
      </c>
      <c r="AN1169" t="b">
        <v>0</v>
      </c>
      <c r="AO1169" t="e">
        <v>#NAME?</v>
      </c>
      <c r="AQ1169" s="1454"/>
    </row>
    <row r="1170" spans="1:43" outlineLevel="1" x14ac:dyDescent="0.2">
      <c r="A1170" s="787"/>
      <c r="B1170" s="781" t="s">
        <v>2277</v>
      </c>
      <c r="C1170" s="977"/>
      <c r="D1170" s="977"/>
      <c r="E1170" s="767">
        <v>338</v>
      </c>
      <c r="F1170" s="333">
        <v>63</v>
      </c>
      <c r="G1170" s="276" t="s">
        <v>167</v>
      </c>
      <c r="H1170" s="277"/>
      <c r="I1170" s="895">
        <v>1</v>
      </c>
      <c r="J1170" s="279" t="s">
        <v>546</v>
      </c>
      <c r="K1170" s="319"/>
      <c r="L1170" s="321"/>
      <c r="M1170" s="281">
        <v>2.57</v>
      </c>
      <c r="N1170" s="1463">
        <v>54</v>
      </c>
      <c r="O1170" s="283">
        <v>113456.04240000001</v>
      </c>
      <c r="P1170" s="284">
        <v>73.64</v>
      </c>
      <c r="Q1170" s="1056">
        <v>83549.029620000001</v>
      </c>
      <c r="R1170" s="1056">
        <v>7306.5691299999999</v>
      </c>
      <c r="S1170" s="1056">
        <v>2269.1208499999998</v>
      </c>
      <c r="T1170" s="285">
        <v>206580.76200000002</v>
      </c>
      <c r="U1170" s="286">
        <v>33259.502679999998</v>
      </c>
      <c r="V1170" s="286">
        <v>239840.26468000002</v>
      </c>
      <c r="W1170" s="287">
        <v>2761.2851000000001</v>
      </c>
      <c r="X1170" s="287">
        <v>464.70740000000001</v>
      </c>
      <c r="Y1170" s="287">
        <v>1209.0822000000001</v>
      </c>
      <c r="Z1170" s="286">
        <v>4435.0747000000001</v>
      </c>
      <c r="AA1170" s="285">
        <v>244275.33938000002</v>
      </c>
      <c r="AB1170" s="369"/>
      <c r="AC1170" s="369"/>
      <c r="AD1170" s="369"/>
      <c r="AE1170" s="350"/>
      <c r="AF1170" s="350"/>
      <c r="AG1170" s="350"/>
      <c r="AH1170" s="847" t="s">
        <v>364</v>
      </c>
      <c r="AI1170" s="847"/>
      <c r="AJ1170" s="358"/>
      <c r="AK1170" s="1636"/>
      <c r="AL1170" s="483"/>
      <c r="AM1170"/>
      <c r="AO1170" t="s">
        <v>364</v>
      </c>
      <c r="AQ1170" s="1453"/>
    </row>
    <row r="1171" spans="1:43" outlineLevel="1" x14ac:dyDescent="0.2">
      <c r="A1171" s="787"/>
      <c r="B1171" s="781" t="s">
        <v>2277</v>
      </c>
      <c r="C1171" s="977"/>
      <c r="D1171" s="977"/>
      <c r="E1171" s="767">
        <v>338</v>
      </c>
      <c r="F1171" s="333">
        <v>63</v>
      </c>
      <c r="G1171" s="276" t="s">
        <v>167</v>
      </c>
      <c r="H1171" s="277"/>
      <c r="I1171" s="895">
        <v>180</v>
      </c>
      <c r="J1171" s="279" t="s">
        <v>543</v>
      </c>
      <c r="K1171" s="319"/>
      <c r="L1171" s="322"/>
      <c r="M1171" s="281">
        <v>2.57</v>
      </c>
      <c r="N1171" s="1463">
        <v>31</v>
      </c>
      <c r="O1171" s="283">
        <v>46032.400800000003</v>
      </c>
      <c r="P1171" s="284">
        <v>21.74</v>
      </c>
      <c r="Q1171" s="1056">
        <v>10007.443929999999</v>
      </c>
      <c r="R1171" s="1056">
        <v>2964.4866099999999</v>
      </c>
      <c r="S1171" s="1056">
        <v>920.64801999999997</v>
      </c>
      <c r="T1171" s="285">
        <v>59924.979360000005</v>
      </c>
      <c r="U1171" s="286">
        <v>9647.9216799999995</v>
      </c>
      <c r="V1171" s="286">
        <v>69572.901039999997</v>
      </c>
      <c r="W1171" s="287">
        <v>2761.2851000000001</v>
      </c>
      <c r="X1171" s="287">
        <v>464.70740000000001</v>
      </c>
      <c r="Y1171" s="287">
        <v>1209.0822000000001</v>
      </c>
      <c r="Z1171" s="286">
        <v>4435.0747000000001</v>
      </c>
      <c r="AA1171" s="285">
        <v>74007.975739999994</v>
      </c>
      <c r="AB1171" s="263"/>
      <c r="AC1171" s="263"/>
      <c r="AD1171" s="263"/>
      <c r="AE1171" s="249"/>
      <c r="AF1171" s="249"/>
      <c r="AG1171" s="249"/>
      <c r="AH1171" s="225" t="s">
        <v>364</v>
      </c>
      <c r="AI1171" s="225"/>
      <c r="AJ1171" s="266"/>
      <c r="AK1171" s="1636"/>
      <c r="AL1171" s="483"/>
      <c r="AM1171"/>
      <c r="AO1171" t="s">
        <v>364</v>
      </c>
      <c r="AQ1171" s="1453"/>
    </row>
    <row r="1172" spans="1:43" outlineLevel="1" x14ac:dyDescent="0.2">
      <c r="A1172" s="787"/>
      <c r="B1172" s="781" t="s">
        <v>2277</v>
      </c>
      <c r="C1172" s="977"/>
      <c r="D1172" s="977"/>
      <c r="E1172" s="767">
        <v>338</v>
      </c>
      <c r="F1172" s="333">
        <v>63</v>
      </c>
      <c r="G1172" s="276" t="s">
        <v>167</v>
      </c>
      <c r="H1172" s="277"/>
      <c r="I1172" s="895">
        <v>200</v>
      </c>
      <c r="J1172" s="279" t="s">
        <v>1927</v>
      </c>
      <c r="K1172" s="277"/>
      <c r="L1172" s="322"/>
      <c r="M1172" s="281">
        <v>0.78</v>
      </c>
      <c r="N1172" s="1463">
        <v>27</v>
      </c>
      <c r="O1172" s="283">
        <v>11942.236800000001</v>
      </c>
      <c r="P1172" s="284">
        <v>2.5</v>
      </c>
      <c r="Q1172" s="1056">
        <v>298.55592000000001</v>
      </c>
      <c r="R1172" s="1056">
        <v>769.08005000000003</v>
      </c>
      <c r="S1172" s="1056">
        <v>238.84474</v>
      </c>
      <c r="T1172" s="285">
        <v>13248.717510000002</v>
      </c>
      <c r="U1172" s="286">
        <v>2133.0435200000002</v>
      </c>
      <c r="V1172" s="286">
        <v>15381.761030000001</v>
      </c>
      <c r="W1172" s="287">
        <v>838.05539999999996</v>
      </c>
      <c r="X1172" s="287">
        <v>141.03960000000001</v>
      </c>
      <c r="Y1172" s="287">
        <v>366.9588</v>
      </c>
      <c r="Z1172" s="286">
        <v>1346.0538000000001</v>
      </c>
      <c r="AA1172" s="285">
        <v>16727.814830000003</v>
      </c>
      <c r="AB1172" s="257"/>
      <c r="AC1172" s="257"/>
      <c r="AD1172" s="263"/>
      <c r="AE1172" s="249"/>
      <c r="AF1172" s="249"/>
      <c r="AG1172" s="249"/>
      <c r="AH1172" s="225" t="s">
        <v>364</v>
      </c>
      <c r="AI1172" s="225"/>
      <c r="AJ1172" s="266"/>
      <c r="AK1172" s="1636"/>
      <c r="AL1172" s="483"/>
      <c r="AM1172"/>
      <c r="AO1172" t="s">
        <v>364</v>
      </c>
      <c r="AQ1172" s="1453"/>
    </row>
    <row r="1173" spans="1:43" ht="27.75" customHeight="1" x14ac:dyDescent="0.2">
      <c r="A1173" s="804" t="s">
        <v>2148</v>
      </c>
      <c r="B1173" s="781" t="s">
        <v>2277</v>
      </c>
      <c r="C1173" s="977" t="s">
        <v>2553</v>
      </c>
      <c r="D1173" s="977" t="s">
        <v>443</v>
      </c>
      <c r="E1173" s="769">
        <v>346</v>
      </c>
      <c r="F1173" s="268" t="s">
        <v>197</v>
      </c>
      <c r="G1173" s="268" t="s">
        <v>167</v>
      </c>
      <c r="H1173" s="268" t="s">
        <v>498</v>
      </c>
      <c r="I1173" s="900"/>
      <c r="J1173" s="270" t="s">
        <v>719</v>
      </c>
      <c r="K1173" s="271">
        <v>12</v>
      </c>
      <c r="L1173" s="327" t="s">
        <v>641</v>
      </c>
      <c r="M1173" s="272">
        <v>1.1499999999999999</v>
      </c>
      <c r="N1173" s="1097"/>
      <c r="O1173" s="273">
        <v>25866.624</v>
      </c>
      <c r="P1173" s="269"/>
      <c r="Q1173" s="1055">
        <v>646.66559999999993</v>
      </c>
      <c r="R1173" s="1055">
        <v>1665.81059</v>
      </c>
      <c r="S1173" s="1055">
        <v>517.33248000000003</v>
      </c>
      <c r="T1173" s="274">
        <v>28696.432670000002</v>
      </c>
      <c r="U1173" s="272">
        <v>4620.1256599999997</v>
      </c>
      <c r="V1173" s="272">
        <v>33316.55833</v>
      </c>
      <c r="W1173" s="275">
        <v>1235.5945000000002</v>
      </c>
      <c r="X1173" s="275">
        <v>207.94299999999998</v>
      </c>
      <c r="Y1173" s="275">
        <v>541.029</v>
      </c>
      <c r="Z1173" s="272">
        <v>1984.5664999999999</v>
      </c>
      <c r="AA1173" s="274">
        <v>35301.124830000001</v>
      </c>
      <c r="AB1173" s="339">
        <v>4288.96</v>
      </c>
      <c r="AC1173" s="339">
        <v>652.13</v>
      </c>
      <c r="AD1173" s="339">
        <v>950.04</v>
      </c>
      <c r="AE1173" s="340">
        <v>4698.47</v>
      </c>
      <c r="AF1173" s="340">
        <v>714.4</v>
      </c>
      <c r="AG1173" s="340">
        <v>1561.12</v>
      </c>
      <c r="AH1173" s="842">
        <v>42275.114830000006</v>
      </c>
      <c r="AI1173" s="842">
        <v>3522.93</v>
      </c>
      <c r="AJ1173" s="395"/>
      <c r="AK1173" s="1635">
        <v>156</v>
      </c>
      <c r="AL1173" s="484"/>
      <c r="AM1173" s="751" t="s">
        <v>2604</v>
      </c>
      <c r="AN1173" t="b">
        <v>0</v>
      </c>
      <c r="AO1173" t="e">
        <v>#NAME?</v>
      </c>
      <c r="AQ1173" s="1454"/>
    </row>
    <row r="1174" spans="1:43" outlineLevel="1" x14ac:dyDescent="0.2">
      <c r="A1174" s="787"/>
      <c r="B1174" s="781" t="s">
        <v>2277</v>
      </c>
      <c r="C1174" s="977"/>
      <c r="D1174" s="977"/>
      <c r="E1174" s="767">
        <v>346</v>
      </c>
      <c r="F1174" s="333" t="s">
        <v>197</v>
      </c>
      <c r="G1174" s="276" t="s">
        <v>167</v>
      </c>
      <c r="H1174" s="277"/>
      <c r="I1174" s="895">
        <v>80</v>
      </c>
      <c r="J1174" s="279" t="s">
        <v>561</v>
      </c>
      <c r="K1174" s="280"/>
      <c r="L1174" s="321"/>
      <c r="M1174" s="281">
        <v>1</v>
      </c>
      <c r="N1174" s="1463">
        <v>38</v>
      </c>
      <c r="O1174" s="283">
        <v>23570.04</v>
      </c>
      <c r="P1174" s="284">
        <v>2.5</v>
      </c>
      <c r="Q1174" s="1056">
        <v>589.25099999999998</v>
      </c>
      <c r="R1174" s="1056">
        <v>1517.91058</v>
      </c>
      <c r="S1174" s="1056">
        <v>471.4008</v>
      </c>
      <c r="T1174" s="285">
        <v>26148.60238</v>
      </c>
      <c r="U1174" s="286">
        <v>4209.9249799999998</v>
      </c>
      <c r="V1174" s="286">
        <v>30358.52736</v>
      </c>
      <c r="W1174" s="287">
        <v>1074.43</v>
      </c>
      <c r="X1174" s="287">
        <v>180.82</v>
      </c>
      <c r="Y1174" s="287">
        <v>470.46</v>
      </c>
      <c r="Z1174" s="286">
        <v>1725.71</v>
      </c>
      <c r="AA1174" s="285">
        <v>32084.237359999999</v>
      </c>
      <c r="AB1174" s="350"/>
      <c r="AC1174" s="350"/>
      <c r="AD1174" s="350"/>
      <c r="AE1174" s="350"/>
      <c r="AF1174" s="350"/>
      <c r="AG1174" s="350"/>
      <c r="AH1174" s="843" t="s">
        <v>364</v>
      </c>
      <c r="AI1174" s="843"/>
      <c r="AJ1174" s="351"/>
      <c r="AK1174" s="1636"/>
      <c r="AL1174" s="483"/>
      <c r="AM1174"/>
      <c r="AO1174" t="s">
        <v>364</v>
      </c>
      <c r="AQ1174" s="1453"/>
    </row>
    <row r="1175" spans="1:43" outlineLevel="1" x14ac:dyDescent="0.2">
      <c r="A1175" s="787"/>
      <c r="B1175" s="807" t="s">
        <v>2277</v>
      </c>
      <c r="C1175" s="978"/>
      <c r="D1175" s="978"/>
      <c r="E1175" s="768">
        <v>346</v>
      </c>
      <c r="F1175" s="334" t="s">
        <v>197</v>
      </c>
      <c r="G1175" s="289" t="s">
        <v>167</v>
      </c>
      <c r="H1175" s="290"/>
      <c r="I1175" s="899">
        <v>200</v>
      </c>
      <c r="J1175" s="292" t="s">
        <v>1927</v>
      </c>
      <c r="K1175" s="290"/>
      <c r="L1175" s="656"/>
      <c r="M1175" s="294">
        <v>0.15</v>
      </c>
      <c r="N1175" s="1465">
        <v>27</v>
      </c>
      <c r="O1175" s="283">
        <v>2296.5839999999998</v>
      </c>
      <c r="P1175" s="297">
        <v>2.5</v>
      </c>
      <c r="Q1175" s="1056">
        <v>57.4146</v>
      </c>
      <c r="R1175" s="1056">
        <v>147.90001000000001</v>
      </c>
      <c r="S1175" s="1056">
        <v>45.93168</v>
      </c>
      <c r="T1175" s="298">
        <v>2547.8302899999999</v>
      </c>
      <c r="U1175" s="286">
        <v>410.20067999999998</v>
      </c>
      <c r="V1175" s="299">
        <v>2958.0309699999998</v>
      </c>
      <c r="W1175" s="287">
        <v>161.1645</v>
      </c>
      <c r="X1175" s="287">
        <v>27.123000000000001</v>
      </c>
      <c r="Y1175" s="287">
        <v>70.569000000000003</v>
      </c>
      <c r="Z1175" s="299">
        <v>258.85649999999998</v>
      </c>
      <c r="AA1175" s="298">
        <v>3216.8874699999997</v>
      </c>
      <c r="AB1175" s="260"/>
      <c r="AC1175" s="260"/>
      <c r="AD1175" s="260"/>
      <c r="AE1175" s="260"/>
      <c r="AF1175" s="260"/>
      <c r="AG1175" s="260"/>
      <c r="AH1175" s="261" t="s">
        <v>364</v>
      </c>
      <c r="AI1175" s="261"/>
      <c r="AJ1175" s="267"/>
      <c r="AK1175" s="1633"/>
      <c r="AL1175" s="483"/>
      <c r="AM1175"/>
      <c r="AO1175" t="s">
        <v>364</v>
      </c>
      <c r="AQ1175" s="1453"/>
    </row>
    <row r="1176" spans="1:43" ht="27.75" customHeight="1" x14ac:dyDescent="0.2">
      <c r="A1176" s="804" t="s">
        <v>2149</v>
      </c>
      <c r="B1176" s="781" t="s">
        <v>2277</v>
      </c>
      <c r="C1176" s="977" t="s">
        <v>2553</v>
      </c>
      <c r="D1176" s="977" t="s">
        <v>443</v>
      </c>
      <c r="E1176" s="769">
        <v>346</v>
      </c>
      <c r="F1176" s="268" t="s">
        <v>197</v>
      </c>
      <c r="G1176" s="268" t="s">
        <v>446</v>
      </c>
      <c r="H1176" s="268" t="s">
        <v>498</v>
      </c>
      <c r="I1176" s="900"/>
      <c r="J1176" s="270" t="s">
        <v>845</v>
      </c>
      <c r="K1176" s="271">
        <v>12</v>
      </c>
      <c r="L1176" s="327" t="s">
        <v>641</v>
      </c>
      <c r="M1176" s="272">
        <v>9.8000000000000007</v>
      </c>
      <c r="N1176" s="1097"/>
      <c r="O1176" s="273">
        <v>215290.42799999999</v>
      </c>
      <c r="P1176" s="269"/>
      <c r="Q1176" s="1055">
        <v>5382.2606999999998</v>
      </c>
      <c r="R1176" s="1055">
        <v>13864.703560000002</v>
      </c>
      <c r="S1176" s="1055">
        <v>4305.8085599999995</v>
      </c>
      <c r="T1176" s="274">
        <v>238843.20082</v>
      </c>
      <c r="U1176" s="272">
        <v>38453.75533</v>
      </c>
      <c r="V1176" s="272">
        <v>277296.95614999998</v>
      </c>
      <c r="W1176" s="275">
        <v>10529.414000000001</v>
      </c>
      <c r="X1176" s="275">
        <v>1772.0359999999998</v>
      </c>
      <c r="Y1176" s="275">
        <v>4610.5079999999998</v>
      </c>
      <c r="Z1176" s="272">
        <v>16911.957999999999</v>
      </c>
      <c r="AA1176" s="274">
        <v>294208.91414999997</v>
      </c>
      <c r="AB1176" s="339">
        <v>59474.69</v>
      </c>
      <c r="AC1176" s="339">
        <v>6752.02</v>
      </c>
      <c r="AD1176" s="339">
        <v>950.04</v>
      </c>
      <c r="AE1176" s="340">
        <v>65153.33</v>
      </c>
      <c r="AF1176" s="340">
        <v>7396.7</v>
      </c>
      <c r="AG1176" s="340">
        <v>1561.12</v>
      </c>
      <c r="AH1176" s="842">
        <v>368320.06414999999</v>
      </c>
      <c r="AI1176" s="842">
        <v>30693.34</v>
      </c>
      <c r="AJ1176" s="395"/>
      <c r="AK1176" s="1635">
        <v>157</v>
      </c>
      <c r="AL1176" s="484"/>
      <c r="AM1176" s="751" t="s">
        <v>2604</v>
      </c>
      <c r="AN1176" t="b">
        <v>0</v>
      </c>
      <c r="AO1176" t="e">
        <v>#NAME?</v>
      </c>
      <c r="AQ1176" s="1454"/>
    </row>
    <row r="1177" spans="1:43" outlineLevel="1" x14ac:dyDescent="0.2">
      <c r="A1177" s="787"/>
      <c r="B1177" s="781" t="s">
        <v>2277</v>
      </c>
      <c r="C1177" s="977"/>
      <c r="D1177" s="977"/>
      <c r="E1177" s="767">
        <v>346</v>
      </c>
      <c r="F1177" s="333" t="s">
        <v>197</v>
      </c>
      <c r="G1177" s="276" t="s">
        <v>446</v>
      </c>
      <c r="H1177" s="277"/>
      <c r="I1177" s="895">
        <v>80</v>
      </c>
      <c r="J1177" s="279" t="s">
        <v>561</v>
      </c>
      <c r="K1177" s="280"/>
      <c r="L1177" s="321"/>
      <c r="M1177" s="281">
        <v>4.5</v>
      </c>
      <c r="N1177" s="1463">
        <v>38</v>
      </c>
      <c r="O1177" s="283">
        <v>106065.18</v>
      </c>
      <c r="P1177" s="284">
        <v>2.5</v>
      </c>
      <c r="Q1177" s="1056">
        <v>2651.6295</v>
      </c>
      <c r="R1177" s="1056">
        <v>6830.5975900000003</v>
      </c>
      <c r="S1177" s="1056">
        <v>2121.3036000000002</v>
      </c>
      <c r="T1177" s="285">
        <v>117668.71068999999</v>
      </c>
      <c r="U1177" s="286">
        <v>18944.662420000001</v>
      </c>
      <c r="V1177" s="286">
        <v>136613.37310999999</v>
      </c>
      <c r="W1177" s="287">
        <v>4834.9350000000004</v>
      </c>
      <c r="X1177" s="287">
        <v>813.69</v>
      </c>
      <c r="Y1177" s="287">
        <v>2117.0700000000002</v>
      </c>
      <c r="Z1177" s="286">
        <v>7765.6949999999997</v>
      </c>
      <c r="AA1177" s="285">
        <v>144379.06810999999</v>
      </c>
      <c r="AB1177" s="350"/>
      <c r="AC1177" s="350"/>
      <c r="AD1177" s="350"/>
      <c r="AE1177" s="350"/>
      <c r="AF1177" s="350"/>
      <c r="AG1177" s="350"/>
      <c r="AH1177" s="1435" t="s">
        <v>364</v>
      </c>
      <c r="AI1177" s="843"/>
      <c r="AJ1177" s="351"/>
      <c r="AK1177" s="1636"/>
      <c r="AL1177" s="483"/>
      <c r="AM1177"/>
      <c r="AO1177" t="s">
        <v>364</v>
      </c>
      <c r="AQ1177" s="1453"/>
    </row>
    <row r="1178" spans="1:43" ht="12.75" customHeight="1" outlineLevel="1" x14ac:dyDescent="0.2">
      <c r="A1178" s="787"/>
      <c r="B1178" s="781" t="s">
        <v>2277</v>
      </c>
      <c r="C1178" s="977"/>
      <c r="D1178" s="977"/>
      <c r="E1178" s="767">
        <v>346</v>
      </c>
      <c r="F1178" s="333" t="s">
        <v>197</v>
      </c>
      <c r="G1178" s="276" t="s">
        <v>446</v>
      </c>
      <c r="H1178" s="277"/>
      <c r="I1178" s="895">
        <v>61</v>
      </c>
      <c r="J1178" s="279" t="s">
        <v>509</v>
      </c>
      <c r="K1178" s="277"/>
      <c r="L1178" s="322"/>
      <c r="M1178" s="281">
        <v>2</v>
      </c>
      <c r="N1178" s="1463">
        <v>34</v>
      </c>
      <c r="O1178" s="283">
        <v>40295.519999999997</v>
      </c>
      <c r="P1178" s="284">
        <v>2.5</v>
      </c>
      <c r="Q1178" s="1056">
        <v>1007.388</v>
      </c>
      <c r="R1178" s="1056">
        <v>2595.0314899999998</v>
      </c>
      <c r="S1178" s="1056">
        <v>805.91039999999998</v>
      </c>
      <c r="T1178" s="285">
        <v>44703.849889999998</v>
      </c>
      <c r="U1178" s="286">
        <v>7197.3198300000004</v>
      </c>
      <c r="V1178" s="286">
        <v>51901.169719999998</v>
      </c>
      <c r="W1178" s="287">
        <v>2148.86</v>
      </c>
      <c r="X1178" s="287">
        <v>361.64</v>
      </c>
      <c r="Y1178" s="287">
        <v>940.92</v>
      </c>
      <c r="Z1178" s="286">
        <v>3451.42</v>
      </c>
      <c r="AA1178" s="285">
        <v>55352.589719999996</v>
      </c>
      <c r="AB1178" s="249"/>
      <c r="AC1178" s="249"/>
      <c r="AD1178" s="249"/>
      <c r="AE1178" s="249"/>
      <c r="AF1178" s="249"/>
      <c r="AG1178" s="249"/>
      <c r="AH1178" s="1435" t="s">
        <v>364</v>
      </c>
      <c r="AI1178" s="225"/>
      <c r="AJ1178" s="266"/>
      <c r="AK1178" s="1636"/>
      <c r="AL1178" s="483"/>
      <c r="AM1178"/>
      <c r="AO1178" t="s">
        <v>364</v>
      </c>
      <c r="AQ1178" s="1453"/>
    </row>
    <row r="1179" spans="1:43" ht="12.75" customHeight="1" outlineLevel="1" x14ac:dyDescent="0.2">
      <c r="A1179" s="787"/>
      <c r="B1179" s="781" t="s">
        <v>2277</v>
      </c>
      <c r="C1179" s="977"/>
      <c r="D1179" s="977"/>
      <c r="E1179" s="767">
        <v>346</v>
      </c>
      <c r="F1179" s="333" t="s">
        <v>197</v>
      </c>
      <c r="G1179" s="276" t="s">
        <v>446</v>
      </c>
      <c r="H1179" s="277"/>
      <c r="I1179" s="895">
        <v>141</v>
      </c>
      <c r="J1179" s="279" t="s">
        <v>569</v>
      </c>
      <c r="K1179" s="277"/>
      <c r="L1179" s="322"/>
      <c r="M1179" s="281">
        <v>2</v>
      </c>
      <c r="N1179" s="1463">
        <v>39</v>
      </c>
      <c r="O1179" s="283">
        <v>49026</v>
      </c>
      <c r="P1179" s="284">
        <v>2.5</v>
      </c>
      <c r="Q1179" s="1056">
        <v>1225.6500000000001</v>
      </c>
      <c r="R1179" s="1056">
        <v>3157.2743999999998</v>
      </c>
      <c r="S1179" s="1056">
        <v>980.52</v>
      </c>
      <c r="T1179" s="285">
        <v>54389.4444</v>
      </c>
      <c r="U1179" s="286">
        <v>8756.7005499999996</v>
      </c>
      <c r="V1179" s="286">
        <v>63146.144950000002</v>
      </c>
      <c r="W1179" s="287">
        <v>2148.86</v>
      </c>
      <c r="X1179" s="287">
        <v>361.64</v>
      </c>
      <c r="Y1179" s="287">
        <v>940.92</v>
      </c>
      <c r="Z1179" s="286">
        <v>3451.42</v>
      </c>
      <c r="AA1179" s="285">
        <v>66597.56495</v>
      </c>
      <c r="AB1179" s="249"/>
      <c r="AC1179" s="249"/>
      <c r="AD1179" s="249"/>
      <c r="AE1179" s="249"/>
      <c r="AF1179" s="249"/>
      <c r="AG1179" s="249"/>
      <c r="AH1179" s="1435" t="s">
        <v>364</v>
      </c>
      <c r="AI1179" s="225"/>
      <c r="AJ1179" s="266"/>
      <c r="AK1179" s="1636"/>
      <c r="AL1179" s="483"/>
      <c r="AM1179"/>
      <c r="AO1179" t="s">
        <v>364</v>
      </c>
      <c r="AQ1179" s="1453"/>
    </row>
    <row r="1180" spans="1:43" outlineLevel="1" x14ac:dyDescent="0.2">
      <c r="A1180" s="787"/>
      <c r="B1180" s="781" t="s">
        <v>2277</v>
      </c>
      <c r="C1180" s="977"/>
      <c r="D1180" s="977"/>
      <c r="E1180" s="767">
        <v>346</v>
      </c>
      <c r="F1180" s="333" t="s">
        <v>197</v>
      </c>
      <c r="G1180" s="276" t="s">
        <v>446</v>
      </c>
      <c r="H1180" s="277"/>
      <c r="I1180" s="895">
        <v>200</v>
      </c>
      <c r="J1180" s="279" t="s">
        <v>1927</v>
      </c>
      <c r="K1180" s="277"/>
      <c r="L1180" s="322"/>
      <c r="M1180" s="281">
        <v>1.3</v>
      </c>
      <c r="N1180" s="1463">
        <v>27</v>
      </c>
      <c r="O1180" s="283">
        <v>19903.727999999999</v>
      </c>
      <c r="P1180" s="284">
        <v>2.5</v>
      </c>
      <c r="Q1180" s="1056">
        <v>497.59320000000002</v>
      </c>
      <c r="R1180" s="1056">
        <v>1281.80008</v>
      </c>
      <c r="S1180" s="1056">
        <v>398.07456000000002</v>
      </c>
      <c r="T1180" s="285">
        <v>22081.19584</v>
      </c>
      <c r="U1180" s="286">
        <v>3555.0725299999999</v>
      </c>
      <c r="V1180" s="286">
        <v>25636.268370000002</v>
      </c>
      <c r="W1180" s="287">
        <v>1396.759</v>
      </c>
      <c r="X1180" s="287">
        <v>235.066</v>
      </c>
      <c r="Y1180" s="287">
        <v>611.59799999999996</v>
      </c>
      <c r="Z1180" s="286">
        <v>2243.4229999999998</v>
      </c>
      <c r="AA1180" s="285">
        <v>27879.69137</v>
      </c>
      <c r="AB1180" s="249"/>
      <c r="AC1180" s="249"/>
      <c r="AD1180" s="249"/>
      <c r="AE1180" s="249"/>
      <c r="AF1180" s="249"/>
      <c r="AG1180" s="249"/>
      <c r="AH1180" s="1435" t="s">
        <v>364</v>
      </c>
      <c r="AI1180" s="225"/>
      <c r="AJ1180" s="266"/>
      <c r="AK1180" s="1636"/>
      <c r="AL1180" s="483"/>
      <c r="AM1180"/>
      <c r="AO1180" t="s">
        <v>364</v>
      </c>
      <c r="AQ1180" s="1453"/>
    </row>
    <row r="1181" spans="1:43" ht="15" customHeight="1" outlineLevel="1" x14ac:dyDescent="0.2">
      <c r="A1181" s="787"/>
      <c r="B1181" s="781" t="s">
        <v>2277</v>
      </c>
      <c r="C1181" s="977"/>
      <c r="D1181" s="977"/>
      <c r="E1181" s="767">
        <v>346</v>
      </c>
      <c r="F1181" s="333" t="s">
        <v>197</v>
      </c>
      <c r="G1181" s="276" t="s">
        <v>446</v>
      </c>
      <c r="H1181" s="277"/>
      <c r="I1181" s="902" t="s">
        <v>587</v>
      </c>
      <c r="J1181" s="445" t="s">
        <v>720</v>
      </c>
      <c r="K1181" s="446"/>
      <c r="L1181" s="657"/>
      <c r="M1181" s="436"/>
      <c r="N1181" s="1477"/>
      <c r="O1181" s="436"/>
      <c r="P1181" s="448"/>
      <c r="Q1181" s="1064"/>
      <c r="R1181" s="1064"/>
      <c r="S1181" s="1064"/>
      <c r="T1181" s="436"/>
      <c r="U1181" s="436"/>
      <c r="V1181" s="436"/>
      <c r="W1181" s="436"/>
      <c r="X1181" s="436"/>
      <c r="Y1181" s="436"/>
      <c r="Z1181" s="436"/>
      <c r="AA1181" s="436"/>
      <c r="AB1181" s="249"/>
      <c r="AC1181" s="249"/>
      <c r="AD1181" s="249"/>
      <c r="AE1181" s="249"/>
      <c r="AF1181" s="249"/>
      <c r="AG1181" s="249"/>
      <c r="AH1181" s="1435" t="s">
        <v>364</v>
      </c>
      <c r="AI1181" s="225"/>
      <c r="AJ1181" s="266"/>
      <c r="AK1181" s="1636"/>
      <c r="AL1181" s="483"/>
      <c r="AM1181"/>
      <c r="AO1181" t="s">
        <v>364</v>
      </c>
      <c r="AQ1181" s="1453"/>
    </row>
    <row r="1182" spans="1:43" outlineLevel="1" x14ac:dyDescent="0.2">
      <c r="A1182" s="787"/>
      <c r="B1182" s="807" t="s">
        <v>2277</v>
      </c>
      <c r="C1182" s="978"/>
      <c r="D1182" s="978"/>
      <c r="E1182" s="768">
        <v>346</v>
      </c>
      <c r="F1182" s="334" t="s">
        <v>197</v>
      </c>
      <c r="G1182" s="289" t="s">
        <v>446</v>
      </c>
      <c r="H1182" s="290"/>
      <c r="I1182" s="897" t="s">
        <v>587</v>
      </c>
      <c r="J1182" s="437" t="s">
        <v>721</v>
      </c>
      <c r="K1182" s="259"/>
      <c r="L1182" s="658"/>
      <c r="M1182" s="260"/>
      <c r="N1182" s="1466"/>
      <c r="O1182" s="260"/>
      <c r="P1182" s="262"/>
      <c r="Q1182" s="1059"/>
      <c r="R1182" s="1059"/>
      <c r="S1182" s="1059"/>
      <c r="T1182" s="260"/>
      <c r="U1182" s="260"/>
      <c r="V1182" s="260"/>
      <c r="W1182" s="260"/>
      <c r="X1182" s="260"/>
      <c r="Y1182" s="260"/>
      <c r="Z1182" s="260"/>
      <c r="AA1182" s="260"/>
      <c r="AB1182" s="260"/>
      <c r="AC1182" s="260"/>
      <c r="AD1182" s="260"/>
      <c r="AE1182" s="260"/>
      <c r="AF1182" s="260"/>
      <c r="AG1182" s="260"/>
      <c r="AH1182" s="1435" t="s">
        <v>364</v>
      </c>
      <c r="AI1182" s="261"/>
      <c r="AJ1182" s="267"/>
      <c r="AK1182" s="1633"/>
      <c r="AL1182" s="483"/>
      <c r="AM1182"/>
      <c r="AO1182" t="s">
        <v>364</v>
      </c>
      <c r="AQ1182" s="1453"/>
    </row>
    <row r="1183" spans="1:43" ht="30" customHeight="1" x14ac:dyDescent="0.2">
      <c r="A1183" s="804" t="s">
        <v>2150</v>
      </c>
      <c r="B1183" s="781" t="s">
        <v>2277</v>
      </c>
      <c r="C1183" s="977" t="s">
        <v>2553</v>
      </c>
      <c r="D1183" s="977" t="s">
        <v>443</v>
      </c>
      <c r="E1183" s="769">
        <v>346</v>
      </c>
      <c r="F1183" s="332" t="s">
        <v>197</v>
      </c>
      <c r="G1183" s="268" t="s">
        <v>448</v>
      </c>
      <c r="H1183" s="268" t="s">
        <v>498</v>
      </c>
      <c r="I1183" s="898"/>
      <c r="J1183" s="302" t="s">
        <v>447</v>
      </c>
      <c r="K1183" s="271">
        <v>12</v>
      </c>
      <c r="L1183" s="327" t="s">
        <v>641</v>
      </c>
      <c r="M1183" s="272">
        <v>6.34</v>
      </c>
      <c r="N1183" s="1097"/>
      <c r="O1183" s="273">
        <v>138305.63039999999</v>
      </c>
      <c r="P1183" s="269"/>
      <c r="Q1183" s="1055">
        <v>3457.6407599999998</v>
      </c>
      <c r="R1183" s="1055">
        <v>8906.8826000000008</v>
      </c>
      <c r="S1183" s="1055">
        <v>2766.1126100000001</v>
      </c>
      <c r="T1183" s="274">
        <v>153436.26636999997</v>
      </c>
      <c r="U1183" s="272">
        <v>24703.238880000001</v>
      </c>
      <c r="V1183" s="272">
        <v>178139.50525000002</v>
      </c>
      <c r="W1183" s="275">
        <v>6811.8861999999999</v>
      </c>
      <c r="X1183" s="275">
        <v>1146.3987999999999</v>
      </c>
      <c r="Y1183" s="275">
        <v>2982.7164000000002</v>
      </c>
      <c r="Z1183" s="272">
        <v>10941.001399999999</v>
      </c>
      <c r="AA1183" s="274">
        <v>189080.50665</v>
      </c>
      <c r="AB1183" s="339">
        <v>38861.910000000003</v>
      </c>
      <c r="AC1183" s="339">
        <v>3776.2</v>
      </c>
      <c r="AD1183" s="339">
        <v>950.04</v>
      </c>
      <c r="AE1183" s="340">
        <v>42572.45</v>
      </c>
      <c r="AF1183" s="340">
        <v>4136.75</v>
      </c>
      <c r="AG1183" s="340">
        <v>1561.12</v>
      </c>
      <c r="AH1183" s="842">
        <v>237350.82665</v>
      </c>
      <c r="AI1183" s="842">
        <v>19779.240000000002</v>
      </c>
      <c r="AJ1183" s="395"/>
      <c r="AK1183" s="1635">
        <v>158</v>
      </c>
      <c r="AL1183" s="484"/>
      <c r="AM1183" s="751" t="s">
        <v>2604</v>
      </c>
      <c r="AN1183" t="b">
        <v>0</v>
      </c>
      <c r="AO1183" t="e">
        <v>#NAME?</v>
      </c>
      <c r="AQ1183" s="1454"/>
    </row>
    <row r="1184" spans="1:43" outlineLevel="1" x14ac:dyDescent="0.2">
      <c r="A1184" s="787"/>
      <c r="B1184" s="781" t="s">
        <v>2277</v>
      </c>
      <c r="C1184" s="977"/>
      <c r="D1184" s="977"/>
      <c r="E1184" s="767">
        <v>346</v>
      </c>
      <c r="F1184" s="333" t="s">
        <v>197</v>
      </c>
      <c r="G1184" s="276" t="s">
        <v>448</v>
      </c>
      <c r="H1184" s="277"/>
      <c r="I1184" s="895">
        <v>80</v>
      </c>
      <c r="J1184" s="279" t="s">
        <v>561</v>
      </c>
      <c r="K1184" s="280"/>
      <c r="L1184" s="321"/>
      <c r="M1184" s="281">
        <v>3</v>
      </c>
      <c r="N1184" s="1463">
        <v>38</v>
      </c>
      <c r="O1184" s="283">
        <v>70710.12</v>
      </c>
      <c r="P1184" s="284">
        <v>2.5</v>
      </c>
      <c r="Q1184" s="1056">
        <v>1767.7529999999999</v>
      </c>
      <c r="R1184" s="1056">
        <v>4553.7317300000004</v>
      </c>
      <c r="S1184" s="1056">
        <v>1414.2023999999999</v>
      </c>
      <c r="T1184" s="285">
        <v>78445.807129999987</v>
      </c>
      <c r="U1184" s="286">
        <v>12629.774950000001</v>
      </c>
      <c r="V1184" s="286">
        <v>91075.582079999993</v>
      </c>
      <c r="W1184" s="287">
        <v>3223.29</v>
      </c>
      <c r="X1184" s="287">
        <v>542.46</v>
      </c>
      <c r="Y1184" s="287">
        <v>1411.38</v>
      </c>
      <c r="Z1184" s="286">
        <v>5177.13</v>
      </c>
      <c r="AA1184" s="285">
        <v>96252.712079999998</v>
      </c>
      <c r="AB1184" s="350"/>
      <c r="AC1184" s="350"/>
      <c r="AD1184" s="350"/>
      <c r="AE1184" s="350"/>
      <c r="AF1184" s="350"/>
      <c r="AG1184" s="350"/>
      <c r="AH1184" s="843" t="s">
        <v>364</v>
      </c>
      <c r="AI1184" s="843"/>
      <c r="AJ1184" s="351"/>
      <c r="AK1184" s="1636"/>
      <c r="AL1184" s="483"/>
      <c r="AM1184"/>
      <c r="AO1184" t="s">
        <v>364</v>
      </c>
      <c r="AQ1184" s="1453"/>
    </row>
    <row r="1185" spans="1:43" outlineLevel="1" x14ac:dyDescent="0.2">
      <c r="A1185" s="787"/>
      <c r="B1185" s="781" t="s">
        <v>2277</v>
      </c>
      <c r="C1185" s="977"/>
      <c r="D1185" s="977"/>
      <c r="E1185" s="767">
        <v>346</v>
      </c>
      <c r="F1185" s="333" t="s">
        <v>197</v>
      </c>
      <c r="G1185" s="276" t="s">
        <v>448</v>
      </c>
      <c r="H1185" s="277"/>
      <c r="I1185" s="895">
        <v>61</v>
      </c>
      <c r="J1185" s="279" t="s">
        <v>509</v>
      </c>
      <c r="K1185" s="277"/>
      <c r="L1185" s="322"/>
      <c r="M1185" s="281">
        <v>1.5</v>
      </c>
      <c r="N1185" s="1463">
        <v>34</v>
      </c>
      <c r="O1185" s="283">
        <v>30221.64</v>
      </c>
      <c r="P1185" s="284">
        <v>2.5</v>
      </c>
      <c r="Q1185" s="1056">
        <v>755.54100000000005</v>
      </c>
      <c r="R1185" s="1056">
        <v>1946.2736199999999</v>
      </c>
      <c r="S1185" s="1056">
        <v>604.43280000000004</v>
      </c>
      <c r="T1185" s="285">
        <v>33527.887420000006</v>
      </c>
      <c r="U1185" s="286">
        <v>5397.9898700000003</v>
      </c>
      <c r="V1185" s="286">
        <v>38925.877290000004</v>
      </c>
      <c r="W1185" s="287">
        <v>1611.645</v>
      </c>
      <c r="X1185" s="287">
        <v>271.23</v>
      </c>
      <c r="Y1185" s="287">
        <v>705.69</v>
      </c>
      <c r="Z1185" s="286">
        <v>2588.5650000000001</v>
      </c>
      <c r="AA1185" s="285">
        <v>41514.442290000006</v>
      </c>
      <c r="AB1185" s="249"/>
      <c r="AC1185" s="249"/>
      <c r="AD1185" s="249"/>
      <c r="AE1185" s="249"/>
      <c r="AF1185" s="249"/>
      <c r="AG1185" s="249"/>
      <c r="AH1185" s="225" t="s">
        <v>364</v>
      </c>
      <c r="AI1185" s="225"/>
      <c r="AJ1185" s="266"/>
      <c r="AK1185" s="1636"/>
      <c r="AL1185" s="483"/>
      <c r="AM1185"/>
      <c r="AO1185" t="s">
        <v>364</v>
      </c>
      <c r="AQ1185" s="1453"/>
    </row>
    <row r="1186" spans="1:43" outlineLevel="1" x14ac:dyDescent="0.2">
      <c r="A1186" s="787"/>
      <c r="B1186" s="781" t="s">
        <v>2277</v>
      </c>
      <c r="C1186" s="977"/>
      <c r="D1186" s="977"/>
      <c r="E1186" s="767">
        <v>346</v>
      </c>
      <c r="F1186" s="333" t="s">
        <v>197</v>
      </c>
      <c r="G1186" s="276" t="s">
        <v>448</v>
      </c>
      <c r="H1186" s="277"/>
      <c r="I1186" s="895">
        <v>141</v>
      </c>
      <c r="J1186" s="279" t="s">
        <v>569</v>
      </c>
      <c r="K1186" s="277"/>
      <c r="L1186" s="322"/>
      <c r="M1186" s="281">
        <v>1</v>
      </c>
      <c r="N1186" s="1463">
        <v>39</v>
      </c>
      <c r="O1186" s="283">
        <v>24513</v>
      </c>
      <c r="P1186" s="284">
        <v>2.5</v>
      </c>
      <c r="Q1186" s="1056">
        <v>612.82500000000005</v>
      </c>
      <c r="R1186" s="1056">
        <v>1578.6371999999999</v>
      </c>
      <c r="S1186" s="1056">
        <v>490.26</v>
      </c>
      <c r="T1186" s="285">
        <v>27194.7222</v>
      </c>
      <c r="U1186" s="286">
        <v>4378.3502699999999</v>
      </c>
      <c r="V1186" s="286">
        <v>31573.072469999999</v>
      </c>
      <c r="W1186" s="287">
        <v>1074.43</v>
      </c>
      <c r="X1186" s="287">
        <v>180.82</v>
      </c>
      <c r="Y1186" s="287">
        <v>470.46</v>
      </c>
      <c r="Z1186" s="286">
        <v>1725.71</v>
      </c>
      <c r="AA1186" s="285">
        <v>33298.782469999998</v>
      </c>
      <c r="AB1186" s="249"/>
      <c r="AC1186" s="249"/>
      <c r="AD1186" s="249"/>
      <c r="AE1186" s="249"/>
      <c r="AF1186" s="249"/>
      <c r="AG1186" s="249"/>
      <c r="AH1186" s="225" t="s">
        <v>364</v>
      </c>
      <c r="AI1186" s="225"/>
      <c r="AJ1186" s="266"/>
      <c r="AK1186" s="1636"/>
      <c r="AL1186" s="483"/>
      <c r="AM1186"/>
      <c r="AO1186" t="s">
        <v>364</v>
      </c>
      <c r="AQ1186" s="1453"/>
    </row>
    <row r="1187" spans="1:43" outlineLevel="1" x14ac:dyDescent="0.2">
      <c r="A1187" s="787"/>
      <c r="B1187" s="781" t="s">
        <v>2277</v>
      </c>
      <c r="C1187" s="977"/>
      <c r="D1187" s="977"/>
      <c r="E1187" s="767">
        <v>346</v>
      </c>
      <c r="F1187" s="333" t="s">
        <v>197</v>
      </c>
      <c r="G1187" s="276" t="s">
        <v>448</v>
      </c>
      <c r="H1187" s="277"/>
      <c r="I1187" s="895">
        <v>200</v>
      </c>
      <c r="J1187" s="279" t="s">
        <v>1927</v>
      </c>
      <c r="K1187" s="277"/>
      <c r="L1187" s="322"/>
      <c r="M1187" s="281">
        <v>0.84</v>
      </c>
      <c r="N1187" s="1463">
        <v>27</v>
      </c>
      <c r="O1187" s="283">
        <v>12860.8704</v>
      </c>
      <c r="P1187" s="284">
        <v>2.5</v>
      </c>
      <c r="Q1187" s="1056">
        <v>321.52175999999997</v>
      </c>
      <c r="R1187" s="1056">
        <v>828.24005</v>
      </c>
      <c r="S1187" s="1056">
        <v>257.21740999999997</v>
      </c>
      <c r="T1187" s="285">
        <v>14267.849619999999</v>
      </c>
      <c r="U1187" s="286">
        <v>2297.1237900000001</v>
      </c>
      <c r="V1187" s="286">
        <v>16564.973409999999</v>
      </c>
      <c r="W1187" s="287">
        <v>902.52120000000002</v>
      </c>
      <c r="X1187" s="287">
        <v>151.8888</v>
      </c>
      <c r="Y1187" s="287">
        <v>395.18639999999999</v>
      </c>
      <c r="Z1187" s="286">
        <v>1449.5964000000001</v>
      </c>
      <c r="AA1187" s="285">
        <v>18014.569809999997</v>
      </c>
      <c r="AB1187" s="249"/>
      <c r="AC1187" s="249"/>
      <c r="AD1187" s="249"/>
      <c r="AE1187" s="249"/>
      <c r="AF1187" s="249"/>
      <c r="AG1187" s="249"/>
      <c r="AH1187" s="225" t="s">
        <v>364</v>
      </c>
      <c r="AI1187" s="225"/>
      <c r="AJ1187" s="266"/>
      <c r="AK1187" s="1636"/>
      <c r="AL1187" s="483"/>
      <c r="AM1187"/>
      <c r="AO1187" t="s">
        <v>364</v>
      </c>
      <c r="AQ1187" s="1453"/>
    </row>
    <row r="1188" spans="1:43" ht="15" customHeight="1" outlineLevel="1" x14ac:dyDescent="0.2">
      <c r="A1188" s="787"/>
      <c r="B1188" s="781" t="s">
        <v>2277</v>
      </c>
      <c r="C1188" s="977"/>
      <c r="D1188" s="977"/>
      <c r="E1188" s="767">
        <v>346</v>
      </c>
      <c r="F1188" s="333" t="s">
        <v>197</v>
      </c>
      <c r="G1188" s="276" t="s">
        <v>448</v>
      </c>
      <c r="H1188" s="277"/>
      <c r="I1188" s="902" t="s">
        <v>587</v>
      </c>
      <c r="J1188" s="445" t="s">
        <v>722</v>
      </c>
      <c r="K1188" s="446"/>
      <c r="L1188" s="657"/>
      <c r="M1188" s="436"/>
      <c r="N1188" s="1477"/>
      <c r="O1188" s="436"/>
      <c r="P1188" s="448"/>
      <c r="Q1188" s="1064"/>
      <c r="R1188" s="1064"/>
      <c r="S1188" s="1064"/>
      <c r="T1188" s="436"/>
      <c r="U1188" s="436"/>
      <c r="V1188" s="436"/>
      <c r="W1188" s="436"/>
      <c r="X1188" s="436"/>
      <c r="Y1188" s="436"/>
      <c r="Z1188" s="436"/>
      <c r="AA1188" s="436"/>
      <c r="AB1188" s="249"/>
      <c r="AC1188" s="249"/>
      <c r="AD1188" s="249"/>
      <c r="AE1188" s="249"/>
      <c r="AF1188" s="249"/>
      <c r="AG1188" s="249"/>
      <c r="AH1188" s="225" t="s">
        <v>364</v>
      </c>
      <c r="AI1188" s="225"/>
      <c r="AJ1188" s="266"/>
      <c r="AK1188" s="1636"/>
      <c r="AL1188" s="483"/>
      <c r="AM1188"/>
      <c r="AO1188" t="s">
        <v>364</v>
      </c>
      <c r="AQ1188" s="1453"/>
    </row>
    <row r="1189" spans="1:43" outlineLevel="1" x14ac:dyDescent="0.2">
      <c r="A1189" s="787"/>
      <c r="B1189" s="807" t="s">
        <v>2277</v>
      </c>
      <c r="C1189" s="978"/>
      <c r="D1189" s="978"/>
      <c r="E1189" s="768">
        <v>346</v>
      </c>
      <c r="F1189" s="334" t="s">
        <v>197</v>
      </c>
      <c r="G1189" s="289" t="s">
        <v>448</v>
      </c>
      <c r="H1189" s="290"/>
      <c r="I1189" s="897" t="s">
        <v>587</v>
      </c>
      <c r="J1189" s="437" t="s">
        <v>723</v>
      </c>
      <c r="K1189" s="259"/>
      <c r="L1189" s="658"/>
      <c r="M1189" s="260"/>
      <c r="N1189" s="1466"/>
      <c r="O1189" s="260"/>
      <c r="P1189" s="262"/>
      <c r="Q1189" s="1059"/>
      <c r="R1189" s="1059"/>
      <c r="S1189" s="1059"/>
      <c r="T1189" s="260"/>
      <c r="U1189" s="260"/>
      <c r="V1189" s="260"/>
      <c r="W1189" s="260"/>
      <c r="X1189" s="260"/>
      <c r="Y1189" s="260"/>
      <c r="Z1189" s="260"/>
      <c r="AA1189" s="260"/>
      <c r="AB1189" s="260"/>
      <c r="AC1189" s="260"/>
      <c r="AD1189" s="260"/>
      <c r="AE1189" s="260"/>
      <c r="AF1189" s="260"/>
      <c r="AG1189" s="260"/>
      <c r="AH1189" s="261" t="s">
        <v>364</v>
      </c>
      <c r="AI1189" s="261"/>
      <c r="AJ1189" s="267"/>
      <c r="AK1189" s="1633"/>
      <c r="AL1189" s="483"/>
      <c r="AM1189"/>
      <c r="AO1189" t="s">
        <v>364</v>
      </c>
      <c r="AQ1189" s="1453"/>
    </row>
    <row r="1190" spans="1:43" ht="29.25" customHeight="1" x14ac:dyDescent="0.2">
      <c r="A1190" s="804" t="s">
        <v>2151</v>
      </c>
      <c r="B1190" s="781" t="s">
        <v>2277</v>
      </c>
      <c r="C1190" s="977" t="s">
        <v>2553</v>
      </c>
      <c r="D1190" s="977" t="s">
        <v>443</v>
      </c>
      <c r="E1190" s="769">
        <v>346</v>
      </c>
      <c r="F1190" s="332" t="s">
        <v>197</v>
      </c>
      <c r="G1190" s="268" t="s">
        <v>450</v>
      </c>
      <c r="H1190" s="268" t="s">
        <v>498</v>
      </c>
      <c r="I1190" s="898"/>
      <c r="J1190" s="302" t="s">
        <v>449</v>
      </c>
      <c r="K1190" s="271">
        <v>12</v>
      </c>
      <c r="L1190" s="327" t="s">
        <v>641</v>
      </c>
      <c r="M1190" s="335">
        <v>5.1870000000000003</v>
      </c>
      <c r="N1190" s="1097"/>
      <c r="O1190" s="273">
        <v>114104.21472</v>
      </c>
      <c r="P1190" s="269"/>
      <c r="Q1190" s="1055">
        <v>2852.6053699999998</v>
      </c>
      <c r="R1190" s="1055">
        <v>7348.31142</v>
      </c>
      <c r="S1190" s="1055">
        <v>2282.0842900000002</v>
      </c>
      <c r="T1190" s="274">
        <v>126587.21580000001</v>
      </c>
      <c r="U1190" s="272">
        <v>20380.541749999997</v>
      </c>
      <c r="V1190" s="272">
        <v>146967.75755000001</v>
      </c>
      <c r="W1190" s="275">
        <v>5573.0684100000008</v>
      </c>
      <c r="X1190" s="275">
        <v>937.91334000000006</v>
      </c>
      <c r="Y1190" s="275">
        <v>2440.2760200000002</v>
      </c>
      <c r="Z1190" s="272">
        <v>8951.2577700000002</v>
      </c>
      <c r="AA1190" s="274">
        <v>155919.01531999998</v>
      </c>
      <c r="AB1190" s="339">
        <v>33362.31</v>
      </c>
      <c r="AC1190" s="339">
        <v>3591.49</v>
      </c>
      <c r="AD1190" s="339">
        <v>950.04</v>
      </c>
      <c r="AE1190" s="340">
        <v>36547.74</v>
      </c>
      <c r="AF1190" s="340">
        <v>3934.41</v>
      </c>
      <c r="AG1190" s="340">
        <v>1561.12</v>
      </c>
      <c r="AH1190" s="842">
        <v>197962.28531999997</v>
      </c>
      <c r="AI1190" s="842">
        <v>16496.86</v>
      </c>
      <c r="AJ1190" s="395"/>
      <c r="AK1190" s="1635">
        <v>159</v>
      </c>
      <c r="AL1190" s="484"/>
      <c r="AM1190" s="751" t="s">
        <v>2604</v>
      </c>
      <c r="AN1190" t="b">
        <v>0</v>
      </c>
      <c r="AO1190" t="e">
        <v>#NAME?</v>
      </c>
      <c r="AQ1190" s="1454"/>
    </row>
    <row r="1191" spans="1:43" outlineLevel="1" x14ac:dyDescent="0.2">
      <c r="A1191" s="787"/>
      <c r="B1191" s="781" t="s">
        <v>2277</v>
      </c>
      <c r="C1191" s="977"/>
      <c r="D1191" s="977"/>
      <c r="E1191" s="767">
        <v>346</v>
      </c>
      <c r="F1191" s="333" t="s">
        <v>197</v>
      </c>
      <c r="G1191" s="276" t="s">
        <v>450</v>
      </c>
      <c r="H1191" s="277"/>
      <c r="I1191" s="895">
        <v>80</v>
      </c>
      <c r="J1191" s="279" t="s">
        <v>561</v>
      </c>
      <c r="K1191" s="280"/>
      <c r="L1191" s="321"/>
      <c r="M1191" s="281">
        <v>2.5</v>
      </c>
      <c r="N1191" s="1463">
        <v>38</v>
      </c>
      <c r="O1191" s="283">
        <v>58925.1</v>
      </c>
      <c r="P1191" s="284">
        <v>2.5</v>
      </c>
      <c r="Q1191" s="1056">
        <v>1473.1275000000001</v>
      </c>
      <c r="R1191" s="1056">
        <v>3794.7764400000001</v>
      </c>
      <c r="S1191" s="1056">
        <v>1178.502</v>
      </c>
      <c r="T1191" s="285">
        <v>65371.505940000003</v>
      </c>
      <c r="U1191" s="286">
        <v>10524.812459999999</v>
      </c>
      <c r="V1191" s="286">
        <v>75896.318400000004</v>
      </c>
      <c r="W1191" s="287">
        <v>2686.0749999999998</v>
      </c>
      <c r="X1191" s="287">
        <v>452.05</v>
      </c>
      <c r="Y1191" s="287">
        <v>1176.1500000000001</v>
      </c>
      <c r="Z1191" s="286">
        <v>4314.2749999999996</v>
      </c>
      <c r="AA1191" s="285">
        <v>80210.593399999998</v>
      </c>
      <c r="AB1191" s="350"/>
      <c r="AC1191" s="350"/>
      <c r="AD1191" s="350"/>
      <c r="AE1191" s="350"/>
      <c r="AF1191" s="350"/>
      <c r="AG1191" s="350"/>
      <c r="AH1191" s="1435" t="s">
        <v>364</v>
      </c>
      <c r="AI1191" s="843"/>
      <c r="AJ1191" s="351"/>
      <c r="AK1191" s="1636"/>
      <c r="AL1191" s="483"/>
      <c r="AM1191"/>
      <c r="AO1191" t="s">
        <v>364</v>
      </c>
      <c r="AQ1191" s="1453"/>
    </row>
    <row r="1192" spans="1:43" outlineLevel="1" x14ac:dyDescent="0.2">
      <c r="A1192" s="787"/>
      <c r="B1192" s="781" t="s">
        <v>2277</v>
      </c>
      <c r="C1192" s="977"/>
      <c r="D1192" s="977"/>
      <c r="E1192" s="767">
        <v>346</v>
      </c>
      <c r="F1192" s="333" t="s">
        <v>197</v>
      </c>
      <c r="G1192" s="276" t="s">
        <v>450</v>
      </c>
      <c r="H1192" s="277"/>
      <c r="I1192" s="895">
        <v>61</v>
      </c>
      <c r="J1192" s="279" t="s">
        <v>509</v>
      </c>
      <c r="K1192" s="277"/>
      <c r="L1192" s="322"/>
      <c r="M1192" s="281">
        <v>1</v>
      </c>
      <c r="N1192" s="1463">
        <v>34</v>
      </c>
      <c r="O1192" s="283">
        <v>20147.759999999998</v>
      </c>
      <c r="P1192" s="284">
        <v>2.5</v>
      </c>
      <c r="Q1192" s="1056">
        <v>503.69400000000002</v>
      </c>
      <c r="R1192" s="1056">
        <v>1297.5157400000001</v>
      </c>
      <c r="S1192" s="1056">
        <v>402.95519999999999</v>
      </c>
      <c r="T1192" s="285">
        <v>22351.924939999997</v>
      </c>
      <c r="U1192" s="286">
        <v>3598.6599200000001</v>
      </c>
      <c r="V1192" s="286">
        <v>25950.584859999995</v>
      </c>
      <c r="W1192" s="287">
        <v>1074.43</v>
      </c>
      <c r="X1192" s="287">
        <v>180.82</v>
      </c>
      <c r="Y1192" s="287">
        <v>470.46</v>
      </c>
      <c r="Z1192" s="286">
        <v>1725.71</v>
      </c>
      <c r="AA1192" s="285">
        <v>27676.294859999995</v>
      </c>
      <c r="AB1192" s="249"/>
      <c r="AC1192" s="249"/>
      <c r="AD1192" s="249"/>
      <c r="AE1192" s="249"/>
      <c r="AF1192" s="249"/>
      <c r="AG1192" s="249"/>
      <c r="AH1192" s="1435" t="s">
        <v>364</v>
      </c>
      <c r="AI1192" s="225"/>
      <c r="AJ1192" s="266"/>
      <c r="AK1192" s="1636"/>
      <c r="AL1192" s="483"/>
      <c r="AM1192"/>
      <c r="AO1192" t="s">
        <v>364</v>
      </c>
      <c r="AQ1192" s="1453"/>
    </row>
    <row r="1193" spans="1:43" outlineLevel="1" x14ac:dyDescent="0.2">
      <c r="A1193" s="787"/>
      <c r="B1193" s="781" t="s">
        <v>2277</v>
      </c>
      <c r="C1193" s="977"/>
      <c r="D1193" s="977"/>
      <c r="E1193" s="767">
        <v>346</v>
      </c>
      <c r="F1193" s="333" t="s">
        <v>197</v>
      </c>
      <c r="G1193" s="276" t="s">
        <v>450</v>
      </c>
      <c r="H1193" s="277"/>
      <c r="I1193" s="895">
        <v>141</v>
      </c>
      <c r="J1193" s="279" t="s">
        <v>569</v>
      </c>
      <c r="K1193" s="277"/>
      <c r="L1193" s="322"/>
      <c r="M1193" s="281">
        <v>1</v>
      </c>
      <c r="N1193" s="1463">
        <v>39</v>
      </c>
      <c r="O1193" s="283">
        <v>24513</v>
      </c>
      <c r="P1193" s="284">
        <v>2.5</v>
      </c>
      <c r="Q1193" s="1056">
        <v>612.82500000000005</v>
      </c>
      <c r="R1193" s="1056">
        <v>1578.6371999999999</v>
      </c>
      <c r="S1193" s="1056">
        <v>490.26</v>
      </c>
      <c r="T1193" s="285">
        <v>27194.7222</v>
      </c>
      <c r="U1193" s="286">
        <v>4378.3502699999999</v>
      </c>
      <c r="V1193" s="286">
        <v>31573.072469999999</v>
      </c>
      <c r="W1193" s="287">
        <v>1074.43</v>
      </c>
      <c r="X1193" s="287">
        <v>180.82</v>
      </c>
      <c r="Y1193" s="287">
        <v>470.46</v>
      </c>
      <c r="Z1193" s="286">
        <v>1725.71</v>
      </c>
      <c r="AA1193" s="285">
        <v>33298.782469999998</v>
      </c>
      <c r="AB1193" s="249"/>
      <c r="AC1193" s="249"/>
      <c r="AD1193" s="249"/>
      <c r="AE1193" s="249"/>
      <c r="AF1193" s="249"/>
      <c r="AG1193" s="249"/>
      <c r="AH1193" s="1435" t="s">
        <v>364</v>
      </c>
      <c r="AI1193" s="225"/>
      <c r="AJ1193" s="266"/>
      <c r="AK1193" s="1636"/>
      <c r="AL1193" s="483"/>
      <c r="AM1193"/>
      <c r="AO1193" t="s">
        <v>364</v>
      </c>
      <c r="AQ1193" s="1453"/>
    </row>
    <row r="1194" spans="1:43" outlineLevel="1" x14ac:dyDescent="0.2">
      <c r="A1194" s="787"/>
      <c r="B1194" s="781" t="s">
        <v>2277</v>
      </c>
      <c r="C1194" s="977"/>
      <c r="D1194" s="977"/>
      <c r="E1194" s="767">
        <v>346</v>
      </c>
      <c r="F1194" s="333" t="s">
        <v>197</v>
      </c>
      <c r="G1194" s="276" t="s">
        <v>450</v>
      </c>
      <c r="H1194" s="277"/>
      <c r="I1194" s="895">
        <v>200</v>
      </c>
      <c r="J1194" s="279" t="s">
        <v>1927</v>
      </c>
      <c r="K1194" s="277"/>
      <c r="L1194" s="322"/>
      <c r="M1194" s="734">
        <v>0.68700000000000006</v>
      </c>
      <c r="N1194" s="1463">
        <v>27</v>
      </c>
      <c r="O1194" s="283">
        <v>10518.354719999999</v>
      </c>
      <c r="P1194" s="284">
        <v>2.5</v>
      </c>
      <c r="Q1194" s="1056">
        <v>262.95886999999999</v>
      </c>
      <c r="R1194" s="1056">
        <v>677.38203999999996</v>
      </c>
      <c r="S1194" s="1056">
        <v>210.36708999999999</v>
      </c>
      <c r="T1194" s="285">
        <v>11669.06272</v>
      </c>
      <c r="U1194" s="286">
        <v>1878.7191</v>
      </c>
      <c r="V1194" s="286">
        <v>13547.78182</v>
      </c>
      <c r="W1194" s="287">
        <v>738.13341000000003</v>
      </c>
      <c r="X1194" s="287">
        <v>124.22333999999999</v>
      </c>
      <c r="Y1194" s="287">
        <v>323.20602000000002</v>
      </c>
      <c r="Z1194" s="286">
        <v>1185.56277</v>
      </c>
      <c r="AA1194" s="285">
        <v>14733.344590000001</v>
      </c>
      <c r="AB1194" s="249"/>
      <c r="AC1194" s="249"/>
      <c r="AD1194" s="249"/>
      <c r="AE1194" s="249"/>
      <c r="AF1194" s="249"/>
      <c r="AG1194" s="249"/>
      <c r="AH1194" s="1435" t="s">
        <v>364</v>
      </c>
      <c r="AI1194" s="225"/>
      <c r="AJ1194" s="266"/>
      <c r="AK1194" s="1636"/>
      <c r="AL1194" s="483"/>
      <c r="AM1194"/>
      <c r="AO1194" t="s">
        <v>364</v>
      </c>
      <c r="AQ1194" s="1453"/>
    </row>
    <row r="1195" spans="1:43" ht="15" customHeight="1" outlineLevel="1" x14ac:dyDescent="0.2">
      <c r="A1195" s="787"/>
      <c r="B1195" s="781" t="s">
        <v>2277</v>
      </c>
      <c r="C1195" s="977"/>
      <c r="D1195" s="977"/>
      <c r="E1195" s="767">
        <v>346</v>
      </c>
      <c r="F1195" s="333" t="s">
        <v>197</v>
      </c>
      <c r="G1195" s="276" t="s">
        <v>450</v>
      </c>
      <c r="H1195" s="277"/>
      <c r="I1195" s="902" t="s">
        <v>587</v>
      </c>
      <c r="J1195" s="445" t="s">
        <v>724</v>
      </c>
      <c r="K1195" s="446"/>
      <c r="L1195" s="657"/>
      <c r="M1195" s="436"/>
      <c r="N1195" s="1477"/>
      <c r="O1195" s="436"/>
      <c r="P1195" s="448"/>
      <c r="Q1195" s="1064"/>
      <c r="R1195" s="1064"/>
      <c r="S1195" s="1064"/>
      <c r="T1195" s="436"/>
      <c r="U1195" s="436"/>
      <c r="V1195" s="436"/>
      <c r="W1195" s="436"/>
      <c r="X1195" s="436"/>
      <c r="Y1195" s="436"/>
      <c r="Z1195" s="436"/>
      <c r="AA1195" s="436"/>
      <c r="AB1195" s="249"/>
      <c r="AC1195" s="249"/>
      <c r="AD1195" s="249"/>
      <c r="AE1195" s="249"/>
      <c r="AF1195" s="249"/>
      <c r="AG1195" s="249"/>
      <c r="AH1195" s="1435" t="s">
        <v>364</v>
      </c>
      <c r="AI1195" s="225"/>
      <c r="AJ1195" s="266"/>
      <c r="AK1195" s="1636"/>
      <c r="AL1195" s="483"/>
      <c r="AM1195"/>
      <c r="AO1195" t="s">
        <v>364</v>
      </c>
      <c r="AQ1195" s="1453"/>
    </row>
    <row r="1196" spans="1:43" outlineLevel="1" x14ac:dyDescent="0.2">
      <c r="A1196" s="787"/>
      <c r="B1196" s="807" t="s">
        <v>2277</v>
      </c>
      <c r="C1196" s="978"/>
      <c r="D1196" s="978"/>
      <c r="E1196" s="768">
        <v>346</v>
      </c>
      <c r="F1196" s="334" t="s">
        <v>197</v>
      </c>
      <c r="G1196" s="289" t="s">
        <v>450</v>
      </c>
      <c r="H1196" s="290"/>
      <c r="I1196" s="897" t="s">
        <v>587</v>
      </c>
      <c r="J1196" s="437" t="s">
        <v>725</v>
      </c>
      <c r="K1196" s="259"/>
      <c r="L1196" s="658"/>
      <c r="M1196" s="260"/>
      <c r="N1196" s="1466"/>
      <c r="O1196" s="260"/>
      <c r="P1196" s="262"/>
      <c r="Q1196" s="1059"/>
      <c r="R1196" s="1059"/>
      <c r="S1196" s="1059"/>
      <c r="T1196" s="260"/>
      <c r="U1196" s="260"/>
      <c r="V1196" s="260"/>
      <c r="W1196" s="260"/>
      <c r="X1196" s="260"/>
      <c r="Y1196" s="260"/>
      <c r="Z1196" s="260"/>
      <c r="AA1196" s="260"/>
      <c r="AB1196" s="260"/>
      <c r="AC1196" s="260"/>
      <c r="AD1196" s="260"/>
      <c r="AE1196" s="260"/>
      <c r="AF1196" s="260"/>
      <c r="AG1196" s="260"/>
      <c r="AH1196" s="1435" t="s">
        <v>364</v>
      </c>
      <c r="AI1196" s="261"/>
      <c r="AJ1196" s="267"/>
      <c r="AK1196" s="1633"/>
      <c r="AL1196" s="483"/>
      <c r="AM1196"/>
      <c r="AO1196" t="s">
        <v>364</v>
      </c>
      <c r="AQ1196" s="1453"/>
    </row>
    <row r="1197" spans="1:43" ht="34.5" customHeight="1" x14ac:dyDescent="0.2">
      <c r="A1197" s="804" t="s">
        <v>2152</v>
      </c>
      <c r="B1197" s="781" t="s">
        <v>2277</v>
      </c>
      <c r="C1197" s="977" t="s">
        <v>2553</v>
      </c>
      <c r="D1197" s="977" t="s">
        <v>443</v>
      </c>
      <c r="E1197" s="769">
        <v>346</v>
      </c>
      <c r="F1197" s="332" t="s">
        <v>197</v>
      </c>
      <c r="G1197" s="268" t="s">
        <v>452</v>
      </c>
      <c r="H1197" s="268" t="s">
        <v>498</v>
      </c>
      <c r="I1197" s="898"/>
      <c r="J1197" s="302" t="s">
        <v>726</v>
      </c>
      <c r="K1197" s="271">
        <v>12</v>
      </c>
      <c r="L1197" s="327" t="s">
        <v>641</v>
      </c>
      <c r="M1197" s="272">
        <v>0.41</v>
      </c>
      <c r="N1197" s="1097"/>
      <c r="O1197" s="273">
        <v>16658.2032</v>
      </c>
      <c r="P1197" s="269"/>
      <c r="Q1197" s="1055">
        <v>416.45508000000001</v>
      </c>
      <c r="R1197" s="1055">
        <v>1072.78828</v>
      </c>
      <c r="S1197" s="1055">
        <v>333.16406000000001</v>
      </c>
      <c r="T1197" s="274">
        <v>18480.610620000003</v>
      </c>
      <c r="U1197" s="272">
        <v>2975.3783100000001</v>
      </c>
      <c r="V1197" s="272">
        <v>21455.988930000003</v>
      </c>
      <c r="W1197" s="275">
        <v>440.5163</v>
      </c>
      <c r="X1197" s="275">
        <v>74.136200000000002</v>
      </c>
      <c r="Y1197" s="275">
        <v>192.8886</v>
      </c>
      <c r="Z1197" s="272">
        <v>707.54109999999991</v>
      </c>
      <c r="AA1197" s="274">
        <v>22163.530030000002</v>
      </c>
      <c r="AB1197" s="339">
        <v>1359.02</v>
      </c>
      <c r="AC1197" s="339">
        <v>0</v>
      </c>
      <c r="AD1197" s="339"/>
      <c r="AE1197" s="340">
        <v>1488.78</v>
      </c>
      <c r="AF1197" s="340">
        <v>0</v>
      </c>
      <c r="AG1197" s="340"/>
      <c r="AH1197" s="842">
        <v>23652.310030000001</v>
      </c>
      <c r="AI1197" s="842">
        <v>1971.03</v>
      </c>
      <c r="AJ1197" s="395"/>
      <c r="AK1197" s="1635">
        <v>160</v>
      </c>
      <c r="AL1197" s="484"/>
      <c r="AM1197" s="751" t="s">
        <v>2604</v>
      </c>
      <c r="AN1197" t="b">
        <v>0</v>
      </c>
      <c r="AO1197" t="e">
        <v>#NAME?</v>
      </c>
      <c r="AQ1197" s="1454"/>
    </row>
    <row r="1198" spans="1:43" outlineLevel="1" x14ac:dyDescent="0.2">
      <c r="A1198" s="787"/>
      <c r="B1198" s="781" t="s">
        <v>2277</v>
      </c>
      <c r="C1198" s="977"/>
      <c r="D1198" s="977"/>
      <c r="E1198" s="767">
        <v>346</v>
      </c>
      <c r="F1198" s="333" t="s">
        <v>197</v>
      </c>
      <c r="G1198" s="276" t="s">
        <v>452</v>
      </c>
      <c r="H1198" s="277"/>
      <c r="I1198" s="895">
        <v>1</v>
      </c>
      <c r="J1198" s="279" t="s">
        <v>546</v>
      </c>
      <c r="K1198" s="280"/>
      <c r="L1198" s="321"/>
      <c r="M1198" s="281">
        <v>0.36</v>
      </c>
      <c r="N1198" s="1463">
        <v>54</v>
      </c>
      <c r="O1198" s="283">
        <v>15892.6752</v>
      </c>
      <c r="P1198" s="284">
        <v>2.5</v>
      </c>
      <c r="Q1198" s="1056">
        <v>397.31688000000003</v>
      </c>
      <c r="R1198" s="1056">
        <v>1023.48828</v>
      </c>
      <c r="S1198" s="1056">
        <v>317.8535</v>
      </c>
      <c r="T1198" s="285">
        <v>17631.333860000002</v>
      </c>
      <c r="U1198" s="286">
        <v>2838.6447499999999</v>
      </c>
      <c r="V1198" s="286">
        <v>20469.978610000002</v>
      </c>
      <c r="W1198" s="287">
        <v>386.79480000000001</v>
      </c>
      <c r="X1198" s="287">
        <v>65.095200000000006</v>
      </c>
      <c r="Y1198" s="287">
        <v>169.3656</v>
      </c>
      <c r="Z1198" s="286">
        <v>621.25559999999996</v>
      </c>
      <c r="AA1198" s="285">
        <v>21091.234210000002</v>
      </c>
      <c r="AB1198" s="350"/>
      <c r="AC1198" s="350"/>
      <c r="AD1198" s="350"/>
      <c r="AE1198" s="350"/>
      <c r="AF1198" s="350"/>
      <c r="AG1198" s="350"/>
      <c r="AH1198" s="843" t="s">
        <v>364</v>
      </c>
      <c r="AI1198" s="843"/>
      <c r="AJ1198" s="351"/>
      <c r="AK1198" s="1636"/>
      <c r="AL1198" s="483"/>
      <c r="AM1198"/>
      <c r="AO1198" t="s">
        <v>364</v>
      </c>
      <c r="AQ1198" s="1453"/>
    </row>
    <row r="1199" spans="1:43" outlineLevel="1" x14ac:dyDescent="0.2">
      <c r="A1199" s="787"/>
      <c r="B1199" s="807" t="s">
        <v>2277</v>
      </c>
      <c r="C1199" s="978"/>
      <c r="D1199" s="978"/>
      <c r="E1199" s="768">
        <v>346</v>
      </c>
      <c r="F1199" s="334" t="s">
        <v>197</v>
      </c>
      <c r="G1199" s="289" t="s">
        <v>452</v>
      </c>
      <c r="H1199" s="290"/>
      <c r="I1199" s="899">
        <v>200</v>
      </c>
      <c r="J1199" s="292" t="s">
        <v>1927</v>
      </c>
      <c r="K1199" s="290"/>
      <c r="L1199" s="656"/>
      <c r="M1199" s="294">
        <v>0.05</v>
      </c>
      <c r="N1199" s="1465">
        <v>27</v>
      </c>
      <c r="O1199" s="283">
        <v>765.52800000000002</v>
      </c>
      <c r="P1199" s="297">
        <v>2.5</v>
      </c>
      <c r="Q1199" s="1056">
        <v>19.138200000000001</v>
      </c>
      <c r="R1199" s="1056">
        <v>49.3</v>
      </c>
      <c r="S1199" s="1056">
        <v>15.310560000000001</v>
      </c>
      <c r="T1199" s="298">
        <v>849.27675999999997</v>
      </c>
      <c r="U1199" s="286">
        <v>136.73356000000001</v>
      </c>
      <c r="V1199" s="299">
        <v>986.01031999999998</v>
      </c>
      <c r="W1199" s="287">
        <v>53.721499999999999</v>
      </c>
      <c r="X1199" s="287">
        <v>9.0410000000000004</v>
      </c>
      <c r="Y1199" s="287">
        <v>23.523</v>
      </c>
      <c r="Z1199" s="299">
        <v>86.285499999999999</v>
      </c>
      <c r="AA1199" s="298">
        <v>1072.29582</v>
      </c>
      <c r="AB1199" s="260"/>
      <c r="AC1199" s="260"/>
      <c r="AD1199" s="260"/>
      <c r="AE1199" s="260"/>
      <c r="AF1199" s="260"/>
      <c r="AG1199" s="260"/>
      <c r="AH1199" s="261" t="s">
        <v>364</v>
      </c>
      <c r="AI1199" s="261"/>
      <c r="AJ1199" s="267"/>
      <c r="AK1199" s="1633"/>
      <c r="AL1199" s="483"/>
      <c r="AM1199"/>
      <c r="AO1199" t="s">
        <v>364</v>
      </c>
      <c r="AQ1199" s="1453"/>
    </row>
    <row r="1200" spans="1:43" ht="38.25" customHeight="1" x14ac:dyDescent="0.2">
      <c r="A1200" s="804" t="s">
        <v>2153</v>
      </c>
      <c r="B1200" s="781" t="s">
        <v>2277</v>
      </c>
      <c r="C1200" s="977" t="s">
        <v>2553</v>
      </c>
      <c r="D1200" s="977" t="s">
        <v>443</v>
      </c>
      <c r="E1200" s="769">
        <v>346</v>
      </c>
      <c r="F1200" s="332" t="s">
        <v>197</v>
      </c>
      <c r="G1200" s="268" t="s">
        <v>454</v>
      </c>
      <c r="H1200" s="268" t="s">
        <v>498</v>
      </c>
      <c r="I1200" s="898"/>
      <c r="J1200" s="302" t="s">
        <v>727</v>
      </c>
      <c r="K1200" s="271">
        <v>12</v>
      </c>
      <c r="L1200" s="327" t="s">
        <v>641</v>
      </c>
      <c r="M1200" s="272">
        <v>0.21</v>
      </c>
      <c r="N1200" s="1097"/>
      <c r="O1200" s="273">
        <v>8405.6543999999994</v>
      </c>
      <c r="P1200" s="269"/>
      <c r="Q1200" s="1055">
        <v>210.14136000000002</v>
      </c>
      <c r="R1200" s="1055">
        <v>541.32414000000006</v>
      </c>
      <c r="S1200" s="1055">
        <v>168.11309</v>
      </c>
      <c r="T1200" s="274">
        <v>9325.2329900000004</v>
      </c>
      <c r="U1200" s="272">
        <v>1501.3625200000001</v>
      </c>
      <c r="V1200" s="272">
        <v>10826.595510000001</v>
      </c>
      <c r="W1200" s="275">
        <v>225.63030000000001</v>
      </c>
      <c r="X1200" s="275">
        <v>37.972200000000001</v>
      </c>
      <c r="Y1200" s="275">
        <v>98.796599999999998</v>
      </c>
      <c r="Z1200" s="272">
        <v>362.39909999999998</v>
      </c>
      <c r="AA1200" s="274">
        <v>11188.994610000002</v>
      </c>
      <c r="AB1200" s="339">
        <v>755.03</v>
      </c>
      <c r="AC1200" s="339">
        <v>0</v>
      </c>
      <c r="AD1200" s="339"/>
      <c r="AE1200" s="340">
        <v>827.12</v>
      </c>
      <c r="AF1200" s="340">
        <v>0</v>
      </c>
      <c r="AG1200" s="340"/>
      <c r="AH1200" s="842">
        <v>12016.114610000002</v>
      </c>
      <c r="AI1200" s="842">
        <v>1001.34</v>
      </c>
      <c r="AJ1200" s="395"/>
      <c r="AK1200" s="1635">
        <v>161</v>
      </c>
      <c r="AL1200" s="484"/>
      <c r="AM1200" s="751" t="s">
        <v>2604</v>
      </c>
      <c r="AN1200" t="b">
        <v>0</v>
      </c>
      <c r="AO1200" t="e">
        <v>#NAME?</v>
      </c>
      <c r="AQ1200" s="1454"/>
    </row>
    <row r="1201" spans="1:43" outlineLevel="1" x14ac:dyDescent="0.2">
      <c r="A1201" s="787"/>
      <c r="B1201" s="781" t="s">
        <v>2277</v>
      </c>
      <c r="C1201" s="977"/>
      <c r="D1201" s="977"/>
      <c r="E1201" s="767">
        <v>346</v>
      </c>
      <c r="F1201" s="333" t="s">
        <v>197</v>
      </c>
      <c r="G1201" s="276" t="s">
        <v>454</v>
      </c>
      <c r="H1201" s="277"/>
      <c r="I1201" s="895">
        <v>1</v>
      </c>
      <c r="J1201" s="279" t="s">
        <v>546</v>
      </c>
      <c r="K1201" s="280"/>
      <c r="L1201" s="321"/>
      <c r="M1201" s="281">
        <v>0.18</v>
      </c>
      <c r="N1201" s="1463">
        <v>54</v>
      </c>
      <c r="O1201" s="283">
        <v>7946.3375999999998</v>
      </c>
      <c r="P1201" s="284">
        <v>2.5</v>
      </c>
      <c r="Q1201" s="1056">
        <v>198.65844000000001</v>
      </c>
      <c r="R1201" s="1056">
        <v>511.74414000000002</v>
      </c>
      <c r="S1201" s="1056">
        <v>158.92675</v>
      </c>
      <c r="T1201" s="285">
        <v>8815.6669300000012</v>
      </c>
      <c r="U1201" s="286">
        <v>1419.3223800000001</v>
      </c>
      <c r="V1201" s="286">
        <v>10234.989310000001</v>
      </c>
      <c r="W1201" s="287">
        <v>193.3974</v>
      </c>
      <c r="X1201" s="287">
        <v>32.547600000000003</v>
      </c>
      <c r="Y1201" s="287">
        <v>84.6828</v>
      </c>
      <c r="Z1201" s="286">
        <v>310.62779999999998</v>
      </c>
      <c r="AA1201" s="285">
        <v>10545.617110000001</v>
      </c>
      <c r="AB1201" s="350"/>
      <c r="AC1201" s="350"/>
      <c r="AD1201" s="350"/>
      <c r="AE1201" s="350"/>
      <c r="AF1201" s="350"/>
      <c r="AG1201" s="350"/>
      <c r="AH1201" s="843" t="s">
        <v>364</v>
      </c>
      <c r="AI1201" s="843"/>
      <c r="AJ1201" s="351"/>
      <c r="AK1201" s="1636"/>
      <c r="AL1201" s="483"/>
      <c r="AM1201"/>
      <c r="AO1201" t="s">
        <v>364</v>
      </c>
      <c r="AQ1201" s="1453"/>
    </row>
    <row r="1202" spans="1:43" outlineLevel="1" x14ac:dyDescent="0.2">
      <c r="A1202" s="787"/>
      <c r="B1202" s="807" t="s">
        <v>2277</v>
      </c>
      <c r="C1202" s="978"/>
      <c r="D1202" s="978"/>
      <c r="E1202" s="768">
        <v>346</v>
      </c>
      <c r="F1202" s="334" t="s">
        <v>197</v>
      </c>
      <c r="G1202" s="289" t="s">
        <v>454</v>
      </c>
      <c r="H1202" s="290"/>
      <c r="I1202" s="899">
        <v>200</v>
      </c>
      <c r="J1202" s="292" t="s">
        <v>1927</v>
      </c>
      <c r="K1202" s="290"/>
      <c r="L1202" s="656"/>
      <c r="M1202" s="294">
        <v>0.03</v>
      </c>
      <c r="N1202" s="1465">
        <v>27</v>
      </c>
      <c r="O1202" s="283">
        <v>459.3168</v>
      </c>
      <c r="P1202" s="297">
        <v>2.5</v>
      </c>
      <c r="Q1202" s="1056">
        <v>11.48292</v>
      </c>
      <c r="R1202" s="1056">
        <v>29.58</v>
      </c>
      <c r="S1202" s="1056">
        <v>9.1863399999999995</v>
      </c>
      <c r="T1202" s="298">
        <v>509.56605999999994</v>
      </c>
      <c r="U1202" s="286">
        <v>82.040139999999994</v>
      </c>
      <c r="V1202" s="299">
        <v>591.60619999999994</v>
      </c>
      <c r="W1202" s="287">
        <v>32.232900000000001</v>
      </c>
      <c r="X1202" s="287">
        <v>5.4245999999999999</v>
      </c>
      <c r="Y1202" s="287">
        <v>14.113799999999999</v>
      </c>
      <c r="Z1202" s="299">
        <v>51.771299999999997</v>
      </c>
      <c r="AA1202" s="298">
        <v>643.37749999999994</v>
      </c>
      <c r="AB1202" s="260"/>
      <c r="AC1202" s="260"/>
      <c r="AD1202" s="260"/>
      <c r="AE1202" s="260"/>
      <c r="AF1202" s="260"/>
      <c r="AG1202" s="260"/>
      <c r="AH1202" s="261" t="s">
        <v>364</v>
      </c>
      <c r="AI1202" s="261"/>
      <c r="AJ1202" s="267"/>
      <c r="AK1202" s="1633"/>
      <c r="AL1202" s="483"/>
      <c r="AM1202"/>
      <c r="AO1202" t="s">
        <v>364</v>
      </c>
      <c r="AQ1202" s="1453"/>
    </row>
    <row r="1203" spans="1:43" ht="38.25" customHeight="1" x14ac:dyDescent="0.2">
      <c r="A1203" s="804" t="s">
        <v>2154</v>
      </c>
      <c r="B1203" s="781" t="s">
        <v>2277</v>
      </c>
      <c r="C1203" s="977" t="s">
        <v>2553</v>
      </c>
      <c r="D1203" s="977" t="s">
        <v>443</v>
      </c>
      <c r="E1203" s="769">
        <v>346</v>
      </c>
      <c r="F1203" s="332" t="s">
        <v>197</v>
      </c>
      <c r="G1203" s="268" t="s">
        <v>728</v>
      </c>
      <c r="H1203" s="268" t="s">
        <v>498</v>
      </c>
      <c r="I1203" s="898"/>
      <c r="J1203" s="302" t="s">
        <v>846</v>
      </c>
      <c r="K1203" s="271">
        <v>12</v>
      </c>
      <c r="L1203" s="327" t="s">
        <v>641</v>
      </c>
      <c r="M1203" s="272">
        <v>20.75</v>
      </c>
      <c r="N1203" s="1097"/>
      <c r="O1203" s="273">
        <v>448834.74000000005</v>
      </c>
      <c r="P1203" s="269"/>
      <c r="Q1203" s="1055">
        <v>11220.8685</v>
      </c>
      <c r="R1203" s="1055">
        <v>28904.957249999996</v>
      </c>
      <c r="S1203" s="1055">
        <v>8976.6947999999993</v>
      </c>
      <c r="T1203" s="274">
        <v>497937.26055000001</v>
      </c>
      <c r="U1203" s="272">
        <v>80167.898959999991</v>
      </c>
      <c r="V1203" s="272">
        <v>578105.15951000003</v>
      </c>
      <c r="W1203" s="275">
        <v>22294.422500000001</v>
      </c>
      <c r="X1203" s="275">
        <v>3752.0149999999999</v>
      </c>
      <c r="Y1203" s="275">
        <v>9762.0449999999983</v>
      </c>
      <c r="Z1203" s="272">
        <v>35808.482499999998</v>
      </c>
      <c r="AA1203" s="274">
        <v>613913.64201000007</v>
      </c>
      <c r="AB1203" s="339"/>
      <c r="AC1203" s="339"/>
      <c r="AD1203" s="339">
        <v>950.04</v>
      </c>
      <c r="AE1203" s="340">
        <v>117757.88</v>
      </c>
      <c r="AF1203" s="340">
        <v>10459.27</v>
      </c>
      <c r="AG1203" s="340">
        <v>1561.12</v>
      </c>
      <c r="AH1203" s="842">
        <v>743691.91201000009</v>
      </c>
      <c r="AI1203" s="842">
        <v>61974.33</v>
      </c>
      <c r="AJ1203" s="395"/>
      <c r="AK1203" s="1635">
        <v>162</v>
      </c>
      <c r="AL1203" s="484"/>
      <c r="AM1203" s="751" t="s">
        <v>2604</v>
      </c>
      <c r="AN1203" t="b">
        <v>0</v>
      </c>
      <c r="AO1203" t="e">
        <v>#NAME?</v>
      </c>
      <c r="AQ1203" s="1454"/>
    </row>
    <row r="1204" spans="1:43" outlineLevel="1" x14ac:dyDescent="0.2">
      <c r="A1204" s="787"/>
      <c r="B1204" s="781" t="s">
        <v>2277</v>
      </c>
      <c r="C1204" s="977"/>
      <c r="D1204" s="977"/>
      <c r="E1204" s="767">
        <v>346</v>
      </c>
      <c r="F1204" s="333" t="s">
        <v>197</v>
      </c>
      <c r="G1204" s="276" t="s">
        <v>728</v>
      </c>
      <c r="H1204" s="277"/>
      <c r="I1204" s="895">
        <v>80</v>
      </c>
      <c r="J1204" s="279" t="s">
        <v>561</v>
      </c>
      <c r="K1204" s="280"/>
      <c r="L1204" s="321"/>
      <c r="M1204" s="281">
        <v>6.5</v>
      </c>
      <c r="N1204" s="1463">
        <v>38</v>
      </c>
      <c r="O1204" s="283">
        <v>153205.26</v>
      </c>
      <c r="P1204" s="284">
        <v>2.5</v>
      </c>
      <c r="Q1204" s="1056">
        <v>3830.1315</v>
      </c>
      <c r="R1204" s="1056">
        <v>9866.4187399999992</v>
      </c>
      <c r="S1204" s="1056">
        <v>3064.1052</v>
      </c>
      <c r="T1204" s="285">
        <v>169965.91543999998</v>
      </c>
      <c r="U1204" s="286">
        <v>27364.51239</v>
      </c>
      <c r="V1204" s="286">
        <v>197330.42782999997</v>
      </c>
      <c r="W1204" s="287">
        <v>6983.7950000000001</v>
      </c>
      <c r="X1204" s="287">
        <v>1175.33</v>
      </c>
      <c r="Y1204" s="287">
        <v>3057.99</v>
      </c>
      <c r="Z1204" s="286">
        <v>11217.115</v>
      </c>
      <c r="AA1204" s="285">
        <v>208547.54282999996</v>
      </c>
      <c r="AB1204" s="350"/>
      <c r="AC1204" s="350"/>
      <c r="AD1204" s="350"/>
      <c r="AE1204" s="350"/>
      <c r="AF1204" s="350"/>
      <c r="AG1204" s="350"/>
      <c r="AH1204" s="1435" t="s">
        <v>364</v>
      </c>
      <c r="AI1204" s="843"/>
      <c r="AJ1204" s="351"/>
      <c r="AK1204" s="1636"/>
      <c r="AL1204" s="483"/>
      <c r="AM1204"/>
      <c r="AO1204" t="s">
        <v>364</v>
      </c>
      <c r="AQ1204" s="1453"/>
    </row>
    <row r="1205" spans="1:43" outlineLevel="1" x14ac:dyDescent="0.2">
      <c r="A1205" s="787"/>
      <c r="B1205" s="781" t="s">
        <v>2277</v>
      </c>
      <c r="C1205" s="977"/>
      <c r="D1205" s="977"/>
      <c r="E1205" s="767">
        <v>346</v>
      </c>
      <c r="F1205" s="333" t="s">
        <v>197</v>
      </c>
      <c r="G1205" s="276" t="s">
        <v>728</v>
      </c>
      <c r="H1205" s="277"/>
      <c r="I1205" s="895">
        <v>61</v>
      </c>
      <c r="J1205" s="279" t="s">
        <v>509</v>
      </c>
      <c r="K1205" s="277"/>
      <c r="L1205" s="322"/>
      <c r="M1205" s="281">
        <v>3.5</v>
      </c>
      <c r="N1205" s="1463">
        <v>34</v>
      </c>
      <c r="O1205" s="283">
        <v>70517.16</v>
      </c>
      <c r="P1205" s="284">
        <v>2.5</v>
      </c>
      <c r="Q1205" s="1056">
        <v>1762.9290000000001</v>
      </c>
      <c r="R1205" s="1056">
        <v>4541.3050999999996</v>
      </c>
      <c r="S1205" s="1056">
        <v>1410.3432</v>
      </c>
      <c r="T1205" s="285">
        <v>78231.737300000008</v>
      </c>
      <c r="U1205" s="286">
        <v>12595.30971</v>
      </c>
      <c r="V1205" s="286">
        <v>90827.047010000009</v>
      </c>
      <c r="W1205" s="287">
        <v>3760.5050000000001</v>
      </c>
      <c r="X1205" s="287">
        <v>632.87</v>
      </c>
      <c r="Y1205" s="287">
        <v>1646.61</v>
      </c>
      <c r="Z1205" s="286">
        <v>6039.9849999999997</v>
      </c>
      <c r="AA1205" s="285">
        <v>96867.03201000001</v>
      </c>
      <c r="AB1205" s="249"/>
      <c r="AC1205" s="249"/>
      <c r="AD1205" s="249"/>
      <c r="AE1205" s="249"/>
      <c r="AF1205" s="249"/>
      <c r="AG1205" s="249"/>
      <c r="AH1205" s="1435" t="s">
        <v>364</v>
      </c>
      <c r="AI1205" s="225"/>
      <c r="AJ1205" s="266"/>
      <c r="AK1205" s="1636"/>
      <c r="AL1205" s="483"/>
      <c r="AM1205"/>
      <c r="AO1205" t="s">
        <v>364</v>
      </c>
      <c r="AQ1205" s="1453"/>
    </row>
    <row r="1206" spans="1:43" outlineLevel="1" x14ac:dyDescent="0.2">
      <c r="A1206" s="787"/>
      <c r="B1206" s="781" t="s">
        <v>2277</v>
      </c>
      <c r="C1206" s="977"/>
      <c r="D1206" s="977"/>
      <c r="E1206" s="767">
        <v>346</v>
      </c>
      <c r="F1206" s="333" t="s">
        <v>197</v>
      </c>
      <c r="G1206" s="276" t="s">
        <v>728</v>
      </c>
      <c r="H1206" s="277"/>
      <c r="I1206" s="895">
        <v>141</v>
      </c>
      <c r="J1206" s="279" t="s">
        <v>569</v>
      </c>
      <c r="K1206" s="277"/>
      <c r="L1206" s="322"/>
      <c r="M1206" s="281">
        <v>3</v>
      </c>
      <c r="N1206" s="1463">
        <v>39</v>
      </c>
      <c r="O1206" s="283">
        <v>73539</v>
      </c>
      <c r="P1206" s="284">
        <v>2.5</v>
      </c>
      <c r="Q1206" s="1056">
        <v>1838.4749999999999</v>
      </c>
      <c r="R1206" s="1056">
        <v>4735.9116000000004</v>
      </c>
      <c r="S1206" s="1056">
        <v>1470.78</v>
      </c>
      <c r="T1206" s="285">
        <v>81584.166600000011</v>
      </c>
      <c r="U1206" s="286">
        <v>13135.05082</v>
      </c>
      <c r="V1206" s="286">
        <v>94719.217420000015</v>
      </c>
      <c r="W1206" s="287">
        <v>3223.29</v>
      </c>
      <c r="X1206" s="287">
        <v>542.46</v>
      </c>
      <c r="Y1206" s="287">
        <v>1411.38</v>
      </c>
      <c r="Z1206" s="286">
        <v>5177.13</v>
      </c>
      <c r="AA1206" s="285">
        <v>99896.34742000002</v>
      </c>
      <c r="AB1206" s="249"/>
      <c r="AC1206" s="249"/>
      <c r="AD1206" s="249"/>
      <c r="AE1206" s="249"/>
      <c r="AF1206" s="249"/>
      <c r="AG1206" s="249"/>
      <c r="AH1206" s="1435" t="s">
        <v>364</v>
      </c>
      <c r="AI1206" s="225"/>
      <c r="AJ1206" s="266"/>
      <c r="AK1206" s="1636"/>
      <c r="AL1206" s="483"/>
      <c r="AM1206"/>
      <c r="AO1206" t="s">
        <v>364</v>
      </c>
      <c r="AQ1206" s="1453"/>
    </row>
    <row r="1207" spans="1:43" outlineLevel="1" x14ac:dyDescent="0.2">
      <c r="A1207" s="787"/>
      <c r="B1207" s="781" t="s">
        <v>2277</v>
      </c>
      <c r="C1207" s="977"/>
      <c r="D1207" s="977"/>
      <c r="E1207" s="767">
        <v>346</v>
      </c>
      <c r="F1207" s="333" t="s">
        <v>197</v>
      </c>
      <c r="G1207" s="276" t="s">
        <v>728</v>
      </c>
      <c r="H1207" s="277"/>
      <c r="I1207" s="895">
        <v>205</v>
      </c>
      <c r="J1207" s="279" t="s">
        <v>559</v>
      </c>
      <c r="K1207" s="277"/>
      <c r="L1207" s="322"/>
      <c r="M1207" s="281">
        <v>3</v>
      </c>
      <c r="N1207" s="1463">
        <v>34</v>
      </c>
      <c r="O1207" s="283">
        <v>60443.28</v>
      </c>
      <c r="P1207" s="284">
        <v>2.5</v>
      </c>
      <c r="Q1207" s="1056">
        <v>1511.0820000000001</v>
      </c>
      <c r="R1207" s="1056">
        <v>3892.5472300000001</v>
      </c>
      <c r="S1207" s="1056">
        <v>1208.8656000000001</v>
      </c>
      <c r="T1207" s="285">
        <v>67055.774830000009</v>
      </c>
      <c r="U1207" s="286">
        <v>10795.97975</v>
      </c>
      <c r="V1207" s="286">
        <v>77851.754580000008</v>
      </c>
      <c r="W1207" s="287">
        <v>3223.29</v>
      </c>
      <c r="X1207" s="287">
        <v>542.46</v>
      </c>
      <c r="Y1207" s="287">
        <v>1411.38</v>
      </c>
      <c r="Z1207" s="286">
        <v>5177.13</v>
      </c>
      <c r="AA1207" s="285">
        <v>83028.884580000013</v>
      </c>
      <c r="AB1207" s="249"/>
      <c r="AC1207" s="249"/>
      <c r="AD1207" s="249"/>
      <c r="AE1207" s="249"/>
      <c r="AF1207" s="249"/>
      <c r="AG1207" s="249"/>
      <c r="AH1207" s="1435" t="s">
        <v>364</v>
      </c>
      <c r="AI1207" s="225"/>
      <c r="AJ1207" s="266"/>
      <c r="AK1207" s="1636"/>
      <c r="AL1207" s="483"/>
      <c r="AM1207"/>
      <c r="AO1207" t="s">
        <v>364</v>
      </c>
      <c r="AQ1207" s="1453"/>
    </row>
    <row r="1208" spans="1:43" outlineLevel="1" x14ac:dyDescent="0.2">
      <c r="A1208" s="787"/>
      <c r="B1208" s="781" t="s">
        <v>2277</v>
      </c>
      <c r="C1208" s="977"/>
      <c r="D1208" s="977"/>
      <c r="E1208" s="767">
        <v>346</v>
      </c>
      <c r="F1208" s="333" t="s">
        <v>197</v>
      </c>
      <c r="G1208" s="276" t="s">
        <v>728</v>
      </c>
      <c r="H1208" s="277"/>
      <c r="I1208" s="895">
        <v>71</v>
      </c>
      <c r="J1208" s="279" t="s">
        <v>3523</v>
      </c>
      <c r="K1208" s="277"/>
      <c r="L1208" s="322"/>
      <c r="M1208" s="281">
        <v>2</v>
      </c>
      <c r="N1208" s="1463">
        <v>39</v>
      </c>
      <c r="O1208" s="283">
        <v>49026</v>
      </c>
      <c r="P1208" s="284">
        <v>2.5</v>
      </c>
      <c r="Q1208" s="1056">
        <v>1225.6500000000001</v>
      </c>
      <c r="R1208" s="1056">
        <v>3157.2743999999998</v>
      </c>
      <c r="S1208" s="1056">
        <v>980.52</v>
      </c>
      <c r="T1208" s="285">
        <v>54389.4444</v>
      </c>
      <c r="U1208" s="286">
        <v>8756.7005499999996</v>
      </c>
      <c r="V1208" s="286">
        <v>63146.144950000002</v>
      </c>
      <c r="W1208" s="287">
        <v>2148.86</v>
      </c>
      <c r="X1208" s="287">
        <v>361.64</v>
      </c>
      <c r="Y1208" s="287">
        <v>940.92</v>
      </c>
      <c r="Z1208" s="286">
        <v>3451.42</v>
      </c>
      <c r="AA1208" s="285">
        <v>66597.56495</v>
      </c>
      <c r="AB1208" s="249"/>
      <c r="AC1208" s="249"/>
      <c r="AD1208" s="249"/>
      <c r="AE1208" s="249"/>
      <c r="AF1208" s="249"/>
      <c r="AG1208" s="249"/>
      <c r="AH1208" s="1435"/>
      <c r="AI1208" s="225"/>
      <c r="AJ1208" s="266"/>
      <c r="AK1208" s="1636"/>
      <c r="AL1208" s="483"/>
      <c r="AM1208"/>
      <c r="AQ1208" s="1453"/>
    </row>
    <row r="1209" spans="1:43" outlineLevel="1" x14ac:dyDescent="0.2">
      <c r="A1209" s="787"/>
      <c r="B1209" s="781" t="s">
        <v>2277</v>
      </c>
      <c r="C1209" s="977"/>
      <c r="D1209" s="977"/>
      <c r="E1209" s="767">
        <v>346</v>
      </c>
      <c r="F1209" s="333" t="s">
        <v>197</v>
      </c>
      <c r="G1209" s="276" t="s">
        <v>728</v>
      </c>
      <c r="H1209" s="277"/>
      <c r="I1209" s="895">
        <v>200</v>
      </c>
      <c r="J1209" s="279" t="s">
        <v>1927</v>
      </c>
      <c r="K1209" s="277"/>
      <c r="L1209" s="322"/>
      <c r="M1209" s="281">
        <v>2.75</v>
      </c>
      <c r="N1209" s="1463">
        <v>27</v>
      </c>
      <c r="O1209" s="283">
        <v>42104.04</v>
      </c>
      <c r="P1209" s="284">
        <v>2.5</v>
      </c>
      <c r="Q1209" s="1056">
        <v>1052.6010000000001</v>
      </c>
      <c r="R1209" s="1056">
        <v>2711.50018</v>
      </c>
      <c r="S1209" s="1056">
        <v>842.08079999999995</v>
      </c>
      <c r="T1209" s="285">
        <v>46710.221980000009</v>
      </c>
      <c r="U1209" s="286">
        <v>7520.3457399999998</v>
      </c>
      <c r="V1209" s="286">
        <v>54230.567720000006</v>
      </c>
      <c r="W1209" s="287">
        <v>2954.6824999999999</v>
      </c>
      <c r="X1209" s="287">
        <v>497.255</v>
      </c>
      <c r="Y1209" s="287">
        <v>1293.7650000000001</v>
      </c>
      <c r="Z1209" s="286">
        <v>4745.7025000000003</v>
      </c>
      <c r="AA1209" s="285">
        <v>58976.270220000006</v>
      </c>
      <c r="AB1209" s="249"/>
      <c r="AC1209" s="249"/>
      <c r="AD1209" s="249"/>
      <c r="AE1209" s="249"/>
      <c r="AF1209" s="249"/>
      <c r="AG1209" s="249"/>
      <c r="AH1209" s="1435" t="s">
        <v>364</v>
      </c>
      <c r="AI1209" s="225"/>
      <c r="AJ1209" s="266"/>
      <c r="AK1209" s="1636"/>
      <c r="AL1209" s="483"/>
      <c r="AM1209"/>
      <c r="AO1209" t="s">
        <v>364</v>
      </c>
      <c r="AQ1209" s="1453"/>
    </row>
    <row r="1210" spans="1:43" ht="15" customHeight="1" outlineLevel="1" x14ac:dyDescent="0.2">
      <c r="A1210" s="787"/>
      <c r="B1210" s="807" t="s">
        <v>2277</v>
      </c>
      <c r="C1210" s="978"/>
      <c r="D1210" s="978"/>
      <c r="E1210" s="768">
        <v>346</v>
      </c>
      <c r="F1210" s="334" t="s">
        <v>197</v>
      </c>
      <c r="G1210" s="289" t="s">
        <v>728</v>
      </c>
      <c r="H1210" s="290"/>
      <c r="I1210" s="897" t="s">
        <v>587</v>
      </c>
      <c r="J1210" s="443" t="s">
        <v>729</v>
      </c>
      <c r="K1210" s="444"/>
      <c r="L1210" s="450"/>
      <c r="M1210" s="430"/>
      <c r="N1210" s="1473"/>
      <c r="O1210" s="430"/>
      <c r="P1210" s="429"/>
      <c r="Q1210" s="1062"/>
      <c r="R1210" s="1062"/>
      <c r="S1210" s="1062"/>
      <c r="T1210" s="430"/>
      <c r="U1210" s="430"/>
      <c r="V1210" s="430"/>
      <c r="W1210" s="430"/>
      <c r="X1210" s="430"/>
      <c r="Y1210" s="430"/>
      <c r="Z1210" s="430"/>
      <c r="AA1210" s="430"/>
      <c r="AB1210" s="260"/>
      <c r="AC1210" s="260"/>
      <c r="AD1210" s="260"/>
      <c r="AE1210" s="260"/>
      <c r="AF1210" s="260"/>
      <c r="AG1210" s="260"/>
      <c r="AH1210" s="1435" t="s">
        <v>364</v>
      </c>
      <c r="AI1210" s="261"/>
      <c r="AJ1210" s="267"/>
      <c r="AK1210" s="1633"/>
      <c r="AL1210" s="483"/>
      <c r="AM1210"/>
      <c r="AO1210" t="s">
        <v>364</v>
      </c>
      <c r="AQ1210" s="1453"/>
    </row>
    <row r="1211" spans="1:43" ht="24" customHeight="1" x14ac:dyDescent="0.2">
      <c r="A1211" s="804" t="s">
        <v>2155</v>
      </c>
      <c r="B1211" s="781" t="s">
        <v>2277</v>
      </c>
      <c r="C1211" s="977" t="s">
        <v>2553</v>
      </c>
      <c r="D1211" s="977" t="s">
        <v>443</v>
      </c>
      <c r="E1211" s="769">
        <v>346</v>
      </c>
      <c r="F1211" s="332" t="s">
        <v>197</v>
      </c>
      <c r="G1211" s="268" t="s">
        <v>730</v>
      </c>
      <c r="H1211" s="268" t="s">
        <v>498</v>
      </c>
      <c r="I1211" s="898"/>
      <c r="J1211" s="302" t="s">
        <v>731</v>
      </c>
      <c r="K1211" s="271">
        <v>12</v>
      </c>
      <c r="L1211" s="327" t="s">
        <v>641</v>
      </c>
      <c r="M1211" s="272">
        <v>14.41</v>
      </c>
      <c r="N1211" s="1097"/>
      <c r="O1211" s="273">
        <v>313951.38959999999</v>
      </c>
      <c r="P1211" s="269"/>
      <c r="Q1211" s="1055">
        <v>7848.7847400000001</v>
      </c>
      <c r="R1211" s="1055">
        <v>20218.469489999999</v>
      </c>
      <c r="S1211" s="1055">
        <v>6279.0277900000001</v>
      </c>
      <c r="T1211" s="274">
        <v>348297.67161999998</v>
      </c>
      <c r="U1211" s="272">
        <v>56075.925130000003</v>
      </c>
      <c r="V1211" s="272">
        <v>404373.59674999997</v>
      </c>
      <c r="W1211" s="275">
        <v>15482.5363</v>
      </c>
      <c r="X1211" s="275">
        <v>2605.6161999999999</v>
      </c>
      <c r="Y1211" s="275">
        <v>6779.3285999999998</v>
      </c>
      <c r="Z1211" s="272">
        <v>24867.481099999997</v>
      </c>
      <c r="AA1211" s="274">
        <v>429241.07784999994</v>
      </c>
      <c r="AB1211" s="339"/>
      <c r="AC1211" s="339"/>
      <c r="AD1211" s="339">
        <v>950.04</v>
      </c>
      <c r="AE1211" s="340">
        <v>82332.509999999995</v>
      </c>
      <c r="AF1211" s="340">
        <v>6928.05</v>
      </c>
      <c r="AG1211" s="340">
        <v>1561.12</v>
      </c>
      <c r="AH1211" s="842">
        <v>520062.75784999994</v>
      </c>
      <c r="AI1211" s="842">
        <v>43338.559999999998</v>
      </c>
      <c r="AJ1211" s="395"/>
      <c r="AK1211" s="1635">
        <v>163</v>
      </c>
      <c r="AL1211" s="484"/>
      <c r="AM1211" s="751" t="s">
        <v>2604</v>
      </c>
      <c r="AN1211" t="b">
        <v>0</v>
      </c>
      <c r="AO1211" t="e">
        <v>#NAME?</v>
      </c>
      <c r="AQ1211" s="1454"/>
    </row>
    <row r="1212" spans="1:43" outlineLevel="1" x14ac:dyDescent="0.2">
      <c r="A1212" s="787"/>
      <c r="B1212" s="781" t="s">
        <v>2277</v>
      </c>
      <c r="C1212" s="977"/>
      <c r="D1212" s="977"/>
      <c r="E1212" s="767">
        <v>346</v>
      </c>
      <c r="F1212" s="333" t="s">
        <v>197</v>
      </c>
      <c r="G1212" s="276" t="s">
        <v>730</v>
      </c>
      <c r="H1212" s="277"/>
      <c r="I1212" s="895">
        <v>80</v>
      </c>
      <c r="J1212" s="279" t="s">
        <v>561</v>
      </c>
      <c r="K1212" s="280"/>
      <c r="L1212" s="321"/>
      <c r="M1212" s="281">
        <v>4.5</v>
      </c>
      <c r="N1212" s="1463">
        <v>38</v>
      </c>
      <c r="O1212" s="283">
        <v>106065.18</v>
      </c>
      <c r="P1212" s="284">
        <v>2.5</v>
      </c>
      <c r="Q1212" s="1056">
        <v>2651.6295</v>
      </c>
      <c r="R1212" s="1056">
        <v>6830.5975900000003</v>
      </c>
      <c r="S1212" s="1056">
        <v>2121.3036000000002</v>
      </c>
      <c r="T1212" s="285">
        <v>117668.71068999999</v>
      </c>
      <c r="U1212" s="286">
        <v>18944.662420000001</v>
      </c>
      <c r="V1212" s="286">
        <v>136613.37310999999</v>
      </c>
      <c r="W1212" s="287">
        <v>4834.9350000000004</v>
      </c>
      <c r="X1212" s="287">
        <v>813.69</v>
      </c>
      <c r="Y1212" s="287">
        <v>2117.0700000000002</v>
      </c>
      <c r="Z1212" s="286">
        <v>7765.6949999999997</v>
      </c>
      <c r="AA1212" s="285">
        <v>144379.06810999999</v>
      </c>
      <c r="AB1212" s="350"/>
      <c r="AC1212" s="350"/>
      <c r="AD1212" s="350"/>
      <c r="AE1212" s="350"/>
      <c r="AF1212" s="350"/>
      <c r="AG1212" s="350"/>
      <c r="AH1212" s="843" t="s">
        <v>364</v>
      </c>
      <c r="AI1212" s="843"/>
      <c r="AJ1212" s="351"/>
      <c r="AK1212" s="1636"/>
      <c r="AL1212" s="483"/>
      <c r="AM1212"/>
      <c r="AO1212" t="s">
        <v>364</v>
      </c>
      <c r="AQ1212" s="1453"/>
    </row>
    <row r="1213" spans="1:43" outlineLevel="1" x14ac:dyDescent="0.2">
      <c r="A1213" s="787"/>
      <c r="B1213" s="781" t="s">
        <v>2277</v>
      </c>
      <c r="C1213" s="977"/>
      <c r="D1213" s="977"/>
      <c r="E1213" s="767">
        <v>346</v>
      </c>
      <c r="F1213" s="333" t="s">
        <v>197</v>
      </c>
      <c r="G1213" s="276" t="s">
        <v>730</v>
      </c>
      <c r="H1213" s="277"/>
      <c r="I1213" s="895">
        <v>61</v>
      </c>
      <c r="J1213" s="279" t="s">
        <v>509</v>
      </c>
      <c r="K1213" s="277"/>
      <c r="L1213" s="322"/>
      <c r="M1213" s="281">
        <v>2</v>
      </c>
      <c r="N1213" s="1463">
        <v>34</v>
      </c>
      <c r="O1213" s="283">
        <v>40295.519999999997</v>
      </c>
      <c r="P1213" s="284">
        <v>2.5</v>
      </c>
      <c r="Q1213" s="1056">
        <v>1007.388</v>
      </c>
      <c r="R1213" s="1056">
        <v>2595.0314899999998</v>
      </c>
      <c r="S1213" s="1056">
        <v>805.91039999999998</v>
      </c>
      <c r="T1213" s="285">
        <v>44703.849889999998</v>
      </c>
      <c r="U1213" s="286">
        <v>7197.3198300000004</v>
      </c>
      <c r="V1213" s="286">
        <v>51901.169719999998</v>
      </c>
      <c r="W1213" s="287">
        <v>2148.86</v>
      </c>
      <c r="X1213" s="287">
        <v>361.64</v>
      </c>
      <c r="Y1213" s="287">
        <v>940.92</v>
      </c>
      <c r="Z1213" s="286">
        <v>3451.42</v>
      </c>
      <c r="AA1213" s="285">
        <v>55352.589719999996</v>
      </c>
      <c r="AB1213" s="249"/>
      <c r="AC1213" s="249"/>
      <c r="AD1213" s="249"/>
      <c r="AE1213" s="249"/>
      <c r="AF1213" s="249"/>
      <c r="AG1213" s="249"/>
      <c r="AH1213" s="225" t="s">
        <v>364</v>
      </c>
      <c r="AI1213" s="225"/>
      <c r="AJ1213" s="266"/>
      <c r="AK1213" s="1636"/>
      <c r="AL1213" s="483"/>
      <c r="AM1213"/>
      <c r="AO1213" t="s">
        <v>364</v>
      </c>
      <c r="AQ1213" s="1453"/>
    </row>
    <row r="1214" spans="1:43" outlineLevel="1" x14ac:dyDescent="0.2">
      <c r="A1214" s="787"/>
      <c r="B1214" s="781" t="s">
        <v>2277</v>
      </c>
      <c r="C1214" s="977"/>
      <c r="D1214" s="977"/>
      <c r="E1214" s="767">
        <v>346</v>
      </c>
      <c r="F1214" s="333" t="s">
        <v>197</v>
      </c>
      <c r="G1214" s="276" t="s">
        <v>730</v>
      </c>
      <c r="H1214" s="277"/>
      <c r="I1214" s="895">
        <v>141</v>
      </c>
      <c r="J1214" s="279" t="s">
        <v>569</v>
      </c>
      <c r="K1214" s="277"/>
      <c r="L1214" s="322"/>
      <c r="M1214" s="281">
        <v>2.5</v>
      </c>
      <c r="N1214" s="1463">
        <v>39</v>
      </c>
      <c r="O1214" s="283">
        <v>61282.5</v>
      </c>
      <c r="P1214" s="284">
        <v>2.5</v>
      </c>
      <c r="Q1214" s="1056">
        <v>1532.0625</v>
      </c>
      <c r="R1214" s="1056">
        <v>3946.5929999999998</v>
      </c>
      <c r="S1214" s="1056">
        <v>1225.6500000000001</v>
      </c>
      <c r="T1214" s="285">
        <v>67986.805499999988</v>
      </c>
      <c r="U1214" s="286">
        <v>10945.875690000001</v>
      </c>
      <c r="V1214" s="286">
        <v>78932.681189999988</v>
      </c>
      <c r="W1214" s="287">
        <v>2686.0749999999998</v>
      </c>
      <c r="X1214" s="287">
        <v>452.05</v>
      </c>
      <c r="Y1214" s="287">
        <v>1176.1500000000001</v>
      </c>
      <c r="Z1214" s="286">
        <v>4314.2749999999996</v>
      </c>
      <c r="AA1214" s="285">
        <v>83246.956189999983</v>
      </c>
      <c r="AB1214" s="249"/>
      <c r="AC1214" s="249"/>
      <c r="AD1214" s="249"/>
      <c r="AE1214" s="249"/>
      <c r="AF1214" s="249"/>
      <c r="AG1214" s="249"/>
      <c r="AH1214" s="225" t="s">
        <v>364</v>
      </c>
      <c r="AI1214" s="225"/>
      <c r="AJ1214" s="266"/>
      <c r="AK1214" s="1636"/>
      <c r="AL1214" s="483"/>
      <c r="AM1214"/>
      <c r="AO1214" t="s">
        <v>364</v>
      </c>
      <c r="AQ1214" s="1453"/>
    </row>
    <row r="1215" spans="1:43" outlineLevel="1" x14ac:dyDescent="0.2">
      <c r="A1215" s="787"/>
      <c r="B1215" s="781" t="s">
        <v>2277</v>
      </c>
      <c r="C1215" s="977"/>
      <c r="D1215" s="977"/>
      <c r="E1215" s="767">
        <v>346</v>
      </c>
      <c r="F1215" s="333" t="s">
        <v>197</v>
      </c>
      <c r="G1215" s="276" t="s">
        <v>730</v>
      </c>
      <c r="H1215" s="277"/>
      <c r="I1215" s="895">
        <v>205</v>
      </c>
      <c r="J1215" s="279" t="s">
        <v>559</v>
      </c>
      <c r="K1215" s="277"/>
      <c r="L1215" s="322"/>
      <c r="M1215" s="281">
        <v>2</v>
      </c>
      <c r="N1215" s="1463">
        <v>34</v>
      </c>
      <c r="O1215" s="283">
        <v>40295.519999999997</v>
      </c>
      <c r="P1215" s="284">
        <v>2.5</v>
      </c>
      <c r="Q1215" s="1056">
        <v>1007.388</v>
      </c>
      <c r="R1215" s="1056">
        <v>2595.0314899999998</v>
      </c>
      <c r="S1215" s="1056">
        <v>805.91039999999998</v>
      </c>
      <c r="T1215" s="285">
        <v>44703.849889999998</v>
      </c>
      <c r="U1215" s="286">
        <v>7197.3198300000004</v>
      </c>
      <c r="V1215" s="286">
        <v>51901.169719999998</v>
      </c>
      <c r="W1215" s="287">
        <v>2148.86</v>
      </c>
      <c r="X1215" s="287">
        <v>361.64</v>
      </c>
      <c r="Y1215" s="287">
        <v>940.92</v>
      </c>
      <c r="Z1215" s="286">
        <v>3451.42</v>
      </c>
      <c r="AA1215" s="285">
        <v>55352.589719999996</v>
      </c>
      <c r="AB1215" s="249"/>
      <c r="AC1215" s="249"/>
      <c r="AD1215" s="249"/>
      <c r="AE1215" s="249"/>
      <c r="AF1215" s="249"/>
      <c r="AG1215" s="249"/>
      <c r="AH1215" s="225" t="s">
        <v>364</v>
      </c>
      <c r="AI1215" s="225"/>
      <c r="AJ1215" s="266"/>
      <c r="AK1215" s="1636"/>
      <c r="AL1215" s="483"/>
      <c r="AM1215"/>
      <c r="AO1215" t="s">
        <v>364</v>
      </c>
      <c r="AQ1215" s="1453"/>
    </row>
    <row r="1216" spans="1:43" outlineLevel="1" x14ac:dyDescent="0.2">
      <c r="A1216" s="787"/>
      <c r="B1216" s="781" t="s">
        <v>2277</v>
      </c>
      <c r="C1216" s="977"/>
      <c r="D1216" s="977"/>
      <c r="E1216" s="767">
        <v>346</v>
      </c>
      <c r="F1216" s="333" t="s">
        <v>197</v>
      </c>
      <c r="G1216" s="276" t="s">
        <v>728</v>
      </c>
      <c r="H1216" s="277"/>
      <c r="I1216" s="895">
        <v>71</v>
      </c>
      <c r="J1216" s="279" t="s">
        <v>3523</v>
      </c>
      <c r="K1216" s="277"/>
      <c r="L1216" s="322"/>
      <c r="M1216" s="281">
        <v>1.5</v>
      </c>
      <c r="N1216" s="1463">
        <v>39</v>
      </c>
      <c r="O1216" s="283">
        <v>36769.5</v>
      </c>
      <c r="P1216" s="284">
        <v>2.5</v>
      </c>
      <c r="Q1216" s="1056">
        <v>919.23749999999995</v>
      </c>
      <c r="R1216" s="1056">
        <v>2367.9558000000002</v>
      </c>
      <c r="S1216" s="1056">
        <v>735.39</v>
      </c>
      <c r="T1216" s="285">
        <v>40792.083300000006</v>
      </c>
      <c r="U1216" s="286">
        <v>6567.5254100000002</v>
      </c>
      <c r="V1216" s="286">
        <v>47359.608710000008</v>
      </c>
      <c r="W1216" s="287">
        <v>1611.645</v>
      </c>
      <c r="X1216" s="287">
        <v>271.23</v>
      </c>
      <c r="Y1216" s="287">
        <v>705.69</v>
      </c>
      <c r="Z1216" s="286">
        <v>2588.5650000000001</v>
      </c>
      <c r="AA1216" s="285">
        <v>49948.17371000001</v>
      </c>
      <c r="AB1216" s="249"/>
      <c r="AC1216" s="249"/>
      <c r="AD1216" s="249"/>
      <c r="AE1216" s="249"/>
      <c r="AF1216" s="249"/>
      <c r="AG1216" s="249"/>
      <c r="AH1216" s="225"/>
      <c r="AI1216" s="225"/>
      <c r="AJ1216" s="266"/>
      <c r="AK1216" s="1636"/>
      <c r="AL1216" s="483"/>
      <c r="AM1216"/>
      <c r="AQ1216" s="1453"/>
    </row>
    <row r="1217" spans="1:43" outlineLevel="1" x14ac:dyDescent="0.2">
      <c r="A1217" s="787"/>
      <c r="B1217" s="781" t="s">
        <v>2277</v>
      </c>
      <c r="C1217" s="977"/>
      <c r="D1217" s="977"/>
      <c r="E1217" s="767">
        <v>346</v>
      </c>
      <c r="F1217" s="333" t="s">
        <v>197</v>
      </c>
      <c r="G1217" s="276" t="s">
        <v>730</v>
      </c>
      <c r="H1217" s="277"/>
      <c r="I1217" s="895">
        <v>200</v>
      </c>
      <c r="J1217" s="279" t="s">
        <v>1927</v>
      </c>
      <c r="K1217" s="277"/>
      <c r="L1217" s="322"/>
      <c r="M1217" s="281">
        <v>1.91</v>
      </c>
      <c r="N1217" s="1463">
        <v>27</v>
      </c>
      <c r="O1217" s="283">
        <v>29243.169600000001</v>
      </c>
      <c r="P1217" s="284">
        <v>2.5</v>
      </c>
      <c r="Q1217" s="1056">
        <v>731.07924000000003</v>
      </c>
      <c r="R1217" s="1056">
        <v>1883.2601199999999</v>
      </c>
      <c r="S1217" s="1056">
        <v>584.86338999999998</v>
      </c>
      <c r="T1217" s="285">
        <v>32442.372349999998</v>
      </c>
      <c r="U1217" s="286">
        <v>5223.2219500000001</v>
      </c>
      <c r="V1217" s="286">
        <v>37665.594299999997</v>
      </c>
      <c r="W1217" s="287">
        <v>2052.1613000000002</v>
      </c>
      <c r="X1217" s="287">
        <v>345.36619999999999</v>
      </c>
      <c r="Y1217" s="287">
        <v>898.57860000000005</v>
      </c>
      <c r="Z1217" s="286">
        <v>3296.1061</v>
      </c>
      <c r="AA1217" s="285">
        <v>40961.700399999994</v>
      </c>
      <c r="AB1217" s="249"/>
      <c r="AC1217" s="249"/>
      <c r="AD1217" s="249"/>
      <c r="AE1217" s="249"/>
      <c r="AF1217" s="249"/>
      <c r="AG1217" s="249"/>
      <c r="AH1217" s="225" t="s">
        <v>364</v>
      </c>
      <c r="AI1217" s="225"/>
      <c r="AJ1217" s="266"/>
      <c r="AK1217" s="1636"/>
      <c r="AL1217" s="483"/>
      <c r="AM1217"/>
      <c r="AO1217" t="s">
        <v>364</v>
      </c>
      <c r="AQ1217" s="1453"/>
    </row>
    <row r="1218" spans="1:43" ht="15" customHeight="1" outlineLevel="1" x14ac:dyDescent="0.2">
      <c r="A1218" s="787"/>
      <c r="B1218" s="807" t="s">
        <v>2277</v>
      </c>
      <c r="C1218" s="978"/>
      <c r="D1218" s="978"/>
      <c r="E1218" s="768">
        <v>346</v>
      </c>
      <c r="F1218" s="334" t="s">
        <v>197</v>
      </c>
      <c r="G1218" s="289" t="s">
        <v>730</v>
      </c>
      <c r="H1218" s="290"/>
      <c r="I1218" s="897" t="s">
        <v>587</v>
      </c>
      <c r="J1218" s="443" t="s">
        <v>729</v>
      </c>
      <c r="K1218" s="444"/>
      <c r="L1218" s="450"/>
      <c r="M1218" s="430"/>
      <c r="N1218" s="1473"/>
      <c r="O1218" s="430"/>
      <c r="P1218" s="429"/>
      <c r="Q1218" s="1062"/>
      <c r="R1218" s="1062"/>
      <c r="S1218" s="1062"/>
      <c r="T1218" s="430"/>
      <c r="U1218" s="430"/>
      <c r="V1218" s="430"/>
      <c r="W1218" s="430"/>
      <c r="X1218" s="430"/>
      <c r="Y1218" s="430"/>
      <c r="Z1218" s="430"/>
      <c r="AA1218" s="430"/>
      <c r="AB1218" s="260"/>
      <c r="AC1218" s="260"/>
      <c r="AD1218" s="260"/>
      <c r="AE1218" s="260"/>
      <c r="AF1218" s="260"/>
      <c r="AG1218" s="260"/>
      <c r="AH1218" s="261" t="s">
        <v>364</v>
      </c>
      <c r="AI1218" s="261"/>
      <c r="AJ1218" s="267"/>
      <c r="AK1218" s="1633"/>
      <c r="AL1218" s="483"/>
      <c r="AM1218"/>
      <c r="AO1218" t="s">
        <v>364</v>
      </c>
      <c r="AQ1218" s="1453"/>
    </row>
    <row r="1219" spans="1:43" ht="34.5" customHeight="1" x14ac:dyDescent="0.2">
      <c r="A1219" s="804" t="s">
        <v>2156</v>
      </c>
      <c r="B1219" s="781" t="s">
        <v>2277</v>
      </c>
      <c r="C1219" s="977" t="s">
        <v>2553</v>
      </c>
      <c r="D1219" s="977" t="s">
        <v>443</v>
      </c>
      <c r="E1219" s="769">
        <v>346</v>
      </c>
      <c r="F1219" s="332" t="s">
        <v>197</v>
      </c>
      <c r="G1219" s="268" t="s">
        <v>734</v>
      </c>
      <c r="H1219" s="268" t="s">
        <v>498</v>
      </c>
      <c r="I1219" s="898"/>
      <c r="J1219" s="302" t="s">
        <v>732</v>
      </c>
      <c r="K1219" s="271">
        <v>12</v>
      </c>
      <c r="L1219" s="327" t="s">
        <v>641</v>
      </c>
      <c r="M1219" s="272">
        <v>9.8000000000000007</v>
      </c>
      <c r="N1219" s="1097"/>
      <c r="O1219" s="273">
        <v>212339.62800000003</v>
      </c>
      <c r="P1219" s="269"/>
      <c r="Q1219" s="1055">
        <v>5308.4907000000003</v>
      </c>
      <c r="R1219" s="1055">
        <v>13674.672050000001</v>
      </c>
      <c r="S1219" s="1055">
        <v>4246.7925599999999</v>
      </c>
      <c r="T1219" s="274">
        <v>235569.58330999999</v>
      </c>
      <c r="U1219" s="272">
        <v>37926.702899999997</v>
      </c>
      <c r="V1219" s="272">
        <v>273496.28620999999</v>
      </c>
      <c r="W1219" s="275">
        <v>10529.414000000001</v>
      </c>
      <c r="X1219" s="275">
        <v>1772.0360000000001</v>
      </c>
      <c r="Y1219" s="275">
        <v>4610.5079999999998</v>
      </c>
      <c r="Z1219" s="272">
        <v>16911.957999999999</v>
      </c>
      <c r="AA1219" s="274">
        <v>290408.24421000003</v>
      </c>
      <c r="AB1219" s="339"/>
      <c r="AC1219" s="339"/>
      <c r="AD1219" s="339">
        <v>950.04</v>
      </c>
      <c r="AE1219" s="340">
        <v>55698.76</v>
      </c>
      <c r="AF1219" s="340">
        <v>3874.65</v>
      </c>
      <c r="AG1219" s="340">
        <v>1561.12</v>
      </c>
      <c r="AH1219" s="842">
        <v>351542.77421000006</v>
      </c>
      <c r="AI1219" s="842">
        <v>29295.23</v>
      </c>
      <c r="AJ1219" s="395"/>
      <c r="AK1219" s="1635">
        <v>164</v>
      </c>
      <c r="AL1219" s="484"/>
      <c r="AM1219" s="751" t="s">
        <v>2604</v>
      </c>
      <c r="AN1219" t="b">
        <v>0</v>
      </c>
      <c r="AO1219" t="e">
        <v>#NAME?</v>
      </c>
      <c r="AQ1219" s="1454"/>
    </row>
    <row r="1220" spans="1:43" outlineLevel="1" x14ac:dyDescent="0.2">
      <c r="A1220" s="787"/>
      <c r="B1220" s="781" t="s">
        <v>2277</v>
      </c>
      <c r="C1220" s="977"/>
      <c r="D1220" s="977"/>
      <c r="E1220" s="767">
        <v>346</v>
      </c>
      <c r="F1220" s="333" t="s">
        <v>197</v>
      </c>
      <c r="G1220" s="276" t="s">
        <v>734</v>
      </c>
      <c r="H1220" s="277"/>
      <c r="I1220" s="895">
        <v>80</v>
      </c>
      <c r="J1220" s="279" t="s">
        <v>561</v>
      </c>
      <c r="K1220" s="280"/>
      <c r="L1220" s="321"/>
      <c r="M1220" s="281">
        <v>3</v>
      </c>
      <c r="N1220" s="1463">
        <v>38</v>
      </c>
      <c r="O1220" s="283">
        <v>70710.12</v>
      </c>
      <c r="P1220" s="284">
        <v>2.5</v>
      </c>
      <c r="Q1220" s="1056">
        <v>1767.7529999999999</v>
      </c>
      <c r="R1220" s="1056">
        <v>4553.7317300000004</v>
      </c>
      <c r="S1220" s="1056">
        <v>1414.2023999999999</v>
      </c>
      <c r="T1220" s="285">
        <v>78445.807129999987</v>
      </c>
      <c r="U1220" s="286">
        <v>12629.774950000001</v>
      </c>
      <c r="V1220" s="286">
        <v>91075.582079999993</v>
      </c>
      <c r="W1220" s="287">
        <v>3223.29</v>
      </c>
      <c r="X1220" s="287">
        <v>542.46</v>
      </c>
      <c r="Y1220" s="287">
        <v>1411.38</v>
      </c>
      <c r="Z1220" s="286">
        <v>5177.13</v>
      </c>
      <c r="AA1220" s="285">
        <v>96252.712079999998</v>
      </c>
      <c r="AB1220" s="350"/>
      <c r="AC1220" s="350"/>
      <c r="AD1220" s="350"/>
      <c r="AE1220" s="350"/>
      <c r="AF1220" s="350"/>
      <c r="AG1220" s="350"/>
      <c r="AH1220" s="843" t="s">
        <v>364</v>
      </c>
      <c r="AI1220" s="843"/>
      <c r="AJ1220" s="351"/>
      <c r="AK1220" s="1636"/>
      <c r="AL1220" s="483"/>
      <c r="AM1220"/>
      <c r="AO1220" t="s">
        <v>364</v>
      </c>
      <c r="AQ1220" s="1453"/>
    </row>
    <row r="1221" spans="1:43" outlineLevel="1" x14ac:dyDescent="0.2">
      <c r="A1221" s="787"/>
      <c r="B1221" s="781" t="s">
        <v>2277</v>
      </c>
      <c r="C1221" s="977"/>
      <c r="D1221" s="977"/>
      <c r="E1221" s="767">
        <v>346</v>
      </c>
      <c r="F1221" s="333" t="s">
        <v>197</v>
      </c>
      <c r="G1221" s="276" t="s">
        <v>734</v>
      </c>
      <c r="H1221" s="277"/>
      <c r="I1221" s="895">
        <v>61</v>
      </c>
      <c r="J1221" s="279" t="s">
        <v>509</v>
      </c>
      <c r="K1221" s="277"/>
      <c r="L1221" s="322"/>
      <c r="M1221" s="281">
        <v>1.5</v>
      </c>
      <c r="N1221" s="1463">
        <v>34</v>
      </c>
      <c r="O1221" s="283">
        <v>30221.64</v>
      </c>
      <c r="P1221" s="284">
        <v>2.5</v>
      </c>
      <c r="Q1221" s="1056">
        <v>755.54100000000005</v>
      </c>
      <c r="R1221" s="1056">
        <v>1946.2736199999999</v>
      </c>
      <c r="S1221" s="1056">
        <v>604.43280000000004</v>
      </c>
      <c r="T1221" s="285">
        <v>33527.887420000006</v>
      </c>
      <c r="U1221" s="286">
        <v>5397.9898700000003</v>
      </c>
      <c r="V1221" s="286">
        <v>38925.877290000004</v>
      </c>
      <c r="W1221" s="287">
        <v>1611.645</v>
      </c>
      <c r="X1221" s="287">
        <v>271.23</v>
      </c>
      <c r="Y1221" s="287">
        <v>705.69</v>
      </c>
      <c r="Z1221" s="286">
        <v>2588.5650000000001</v>
      </c>
      <c r="AA1221" s="285">
        <v>41514.442290000006</v>
      </c>
      <c r="AB1221" s="249"/>
      <c r="AC1221" s="249"/>
      <c r="AD1221" s="249"/>
      <c r="AE1221" s="249"/>
      <c r="AF1221" s="249"/>
      <c r="AG1221" s="249"/>
      <c r="AH1221" s="225" t="s">
        <v>364</v>
      </c>
      <c r="AI1221" s="225"/>
      <c r="AJ1221" s="266"/>
      <c r="AK1221" s="1636"/>
      <c r="AL1221" s="483"/>
      <c r="AM1221"/>
      <c r="AO1221" t="s">
        <v>364</v>
      </c>
      <c r="AQ1221" s="1453"/>
    </row>
    <row r="1222" spans="1:43" outlineLevel="1" x14ac:dyDescent="0.2">
      <c r="A1222" s="787"/>
      <c r="B1222" s="781" t="s">
        <v>2277</v>
      </c>
      <c r="C1222" s="977"/>
      <c r="D1222" s="977"/>
      <c r="E1222" s="767">
        <v>346</v>
      </c>
      <c r="F1222" s="333" t="s">
        <v>197</v>
      </c>
      <c r="G1222" s="276" t="s">
        <v>734</v>
      </c>
      <c r="H1222" s="277"/>
      <c r="I1222" s="895">
        <v>141</v>
      </c>
      <c r="J1222" s="279" t="s">
        <v>569</v>
      </c>
      <c r="K1222" s="277"/>
      <c r="L1222" s="322"/>
      <c r="M1222" s="281">
        <v>1.5</v>
      </c>
      <c r="N1222" s="1463">
        <v>39</v>
      </c>
      <c r="O1222" s="283">
        <v>36769.5</v>
      </c>
      <c r="P1222" s="284">
        <v>2.5</v>
      </c>
      <c r="Q1222" s="1056">
        <v>919.23749999999995</v>
      </c>
      <c r="R1222" s="1056">
        <v>2367.9558000000002</v>
      </c>
      <c r="S1222" s="1056">
        <v>735.39</v>
      </c>
      <c r="T1222" s="285">
        <v>40792.083300000006</v>
      </c>
      <c r="U1222" s="286">
        <v>6567.5254100000002</v>
      </c>
      <c r="V1222" s="286">
        <v>47359.608710000008</v>
      </c>
      <c r="W1222" s="287">
        <v>1611.645</v>
      </c>
      <c r="X1222" s="287">
        <v>271.23</v>
      </c>
      <c r="Y1222" s="287">
        <v>705.69</v>
      </c>
      <c r="Z1222" s="286">
        <v>2588.5650000000001</v>
      </c>
      <c r="AA1222" s="285">
        <v>49948.17371000001</v>
      </c>
      <c r="AB1222" s="249"/>
      <c r="AC1222" s="249"/>
      <c r="AD1222" s="249"/>
      <c r="AE1222" s="249"/>
      <c r="AF1222" s="249"/>
      <c r="AG1222" s="249"/>
      <c r="AH1222" s="225" t="s">
        <v>364</v>
      </c>
      <c r="AI1222" s="225"/>
      <c r="AJ1222" s="266"/>
      <c r="AK1222" s="1636"/>
      <c r="AL1222" s="483"/>
      <c r="AM1222"/>
      <c r="AO1222" t="s">
        <v>364</v>
      </c>
      <c r="AQ1222" s="1453"/>
    </row>
    <row r="1223" spans="1:43" outlineLevel="1" x14ac:dyDescent="0.2">
      <c r="A1223" s="787"/>
      <c r="B1223" s="781" t="s">
        <v>2277</v>
      </c>
      <c r="C1223" s="977"/>
      <c r="D1223" s="977"/>
      <c r="E1223" s="767">
        <v>346</v>
      </c>
      <c r="F1223" s="333" t="s">
        <v>197</v>
      </c>
      <c r="G1223" s="276" t="s">
        <v>734</v>
      </c>
      <c r="H1223" s="277"/>
      <c r="I1223" s="895">
        <v>205</v>
      </c>
      <c r="J1223" s="279" t="s">
        <v>559</v>
      </c>
      <c r="K1223" s="277"/>
      <c r="L1223" s="322"/>
      <c r="M1223" s="281">
        <v>1.5</v>
      </c>
      <c r="N1223" s="1463">
        <v>34</v>
      </c>
      <c r="O1223" s="283">
        <v>30221.64</v>
      </c>
      <c r="P1223" s="284">
        <v>2.5</v>
      </c>
      <c r="Q1223" s="1056">
        <v>755.54100000000005</v>
      </c>
      <c r="R1223" s="1056">
        <v>1946.2736199999999</v>
      </c>
      <c r="S1223" s="1056">
        <v>604.43280000000004</v>
      </c>
      <c r="T1223" s="285">
        <v>33527.887420000006</v>
      </c>
      <c r="U1223" s="286">
        <v>5397.9898700000003</v>
      </c>
      <c r="V1223" s="286">
        <v>38925.877290000004</v>
      </c>
      <c r="W1223" s="287">
        <v>1611.645</v>
      </c>
      <c r="X1223" s="287">
        <v>271.23</v>
      </c>
      <c r="Y1223" s="287">
        <v>705.69</v>
      </c>
      <c r="Z1223" s="286">
        <v>2588.5650000000001</v>
      </c>
      <c r="AA1223" s="285">
        <v>41514.442290000006</v>
      </c>
      <c r="AB1223" s="249"/>
      <c r="AC1223" s="249"/>
      <c r="AD1223" s="249"/>
      <c r="AE1223" s="249"/>
      <c r="AF1223" s="249"/>
      <c r="AG1223" s="249"/>
      <c r="AH1223" s="225" t="s">
        <v>364</v>
      </c>
      <c r="AI1223" s="225"/>
      <c r="AJ1223" s="266"/>
      <c r="AK1223" s="1636"/>
      <c r="AL1223" s="483"/>
      <c r="AM1223"/>
      <c r="AO1223" t="s">
        <v>364</v>
      </c>
      <c r="AQ1223" s="1453"/>
    </row>
    <row r="1224" spans="1:43" outlineLevel="1" x14ac:dyDescent="0.2">
      <c r="A1224" s="787"/>
      <c r="B1224" s="781" t="s">
        <v>2277</v>
      </c>
      <c r="C1224" s="977"/>
      <c r="D1224" s="977"/>
      <c r="E1224" s="767">
        <v>346</v>
      </c>
      <c r="F1224" s="333" t="s">
        <v>197</v>
      </c>
      <c r="G1224" s="276" t="s">
        <v>728</v>
      </c>
      <c r="H1224" s="277"/>
      <c r="I1224" s="895">
        <v>71</v>
      </c>
      <c r="J1224" s="279" t="s">
        <v>3523</v>
      </c>
      <c r="K1224" s="277"/>
      <c r="L1224" s="322"/>
      <c r="M1224" s="281">
        <v>1</v>
      </c>
      <c r="N1224" s="1463">
        <v>39</v>
      </c>
      <c r="O1224" s="283">
        <v>24513</v>
      </c>
      <c r="P1224" s="284">
        <v>2.5</v>
      </c>
      <c r="Q1224" s="1056">
        <v>612.82500000000005</v>
      </c>
      <c r="R1224" s="1056">
        <v>1578.6371999999999</v>
      </c>
      <c r="S1224" s="1056">
        <v>490.26</v>
      </c>
      <c r="T1224" s="285">
        <v>27194.7222</v>
      </c>
      <c r="U1224" s="286">
        <v>4378.3502699999999</v>
      </c>
      <c r="V1224" s="286">
        <v>31573.072469999999</v>
      </c>
      <c r="W1224" s="287">
        <v>1074.43</v>
      </c>
      <c r="X1224" s="287">
        <v>180.82</v>
      </c>
      <c r="Y1224" s="287">
        <v>470.46</v>
      </c>
      <c r="Z1224" s="286">
        <v>1725.71</v>
      </c>
      <c r="AA1224" s="285">
        <v>33298.782469999998</v>
      </c>
      <c r="AB1224" s="249"/>
      <c r="AC1224" s="249"/>
      <c r="AD1224" s="249"/>
      <c r="AE1224" s="249"/>
      <c r="AF1224" s="249"/>
      <c r="AG1224" s="249"/>
      <c r="AH1224" s="225"/>
      <c r="AI1224" s="225"/>
      <c r="AJ1224" s="266"/>
      <c r="AK1224" s="1636"/>
      <c r="AL1224" s="483"/>
      <c r="AM1224"/>
      <c r="AQ1224" s="1453"/>
    </row>
    <row r="1225" spans="1:43" outlineLevel="1" x14ac:dyDescent="0.2">
      <c r="A1225" s="787"/>
      <c r="B1225" s="781" t="s">
        <v>2277</v>
      </c>
      <c r="C1225" s="977"/>
      <c r="D1225" s="977"/>
      <c r="E1225" s="767">
        <v>346</v>
      </c>
      <c r="F1225" s="333" t="s">
        <v>197</v>
      </c>
      <c r="G1225" s="276" t="s">
        <v>734</v>
      </c>
      <c r="H1225" s="277"/>
      <c r="I1225" s="895">
        <v>200</v>
      </c>
      <c r="J1225" s="279" t="s">
        <v>1927</v>
      </c>
      <c r="K1225" s="277"/>
      <c r="L1225" s="322"/>
      <c r="M1225" s="281">
        <v>1.3</v>
      </c>
      <c r="N1225" s="1463">
        <v>27</v>
      </c>
      <c r="O1225" s="283">
        <v>19903.727999999999</v>
      </c>
      <c r="P1225" s="284">
        <v>2.5</v>
      </c>
      <c r="Q1225" s="1056">
        <v>497.59320000000002</v>
      </c>
      <c r="R1225" s="1056">
        <v>1281.80008</v>
      </c>
      <c r="S1225" s="1056">
        <v>398.07456000000002</v>
      </c>
      <c r="T1225" s="285">
        <v>22081.19584</v>
      </c>
      <c r="U1225" s="286">
        <v>3555.0725299999999</v>
      </c>
      <c r="V1225" s="286">
        <v>25636.268370000002</v>
      </c>
      <c r="W1225" s="287">
        <v>1396.759</v>
      </c>
      <c r="X1225" s="287">
        <v>235.066</v>
      </c>
      <c r="Y1225" s="287">
        <v>611.59799999999996</v>
      </c>
      <c r="Z1225" s="286">
        <v>2243.4229999999998</v>
      </c>
      <c r="AA1225" s="285">
        <v>27879.69137</v>
      </c>
      <c r="AB1225" s="249"/>
      <c r="AC1225" s="249"/>
      <c r="AD1225" s="249"/>
      <c r="AE1225" s="249"/>
      <c r="AF1225" s="249"/>
      <c r="AG1225" s="249"/>
      <c r="AH1225" s="225" t="s">
        <v>364</v>
      </c>
      <c r="AI1225" s="225"/>
      <c r="AJ1225" s="266"/>
      <c r="AK1225" s="1636"/>
      <c r="AL1225" s="483"/>
      <c r="AM1225"/>
      <c r="AO1225" t="s">
        <v>364</v>
      </c>
      <c r="AQ1225" s="1453"/>
    </row>
    <row r="1226" spans="1:43" ht="15" customHeight="1" outlineLevel="1" x14ac:dyDescent="0.2">
      <c r="A1226" s="787"/>
      <c r="B1226" s="807" t="s">
        <v>2277</v>
      </c>
      <c r="C1226" s="978"/>
      <c r="D1226" s="978"/>
      <c r="E1226" s="768">
        <v>346</v>
      </c>
      <c r="F1226" s="334" t="s">
        <v>197</v>
      </c>
      <c r="G1226" s="289" t="s">
        <v>734</v>
      </c>
      <c r="H1226" s="290"/>
      <c r="I1226" s="897" t="s">
        <v>587</v>
      </c>
      <c r="J1226" s="443" t="s">
        <v>729</v>
      </c>
      <c r="K1226" s="444"/>
      <c r="L1226" s="450"/>
      <c r="M1226" s="430"/>
      <c r="N1226" s="1473"/>
      <c r="O1226" s="430"/>
      <c r="P1226" s="429"/>
      <c r="Q1226" s="1062"/>
      <c r="R1226" s="1062"/>
      <c r="S1226" s="1062"/>
      <c r="T1226" s="430"/>
      <c r="U1226" s="430"/>
      <c r="V1226" s="430"/>
      <c r="W1226" s="430"/>
      <c r="X1226" s="430"/>
      <c r="Y1226" s="430"/>
      <c r="Z1226" s="430"/>
      <c r="AA1226" s="430"/>
      <c r="AB1226" s="260"/>
      <c r="AC1226" s="260"/>
      <c r="AD1226" s="260"/>
      <c r="AE1226" s="260"/>
      <c r="AF1226" s="260"/>
      <c r="AG1226" s="260"/>
      <c r="AH1226" s="261" t="s">
        <v>364</v>
      </c>
      <c r="AI1226" s="261"/>
      <c r="AJ1226" s="267"/>
      <c r="AK1226" s="1633"/>
      <c r="AL1226" s="483"/>
      <c r="AM1226"/>
      <c r="AO1226" t="s">
        <v>364</v>
      </c>
      <c r="AQ1226" s="1453"/>
    </row>
    <row r="1227" spans="1:43" ht="29.25" customHeight="1" x14ac:dyDescent="0.2">
      <c r="A1227" s="804" t="s">
        <v>2157</v>
      </c>
      <c r="B1227" s="781" t="s">
        <v>2277</v>
      </c>
      <c r="C1227" s="977" t="s">
        <v>2553</v>
      </c>
      <c r="D1227" s="977" t="s">
        <v>443</v>
      </c>
      <c r="E1227" s="769">
        <v>346</v>
      </c>
      <c r="F1227" s="332" t="s">
        <v>197</v>
      </c>
      <c r="G1227" s="268" t="s">
        <v>733</v>
      </c>
      <c r="H1227" s="268" t="s">
        <v>498</v>
      </c>
      <c r="I1227" s="898"/>
      <c r="J1227" s="302" t="s">
        <v>735</v>
      </c>
      <c r="K1227" s="271">
        <v>12</v>
      </c>
      <c r="L1227" s="327" t="s">
        <v>641</v>
      </c>
      <c r="M1227" s="272">
        <v>8.07</v>
      </c>
      <c r="N1227" s="1097"/>
      <c r="O1227" s="273">
        <v>175174.27919999999</v>
      </c>
      <c r="P1227" s="269"/>
      <c r="Q1227" s="1055">
        <v>4379.3569800000005</v>
      </c>
      <c r="R1227" s="1055">
        <v>11281.22358</v>
      </c>
      <c r="S1227" s="1055">
        <v>3503.4855800000005</v>
      </c>
      <c r="T1227" s="274">
        <v>194338.34534</v>
      </c>
      <c r="U1227" s="272">
        <v>31288.473590000001</v>
      </c>
      <c r="V1227" s="272">
        <v>225626.81892999998</v>
      </c>
      <c r="W1227" s="275">
        <v>8670.6501000000007</v>
      </c>
      <c r="X1227" s="275">
        <v>1459.2174</v>
      </c>
      <c r="Y1227" s="275">
        <v>3796.6121999999996</v>
      </c>
      <c r="Z1227" s="272">
        <v>13926.479700000002</v>
      </c>
      <c r="AA1227" s="274">
        <v>239553.29863000003</v>
      </c>
      <c r="AB1227" s="339"/>
      <c r="AC1227" s="339"/>
      <c r="AD1227" s="339">
        <v>950.04</v>
      </c>
      <c r="AE1227" s="340">
        <v>45947.29</v>
      </c>
      <c r="AF1227" s="340">
        <v>3685.12</v>
      </c>
      <c r="AG1227" s="340">
        <v>1561.12</v>
      </c>
      <c r="AH1227" s="842">
        <v>290746.82863</v>
      </c>
      <c r="AI1227" s="842">
        <v>24228.9</v>
      </c>
      <c r="AJ1227" s="395"/>
      <c r="AK1227" s="1635">
        <v>165</v>
      </c>
      <c r="AL1227" s="484"/>
      <c r="AM1227" s="751" t="s">
        <v>2604</v>
      </c>
      <c r="AN1227" t="b">
        <v>0</v>
      </c>
      <c r="AO1227" t="e">
        <v>#NAME?</v>
      </c>
      <c r="AQ1227" s="1454"/>
    </row>
    <row r="1228" spans="1:43" outlineLevel="1" x14ac:dyDescent="0.2">
      <c r="A1228" s="787"/>
      <c r="B1228" s="781" t="s">
        <v>2277</v>
      </c>
      <c r="C1228" s="977"/>
      <c r="D1228" s="977"/>
      <c r="E1228" s="767">
        <v>346</v>
      </c>
      <c r="F1228" s="333" t="s">
        <v>197</v>
      </c>
      <c r="G1228" s="276" t="s">
        <v>733</v>
      </c>
      <c r="H1228" s="277"/>
      <c r="I1228" s="895">
        <v>80</v>
      </c>
      <c r="J1228" s="279" t="s">
        <v>561</v>
      </c>
      <c r="K1228" s="280"/>
      <c r="L1228" s="321"/>
      <c r="M1228" s="281">
        <v>2</v>
      </c>
      <c r="N1228" s="1463">
        <v>38</v>
      </c>
      <c r="O1228" s="283">
        <v>47140.08</v>
      </c>
      <c r="P1228" s="284">
        <v>2.5</v>
      </c>
      <c r="Q1228" s="1056">
        <v>1178.502</v>
      </c>
      <c r="R1228" s="1056">
        <v>3035.8211500000002</v>
      </c>
      <c r="S1228" s="1056">
        <v>942.80160000000001</v>
      </c>
      <c r="T1228" s="285">
        <v>52297.204750000004</v>
      </c>
      <c r="U1228" s="286">
        <v>8419.8499599999996</v>
      </c>
      <c r="V1228" s="286">
        <v>60717.054710000004</v>
      </c>
      <c r="W1228" s="287">
        <v>2148.86</v>
      </c>
      <c r="X1228" s="287">
        <v>361.64</v>
      </c>
      <c r="Y1228" s="287">
        <v>940.92</v>
      </c>
      <c r="Z1228" s="286">
        <v>3451.42</v>
      </c>
      <c r="AA1228" s="285">
        <v>64168.474710000002</v>
      </c>
      <c r="AB1228" s="350"/>
      <c r="AC1228" s="350"/>
      <c r="AD1228" s="350"/>
      <c r="AE1228" s="350"/>
      <c r="AF1228" s="350"/>
      <c r="AG1228" s="350"/>
      <c r="AH1228" s="1435" t="s">
        <v>364</v>
      </c>
      <c r="AI1228" s="843"/>
      <c r="AJ1228" s="351"/>
      <c r="AK1228" s="1636"/>
      <c r="AL1228" s="483"/>
      <c r="AM1228"/>
      <c r="AO1228" t="s">
        <v>364</v>
      </c>
      <c r="AQ1228" s="1453"/>
    </row>
    <row r="1229" spans="1:43" outlineLevel="1" x14ac:dyDescent="0.2">
      <c r="A1229" s="787"/>
      <c r="B1229" s="781" t="s">
        <v>2277</v>
      </c>
      <c r="C1229" s="977"/>
      <c r="D1229" s="977"/>
      <c r="E1229" s="767">
        <v>346</v>
      </c>
      <c r="F1229" s="333" t="s">
        <v>197</v>
      </c>
      <c r="G1229" s="276" t="s">
        <v>733</v>
      </c>
      <c r="H1229" s="277"/>
      <c r="I1229" s="895">
        <v>61</v>
      </c>
      <c r="J1229" s="279" t="s">
        <v>509</v>
      </c>
      <c r="K1229" s="277"/>
      <c r="L1229" s="322"/>
      <c r="M1229" s="281">
        <v>1</v>
      </c>
      <c r="N1229" s="1463">
        <v>34</v>
      </c>
      <c r="O1229" s="283">
        <v>20147.759999999998</v>
      </c>
      <c r="P1229" s="284">
        <v>2.5</v>
      </c>
      <c r="Q1229" s="1056">
        <v>503.69400000000002</v>
      </c>
      <c r="R1229" s="1056">
        <v>1297.5157400000001</v>
      </c>
      <c r="S1229" s="1056">
        <v>402.95519999999999</v>
      </c>
      <c r="T1229" s="285">
        <v>22351.924939999997</v>
      </c>
      <c r="U1229" s="286">
        <v>3598.6599200000001</v>
      </c>
      <c r="V1229" s="286">
        <v>25950.584859999995</v>
      </c>
      <c r="W1229" s="287">
        <v>1074.43</v>
      </c>
      <c r="X1229" s="287">
        <v>180.82</v>
      </c>
      <c r="Y1229" s="287">
        <v>470.46</v>
      </c>
      <c r="Z1229" s="286">
        <v>1725.71</v>
      </c>
      <c r="AA1229" s="285">
        <v>27676.294859999995</v>
      </c>
      <c r="AB1229" s="249"/>
      <c r="AC1229" s="249"/>
      <c r="AD1229" s="249"/>
      <c r="AE1229" s="249"/>
      <c r="AF1229" s="249"/>
      <c r="AG1229" s="249"/>
      <c r="AH1229" s="1435" t="s">
        <v>364</v>
      </c>
      <c r="AI1229" s="225"/>
      <c r="AJ1229" s="266"/>
      <c r="AK1229" s="1636"/>
      <c r="AL1229" s="483"/>
      <c r="AM1229"/>
      <c r="AO1229" t="s">
        <v>364</v>
      </c>
      <c r="AQ1229" s="1453"/>
    </row>
    <row r="1230" spans="1:43" outlineLevel="1" x14ac:dyDescent="0.2">
      <c r="A1230" s="787"/>
      <c r="B1230" s="781" t="s">
        <v>2277</v>
      </c>
      <c r="C1230" s="977"/>
      <c r="D1230" s="977"/>
      <c r="E1230" s="767">
        <v>346</v>
      </c>
      <c r="F1230" s="333" t="s">
        <v>197</v>
      </c>
      <c r="G1230" s="276" t="s">
        <v>733</v>
      </c>
      <c r="H1230" s="277"/>
      <c r="I1230" s="895">
        <v>141</v>
      </c>
      <c r="J1230" s="279" t="s">
        <v>569</v>
      </c>
      <c r="K1230" s="277"/>
      <c r="L1230" s="322"/>
      <c r="M1230" s="281">
        <v>1.5</v>
      </c>
      <c r="N1230" s="1463">
        <v>39</v>
      </c>
      <c r="O1230" s="283">
        <v>36769.5</v>
      </c>
      <c r="P1230" s="284">
        <v>2.5</v>
      </c>
      <c r="Q1230" s="1056">
        <v>919.23749999999995</v>
      </c>
      <c r="R1230" s="1056">
        <v>2367.9558000000002</v>
      </c>
      <c r="S1230" s="1056">
        <v>735.39</v>
      </c>
      <c r="T1230" s="285">
        <v>40792.083300000006</v>
      </c>
      <c r="U1230" s="286">
        <v>6567.5254100000002</v>
      </c>
      <c r="V1230" s="286">
        <v>47359.608710000008</v>
      </c>
      <c r="W1230" s="287">
        <v>1611.645</v>
      </c>
      <c r="X1230" s="287">
        <v>271.23</v>
      </c>
      <c r="Y1230" s="287">
        <v>705.69</v>
      </c>
      <c r="Z1230" s="286">
        <v>2588.5650000000001</v>
      </c>
      <c r="AA1230" s="285">
        <v>49948.17371000001</v>
      </c>
      <c r="AB1230" s="249"/>
      <c r="AC1230" s="249"/>
      <c r="AD1230" s="249"/>
      <c r="AE1230" s="249"/>
      <c r="AF1230" s="249"/>
      <c r="AG1230" s="249"/>
      <c r="AH1230" s="1435" t="s">
        <v>364</v>
      </c>
      <c r="AI1230" s="225"/>
      <c r="AJ1230" s="266"/>
      <c r="AK1230" s="1636"/>
      <c r="AL1230" s="483"/>
      <c r="AM1230"/>
      <c r="AO1230" t="s">
        <v>364</v>
      </c>
      <c r="AQ1230" s="1453"/>
    </row>
    <row r="1231" spans="1:43" outlineLevel="1" x14ac:dyDescent="0.2">
      <c r="A1231" s="787"/>
      <c r="B1231" s="781" t="s">
        <v>2277</v>
      </c>
      <c r="C1231" s="977"/>
      <c r="D1231" s="977"/>
      <c r="E1231" s="767">
        <v>346</v>
      </c>
      <c r="F1231" s="333" t="s">
        <v>197</v>
      </c>
      <c r="G1231" s="276" t="s">
        <v>733</v>
      </c>
      <c r="H1231" s="277"/>
      <c r="I1231" s="895">
        <v>205</v>
      </c>
      <c r="J1231" s="279" t="s">
        <v>559</v>
      </c>
      <c r="K1231" s="277"/>
      <c r="L1231" s="322"/>
      <c r="M1231" s="281">
        <v>1.5</v>
      </c>
      <c r="N1231" s="1463">
        <v>34</v>
      </c>
      <c r="O1231" s="283">
        <v>30221.64</v>
      </c>
      <c r="P1231" s="284">
        <v>2.5</v>
      </c>
      <c r="Q1231" s="1056">
        <v>755.54100000000005</v>
      </c>
      <c r="R1231" s="1056">
        <v>1946.2736199999999</v>
      </c>
      <c r="S1231" s="1056">
        <v>604.43280000000004</v>
      </c>
      <c r="T1231" s="285">
        <v>33527.887420000006</v>
      </c>
      <c r="U1231" s="286">
        <v>5397.9898700000003</v>
      </c>
      <c r="V1231" s="286">
        <v>38925.877290000004</v>
      </c>
      <c r="W1231" s="287">
        <v>1611.645</v>
      </c>
      <c r="X1231" s="287">
        <v>271.23</v>
      </c>
      <c r="Y1231" s="287">
        <v>705.69</v>
      </c>
      <c r="Z1231" s="286">
        <v>2588.5650000000001</v>
      </c>
      <c r="AA1231" s="285">
        <v>41514.442290000006</v>
      </c>
      <c r="AB1231" s="249"/>
      <c r="AC1231" s="249"/>
      <c r="AD1231" s="249"/>
      <c r="AE1231" s="249"/>
      <c r="AF1231" s="249"/>
      <c r="AG1231" s="249"/>
      <c r="AH1231" s="1435" t="s">
        <v>364</v>
      </c>
      <c r="AI1231" s="225"/>
      <c r="AJ1231" s="266"/>
      <c r="AK1231" s="1636"/>
      <c r="AL1231" s="483"/>
      <c r="AM1231"/>
      <c r="AO1231" t="s">
        <v>364</v>
      </c>
      <c r="AQ1231" s="1453"/>
    </row>
    <row r="1232" spans="1:43" outlineLevel="1" x14ac:dyDescent="0.2">
      <c r="A1232" s="787"/>
      <c r="B1232" s="781" t="s">
        <v>2277</v>
      </c>
      <c r="C1232" s="977"/>
      <c r="D1232" s="977"/>
      <c r="E1232" s="767">
        <v>346</v>
      </c>
      <c r="F1232" s="333" t="s">
        <v>197</v>
      </c>
      <c r="G1232" s="276" t="s">
        <v>728</v>
      </c>
      <c r="H1232" s="277"/>
      <c r="I1232" s="895">
        <v>71</v>
      </c>
      <c r="J1232" s="279" t="s">
        <v>3523</v>
      </c>
      <c r="K1232" s="277"/>
      <c r="L1232" s="322"/>
      <c r="M1232" s="281">
        <v>1</v>
      </c>
      <c r="N1232" s="1463">
        <v>39</v>
      </c>
      <c r="O1232" s="283">
        <v>24513</v>
      </c>
      <c r="P1232" s="284">
        <v>2.5</v>
      </c>
      <c r="Q1232" s="1056">
        <v>612.82500000000005</v>
      </c>
      <c r="R1232" s="1056">
        <v>1578.6371999999999</v>
      </c>
      <c r="S1232" s="1056">
        <v>490.26</v>
      </c>
      <c r="T1232" s="285">
        <v>27194.7222</v>
      </c>
      <c r="U1232" s="286">
        <v>4378.3502699999999</v>
      </c>
      <c r="V1232" s="286">
        <v>31573.072469999999</v>
      </c>
      <c r="W1232" s="287">
        <v>1074.43</v>
      </c>
      <c r="X1232" s="287">
        <v>180.82</v>
      </c>
      <c r="Y1232" s="287">
        <v>470.46</v>
      </c>
      <c r="Z1232" s="286">
        <v>1725.71</v>
      </c>
      <c r="AA1232" s="285">
        <v>33298.782469999998</v>
      </c>
      <c r="AB1232" s="249"/>
      <c r="AC1232" s="249"/>
      <c r="AD1232" s="249"/>
      <c r="AE1232" s="249"/>
      <c r="AF1232" s="249"/>
      <c r="AG1232" s="249"/>
      <c r="AH1232" s="1435"/>
      <c r="AI1232" s="225"/>
      <c r="AJ1232" s="266"/>
      <c r="AK1232" s="1636"/>
      <c r="AL1232" s="483"/>
      <c r="AM1232"/>
      <c r="AQ1232" s="1453"/>
    </row>
    <row r="1233" spans="1:43" outlineLevel="1" x14ac:dyDescent="0.2">
      <c r="A1233" s="787"/>
      <c r="B1233" s="781" t="s">
        <v>2277</v>
      </c>
      <c r="C1233" s="977"/>
      <c r="D1233" s="977"/>
      <c r="E1233" s="767">
        <v>346</v>
      </c>
      <c r="F1233" s="333" t="s">
        <v>197</v>
      </c>
      <c r="G1233" s="276" t="s">
        <v>733</v>
      </c>
      <c r="H1233" s="277"/>
      <c r="I1233" s="895">
        <v>200</v>
      </c>
      <c r="J1233" s="279" t="s">
        <v>1927</v>
      </c>
      <c r="K1233" s="277"/>
      <c r="L1233" s="322"/>
      <c r="M1233" s="281">
        <v>1.07</v>
      </c>
      <c r="N1233" s="1463">
        <v>27</v>
      </c>
      <c r="O1233" s="283">
        <v>16382.299199999999</v>
      </c>
      <c r="P1233" s="284">
        <v>2.5</v>
      </c>
      <c r="Q1233" s="1056">
        <v>409.55748</v>
      </c>
      <c r="R1233" s="1056">
        <v>1055.02007</v>
      </c>
      <c r="S1233" s="1056">
        <v>327.64598000000001</v>
      </c>
      <c r="T1233" s="285">
        <v>18174.522730000001</v>
      </c>
      <c r="U1233" s="286">
        <v>2926.09816</v>
      </c>
      <c r="V1233" s="286">
        <v>21100.620890000002</v>
      </c>
      <c r="W1233" s="287">
        <v>1149.6401000000001</v>
      </c>
      <c r="X1233" s="287">
        <v>193.47739999999999</v>
      </c>
      <c r="Y1233" s="287">
        <v>503.3922</v>
      </c>
      <c r="Z1233" s="286">
        <v>1846.5097000000001</v>
      </c>
      <c r="AA1233" s="285">
        <v>22947.130590000001</v>
      </c>
      <c r="AB1233" s="249"/>
      <c r="AC1233" s="249"/>
      <c r="AD1233" s="249"/>
      <c r="AE1233" s="249"/>
      <c r="AF1233" s="249"/>
      <c r="AG1233" s="249"/>
      <c r="AH1233" s="1435" t="s">
        <v>364</v>
      </c>
      <c r="AI1233" s="225"/>
      <c r="AJ1233" s="266"/>
      <c r="AK1233" s="1636"/>
      <c r="AL1233" s="483"/>
      <c r="AM1233"/>
      <c r="AO1233" t="s">
        <v>364</v>
      </c>
      <c r="AQ1233" s="1453"/>
    </row>
    <row r="1234" spans="1:43" ht="15" customHeight="1" outlineLevel="1" x14ac:dyDescent="0.2">
      <c r="A1234" s="787"/>
      <c r="B1234" s="807" t="s">
        <v>2277</v>
      </c>
      <c r="C1234" s="978"/>
      <c r="D1234" s="978"/>
      <c r="E1234" s="768">
        <v>346</v>
      </c>
      <c r="F1234" s="334" t="s">
        <v>197</v>
      </c>
      <c r="G1234" s="289" t="s">
        <v>733</v>
      </c>
      <c r="H1234" s="290"/>
      <c r="I1234" s="897" t="s">
        <v>587</v>
      </c>
      <c r="J1234" s="443" t="s">
        <v>729</v>
      </c>
      <c r="K1234" s="444"/>
      <c r="L1234" s="450"/>
      <c r="M1234" s="430"/>
      <c r="N1234" s="1473"/>
      <c r="O1234" s="430"/>
      <c r="P1234" s="429"/>
      <c r="Q1234" s="1062"/>
      <c r="R1234" s="1062"/>
      <c r="S1234" s="1062"/>
      <c r="T1234" s="430"/>
      <c r="U1234" s="430"/>
      <c r="V1234" s="430"/>
      <c r="W1234" s="430"/>
      <c r="X1234" s="430"/>
      <c r="Y1234" s="430"/>
      <c r="Z1234" s="430"/>
      <c r="AA1234" s="430"/>
      <c r="AB1234" s="260"/>
      <c r="AC1234" s="260"/>
      <c r="AD1234" s="260"/>
      <c r="AE1234" s="260"/>
      <c r="AF1234" s="260"/>
      <c r="AG1234" s="260"/>
      <c r="AH1234" s="1435" t="s">
        <v>364</v>
      </c>
      <c r="AI1234" s="261"/>
      <c r="AJ1234" s="267"/>
      <c r="AK1234" s="1633"/>
      <c r="AL1234" s="483"/>
      <c r="AM1234"/>
      <c r="AO1234" t="s">
        <v>364</v>
      </c>
      <c r="AQ1234" s="1453"/>
    </row>
    <row r="1235" spans="1:43" ht="38.25" x14ac:dyDescent="0.2">
      <c r="A1235" s="804" t="s">
        <v>2158</v>
      </c>
      <c r="B1235" s="781" t="s">
        <v>2277</v>
      </c>
      <c r="C1235" s="977" t="s">
        <v>2553</v>
      </c>
      <c r="D1235" s="977" t="s">
        <v>443</v>
      </c>
      <c r="E1235" s="769">
        <v>346</v>
      </c>
      <c r="F1235" s="332" t="s">
        <v>197</v>
      </c>
      <c r="G1235" s="268" t="s">
        <v>736</v>
      </c>
      <c r="H1235" s="268" t="s">
        <v>498</v>
      </c>
      <c r="I1235" s="898"/>
      <c r="J1235" s="302" t="s">
        <v>738</v>
      </c>
      <c r="K1235" s="271">
        <v>12</v>
      </c>
      <c r="L1235" s="327" t="s">
        <v>641</v>
      </c>
      <c r="M1235" s="272">
        <v>0.23</v>
      </c>
      <c r="N1235" s="1097"/>
      <c r="O1235" s="273">
        <v>9288.5807999999997</v>
      </c>
      <c r="P1235" s="269"/>
      <c r="Q1235" s="1055">
        <v>232.21451999999999</v>
      </c>
      <c r="R1235" s="1055">
        <v>598.18460000000005</v>
      </c>
      <c r="S1235" s="1055">
        <v>185.77162000000001</v>
      </c>
      <c r="T1235" s="274">
        <v>10304.751539999997</v>
      </c>
      <c r="U1235" s="272">
        <v>1659.0650000000001</v>
      </c>
      <c r="V1235" s="272">
        <v>11963.816539999998</v>
      </c>
      <c r="W1235" s="275">
        <v>247.1189</v>
      </c>
      <c r="X1235" s="275">
        <v>41.5886</v>
      </c>
      <c r="Y1235" s="275">
        <v>108.2058</v>
      </c>
      <c r="Z1235" s="272">
        <v>396.91329999999999</v>
      </c>
      <c r="AA1235" s="274">
        <v>12360.729839999998</v>
      </c>
      <c r="AB1235" s="339">
        <v>1359.02</v>
      </c>
      <c r="AC1235" s="339"/>
      <c r="AD1235" s="339"/>
      <c r="AE1235" s="340">
        <v>1488.78</v>
      </c>
      <c r="AF1235" s="340"/>
      <c r="AG1235" s="340"/>
      <c r="AH1235" s="842">
        <v>13849.509839999999</v>
      </c>
      <c r="AI1235" s="842">
        <v>1154.1300000000001</v>
      </c>
      <c r="AJ1235" s="395"/>
      <c r="AK1235" s="1635">
        <v>166</v>
      </c>
      <c r="AL1235" s="484"/>
      <c r="AM1235" s="751" t="s">
        <v>2604</v>
      </c>
      <c r="AN1235" t="b">
        <v>0</v>
      </c>
      <c r="AO1235" t="e">
        <v>#NAME?</v>
      </c>
      <c r="AQ1235" s="1454"/>
    </row>
    <row r="1236" spans="1:43" outlineLevel="1" x14ac:dyDescent="0.2">
      <c r="A1236" s="787"/>
      <c r="B1236" s="781" t="s">
        <v>2277</v>
      </c>
      <c r="C1236" s="977"/>
      <c r="D1236" s="977"/>
      <c r="E1236" s="767">
        <v>346</v>
      </c>
      <c r="F1236" s="333" t="s">
        <v>197</v>
      </c>
      <c r="G1236" s="276" t="s">
        <v>736</v>
      </c>
      <c r="H1236" s="277"/>
      <c r="I1236" s="895">
        <v>1</v>
      </c>
      <c r="J1236" s="279" t="s">
        <v>546</v>
      </c>
      <c r="K1236" s="280"/>
      <c r="L1236" s="321"/>
      <c r="M1236" s="281">
        <v>0.2</v>
      </c>
      <c r="N1236" s="1463">
        <v>54</v>
      </c>
      <c r="O1236" s="283">
        <v>8829.2639999999992</v>
      </c>
      <c r="P1236" s="284">
        <v>2.5</v>
      </c>
      <c r="Q1236" s="1056">
        <v>220.73159999999999</v>
      </c>
      <c r="R1236" s="1056">
        <v>568.6046</v>
      </c>
      <c r="S1236" s="1056">
        <v>176.58528000000001</v>
      </c>
      <c r="T1236" s="285">
        <v>9795.1854799999983</v>
      </c>
      <c r="U1236" s="286">
        <v>1577.02486</v>
      </c>
      <c r="V1236" s="286">
        <v>11372.210339999998</v>
      </c>
      <c r="W1236" s="287">
        <v>214.886</v>
      </c>
      <c r="X1236" s="287">
        <v>36.164000000000001</v>
      </c>
      <c r="Y1236" s="287">
        <v>94.091999999999999</v>
      </c>
      <c r="Z1236" s="286">
        <v>345.142</v>
      </c>
      <c r="AA1236" s="285">
        <v>11717.352339999998</v>
      </c>
      <c r="AB1236" s="350"/>
      <c r="AC1236" s="350"/>
      <c r="AD1236" s="350"/>
      <c r="AE1236" s="350"/>
      <c r="AF1236" s="350"/>
      <c r="AG1236" s="350"/>
      <c r="AH1236" s="843" t="s">
        <v>364</v>
      </c>
      <c r="AI1236" s="843"/>
      <c r="AJ1236" s="351"/>
      <c r="AK1236" s="1636"/>
      <c r="AL1236" s="483"/>
      <c r="AM1236"/>
      <c r="AO1236" t="s">
        <v>364</v>
      </c>
      <c r="AQ1236" s="1453"/>
    </row>
    <row r="1237" spans="1:43" outlineLevel="1" x14ac:dyDescent="0.2">
      <c r="A1237" s="787"/>
      <c r="B1237" s="781" t="s">
        <v>2277</v>
      </c>
      <c r="C1237" s="977"/>
      <c r="D1237" s="977"/>
      <c r="E1237" s="767">
        <v>346</v>
      </c>
      <c r="F1237" s="333" t="s">
        <v>197</v>
      </c>
      <c r="G1237" s="276" t="s">
        <v>736</v>
      </c>
      <c r="H1237" s="277"/>
      <c r="I1237" s="895">
        <v>200</v>
      </c>
      <c r="J1237" s="279" t="s">
        <v>1927</v>
      </c>
      <c r="K1237" s="277"/>
      <c r="L1237" s="322"/>
      <c r="M1237" s="281">
        <v>0.03</v>
      </c>
      <c r="N1237" s="1463">
        <v>27</v>
      </c>
      <c r="O1237" s="283">
        <v>459.3168</v>
      </c>
      <c r="P1237" s="284">
        <v>2.5</v>
      </c>
      <c r="Q1237" s="1056">
        <v>11.48292</v>
      </c>
      <c r="R1237" s="1056">
        <v>29.58</v>
      </c>
      <c r="S1237" s="1056">
        <v>9.1863399999999995</v>
      </c>
      <c r="T1237" s="285">
        <v>509.56605999999994</v>
      </c>
      <c r="U1237" s="286">
        <v>82.040139999999994</v>
      </c>
      <c r="V1237" s="286">
        <v>591.60619999999994</v>
      </c>
      <c r="W1237" s="287">
        <v>32.232900000000001</v>
      </c>
      <c r="X1237" s="287">
        <v>5.4245999999999999</v>
      </c>
      <c r="Y1237" s="287">
        <v>14.113799999999999</v>
      </c>
      <c r="Z1237" s="286">
        <v>51.771299999999997</v>
      </c>
      <c r="AA1237" s="285">
        <v>643.37749999999994</v>
      </c>
      <c r="AB1237" s="249"/>
      <c r="AC1237" s="249"/>
      <c r="AD1237" s="249"/>
      <c r="AE1237" s="249"/>
      <c r="AF1237" s="249"/>
      <c r="AG1237" s="249"/>
      <c r="AH1237" s="225" t="s">
        <v>364</v>
      </c>
      <c r="AI1237" s="225"/>
      <c r="AJ1237" s="266"/>
      <c r="AK1237" s="1636"/>
      <c r="AL1237" s="483"/>
      <c r="AM1237"/>
      <c r="AO1237" t="s">
        <v>364</v>
      </c>
      <c r="AQ1237" s="1453"/>
    </row>
    <row r="1238" spans="1:43" ht="15" customHeight="1" outlineLevel="1" x14ac:dyDescent="0.2">
      <c r="A1238" s="787"/>
      <c r="B1238" s="807" t="s">
        <v>2277</v>
      </c>
      <c r="C1238" s="978"/>
      <c r="D1238" s="978"/>
      <c r="E1238" s="768">
        <v>346</v>
      </c>
      <c r="F1238" s="334" t="s">
        <v>197</v>
      </c>
      <c r="G1238" s="289" t="s">
        <v>736</v>
      </c>
      <c r="H1238" s="290"/>
      <c r="I1238" s="897" t="s">
        <v>587</v>
      </c>
      <c r="J1238" s="443" t="s">
        <v>737</v>
      </c>
      <c r="K1238" s="444"/>
      <c r="L1238" s="450"/>
      <c r="M1238" s="430"/>
      <c r="N1238" s="1473"/>
      <c r="O1238" s="430"/>
      <c r="P1238" s="429"/>
      <c r="Q1238" s="1062"/>
      <c r="R1238" s="1062"/>
      <c r="S1238" s="1062"/>
      <c r="T1238" s="430"/>
      <c r="U1238" s="430"/>
      <c r="V1238" s="430"/>
      <c r="W1238" s="430"/>
      <c r="X1238" s="430"/>
      <c r="Y1238" s="430"/>
      <c r="Z1238" s="430"/>
      <c r="AA1238" s="430"/>
      <c r="AB1238" s="260"/>
      <c r="AC1238" s="260"/>
      <c r="AD1238" s="260"/>
      <c r="AE1238" s="260"/>
      <c r="AF1238" s="260"/>
      <c r="AG1238" s="260"/>
      <c r="AH1238" s="261" t="s">
        <v>364</v>
      </c>
      <c r="AI1238" s="261"/>
      <c r="AJ1238" s="267"/>
      <c r="AK1238" s="1633"/>
      <c r="AL1238" s="483"/>
      <c r="AM1238"/>
      <c r="AO1238" t="s">
        <v>364</v>
      </c>
      <c r="AQ1238" s="1453"/>
    </row>
    <row r="1239" spans="1:43" ht="31.5" customHeight="1" x14ac:dyDescent="0.2">
      <c r="A1239" s="804" t="s">
        <v>3150</v>
      </c>
      <c r="B1239" s="781" t="s">
        <v>2277</v>
      </c>
      <c r="C1239" s="977" t="s">
        <v>2553</v>
      </c>
      <c r="D1239" s="977" t="s">
        <v>443</v>
      </c>
      <c r="E1239" s="769">
        <v>346</v>
      </c>
      <c r="F1239" s="268" t="s">
        <v>197</v>
      </c>
      <c r="G1239" s="268" t="s">
        <v>3104</v>
      </c>
      <c r="H1239" s="268" t="s">
        <v>498</v>
      </c>
      <c r="I1239" s="900"/>
      <c r="J1239" s="270" t="s">
        <v>3103</v>
      </c>
      <c r="K1239" s="271">
        <v>1</v>
      </c>
      <c r="L1239" s="327" t="s">
        <v>812</v>
      </c>
      <c r="M1239" s="647">
        <v>0.10799999999999998</v>
      </c>
      <c r="N1239" s="1097"/>
      <c r="O1239" s="273">
        <v>2324.2456699999998</v>
      </c>
      <c r="P1239" s="269"/>
      <c r="Q1239" s="1055">
        <v>58.10615</v>
      </c>
      <c r="R1239" s="1055">
        <v>149.68141999999997</v>
      </c>
      <c r="S1239" s="1055">
        <v>46.484910000000006</v>
      </c>
      <c r="T1239" s="274">
        <v>2578.5181499999999</v>
      </c>
      <c r="U1239" s="272">
        <v>415.14143000000001</v>
      </c>
      <c r="V1239" s="272">
        <v>2993.65958</v>
      </c>
      <c r="W1239" s="275">
        <v>116.03845000000001</v>
      </c>
      <c r="X1239" s="275">
        <v>19.528559999999999</v>
      </c>
      <c r="Y1239" s="275">
        <v>50.80968</v>
      </c>
      <c r="Z1239" s="272">
        <v>186.37669</v>
      </c>
      <c r="AA1239" s="274">
        <v>3180.0362700000005</v>
      </c>
      <c r="AB1239" s="339">
        <v>454.94</v>
      </c>
      <c r="AC1239" s="339"/>
      <c r="AD1239" s="339"/>
      <c r="AE1239" s="340">
        <v>498.38</v>
      </c>
      <c r="AF1239" s="340"/>
      <c r="AG1239" s="340"/>
      <c r="AH1239" s="842">
        <v>3678.4162700000006</v>
      </c>
      <c r="AI1239" s="842">
        <v>3678.42</v>
      </c>
      <c r="AJ1239" s="395"/>
      <c r="AK1239" s="1635">
        <v>167</v>
      </c>
      <c r="AL1239" s="484"/>
      <c r="AM1239" s="751" t="s">
        <v>2604</v>
      </c>
      <c r="AN1239" t="b">
        <v>0</v>
      </c>
      <c r="AO1239" t="e">
        <v>#NAME?</v>
      </c>
      <c r="AQ1239" s="1454"/>
    </row>
    <row r="1240" spans="1:43" outlineLevel="1" x14ac:dyDescent="0.2">
      <c r="A1240" s="787"/>
      <c r="B1240" s="781" t="s">
        <v>2277</v>
      </c>
      <c r="C1240" s="977"/>
      <c r="D1240" s="977"/>
      <c r="E1240" s="767">
        <v>346</v>
      </c>
      <c r="F1240" s="333" t="s">
        <v>197</v>
      </c>
      <c r="G1240" s="276" t="s">
        <v>3104</v>
      </c>
      <c r="H1240" s="277"/>
      <c r="I1240" s="895">
        <v>80</v>
      </c>
      <c r="J1240" s="279" t="s">
        <v>561</v>
      </c>
      <c r="K1240" s="280"/>
      <c r="L1240" s="321"/>
      <c r="M1240" s="648">
        <v>4.02E-2</v>
      </c>
      <c r="N1240" s="1463">
        <v>38</v>
      </c>
      <c r="O1240" s="283">
        <v>947.51561000000004</v>
      </c>
      <c r="P1240" s="284">
        <v>2.5</v>
      </c>
      <c r="Q1240" s="1056">
        <v>23.687889999999999</v>
      </c>
      <c r="R1240" s="1056">
        <v>61.020009999999999</v>
      </c>
      <c r="S1240" s="1056">
        <v>18.950310000000002</v>
      </c>
      <c r="T1240" s="285">
        <v>1051.17382</v>
      </c>
      <c r="U1240" s="286">
        <v>169.23899</v>
      </c>
      <c r="V1240" s="286">
        <v>1220.41281</v>
      </c>
      <c r="W1240" s="287">
        <v>43.19209</v>
      </c>
      <c r="X1240" s="287">
        <v>7.2689599999999999</v>
      </c>
      <c r="Y1240" s="287">
        <v>18.912489999999998</v>
      </c>
      <c r="Z1240" s="286">
        <v>69.373539999999991</v>
      </c>
      <c r="AA1240" s="285">
        <v>1289.7863500000001</v>
      </c>
      <c r="AB1240" s="350"/>
      <c r="AC1240" s="350"/>
      <c r="AD1240" s="350"/>
      <c r="AE1240" s="350"/>
      <c r="AF1240" s="350"/>
      <c r="AG1240" s="350"/>
      <c r="AH1240" s="843" t="s">
        <v>364</v>
      </c>
      <c r="AI1240" s="843"/>
      <c r="AJ1240" s="351"/>
      <c r="AK1240" s="1636"/>
      <c r="AL1240" s="483"/>
      <c r="AM1240"/>
      <c r="AO1240" t="s">
        <v>364</v>
      </c>
      <c r="AQ1240" s="1453"/>
    </row>
    <row r="1241" spans="1:43" outlineLevel="1" x14ac:dyDescent="0.2">
      <c r="A1241" s="787"/>
      <c r="B1241" s="781" t="s">
        <v>2277</v>
      </c>
      <c r="C1241" s="977"/>
      <c r="D1241" s="977"/>
      <c r="E1241" s="767">
        <v>346</v>
      </c>
      <c r="F1241" s="333" t="s">
        <v>197</v>
      </c>
      <c r="G1241" s="276" t="s">
        <v>3104</v>
      </c>
      <c r="H1241" s="277"/>
      <c r="I1241" s="895">
        <v>62</v>
      </c>
      <c r="J1241" s="279" t="s">
        <v>558</v>
      </c>
      <c r="K1241" s="277"/>
      <c r="L1241" s="322"/>
      <c r="M1241" s="648">
        <v>3.5200000000000002E-2</v>
      </c>
      <c r="N1241" s="1463">
        <v>34</v>
      </c>
      <c r="O1241" s="283">
        <v>709.20114999999998</v>
      </c>
      <c r="P1241" s="284">
        <v>2.5</v>
      </c>
      <c r="Q1241" s="1056">
        <v>17.730029999999999</v>
      </c>
      <c r="R1241" s="1056">
        <v>45.672550000000001</v>
      </c>
      <c r="S1241" s="1056">
        <v>14.18402</v>
      </c>
      <c r="T1241" s="285">
        <v>786.78775000000007</v>
      </c>
      <c r="U1241" s="286">
        <v>126.67283</v>
      </c>
      <c r="V1241" s="286">
        <v>913.46058000000005</v>
      </c>
      <c r="W1241" s="287">
        <v>37.819940000000003</v>
      </c>
      <c r="X1241" s="287">
        <v>6.3648600000000002</v>
      </c>
      <c r="Y1241" s="287">
        <v>16.560189999999999</v>
      </c>
      <c r="Z1241" s="286">
        <v>60.744990000000001</v>
      </c>
      <c r="AA1241" s="285">
        <v>974.20557000000008</v>
      </c>
      <c r="AB1241" s="249"/>
      <c r="AC1241" s="249"/>
      <c r="AD1241" s="249"/>
      <c r="AE1241" s="249"/>
      <c r="AF1241" s="249"/>
      <c r="AG1241" s="249"/>
      <c r="AH1241" s="225" t="s">
        <v>364</v>
      </c>
      <c r="AI1241" s="225"/>
      <c r="AJ1241" s="266"/>
      <c r="AK1241" s="1636"/>
      <c r="AL1241" s="483"/>
      <c r="AM1241"/>
      <c r="AO1241" t="s">
        <v>364</v>
      </c>
      <c r="AQ1241" s="1453"/>
    </row>
    <row r="1242" spans="1:43" outlineLevel="1" x14ac:dyDescent="0.2">
      <c r="A1242" s="787"/>
      <c r="B1242" s="781" t="s">
        <v>2277</v>
      </c>
      <c r="C1242" s="977"/>
      <c r="D1242" s="977"/>
      <c r="E1242" s="767">
        <v>346</v>
      </c>
      <c r="F1242" s="333" t="s">
        <v>197</v>
      </c>
      <c r="G1242" s="276" t="s">
        <v>3104</v>
      </c>
      <c r="H1242" s="277"/>
      <c r="I1242" s="895">
        <v>141</v>
      </c>
      <c r="J1242" s="279" t="s">
        <v>569</v>
      </c>
      <c r="K1242" s="277"/>
      <c r="L1242" s="322"/>
      <c r="M1242" s="648">
        <v>1.83E-2</v>
      </c>
      <c r="N1242" s="1463">
        <v>39</v>
      </c>
      <c r="O1242" s="283">
        <v>448.58789999999999</v>
      </c>
      <c r="P1242" s="284">
        <v>2.5</v>
      </c>
      <c r="Q1242" s="1056">
        <v>11.214700000000001</v>
      </c>
      <c r="R1242" s="1056">
        <v>28.889060000000001</v>
      </c>
      <c r="S1242" s="1056">
        <v>8.9717599999999997</v>
      </c>
      <c r="T1242" s="285">
        <v>497.66341999999997</v>
      </c>
      <c r="U1242" s="286">
        <v>80.123810000000006</v>
      </c>
      <c r="V1242" s="286">
        <v>577.78723000000002</v>
      </c>
      <c r="W1242" s="287">
        <v>19.66207</v>
      </c>
      <c r="X1242" s="287">
        <v>3.3090099999999998</v>
      </c>
      <c r="Y1242" s="287">
        <v>8.6094200000000001</v>
      </c>
      <c r="Z1242" s="286">
        <v>31.580500000000001</v>
      </c>
      <c r="AA1242" s="285">
        <v>609.36773000000005</v>
      </c>
      <c r="AB1242" s="249"/>
      <c r="AC1242" s="249"/>
      <c r="AD1242" s="249"/>
      <c r="AE1242" s="249"/>
      <c r="AF1242" s="249"/>
      <c r="AG1242" s="249"/>
      <c r="AH1242" s="225" t="s">
        <v>364</v>
      </c>
      <c r="AI1242" s="225"/>
      <c r="AJ1242" s="266"/>
      <c r="AK1242" s="1636"/>
      <c r="AL1242" s="483"/>
      <c r="AM1242"/>
      <c r="AO1242" t="s">
        <v>364</v>
      </c>
      <c r="AQ1242" s="1453"/>
    </row>
    <row r="1243" spans="1:43" outlineLevel="1" x14ac:dyDescent="0.2">
      <c r="A1243" s="787"/>
      <c r="B1243" s="781" t="s">
        <v>2277</v>
      </c>
      <c r="C1243" s="977"/>
      <c r="D1243" s="977"/>
      <c r="E1243" s="767">
        <v>346</v>
      </c>
      <c r="F1243" s="333" t="s">
        <v>197</v>
      </c>
      <c r="G1243" s="276" t="s">
        <v>3104</v>
      </c>
      <c r="H1243" s="277"/>
      <c r="I1243" s="895">
        <v>200</v>
      </c>
      <c r="J1243" s="279" t="s">
        <v>1927</v>
      </c>
      <c r="K1243" s="446"/>
      <c r="L1243" s="657"/>
      <c r="M1243" s="648">
        <v>1.43E-2</v>
      </c>
      <c r="N1243" s="1463">
        <v>27</v>
      </c>
      <c r="O1243" s="283">
        <v>218.94101000000001</v>
      </c>
      <c r="P1243" s="284">
        <v>2.5</v>
      </c>
      <c r="Q1243" s="1056">
        <v>5.4735300000000002</v>
      </c>
      <c r="R1243" s="1056">
        <v>14.0998</v>
      </c>
      <c r="S1243" s="1056">
        <v>4.3788200000000002</v>
      </c>
      <c r="T1243" s="285">
        <v>242.89315999999999</v>
      </c>
      <c r="U1243" s="286">
        <v>39.105800000000002</v>
      </c>
      <c r="V1243" s="286">
        <v>281.99896000000001</v>
      </c>
      <c r="W1243" s="287">
        <v>15.36435</v>
      </c>
      <c r="X1243" s="287">
        <v>2.5857299999999999</v>
      </c>
      <c r="Y1243" s="287">
        <v>6.7275799999999997</v>
      </c>
      <c r="Z1243" s="286">
        <v>24.677659999999999</v>
      </c>
      <c r="AA1243" s="285">
        <v>306.67662000000001</v>
      </c>
      <c r="AB1243" s="249"/>
      <c r="AC1243" s="249"/>
      <c r="AD1243" s="249"/>
      <c r="AE1243" s="249"/>
      <c r="AF1243" s="249"/>
      <c r="AG1243" s="249"/>
      <c r="AH1243" s="225" t="s">
        <v>364</v>
      </c>
      <c r="AI1243" s="225"/>
      <c r="AJ1243" s="266"/>
      <c r="AK1243" s="1636"/>
      <c r="AL1243" s="483"/>
      <c r="AM1243"/>
      <c r="AQ1243" s="1453"/>
    </row>
    <row r="1244" spans="1:43" ht="15" customHeight="1" outlineLevel="1" x14ac:dyDescent="0.2">
      <c r="A1244" s="787"/>
      <c r="B1244" s="781" t="s">
        <v>2277</v>
      </c>
      <c r="C1244" s="977"/>
      <c r="D1244" s="977"/>
      <c r="E1244" s="767">
        <v>346</v>
      </c>
      <c r="F1244" s="333" t="s">
        <v>197</v>
      </c>
      <c r="G1244" s="276" t="s">
        <v>3104</v>
      </c>
      <c r="H1244" s="277"/>
      <c r="I1244" s="902" t="s">
        <v>587</v>
      </c>
      <c r="J1244" s="445" t="s">
        <v>2671</v>
      </c>
      <c r="K1244" s="446"/>
      <c r="L1244" s="657"/>
      <c r="M1244" s="436"/>
      <c r="N1244" s="1477"/>
      <c r="O1244" s="436"/>
      <c r="P1244" s="448"/>
      <c r="Q1244" s="1064"/>
      <c r="R1244" s="1064"/>
      <c r="S1244" s="1064"/>
      <c r="T1244" s="436"/>
      <c r="U1244" s="436"/>
      <c r="V1244" s="436"/>
      <c r="W1244" s="436"/>
      <c r="X1244" s="436"/>
      <c r="Y1244" s="436"/>
      <c r="Z1244" s="436"/>
      <c r="AA1244" s="436"/>
      <c r="AB1244" s="249"/>
      <c r="AC1244" s="249"/>
      <c r="AD1244" s="249"/>
      <c r="AE1244" s="249"/>
      <c r="AF1244" s="249"/>
      <c r="AG1244" s="249"/>
      <c r="AH1244" s="225" t="s">
        <v>364</v>
      </c>
      <c r="AI1244" s="225"/>
      <c r="AJ1244" s="266"/>
      <c r="AK1244" s="1636"/>
      <c r="AL1244" s="483"/>
      <c r="AM1244"/>
      <c r="AO1244" t="s">
        <v>364</v>
      </c>
      <c r="AQ1244" s="1453"/>
    </row>
    <row r="1245" spans="1:43" ht="15" customHeight="1" outlineLevel="1" x14ac:dyDescent="0.2">
      <c r="A1245" s="787"/>
      <c r="B1245" s="781" t="s">
        <v>2277</v>
      </c>
      <c r="C1245" s="977"/>
      <c r="D1245" s="977"/>
      <c r="E1245" s="767">
        <v>346</v>
      </c>
      <c r="F1245" s="333" t="s">
        <v>197</v>
      </c>
      <c r="G1245" s="276" t="s">
        <v>3104</v>
      </c>
      <c r="H1245" s="498"/>
      <c r="I1245" s="1790"/>
      <c r="J1245" s="442" t="s">
        <v>3552</v>
      </c>
      <c r="K1245" s="224"/>
      <c r="L1245" s="649"/>
      <c r="M1245" s="249"/>
      <c r="N1245" s="1464"/>
      <c r="O1245" s="249"/>
      <c r="P1245" s="250"/>
      <c r="Q1245" s="1048"/>
      <c r="R1245" s="1048"/>
      <c r="S1245" s="1048"/>
      <c r="T1245" s="249"/>
      <c r="U1245" s="249"/>
      <c r="V1245" s="249"/>
      <c r="W1245" s="249"/>
      <c r="X1245" s="249"/>
      <c r="Y1245" s="249"/>
      <c r="Z1245" s="249"/>
      <c r="AA1245" s="249"/>
      <c r="AB1245" s="249"/>
      <c r="AC1245" s="249"/>
      <c r="AD1245" s="249"/>
      <c r="AE1245" s="249"/>
      <c r="AF1245" s="249"/>
      <c r="AG1245" s="249"/>
      <c r="AH1245" s="225"/>
      <c r="AI1245" s="225"/>
      <c r="AJ1245" s="266"/>
      <c r="AK1245" s="1636"/>
      <c r="AL1245" s="483"/>
      <c r="AM1245"/>
      <c r="AQ1245" s="1453"/>
    </row>
    <row r="1246" spans="1:43" ht="15" customHeight="1" outlineLevel="1" x14ac:dyDescent="0.2">
      <c r="A1246" s="787"/>
      <c r="B1246" s="781" t="s">
        <v>2277</v>
      </c>
      <c r="C1246" s="977"/>
      <c r="D1246" s="977"/>
      <c r="E1246" s="767">
        <v>346</v>
      </c>
      <c r="F1246" s="333" t="s">
        <v>197</v>
      </c>
      <c r="G1246" s="276" t="s">
        <v>3104</v>
      </c>
      <c r="H1246" s="498"/>
      <c r="I1246" s="1790"/>
      <c r="J1246" s="442" t="s">
        <v>3553</v>
      </c>
      <c r="K1246" s="224"/>
      <c r="L1246" s="649"/>
      <c r="M1246" s="249"/>
      <c r="N1246" s="1464"/>
      <c r="O1246" s="249"/>
      <c r="P1246" s="250"/>
      <c r="Q1246" s="1048"/>
      <c r="R1246" s="1048"/>
      <c r="S1246" s="1048"/>
      <c r="T1246" s="249"/>
      <c r="U1246" s="249"/>
      <c r="V1246" s="249"/>
      <c r="W1246" s="249"/>
      <c r="X1246" s="249"/>
      <c r="Y1246" s="249"/>
      <c r="Z1246" s="249"/>
      <c r="AA1246" s="249"/>
      <c r="AB1246" s="249"/>
      <c r="AC1246" s="249"/>
      <c r="AD1246" s="249"/>
      <c r="AE1246" s="249"/>
      <c r="AF1246" s="249"/>
      <c r="AG1246" s="249"/>
      <c r="AH1246" s="225"/>
      <c r="AI1246" s="225"/>
      <c r="AJ1246" s="266"/>
      <c r="AK1246" s="1636"/>
      <c r="AL1246" s="483"/>
      <c r="AM1246"/>
      <c r="AQ1246" s="1453"/>
    </row>
    <row r="1247" spans="1:43" ht="15" customHeight="1" outlineLevel="1" x14ac:dyDescent="0.2">
      <c r="A1247" s="787"/>
      <c r="B1247" s="781" t="s">
        <v>2277</v>
      </c>
      <c r="C1247" s="977"/>
      <c r="D1247" s="977"/>
      <c r="E1247" s="767">
        <v>346</v>
      </c>
      <c r="F1247" s="333" t="s">
        <v>197</v>
      </c>
      <c r="G1247" s="276" t="s">
        <v>3104</v>
      </c>
      <c r="H1247" s="498"/>
      <c r="I1247" s="1790"/>
      <c r="J1247" s="442" t="s">
        <v>3554</v>
      </c>
      <c r="K1247" s="224"/>
      <c r="L1247" s="649"/>
      <c r="M1247" s="249"/>
      <c r="N1247" s="1464"/>
      <c r="O1247" s="249"/>
      <c r="P1247" s="250"/>
      <c r="Q1247" s="1048"/>
      <c r="R1247" s="1048"/>
      <c r="S1247" s="1048"/>
      <c r="T1247" s="249"/>
      <c r="U1247" s="249"/>
      <c r="V1247" s="249"/>
      <c r="W1247" s="249"/>
      <c r="X1247" s="249"/>
      <c r="Y1247" s="249"/>
      <c r="Z1247" s="249"/>
      <c r="AA1247" s="249"/>
      <c r="AB1247" s="249"/>
      <c r="AC1247" s="249"/>
      <c r="AD1247" s="249"/>
      <c r="AE1247" s="249"/>
      <c r="AF1247" s="249"/>
      <c r="AG1247" s="249"/>
      <c r="AH1247" s="225"/>
      <c r="AI1247" s="225"/>
      <c r="AJ1247" s="266"/>
      <c r="AK1247" s="1636"/>
      <c r="AL1247" s="483"/>
      <c r="AM1247"/>
      <c r="AQ1247" s="1453"/>
    </row>
    <row r="1248" spans="1:43" ht="15" customHeight="1" outlineLevel="1" x14ac:dyDescent="0.2">
      <c r="A1248" s="787"/>
      <c r="B1248" s="781" t="s">
        <v>2277</v>
      </c>
      <c r="C1248" s="977"/>
      <c r="D1248" s="977"/>
      <c r="E1248" s="767">
        <v>346</v>
      </c>
      <c r="F1248" s="333" t="s">
        <v>197</v>
      </c>
      <c r="G1248" s="276" t="s">
        <v>3104</v>
      </c>
      <c r="H1248" s="498"/>
      <c r="I1248" s="1790"/>
      <c r="J1248" s="442" t="s">
        <v>3555</v>
      </c>
      <c r="K1248" s="224"/>
      <c r="L1248" s="649"/>
      <c r="M1248" s="249"/>
      <c r="N1248" s="1464"/>
      <c r="O1248" s="249"/>
      <c r="P1248" s="250"/>
      <c r="Q1248" s="1048"/>
      <c r="R1248" s="1048"/>
      <c r="S1248" s="1048"/>
      <c r="T1248" s="249"/>
      <c r="U1248" s="249"/>
      <c r="V1248" s="249"/>
      <c r="W1248" s="249"/>
      <c r="X1248" s="249"/>
      <c r="Y1248" s="249"/>
      <c r="Z1248" s="249"/>
      <c r="AA1248" s="249"/>
      <c r="AB1248" s="249"/>
      <c r="AC1248" s="249"/>
      <c r="AD1248" s="249"/>
      <c r="AE1248" s="249"/>
      <c r="AF1248" s="249"/>
      <c r="AG1248" s="249"/>
      <c r="AH1248" s="225"/>
      <c r="AI1248" s="225"/>
      <c r="AJ1248" s="266"/>
      <c r="AK1248" s="1636"/>
      <c r="AL1248" s="483"/>
      <c r="AM1248"/>
      <c r="AQ1248" s="1453"/>
    </row>
    <row r="1249" spans="1:43" ht="15" customHeight="1" outlineLevel="1" x14ac:dyDescent="0.2">
      <c r="A1249" s="787"/>
      <c r="B1249" s="781" t="s">
        <v>2277</v>
      </c>
      <c r="C1249" s="977"/>
      <c r="D1249" s="977"/>
      <c r="E1249" s="767">
        <v>346</v>
      </c>
      <c r="F1249" s="333" t="s">
        <v>197</v>
      </c>
      <c r="G1249" s="276" t="s">
        <v>3104</v>
      </c>
      <c r="H1249" s="498"/>
      <c r="I1249" s="1790"/>
      <c r="J1249" s="442" t="s">
        <v>3556</v>
      </c>
      <c r="K1249" s="224"/>
      <c r="L1249" s="649"/>
      <c r="M1249" s="249"/>
      <c r="N1249" s="1464"/>
      <c r="O1249" s="249"/>
      <c r="P1249" s="250"/>
      <c r="Q1249" s="1048"/>
      <c r="R1249" s="1048"/>
      <c r="S1249" s="1048"/>
      <c r="T1249" s="249"/>
      <c r="U1249" s="249"/>
      <c r="V1249" s="249"/>
      <c r="W1249" s="249"/>
      <c r="X1249" s="249"/>
      <c r="Y1249" s="249"/>
      <c r="Z1249" s="249"/>
      <c r="AA1249" s="249"/>
      <c r="AB1249" s="249"/>
      <c r="AC1249" s="249"/>
      <c r="AD1249" s="249"/>
      <c r="AE1249" s="249"/>
      <c r="AF1249" s="249"/>
      <c r="AG1249" s="249"/>
      <c r="AH1249" s="225"/>
      <c r="AI1249" s="225"/>
      <c r="AJ1249" s="266"/>
      <c r="AK1249" s="1636"/>
      <c r="AL1249" s="483"/>
      <c r="AM1249"/>
      <c r="AQ1249" s="1453"/>
    </row>
    <row r="1250" spans="1:43" ht="15" customHeight="1" outlineLevel="1" x14ac:dyDescent="0.2">
      <c r="A1250" s="787"/>
      <c r="B1250" s="781" t="s">
        <v>2277</v>
      </c>
      <c r="C1250" s="977"/>
      <c r="D1250" s="977"/>
      <c r="E1250" s="767">
        <v>346</v>
      </c>
      <c r="F1250" s="333" t="s">
        <v>197</v>
      </c>
      <c r="G1250" s="276" t="s">
        <v>3104</v>
      </c>
      <c r="H1250" s="498"/>
      <c r="I1250" s="1790"/>
      <c r="J1250" s="442" t="s">
        <v>3557</v>
      </c>
      <c r="K1250" s="224"/>
      <c r="L1250" s="649"/>
      <c r="M1250" s="249"/>
      <c r="N1250" s="1464"/>
      <c r="O1250" s="249"/>
      <c r="P1250" s="250"/>
      <c r="Q1250" s="1048"/>
      <c r="R1250" s="1048"/>
      <c r="S1250" s="1048"/>
      <c r="T1250" s="249"/>
      <c r="U1250" s="249"/>
      <c r="V1250" s="249"/>
      <c r="W1250" s="249"/>
      <c r="X1250" s="249"/>
      <c r="Y1250" s="249"/>
      <c r="Z1250" s="249"/>
      <c r="AA1250" s="249"/>
      <c r="AB1250" s="249"/>
      <c r="AC1250" s="249"/>
      <c r="AD1250" s="249"/>
      <c r="AE1250" s="249"/>
      <c r="AF1250" s="249"/>
      <c r="AG1250" s="249"/>
      <c r="AH1250" s="225"/>
      <c r="AI1250" s="225"/>
      <c r="AJ1250" s="266"/>
      <c r="AK1250" s="1636"/>
      <c r="AL1250" s="483"/>
      <c r="AM1250"/>
      <c r="AQ1250" s="1453"/>
    </row>
    <row r="1251" spans="1:43" ht="15" customHeight="1" outlineLevel="1" x14ac:dyDescent="0.2">
      <c r="A1251" s="787"/>
      <c r="B1251" s="781" t="s">
        <v>2277</v>
      </c>
      <c r="C1251" s="977"/>
      <c r="D1251" s="977"/>
      <c r="E1251" s="767">
        <v>346</v>
      </c>
      <c r="F1251" s="333" t="s">
        <v>197</v>
      </c>
      <c r="G1251" s="276" t="s">
        <v>3104</v>
      </c>
      <c r="H1251" s="498"/>
      <c r="I1251" s="1790"/>
      <c r="J1251" s="442" t="s">
        <v>3558</v>
      </c>
      <c r="K1251" s="224"/>
      <c r="L1251" s="649"/>
      <c r="M1251" s="249"/>
      <c r="N1251" s="1464"/>
      <c r="O1251" s="249"/>
      <c r="P1251" s="250"/>
      <c r="Q1251" s="1048"/>
      <c r="R1251" s="1048"/>
      <c r="S1251" s="1048"/>
      <c r="T1251" s="249"/>
      <c r="U1251" s="249"/>
      <c r="V1251" s="249"/>
      <c r="W1251" s="249"/>
      <c r="X1251" s="249"/>
      <c r="Y1251" s="249"/>
      <c r="Z1251" s="249"/>
      <c r="AA1251" s="249"/>
      <c r="AB1251" s="249"/>
      <c r="AC1251" s="249"/>
      <c r="AD1251" s="249"/>
      <c r="AE1251" s="249"/>
      <c r="AF1251" s="249"/>
      <c r="AG1251" s="249"/>
      <c r="AH1251" s="225"/>
      <c r="AI1251" s="225"/>
      <c r="AJ1251" s="266"/>
      <c r="AK1251" s="1636"/>
      <c r="AL1251" s="483"/>
      <c r="AM1251"/>
      <c r="AQ1251" s="1453"/>
    </row>
    <row r="1252" spans="1:43" ht="15" customHeight="1" outlineLevel="1" x14ac:dyDescent="0.2">
      <c r="A1252" s="787"/>
      <c r="B1252" s="807" t="s">
        <v>2277</v>
      </c>
      <c r="C1252" s="978"/>
      <c r="D1252" s="978"/>
      <c r="E1252" s="767">
        <v>346</v>
      </c>
      <c r="F1252" s="333" t="s">
        <v>197</v>
      </c>
      <c r="G1252" s="276" t="s">
        <v>3104</v>
      </c>
      <c r="H1252" s="498"/>
      <c r="I1252" s="1790"/>
      <c r="J1252" s="437" t="s">
        <v>3559</v>
      </c>
      <c r="K1252" s="224"/>
      <c r="L1252" s="649"/>
      <c r="M1252" s="249"/>
      <c r="N1252" s="1464"/>
      <c r="O1252" s="249"/>
      <c r="P1252" s="250"/>
      <c r="Q1252" s="1048"/>
      <c r="R1252" s="1048"/>
      <c r="S1252" s="1048"/>
      <c r="T1252" s="249"/>
      <c r="U1252" s="249"/>
      <c r="V1252" s="249"/>
      <c r="W1252" s="249"/>
      <c r="X1252" s="249"/>
      <c r="Y1252" s="249"/>
      <c r="Z1252" s="249"/>
      <c r="AA1252" s="249"/>
      <c r="AB1252" s="249"/>
      <c r="AC1252" s="249"/>
      <c r="AD1252" s="249"/>
      <c r="AE1252" s="249"/>
      <c r="AF1252" s="249"/>
      <c r="AG1252" s="249"/>
      <c r="AH1252" s="225"/>
      <c r="AI1252" s="225"/>
      <c r="AJ1252" s="266"/>
      <c r="AK1252" s="1636"/>
      <c r="AL1252" s="483"/>
      <c r="AM1252"/>
      <c r="AQ1252" s="1453"/>
    </row>
    <row r="1253" spans="1:43" ht="24.75" customHeight="1" x14ac:dyDescent="0.2">
      <c r="A1253" s="804" t="s">
        <v>3149</v>
      </c>
      <c r="B1253" s="805" t="s">
        <v>2277</v>
      </c>
      <c r="C1253" s="975" t="s">
        <v>2553</v>
      </c>
      <c r="D1253" s="975" t="s">
        <v>443</v>
      </c>
      <c r="E1253" s="769">
        <v>346</v>
      </c>
      <c r="F1253" s="268" t="s">
        <v>197</v>
      </c>
      <c r="G1253" s="268" t="s">
        <v>3105</v>
      </c>
      <c r="H1253" s="268" t="s">
        <v>498</v>
      </c>
      <c r="I1253" s="900"/>
      <c r="J1253" s="270" t="s">
        <v>3106</v>
      </c>
      <c r="K1253" s="271">
        <v>1</v>
      </c>
      <c r="L1253" s="327" t="s">
        <v>812</v>
      </c>
      <c r="M1253" s="647">
        <v>1.7500000000000002E-2</v>
      </c>
      <c r="N1253" s="1097"/>
      <c r="O1253" s="273">
        <v>378.76310000000001</v>
      </c>
      <c r="P1253" s="269"/>
      <c r="Q1253" s="1055">
        <v>9.4690799999999999</v>
      </c>
      <c r="R1253" s="1055">
        <v>24.39235</v>
      </c>
      <c r="S1253" s="1055">
        <v>7.5752700000000006</v>
      </c>
      <c r="T1253" s="274">
        <v>420.19979999999993</v>
      </c>
      <c r="U1253" s="272">
        <v>67.652169999999998</v>
      </c>
      <c r="V1253" s="272">
        <v>487.85196999999994</v>
      </c>
      <c r="W1253" s="275">
        <v>18.802530000000001</v>
      </c>
      <c r="X1253" s="275">
        <v>3.1643600000000003</v>
      </c>
      <c r="Y1253" s="275">
        <v>8.2330500000000004</v>
      </c>
      <c r="Z1253" s="272">
        <v>30.199940000000002</v>
      </c>
      <c r="AA1253" s="274">
        <v>518.05191000000002</v>
      </c>
      <c r="AB1253" s="339">
        <v>113.73</v>
      </c>
      <c r="AC1253" s="339"/>
      <c r="AD1253" s="339"/>
      <c r="AE1253" s="340">
        <v>124.59</v>
      </c>
      <c r="AF1253" s="340"/>
      <c r="AG1253" s="340"/>
      <c r="AH1253" s="842">
        <v>642.64191000000005</v>
      </c>
      <c r="AI1253" s="842">
        <v>642.64</v>
      </c>
      <c r="AJ1253" s="395"/>
      <c r="AK1253" s="1635">
        <v>168</v>
      </c>
      <c r="AL1253" s="484"/>
      <c r="AM1253" s="751" t="s">
        <v>2604</v>
      </c>
      <c r="AN1253" t="b">
        <v>0</v>
      </c>
      <c r="AO1253" t="e">
        <v>#NAME?</v>
      </c>
      <c r="AQ1253" s="1454"/>
    </row>
    <row r="1254" spans="1:43" ht="15" customHeight="1" outlineLevel="1" x14ac:dyDescent="0.2">
      <c r="A1254" s="787"/>
      <c r="B1254" s="781" t="s">
        <v>2277</v>
      </c>
      <c r="C1254" s="977"/>
      <c r="D1254" s="977"/>
      <c r="E1254" s="767">
        <v>346</v>
      </c>
      <c r="F1254" s="333" t="s">
        <v>197</v>
      </c>
      <c r="G1254" s="276" t="s">
        <v>3105</v>
      </c>
      <c r="H1254" s="277"/>
      <c r="I1254" s="895">
        <v>80</v>
      </c>
      <c r="J1254" s="279" t="s">
        <v>561</v>
      </c>
      <c r="K1254" s="280"/>
      <c r="L1254" s="321"/>
      <c r="M1254" s="648">
        <v>1.09E-2</v>
      </c>
      <c r="N1254" s="1463">
        <v>38</v>
      </c>
      <c r="O1254" s="283">
        <v>256.91343999999998</v>
      </c>
      <c r="P1254" s="284">
        <v>2.5</v>
      </c>
      <c r="Q1254" s="1056">
        <v>6.4228399999999999</v>
      </c>
      <c r="R1254" s="1056">
        <v>16.54523</v>
      </c>
      <c r="S1254" s="1056">
        <v>5.1382700000000003</v>
      </c>
      <c r="T1254" s="285">
        <v>285.01977999999997</v>
      </c>
      <c r="U1254" s="286">
        <v>45.888179999999998</v>
      </c>
      <c r="V1254" s="286">
        <v>330.90795999999995</v>
      </c>
      <c r="W1254" s="287">
        <v>11.71129</v>
      </c>
      <c r="X1254" s="287">
        <v>1.9709399999999999</v>
      </c>
      <c r="Y1254" s="287">
        <v>5.1280099999999997</v>
      </c>
      <c r="Z1254" s="286">
        <v>18.81024</v>
      </c>
      <c r="AA1254" s="285">
        <v>349.71819999999997</v>
      </c>
      <c r="AB1254" s="350"/>
      <c r="AC1254" s="350"/>
      <c r="AD1254" s="350"/>
      <c r="AE1254" s="350"/>
      <c r="AF1254" s="350"/>
      <c r="AG1254" s="350"/>
      <c r="AH1254" s="1435" t="s">
        <v>364</v>
      </c>
      <c r="AI1254" s="843"/>
      <c r="AJ1254" s="351"/>
      <c r="AK1254" s="1636"/>
      <c r="AL1254" s="483"/>
      <c r="AM1254"/>
      <c r="AO1254" t="s">
        <v>364</v>
      </c>
      <c r="AQ1254" s="1453"/>
    </row>
    <row r="1255" spans="1:43" ht="15" customHeight="1" outlineLevel="1" x14ac:dyDescent="0.2">
      <c r="A1255" s="787"/>
      <c r="B1255" s="781" t="s">
        <v>2277</v>
      </c>
      <c r="C1255" s="977"/>
      <c r="D1255" s="977"/>
      <c r="E1255" s="767">
        <v>346</v>
      </c>
      <c r="F1255" s="333" t="s">
        <v>197</v>
      </c>
      <c r="G1255" s="276" t="s">
        <v>3105</v>
      </c>
      <c r="H1255" s="277"/>
      <c r="I1255" s="895">
        <v>62</v>
      </c>
      <c r="J1255" s="279" t="s">
        <v>558</v>
      </c>
      <c r="K1255" s="277"/>
      <c r="L1255" s="322"/>
      <c r="M1255" s="648">
        <v>4.3E-3</v>
      </c>
      <c r="N1255" s="1463">
        <v>34</v>
      </c>
      <c r="O1255" s="283">
        <v>86.635369999999995</v>
      </c>
      <c r="P1255" s="284">
        <v>2.5</v>
      </c>
      <c r="Q1255" s="1056">
        <v>2.16588</v>
      </c>
      <c r="R1255" s="1056">
        <v>5.5793200000000001</v>
      </c>
      <c r="S1255" s="1056">
        <v>1.73271</v>
      </c>
      <c r="T1255" s="285">
        <v>96.113279999999989</v>
      </c>
      <c r="U1255" s="286">
        <v>15.47424</v>
      </c>
      <c r="V1255" s="286">
        <v>111.58751999999998</v>
      </c>
      <c r="W1255" s="287">
        <v>4.62005</v>
      </c>
      <c r="X1255" s="287">
        <v>0.77753000000000005</v>
      </c>
      <c r="Y1255" s="287">
        <v>2.02298</v>
      </c>
      <c r="Z1255" s="286">
        <v>7.42056</v>
      </c>
      <c r="AA1255" s="285">
        <v>119.00807999999998</v>
      </c>
      <c r="AB1255" s="249"/>
      <c r="AC1255" s="249"/>
      <c r="AD1255" s="249"/>
      <c r="AE1255" s="249"/>
      <c r="AF1255" s="249"/>
      <c r="AG1255" s="249"/>
      <c r="AH1255" s="1435" t="s">
        <v>364</v>
      </c>
      <c r="AI1255" s="225"/>
      <c r="AJ1255" s="266"/>
      <c r="AK1255" s="1636"/>
      <c r="AL1255" s="483"/>
      <c r="AM1255"/>
      <c r="AO1255" t="s">
        <v>364</v>
      </c>
      <c r="AQ1255" s="1453"/>
    </row>
    <row r="1256" spans="1:43" ht="15" customHeight="1" outlineLevel="1" x14ac:dyDescent="0.2">
      <c r="A1256" s="787"/>
      <c r="B1256" s="781" t="s">
        <v>2277</v>
      </c>
      <c r="C1256" s="977"/>
      <c r="D1256" s="977"/>
      <c r="E1256" s="767">
        <v>346</v>
      </c>
      <c r="F1256" s="333" t="s">
        <v>197</v>
      </c>
      <c r="G1256" s="276" t="s">
        <v>3105</v>
      </c>
      <c r="H1256" s="277"/>
      <c r="I1256" s="895">
        <v>200</v>
      </c>
      <c r="J1256" s="279" t="s">
        <v>1927</v>
      </c>
      <c r="K1256" s="446"/>
      <c r="L1256" s="657"/>
      <c r="M1256" s="648">
        <v>2.3E-3</v>
      </c>
      <c r="N1256" s="1463">
        <v>27</v>
      </c>
      <c r="O1256" s="283">
        <v>35.214289999999998</v>
      </c>
      <c r="P1256" s="284">
        <v>2.5</v>
      </c>
      <c r="Q1256" s="1056">
        <v>0.88036000000000003</v>
      </c>
      <c r="R1256" s="1056">
        <v>2.2677999999999998</v>
      </c>
      <c r="S1256" s="1056">
        <v>0.70428999999999997</v>
      </c>
      <c r="T1256" s="285">
        <v>39.066740000000003</v>
      </c>
      <c r="U1256" s="286">
        <v>6.2897499999999997</v>
      </c>
      <c r="V1256" s="286">
        <v>45.356490000000001</v>
      </c>
      <c r="W1256" s="287">
        <v>2.47119</v>
      </c>
      <c r="X1256" s="287">
        <v>0.41588999999999998</v>
      </c>
      <c r="Y1256" s="287">
        <v>1.08206</v>
      </c>
      <c r="Z1256" s="286">
        <v>3.9691400000000003</v>
      </c>
      <c r="AA1256" s="285">
        <v>49.325630000000004</v>
      </c>
      <c r="AB1256" s="249"/>
      <c r="AC1256" s="249"/>
      <c r="AD1256" s="249"/>
      <c r="AE1256" s="249"/>
      <c r="AF1256" s="249"/>
      <c r="AG1256" s="249"/>
      <c r="AH1256" s="1435" t="s">
        <v>364</v>
      </c>
      <c r="AI1256" s="225"/>
      <c r="AJ1256" s="266"/>
      <c r="AK1256" s="1636"/>
      <c r="AL1256" s="483"/>
      <c r="AM1256"/>
      <c r="AQ1256" s="1453"/>
    </row>
    <row r="1257" spans="1:43" ht="15" customHeight="1" outlineLevel="1" x14ac:dyDescent="0.2">
      <c r="A1257" s="787"/>
      <c r="B1257" s="781" t="s">
        <v>2277</v>
      </c>
      <c r="C1257" s="977"/>
      <c r="D1257" s="977"/>
      <c r="E1257" s="767">
        <v>346</v>
      </c>
      <c r="F1257" s="333" t="s">
        <v>197</v>
      </c>
      <c r="G1257" s="276" t="s">
        <v>3105</v>
      </c>
      <c r="H1257" s="277"/>
      <c r="I1257" s="902" t="s">
        <v>587</v>
      </c>
      <c r="J1257" s="445" t="s">
        <v>3107</v>
      </c>
      <c r="K1257" s="446"/>
      <c r="L1257" s="657"/>
      <c r="M1257" s="1440"/>
      <c r="N1257" s="1492"/>
      <c r="O1257" s="1441"/>
      <c r="P1257" s="1442"/>
      <c r="Q1257" s="1064"/>
      <c r="R1257" s="1064"/>
      <c r="S1257" s="1064"/>
      <c r="T1257" s="1443"/>
      <c r="U1257" s="436"/>
      <c r="V1257" s="436"/>
      <c r="W1257" s="1444"/>
      <c r="X1257" s="1444"/>
      <c r="Y1257" s="1444"/>
      <c r="Z1257" s="436"/>
      <c r="AA1257" s="1443"/>
      <c r="AB1257" s="249"/>
      <c r="AC1257" s="249"/>
      <c r="AD1257" s="249"/>
      <c r="AE1257" s="249"/>
      <c r="AF1257" s="249"/>
      <c r="AG1257" s="249"/>
      <c r="AH1257" s="1435" t="s">
        <v>364</v>
      </c>
      <c r="AI1257" s="225"/>
      <c r="AJ1257" s="266"/>
      <c r="AK1257" s="1636"/>
      <c r="AL1257" s="483"/>
      <c r="AM1257"/>
      <c r="AQ1257" s="1453"/>
    </row>
    <row r="1258" spans="1:43" ht="15" customHeight="1" outlineLevel="1" x14ac:dyDescent="0.2">
      <c r="A1258" s="787"/>
      <c r="B1258" s="807" t="s">
        <v>2277</v>
      </c>
      <c r="C1258" s="978"/>
      <c r="D1258" s="978"/>
      <c r="E1258" s="767">
        <v>346</v>
      </c>
      <c r="F1258" s="333" t="s">
        <v>197</v>
      </c>
      <c r="G1258" s="276" t="s">
        <v>3105</v>
      </c>
      <c r="H1258" s="277"/>
      <c r="I1258" s="902"/>
      <c r="J1258" s="445" t="s">
        <v>3108</v>
      </c>
      <c r="K1258" s="446"/>
      <c r="L1258" s="657"/>
      <c r="M1258" s="436"/>
      <c r="N1258" s="1477"/>
      <c r="O1258" s="436"/>
      <c r="P1258" s="448"/>
      <c r="Q1258" s="1064"/>
      <c r="R1258" s="1064"/>
      <c r="S1258" s="1064"/>
      <c r="T1258" s="436"/>
      <c r="U1258" s="436"/>
      <c r="V1258" s="436"/>
      <c r="W1258" s="436"/>
      <c r="X1258" s="436"/>
      <c r="Y1258" s="436"/>
      <c r="Z1258" s="436"/>
      <c r="AA1258" s="436"/>
      <c r="AB1258" s="249"/>
      <c r="AC1258" s="249"/>
      <c r="AD1258" s="249"/>
      <c r="AE1258" s="249"/>
      <c r="AF1258" s="249"/>
      <c r="AG1258" s="249"/>
      <c r="AH1258" s="1435" t="s">
        <v>364</v>
      </c>
      <c r="AI1258" s="225"/>
      <c r="AJ1258" s="266"/>
      <c r="AK1258" s="1636"/>
      <c r="AL1258" s="483"/>
      <c r="AM1258"/>
      <c r="AO1258" t="s">
        <v>364</v>
      </c>
      <c r="AQ1258" s="1453"/>
    </row>
    <row r="1259" spans="1:43" ht="30.75" customHeight="1" x14ac:dyDescent="0.2">
      <c r="A1259" s="804" t="s">
        <v>2160</v>
      </c>
      <c r="B1259" s="805" t="s">
        <v>2277</v>
      </c>
      <c r="C1259" s="975" t="s">
        <v>2553</v>
      </c>
      <c r="D1259" s="975" t="s">
        <v>443</v>
      </c>
      <c r="E1259" s="769">
        <v>346</v>
      </c>
      <c r="F1259" s="332" t="s">
        <v>197</v>
      </c>
      <c r="G1259" s="268" t="s">
        <v>207</v>
      </c>
      <c r="H1259" s="268" t="s">
        <v>498</v>
      </c>
      <c r="I1259" s="898"/>
      <c r="J1259" s="302" t="s">
        <v>813</v>
      </c>
      <c r="K1259" s="271">
        <v>1</v>
      </c>
      <c r="L1259" s="327" t="s">
        <v>812</v>
      </c>
      <c r="M1259" s="647">
        <v>2.0899999999999998E-2</v>
      </c>
      <c r="N1259" s="1097"/>
      <c r="O1259" s="273">
        <v>492.61383999999998</v>
      </c>
      <c r="P1259" s="269"/>
      <c r="Q1259" s="1055">
        <v>12.31535</v>
      </c>
      <c r="R1259" s="1055">
        <v>31.724329999999998</v>
      </c>
      <c r="S1259" s="1055">
        <v>9.8522800000000004</v>
      </c>
      <c r="T1259" s="274">
        <v>546.50579999999991</v>
      </c>
      <c r="U1259" s="272">
        <v>87.987430000000003</v>
      </c>
      <c r="V1259" s="272">
        <v>634.49322999999993</v>
      </c>
      <c r="W1259" s="275">
        <v>22.455590000000001</v>
      </c>
      <c r="X1259" s="275">
        <v>3.7791399999999999</v>
      </c>
      <c r="Y1259" s="275">
        <v>9.8326100000000007</v>
      </c>
      <c r="Z1259" s="272">
        <v>36.067340000000002</v>
      </c>
      <c r="AA1259" s="274">
        <v>670.56056999999987</v>
      </c>
      <c r="AB1259" s="339">
        <v>46.75</v>
      </c>
      <c r="AC1259" s="339"/>
      <c r="AD1259" s="339"/>
      <c r="AE1259" s="340">
        <v>51.21</v>
      </c>
      <c r="AF1259" s="340"/>
      <c r="AG1259" s="340"/>
      <c r="AH1259" s="842">
        <v>721.77056999999991</v>
      </c>
      <c r="AI1259" s="842">
        <v>721.77</v>
      </c>
      <c r="AJ1259" s="395"/>
      <c r="AK1259" s="1635">
        <v>169</v>
      </c>
      <c r="AL1259" s="484"/>
      <c r="AM1259" s="751" t="s">
        <v>2604</v>
      </c>
      <c r="AN1259" t="b">
        <v>0</v>
      </c>
      <c r="AO1259" t="e">
        <v>#NAME?</v>
      </c>
      <c r="AQ1259" s="1454"/>
    </row>
    <row r="1260" spans="1:43" outlineLevel="1" x14ac:dyDescent="0.2">
      <c r="A1260" s="787"/>
      <c r="B1260" s="781" t="s">
        <v>2277</v>
      </c>
      <c r="C1260" s="977"/>
      <c r="D1260" s="977"/>
      <c r="E1260" s="767">
        <v>346</v>
      </c>
      <c r="F1260" s="333" t="s">
        <v>197</v>
      </c>
      <c r="G1260" s="276" t="s">
        <v>207</v>
      </c>
      <c r="H1260" s="277"/>
      <c r="I1260" s="895">
        <v>80</v>
      </c>
      <c r="J1260" s="279" t="s">
        <v>561</v>
      </c>
      <c r="K1260" s="280"/>
      <c r="L1260" s="321"/>
      <c r="M1260" s="648">
        <v>2.0899999999999998E-2</v>
      </c>
      <c r="N1260" s="1463">
        <v>38</v>
      </c>
      <c r="O1260" s="283">
        <v>492.61383999999998</v>
      </c>
      <c r="P1260" s="284">
        <v>2.5</v>
      </c>
      <c r="Q1260" s="1056">
        <v>12.31535</v>
      </c>
      <c r="R1260" s="1056">
        <v>31.724329999999998</v>
      </c>
      <c r="S1260" s="1056">
        <v>9.8522800000000004</v>
      </c>
      <c r="T1260" s="285">
        <v>546.50579999999991</v>
      </c>
      <c r="U1260" s="286">
        <v>87.987430000000003</v>
      </c>
      <c r="V1260" s="286">
        <v>634.49322999999993</v>
      </c>
      <c r="W1260" s="287">
        <v>22.455590000000001</v>
      </c>
      <c r="X1260" s="287">
        <v>3.7791399999999999</v>
      </c>
      <c r="Y1260" s="287">
        <v>9.8326100000000007</v>
      </c>
      <c r="Z1260" s="286">
        <v>36.067340000000002</v>
      </c>
      <c r="AA1260" s="285">
        <v>670.56056999999987</v>
      </c>
      <c r="AB1260" s="350"/>
      <c r="AC1260" s="350"/>
      <c r="AD1260" s="350"/>
      <c r="AE1260" s="350"/>
      <c r="AF1260" s="350"/>
      <c r="AG1260" s="350"/>
      <c r="AH1260" s="843" t="s">
        <v>364</v>
      </c>
      <c r="AI1260" s="843"/>
      <c r="AJ1260" s="351"/>
      <c r="AK1260" s="1636"/>
      <c r="AL1260" s="483"/>
      <c r="AM1260"/>
      <c r="AO1260" t="s">
        <v>364</v>
      </c>
      <c r="AQ1260" s="1453"/>
    </row>
    <row r="1261" spans="1:43" ht="15" customHeight="1" outlineLevel="1" x14ac:dyDescent="0.2">
      <c r="A1261" s="787"/>
      <c r="B1261" s="781" t="s">
        <v>2277</v>
      </c>
      <c r="C1261" s="977"/>
      <c r="D1261" s="977"/>
      <c r="E1261" s="767">
        <v>346</v>
      </c>
      <c r="F1261" s="333" t="s">
        <v>197</v>
      </c>
      <c r="G1261" s="276" t="s">
        <v>207</v>
      </c>
      <c r="H1261" s="277"/>
      <c r="I1261" s="902" t="s">
        <v>587</v>
      </c>
      <c r="J1261" s="445" t="s">
        <v>2671</v>
      </c>
      <c r="K1261" s="446"/>
      <c r="L1261" s="657"/>
      <c r="M1261" s="436"/>
      <c r="N1261" s="1477"/>
      <c r="O1261" s="436"/>
      <c r="P1261" s="448"/>
      <c r="Q1261" s="1064"/>
      <c r="R1261" s="1064"/>
      <c r="S1261" s="1064"/>
      <c r="T1261" s="436"/>
      <c r="U1261" s="436"/>
      <c r="V1261" s="436"/>
      <c r="W1261" s="436"/>
      <c r="X1261" s="436"/>
      <c r="Y1261" s="436"/>
      <c r="Z1261" s="436"/>
      <c r="AA1261" s="436"/>
      <c r="AB1261" s="249"/>
      <c r="AC1261" s="249"/>
      <c r="AD1261" s="249"/>
      <c r="AE1261" s="249"/>
      <c r="AF1261" s="249"/>
      <c r="AG1261" s="249"/>
      <c r="AH1261" s="225" t="s">
        <v>364</v>
      </c>
      <c r="AI1261" s="225"/>
      <c r="AJ1261" s="266"/>
      <c r="AK1261" s="1636"/>
      <c r="AL1261" s="483"/>
      <c r="AM1261"/>
      <c r="AO1261" t="s">
        <v>364</v>
      </c>
      <c r="AQ1261" s="1453"/>
    </row>
    <row r="1262" spans="1:43" outlineLevel="1" x14ac:dyDescent="0.2">
      <c r="A1262" s="787"/>
      <c r="B1262" s="807" t="s">
        <v>2277</v>
      </c>
      <c r="C1262" s="978"/>
      <c r="D1262" s="978"/>
      <c r="E1262" s="768">
        <v>346</v>
      </c>
      <c r="F1262" s="289" t="s">
        <v>197</v>
      </c>
      <c r="G1262" s="289" t="s">
        <v>207</v>
      </c>
      <c r="H1262" s="290"/>
      <c r="I1262" s="897" t="s">
        <v>587</v>
      </c>
      <c r="J1262" s="460" t="s">
        <v>3551</v>
      </c>
      <c r="K1262" s="259"/>
      <c r="L1262" s="658"/>
      <c r="M1262" s="260"/>
      <c r="N1262" s="1466"/>
      <c r="O1262" s="260"/>
      <c r="P1262" s="262"/>
      <c r="Q1262" s="1059"/>
      <c r="R1262" s="1059"/>
      <c r="S1262" s="1059"/>
      <c r="T1262" s="260"/>
      <c r="U1262" s="260"/>
      <c r="V1262" s="260"/>
      <c r="W1262" s="260"/>
      <c r="X1262" s="260"/>
      <c r="Y1262" s="260"/>
      <c r="Z1262" s="260"/>
      <c r="AA1262" s="260"/>
      <c r="AB1262" s="260"/>
      <c r="AC1262" s="260"/>
      <c r="AD1262" s="260"/>
      <c r="AE1262" s="260"/>
      <c r="AF1262" s="260"/>
      <c r="AG1262" s="260"/>
      <c r="AH1262" s="261" t="s">
        <v>364</v>
      </c>
      <c r="AI1262" s="261"/>
      <c r="AJ1262" s="267"/>
      <c r="AK1262" s="1633"/>
      <c r="AL1262" s="483"/>
      <c r="AM1262"/>
      <c r="AO1262" t="s">
        <v>364</v>
      </c>
      <c r="AQ1262" s="1453"/>
    </row>
    <row r="1263" spans="1:43" ht="24" customHeight="1" x14ac:dyDescent="0.2">
      <c r="A1263" s="804" t="s">
        <v>2161</v>
      </c>
      <c r="B1263" s="781" t="s">
        <v>2277</v>
      </c>
      <c r="C1263" s="977" t="s">
        <v>2553</v>
      </c>
      <c r="D1263" s="977" t="s">
        <v>443</v>
      </c>
      <c r="E1263" s="769">
        <v>346</v>
      </c>
      <c r="F1263" s="332" t="s">
        <v>197</v>
      </c>
      <c r="G1263" s="268" t="s">
        <v>399</v>
      </c>
      <c r="H1263" s="268" t="s">
        <v>498</v>
      </c>
      <c r="I1263" s="898"/>
      <c r="J1263" s="302" t="s">
        <v>739</v>
      </c>
      <c r="K1263" s="271">
        <v>1</v>
      </c>
      <c r="L1263" s="327" t="s">
        <v>812</v>
      </c>
      <c r="M1263" s="647">
        <v>2.7900000000000001E-2</v>
      </c>
      <c r="N1263" s="1097"/>
      <c r="O1263" s="273">
        <v>562.12249999999995</v>
      </c>
      <c r="P1263" s="269"/>
      <c r="Q1263" s="1055">
        <v>14.05306</v>
      </c>
      <c r="R1263" s="1055">
        <v>36.200690000000002</v>
      </c>
      <c r="S1263" s="1055">
        <v>11.24245</v>
      </c>
      <c r="T1263" s="274">
        <v>623.61869999999988</v>
      </c>
      <c r="U1263" s="272">
        <v>100.40261</v>
      </c>
      <c r="V1263" s="272">
        <v>724.02130999999986</v>
      </c>
      <c r="W1263" s="275">
        <v>29.976600000000001</v>
      </c>
      <c r="X1263" s="275">
        <v>5.04488</v>
      </c>
      <c r="Y1263" s="275">
        <v>13.125830000000001</v>
      </c>
      <c r="Z1263" s="272">
        <v>48.147310000000004</v>
      </c>
      <c r="AA1263" s="274">
        <v>772.16861999999992</v>
      </c>
      <c r="AB1263" s="339">
        <v>524.92999999999995</v>
      </c>
      <c r="AC1263" s="339"/>
      <c r="AD1263" s="339"/>
      <c r="AE1263" s="340">
        <v>575.04999999999995</v>
      </c>
      <c r="AF1263" s="340"/>
      <c r="AG1263" s="340"/>
      <c r="AH1263" s="842">
        <v>1347.2186199999999</v>
      </c>
      <c r="AI1263" s="842">
        <v>1347.22</v>
      </c>
      <c r="AJ1263" s="395"/>
      <c r="AK1263" s="1635">
        <v>170</v>
      </c>
      <c r="AL1263" s="484"/>
      <c r="AM1263" s="751" t="s">
        <v>2604</v>
      </c>
      <c r="AN1263" t="b">
        <v>0</v>
      </c>
      <c r="AO1263" t="e">
        <v>#NAME?</v>
      </c>
      <c r="AQ1263" s="1454"/>
    </row>
    <row r="1264" spans="1:43" outlineLevel="1" x14ac:dyDescent="0.2">
      <c r="A1264" s="787"/>
      <c r="B1264" s="781" t="s">
        <v>2277</v>
      </c>
      <c r="C1264" s="977"/>
      <c r="D1264" s="977"/>
      <c r="E1264" s="767">
        <v>346</v>
      </c>
      <c r="F1264" s="333" t="s">
        <v>197</v>
      </c>
      <c r="G1264" s="276" t="s">
        <v>399</v>
      </c>
      <c r="H1264" s="277"/>
      <c r="I1264" s="895">
        <v>62</v>
      </c>
      <c r="J1264" s="279" t="s">
        <v>558</v>
      </c>
      <c r="K1264" s="280"/>
      <c r="L1264" s="321"/>
      <c r="M1264" s="648">
        <v>2.7900000000000001E-2</v>
      </c>
      <c r="N1264" s="1463">
        <v>34</v>
      </c>
      <c r="O1264" s="283">
        <v>562.12249999999995</v>
      </c>
      <c r="P1264" s="284">
        <v>2.5</v>
      </c>
      <c r="Q1264" s="1056">
        <v>14.05306</v>
      </c>
      <c r="R1264" s="1056">
        <v>36.200690000000002</v>
      </c>
      <c r="S1264" s="1056">
        <v>11.24245</v>
      </c>
      <c r="T1264" s="285">
        <v>623.61869999999988</v>
      </c>
      <c r="U1264" s="286">
        <v>100.40261</v>
      </c>
      <c r="V1264" s="286">
        <v>724.02130999999986</v>
      </c>
      <c r="W1264" s="287">
        <v>29.976600000000001</v>
      </c>
      <c r="X1264" s="287">
        <v>5.04488</v>
      </c>
      <c r="Y1264" s="287">
        <v>13.125830000000001</v>
      </c>
      <c r="Z1264" s="286">
        <v>48.147310000000004</v>
      </c>
      <c r="AA1264" s="285">
        <v>772.16861999999992</v>
      </c>
      <c r="AB1264" s="350"/>
      <c r="AC1264" s="350"/>
      <c r="AD1264" s="350"/>
      <c r="AE1264" s="350"/>
      <c r="AF1264" s="350"/>
      <c r="AG1264" s="350"/>
      <c r="AH1264" s="843" t="s">
        <v>364</v>
      </c>
      <c r="AI1264" s="843"/>
      <c r="AJ1264" s="351"/>
      <c r="AK1264" s="1636"/>
      <c r="AL1264" s="483"/>
      <c r="AM1264"/>
      <c r="AO1264" t="s">
        <v>364</v>
      </c>
      <c r="AQ1264" s="1453"/>
    </row>
    <row r="1265" spans="1:43" ht="15" customHeight="1" outlineLevel="1" x14ac:dyDescent="0.2">
      <c r="A1265" s="787"/>
      <c r="B1265" s="781" t="s">
        <v>2277</v>
      </c>
      <c r="C1265" s="977"/>
      <c r="D1265" s="977"/>
      <c r="E1265" s="767">
        <v>346</v>
      </c>
      <c r="F1265" s="333" t="s">
        <v>197</v>
      </c>
      <c r="G1265" s="276" t="s">
        <v>399</v>
      </c>
      <c r="H1265" s="277"/>
      <c r="I1265" s="902" t="s">
        <v>587</v>
      </c>
      <c r="J1265" s="445" t="s">
        <v>2671</v>
      </c>
      <c r="K1265" s="446"/>
      <c r="L1265" s="657"/>
      <c r="M1265" s="436"/>
      <c r="N1265" s="1477"/>
      <c r="O1265" s="436"/>
      <c r="P1265" s="448"/>
      <c r="Q1265" s="1064"/>
      <c r="R1265" s="1064"/>
      <c r="S1265" s="1064"/>
      <c r="T1265" s="436"/>
      <c r="U1265" s="436"/>
      <c r="V1265" s="436"/>
      <c r="W1265" s="436"/>
      <c r="X1265" s="436"/>
      <c r="Y1265" s="436"/>
      <c r="Z1265" s="436"/>
      <c r="AA1265" s="436"/>
      <c r="AB1265" s="249"/>
      <c r="AC1265" s="249"/>
      <c r="AD1265" s="249"/>
      <c r="AE1265" s="249"/>
      <c r="AF1265" s="249"/>
      <c r="AG1265" s="249"/>
      <c r="AH1265" s="225" t="s">
        <v>364</v>
      </c>
      <c r="AI1265" s="225"/>
      <c r="AJ1265" s="266"/>
      <c r="AK1265" s="1636"/>
      <c r="AL1265" s="483"/>
      <c r="AM1265"/>
      <c r="AO1265" t="s">
        <v>364</v>
      </c>
      <c r="AQ1265" s="1453"/>
    </row>
    <row r="1266" spans="1:43" outlineLevel="1" x14ac:dyDescent="0.2">
      <c r="A1266" s="787"/>
      <c r="B1266" s="807" t="s">
        <v>2277</v>
      </c>
      <c r="C1266" s="978"/>
      <c r="D1266" s="978"/>
      <c r="E1266" s="768">
        <v>346</v>
      </c>
      <c r="F1266" s="334" t="s">
        <v>197</v>
      </c>
      <c r="G1266" s="289" t="s">
        <v>399</v>
      </c>
      <c r="H1266" s="290"/>
      <c r="I1266" s="897" t="s">
        <v>587</v>
      </c>
      <c r="J1266" s="437" t="s">
        <v>3551</v>
      </c>
      <c r="K1266" s="259"/>
      <c r="L1266" s="658"/>
      <c r="M1266" s="260"/>
      <c r="N1266" s="1466"/>
      <c r="O1266" s="260"/>
      <c r="P1266" s="262"/>
      <c r="Q1266" s="1059"/>
      <c r="R1266" s="1059"/>
      <c r="S1266" s="1059"/>
      <c r="T1266" s="260"/>
      <c r="U1266" s="260"/>
      <c r="V1266" s="260"/>
      <c r="W1266" s="260"/>
      <c r="X1266" s="260"/>
      <c r="Y1266" s="260"/>
      <c r="Z1266" s="260"/>
      <c r="AA1266" s="260"/>
      <c r="AB1266" s="260"/>
      <c r="AC1266" s="260"/>
      <c r="AD1266" s="260"/>
      <c r="AE1266" s="260"/>
      <c r="AF1266" s="260"/>
      <c r="AG1266" s="260"/>
      <c r="AH1266" s="261" t="s">
        <v>364</v>
      </c>
      <c r="AI1266" s="261"/>
      <c r="AJ1266" s="267"/>
      <c r="AK1266" s="1633"/>
      <c r="AL1266" s="483"/>
      <c r="AM1266"/>
      <c r="AO1266" t="s">
        <v>364</v>
      </c>
      <c r="AQ1266" s="1453"/>
    </row>
    <row r="1267" spans="1:43" ht="33.75" customHeight="1" x14ac:dyDescent="0.2">
      <c r="A1267" s="804" t="s">
        <v>2162</v>
      </c>
      <c r="B1267" s="781" t="s">
        <v>2277</v>
      </c>
      <c r="C1267" s="977" t="s">
        <v>2553</v>
      </c>
      <c r="D1267" s="977" t="s">
        <v>443</v>
      </c>
      <c r="E1267" s="769">
        <v>346</v>
      </c>
      <c r="F1267" s="332" t="s">
        <v>197</v>
      </c>
      <c r="G1267" s="268" t="s">
        <v>208</v>
      </c>
      <c r="H1267" s="268" t="s">
        <v>498</v>
      </c>
      <c r="I1267" s="898"/>
      <c r="J1267" s="302" t="s">
        <v>740</v>
      </c>
      <c r="K1267" s="271">
        <v>1</v>
      </c>
      <c r="L1267" s="327" t="s">
        <v>812</v>
      </c>
      <c r="M1267" s="647">
        <v>8.6999999999999994E-3</v>
      </c>
      <c r="N1267" s="1097"/>
      <c r="O1267" s="273">
        <v>213.26310000000001</v>
      </c>
      <c r="P1267" s="269"/>
      <c r="Q1267" s="1055">
        <v>5.3315799999999998</v>
      </c>
      <c r="R1267" s="1055">
        <v>13.73414</v>
      </c>
      <c r="S1267" s="1055">
        <v>4.2652599999999996</v>
      </c>
      <c r="T1267" s="274">
        <v>236.59408000000002</v>
      </c>
      <c r="U1267" s="272">
        <v>38.091650000000001</v>
      </c>
      <c r="V1267" s="272">
        <v>274.68573000000004</v>
      </c>
      <c r="W1267" s="275">
        <v>9.3475400000000004</v>
      </c>
      <c r="X1267" s="275">
        <v>1.5731299999999999</v>
      </c>
      <c r="Y1267" s="275">
        <v>4.093</v>
      </c>
      <c r="Z1267" s="272">
        <v>15.013670000000001</v>
      </c>
      <c r="AA1267" s="274">
        <v>289.69940000000003</v>
      </c>
      <c r="AB1267" s="339">
        <v>88.51</v>
      </c>
      <c r="AC1267" s="339"/>
      <c r="AD1267" s="339"/>
      <c r="AE1267" s="340">
        <v>96.96</v>
      </c>
      <c r="AF1267" s="340"/>
      <c r="AG1267" s="340"/>
      <c r="AH1267" s="842">
        <v>386.65940000000001</v>
      </c>
      <c r="AI1267" s="842">
        <v>386.66</v>
      </c>
      <c r="AJ1267" s="395"/>
      <c r="AK1267" s="1635">
        <v>171</v>
      </c>
      <c r="AL1267" s="484"/>
      <c r="AM1267" s="751" t="s">
        <v>2604</v>
      </c>
      <c r="AN1267" t="b">
        <v>0</v>
      </c>
      <c r="AO1267" t="e">
        <v>#NAME?</v>
      </c>
      <c r="AQ1267" s="1454"/>
    </row>
    <row r="1268" spans="1:43" outlineLevel="1" x14ac:dyDescent="0.2">
      <c r="A1268" s="787"/>
      <c r="B1268" s="781" t="s">
        <v>2277</v>
      </c>
      <c r="C1268" s="977"/>
      <c r="D1268" s="977"/>
      <c r="E1268" s="767">
        <v>346</v>
      </c>
      <c r="F1268" s="333" t="s">
        <v>197</v>
      </c>
      <c r="G1268" s="276" t="s">
        <v>208</v>
      </c>
      <c r="H1268" s="277"/>
      <c r="I1268" s="895">
        <v>143</v>
      </c>
      <c r="J1268" s="279" t="s">
        <v>571</v>
      </c>
      <c r="K1268" s="280"/>
      <c r="L1268" s="321"/>
      <c r="M1268" s="648">
        <v>8.6999999999999994E-3</v>
      </c>
      <c r="N1268" s="1463">
        <v>39</v>
      </c>
      <c r="O1268" s="283">
        <v>213.26310000000001</v>
      </c>
      <c r="P1268" s="284">
        <v>2.5</v>
      </c>
      <c r="Q1268" s="1056">
        <v>5.3315799999999998</v>
      </c>
      <c r="R1268" s="1056">
        <v>13.73414</v>
      </c>
      <c r="S1268" s="1056">
        <v>4.2652599999999996</v>
      </c>
      <c r="T1268" s="285">
        <v>236.59408000000002</v>
      </c>
      <c r="U1268" s="286">
        <v>38.091650000000001</v>
      </c>
      <c r="V1268" s="286">
        <v>274.68573000000004</v>
      </c>
      <c r="W1268" s="287">
        <v>9.3475400000000004</v>
      </c>
      <c r="X1268" s="287">
        <v>1.5731299999999999</v>
      </c>
      <c r="Y1268" s="287">
        <v>4.093</v>
      </c>
      <c r="Z1268" s="286">
        <v>15.013670000000001</v>
      </c>
      <c r="AA1268" s="285">
        <v>289.69940000000003</v>
      </c>
      <c r="AB1268" s="350"/>
      <c r="AC1268" s="350"/>
      <c r="AD1268" s="350"/>
      <c r="AE1268" s="350"/>
      <c r="AF1268" s="350"/>
      <c r="AG1268" s="350"/>
      <c r="AH1268" s="843" t="s">
        <v>364</v>
      </c>
      <c r="AI1268" s="843"/>
      <c r="AJ1268" s="351"/>
      <c r="AK1268" s="1636"/>
      <c r="AL1268" s="483"/>
      <c r="AM1268"/>
      <c r="AO1268" t="s">
        <v>364</v>
      </c>
      <c r="AQ1268" s="1453"/>
    </row>
    <row r="1269" spans="1:43" ht="15" customHeight="1" outlineLevel="1" x14ac:dyDescent="0.2">
      <c r="A1269" s="787"/>
      <c r="B1269" s="781" t="s">
        <v>2277</v>
      </c>
      <c r="C1269" s="977"/>
      <c r="D1269" s="977"/>
      <c r="E1269" s="767">
        <v>346</v>
      </c>
      <c r="F1269" s="333" t="s">
        <v>197</v>
      </c>
      <c r="G1269" s="276" t="s">
        <v>208</v>
      </c>
      <c r="H1269" s="277"/>
      <c r="I1269" s="902" t="s">
        <v>587</v>
      </c>
      <c r="J1269" s="445" t="s">
        <v>741</v>
      </c>
      <c r="K1269" s="446"/>
      <c r="L1269" s="657"/>
      <c r="M1269" s="436"/>
      <c r="N1269" s="1477"/>
      <c r="O1269" s="436"/>
      <c r="P1269" s="448"/>
      <c r="Q1269" s="1064"/>
      <c r="R1269" s="1064"/>
      <c r="S1269" s="1064"/>
      <c r="T1269" s="436"/>
      <c r="U1269" s="436"/>
      <c r="V1269" s="436"/>
      <c r="W1269" s="436"/>
      <c r="X1269" s="436"/>
      <c r="Y1269" s="436"/>
      <c r="Z1269" s="436"/>
      <c r="AA1269" s="436"/>
      <c r="AB1269" s="249"/>
      <c r="AC1269" s="249"/>
      <c r="AD1269" s="249"/>
      <c r="AE1269" s="249"/>
      <c r="AF1269" s="249"/>
      <c r="AG1269" s="249"/>
      <c r="AH1269" s="225" t="s">
        <v>364</v>
      </c>
      <c r="AI1269" s="225"/>
      <c r="AJ1269" s="266"/>
      <c r="AK1269" s="1636"/>
      <c r="AL1269" s="483"/>
      <c r="AM1269"/>
      <c r="AO1269" t="s">
        <v>364</v>
      </c>
      <c r="AQ1269" s="1453"/>
    </row>
    <row r="1270" spans="1:43" outlineLevel="1" x14ac:dyDescent="0.2">
      <c r="A1270" s="787"/>
      <c r="B1270" s="807" t="s">
        <v>2277</v>
      </c>
      <c r="C1270" s="978"/>
      <c r="D1270" s="978"/>
      <c r="E1270" s="768">
        <v>346</v>
      </c>
      <c r="F1270" s="334" t="s">
        <v>197</v>
      </c>
      <c r="G1270" s="289" t="s">
        <v>208</v>
      </c>
      <c r="H1270" s="290"/>
      <c r="I1270" s="897" t="s">
        <v>587</v>
      </c>
      <c r="J1270" s="437" t="s">
        <v>3551</v>
      </c>
      <c r="K1270" s="259"/>
      <c r="L1270" s="658"/>
      <c r="M1270" s="260"/>
      <c r="N1270" s="1466"/>
      <c r="O1270" s="260"/>
      <c r="P1270" s="262"/>
      <c r="Q1270" s="1059"/>
      <c r="R1270" s="1059"/>
      <c r="S1270" s="1059"/>
      <c r="T1270" s="260"/>
      <c r="U1270" s="260"/>
      <c r="V1270" s="260"/>
      <c r="W1270" s="260"/>
      <c r="X1270" s="260"/>
      <c r="Y1270" s="260"/>
      <c r="Z1270" s="260"/>
      <c r="AA1270" s="260"/>
      <c r="AB1270" s="260"/>
      <c r="AC1270" s="260"/>
      <c r="AD1270" s="260"/>
      <c r="AE1270" s="260"/>
      <c r="AF1270" s="260"/>
      <c r="AG1270" s="260"/>
      <c r="AH1270" s="261" t="s">
        <v>364</v>
      </c>
      <c r="AI1270" s="261"/>
      <c r="AJ1270" s="267"/>
      <c r="AK1270" s="1633"/>
      <c r="AL1270" s="483"/>
      <c r="AM1270"/>
      <c r="AO1270" t="s">
        <v>364</v>
      </c>
      <c r="AQ1270" s="1453"/>
    </row>
    <row r="1271" spans="1:43" ht="36.75" customHeight="1" x14ac:dyDescent="0.2">
      <c r="A1271" s="804" t="s">
        <v>2163</v>
      </c>
      <c r="B1271" s="781" t="s">
        <v>2277</v>
      </c>
      <c r="C1271" s="977" t="s">
        <v>2553</v>
      </c>
      <c r="D1271" s="977" t="s">
        <v>443</v>
      </c>
      <c r="E1271" s="769">
        <v>346</v>
      </c>
      <c r="F1271" s="332" t="s">
        <v>197</v>
      </c>
      <c r="G1271" s="268" t="s">
        <v>209</v>
      </c>
      <c r="H1271" s="268" t="s">
        <v>498</v>
      </c>
      <c r="I1271" s="898"/>
      <c r="J1271" s="302" t="s">
        <v>742</v>
      </c>
      <c r="K1271" s="271">
        <v>1</v>
      </c>
      <c r="L1271" s="327" t="s">
        <v>812</v>
      </c>
      <c r="M1271" s="647">
        <v>3.3E-3</v>
      </c>
      <c r="N1271" s="1097"/>
      <c r="O1271" s="273">
        <v>80.892899999999997</v>
      </c>
      <c r="P1271" s="269"/>
      <c r="Q1271" s="1055">
        <v>2.0223200000000001</v>
      </c>
      <c r="R1271" s="1055">
        <v>5.2095000000000002</v>
      </c>
      <c r="S1271" s="1055">
        <v>1.6178600000000001</v>
      </c>
      <c r="T1271" s="274">
        <v>89.74257999999999</v>
      </c>
      <c r="U1271" s="272">
        <v>14.448560000000001</v>
      </c>
      <c r="V1271" s="272">
        <v>104.19113999999999</v>
      </c>
      <c r="W1271" s="275">
        <v>3.54562</v>
      </c>
      <c r="X1271" s="275">
        <v>0.59670999999999996</v>
      </c>
      <c r="Y1271" s="275">
        <v>1.5525199999999999</v>
      </c>
      <c r="Z1271" s="272">
        <v>5.6948500000000006</v>
      </c>
      <c r="AA1271" s="274">
        <v>109.88598999999999</v>
      </c>
      <c r="AB1271" s="339">
        <v>8.6199999999999992</v>
      </c>
      <c r="AC1271" s="339"/>
      <c r="AD1271" s="339"/>
      <c r="AE1271" s="340">
        <v>9.44</v>
      </c>
      <c r="AF1271" s="340"/>
      <c r="AG1271" s="340"/>
      <c r="AH1271" s="842">
        <v>119.32598999999999</v>
      </c>
      <c r="AI1271" s="842">
        <v>119.33</v>
      </c>
      <c r="AJ1271" s="395"/>
      <c r="AK1271" s="1635">
        <v>172</v>
      </c>
      <c r="AL1271" s="484"/>
      <c r="AM1271" s="751" t="s">
        <v>2604</v>
      </c>
      <c r="AN1271" t="b">
        <v>0</v>
      </c>
      <c r="AO1271" t="e">
        <v>#NAME?</v>
      </c>
      <c r="AQ1271" s="1454"/>
    </row>
    <row r="1272" spans="1:43" outlineLevel="1" x14ac:dyDescent="0.2">
      <c r="A1272" s="787"/>
      <c r="B1272" s="781" t="s">
        <v>2277</v>
      </c>
      <c r="C1272" s="977"/>
      <c r="D1272" s="977"/>
      <c r="E1272" s="767">
        <v>346</v>
      </c>
      <c r="F1272" s="333" t="s">
        <v>197</v>
      </c>
      <c r="G1272" s="276" t="s">
        <v>209</v>
      </c>
      <c r="H1272" s="277"/>
      <c r="I1272" s="895">
        <v>143</v>
      </c>
      <c r="J1272" s="279" t="s">
        <v>571</v>
      </c>
      <c r="K1272" s="280"/>
      <c r="L1272" s="321"/>
      <c r="M1272" s="648">
        <v>3.3E-3</v>
      </c>
      <c r="N1272" s="1463">
        <v>39</v>
      </c>
      <c r="O1272" s="283">
        <v>80.892899999999997</v>
      </c>
      <c r="P1272" s="284">
        <v>2.5</v>
      </c>
      <c r="Q1272" s="1056">
        <v>2.0223200000000001</v>
      </c>
      <c r="R1272" s="1056">
        <v>5.2095000000000002</v>
      </c>
      <c r="S1272" s="1056">
        <v>1.6178600000000001</v>
      </c>
      <c r="T1272" s="285">
        <v>89.74257999999999</v>
      </c>
      <c r="U1272" s="286">
        <v>14.448560000000001</v>
      </c>
      <c r="V1272" s="286">
        <v>104.19113999999999</v>
      </c>
      <c r="W1272" s="287">
        <v>3.54562</v>
      </c>
      <c r="X1272" s="287">
        <v>0.59670999999999996</v>
      </c>
      <c r="Y1272" s="287">
        <v>1.5525199999999999</v>
      </c>
      <c r="Z1272" s="286">
        <v>5.6948500000000006</v>
      </c>
      <c r="AA1272" s="285">
        <v>109.88598999999999</v>
      </c>
      <c r="AB1272" s="350"/>
      <c r="AC1272" s="350"/>
      <c r="AD1272" s="350"/>
      <c r="AE1272" s="350"/>
      <c r="AF1272" s="350"/>
      <c r="AG1272" s="350"/>
      <c r="AH1272" s="1435" t="s">
        <v>364</v>
      </c>
      <c r="AI1272" s="843"/>
      <c r="AJ1272" s="351"/>
      <c r="AK1272" s="1636"/>
      <c r="AL1272" s="483"/>
      <c r="AM1272"/>
      <c r="AO1272" t="s">
        <v>364</v>
      </c>
      <c r="AQ1272" s="1453"/>
    </row>
    <row r="1273" spans="1:43" ht="15" customHeight="1" outlineLevel="1" x14ac:dyDescent="0.2">
      <c r="A1273" s="787"/>
      <c r="B1273" s="807" t="s">
        <v>2277</v>
      </c>
      <c r="C1273" s="978"/>
      <c r="D1273" s="978"/>
      <c r="E1273" s="768">
        <v>346</v>
      </c>
      <c r="F1273" s="334" t="s">
        <v>197</v>
      </c>
      <c r="G1273" s="289" t="s">
        <v>209</v>
      </c>
      <c r="H1273" s="290"/>
      <c r="I1273" s="897" t="s">
        <v>587</v>
      </c>
      <c r="J1273" s="443" t="s">
        <v>3551</v>
      </c>
      <c r="K1273" s="444"/>
      <c r="L1273" s="450"/>
      <c r="M1273" s="430"/>
      <c r="N1273" s="1473"/>
      <c r="O1273" s="430"/>
      <c r="P1273" s="429"/>
      <c r="Q1273" s="1062"/>
      <c r="R1273" s="1062"/>
      <c r="S1273" s="1062"/>
      <c r="T1273" s="430"/>
      <c r="U1273" s="430"/>
      <c r="V1273" s="430"/>
      <c r="W1273" s="430"/>
      <c r="X1273" s="430"/>
      <c r="Y1273" s="430"/>
      <c r="Z1273" s="430"/>
      <c r="AA1273" s="430"/>
      <c r="AB1273" s="260"/>
      <c r="AC1273" s="260"/>
      <c r="AD1273" s="260"/>
      <c r="AE1273" s="260"/>
      <c r="AF1273" s="260"/>
      <c r="AG1273" s="260"/>
      <c r="AH1273" s="1435" t="s">
        <v>364</v>
      </c>
      <c r="AI1273" s="261"/>
      <c r="AJ1273" s="267"/>
      <c r="AK1273" s="1633"/>
      <c r="AL1273" s="483"/>
      <c r="AM1273"/>
      <c r="AO1273" t="s">
        <v>364</v>
      </c>
      <c r="AQ1273" s="1453"/>
    </row>
    <row r="1274" spans="1:43" ht="34.5" customHeight="1" x14ac:dyDescent="0.2">
      <c r="A1274" s="804" t="s">
        <v>2164</v>
      </c>
      <c r="B1274" s="781" t="s">
        <v>2277</v>
      </c>
      <c r="C1274" s="977" t="s">
        <v>2553</v>
      </c>
      <c r="D1274" s="977" t="s">
        <v>443</v>
      </c>
      <c r="E1274" s="769">
        <v>346</v>
      </c>
      <c r="F1274" s="332" t="s">
        <v>197</v>
      </c>
      <c r="G1274" s="268" t="s">
        <v>211</v>
      </c>
      <c r="H1274" s="268" t="s">
        <v>498</v>
      </c>
      <c r="I1274" s="898"/>
      <c r="J1274" s="302" t="s">
        <v>743</v>
      </c>
      <c r="K1274" s="271">
        <v>1</v>
      </c>
      <c r="L1274" s="327" t="s">
        <v>812</v>
      </c>
      <c r="M1274" s="647">
        <v>1.1000000000000001E-3</v>
      </c>
      <c r="N1274" s="1097"/>
      <c r="O1274" s="273">
        <v>48.560949999999998</v>
      </c>
      <c r="P1274" s="269"/>
      <c r="Q1274" s="1055">
        <v>1.2140200000000001</v>
      </c>
      <c r="R1274" s="1055">
        <v>3.1273300000000002</v>
      </c>
      <c r="S1274" s="1055">
        <v>0.97121999999999997</v>
      </c>
      <c r="T1274" s="274">
        <v>53.873519999999999</v>
      </c>
      <c r="U1274" s="272">
        <v>8.6736400000000007</v>
      </c>
      <c r="V1274" s="272">
        <v>62.547159999999998</v>
      </c>
      <c r="W1274" s="275">
        <v>1.18187</v>
      </c>
      <c r="X1274" s="275">
        <v>0.19889999999999999</v>
      </c>
      <c r="Y1274" s="275">
        <v>0.51751000000000003</v>
      </c>
      <c r="Z1274" s="272">
        <v>1.8982800000000002</v>
      </c>
      <c r="AA1274" s="274">
        <v>64.445440000000005</v>
      </c>
      <c r="AB1274" s="339">
        <v>10.7</v>
      </c>
      <c r="AC1274" s="339"/>
      <c r="AD1274" s="339"/>
      <c r="AE1274" s="340">
        <v>11.72</v>
      </c>
      <c r="AF1274" s="340"/>
      <c r="AG1274" s="340"/>
      <c r="AH1274" s="842">
        <v>76.165440000000004</v>
      </c>
      <c r="AI1274" s="842">
        <v>76.17</v>
      </c>
      <c r="AJ1274" s="395"/>
      <c r="AK1274" s="1635">
        <v>173</v>
      </c>
      <c r="AL1274" s="484"/>
      <c r="AM1274" s="751" t="s">
        <v>2604</v>
      </c>
      <c r="AN1274" t="b">
        <v>0</v>
      </c>
      <c r="AO1274" t="e">
        <v>#NAME?</v>
      </c>
      <c r="AQ1274" s="1454"/>
    </row>
    <row r="1275" spans="1:43" outlineLevel="1" x14ac:dyDescent="0.2">
      <c r="A1275" s="787"/>
      <c r="B1275" s="781" t="s">
        <v>2277</v>
      </c>
      <c r="C1275" s="977"/>
      <c r="D1275" s="977"/>
      <c r="E1275" s="767">
        <v>346</v>
      </c>
      <c r="F1275" s="333" t="s">
        <v>197</v>
      </c>
      <c r="G1275" s="276" t="s">
        <v>211</v>
      </c>
      <c r="H1275" s="277"/>
      <c r="I1275" s="895">
        <v>1</v>
      </c>
      <c r="J1275" s="279" t="s">
        <v>546</v>
      </c>
      <c r="K1275" s="280"/>
      <c r="L1275" s="321"/>
      <c r="M1275" s="648">
        <v>1.1000000000000001E-3</v>
      </c>
      <c r="N1275" s="1463">
        <v>54</v>
      </c>
      <c r="O1275" s="283">
        <v>48.560949999999998</v>
      </c>
      <c r="P1275" s="284">
        <v>2.5</v>
      </c>
      <c r="Q1275" s="1056">
        <v>1.2140200000000001</v>
      </c>
      <c r="R1275" s="1056">
        <v>3.1273300000000002</v>
      </c>
      <c r="S1275" s="1056">
        <v>0.97121999999999997</v>
      </c>
      <c r="T1275" s="285">
        <v>53.873519999999999</v>
      </c>
      <c r="U1275" s="286">
        <v>8.6736400000000007</v>
      </c>
      <c r="V1275" s="286">
        <v>62.547159999999998</v>
      </c>
      <c r="W1275" s="287">
        <v>1.18187</v>
      </c>
      <c r="X1275" s="287">
        <v>0.19889999999999999</v>
      </c>
      <c r="Y1275" s="287">
        <v>0.51751000000000003</v>
      </c>
      <c r="Z1275" s="286">
        <v>1.8982800000000002</v>
      </c>
      <c r="AA1275" s="285">
        <v>64.445440000000005</v>
      </c>
      <c r="AB1275" s="350"/>
      <c r="AC1275" s="350"/>
      <c r="AD1275" s="350"/>
      <c r="AE1275" s="350"/>
      <c r="AF1275" s="350"/>
      <c r="AG1275" s="350"/>
      <c r="AH1275" s="843" t="s">
        <v>364</v>
      </c>
      <c r="AI1275" s="843"/>
      <c r="AJ1275" s="351"/>
      <c r="AK1275" s="1636"/>
      <c r="AL1275" s="483"/>
      <c r="AM1275"/>
      <c r="AO1275" t="s">
        <v>364</v>
      </c>
      <c r="AQ1275" s="1453"/>
    </row>
    <row r="1276" spans="1:43" ht="15" customHeight="1" outlineLevel="1" x14ac:dyDescent="0.2">
      <c r="A1276" s="787"/>
      <c r="B1276" s="807" t="s">
        <v>2277</v>
      </c>
      <c r="C1276" s="978"/>
      <c r="D1276" s="978"/>
      <c r="E1276" s="768">
        <v>346</v>
      </c>
      <c r="F1276" s="334" t="s">
        <v>197</v>
      </c>
      <c r="G1276" s="289" t="s">
        <v>211</v>
      </c>
      <c r="H1276" s="290"/>
      <c r="I1276" s="897" t="s">
        <v>587</v>
      </c>
      <c r="J1276" s="443" t="s">
        <v>3551</v>
      </c>
      <c r="K1276" s="444"/>
      <c r="L1276" s="450"/>
      <c r="M1276" s="430"/>
      <c r="N1276" s="1473"/>
      <c r="O1276" s="430"/>
      <c r="P1276" s="429"/>
      <c r="Q1276" s="1062"/>
      <c r="R1276" s="1062"/>
      <c r="S1276" s="1062"/>
      <c r="T1276" s="430"/>
      <c r="U1276" s="430"/>
      <c r="V1276" s="430"/>
      <c r="W1276" s="430"/>
      <c r="X1276" s="430"/>
      <c r="Y1276" s="430"/>
      <c r="Z1276" s="430"/>
      <c r="AA1276" s="430"/>
      <c r="AB1276" s="260"/>
      <c r="AC1276" s="260"/>
      <c r="AD1276" s="260"/>
      <c r="AE1276" s="260"/>
      <c r="AF1276" s="260"/>
      <c r="AG1276" s="260"/>
      <c r="AH1276" s="261" t="s">
        <v>364</v>
      </c>
      <c r="AI1276" s="261"/>
      <c r="AJ1276" s="267"/>
      <c r="AK1276" s="1633"/>
      <c r="AL1276" s="483"/>
      <c r="AM1276"/>
      <c r="AO1276" t="s">
        <v>364</v>
      </c>
      <c r="AQ1276" s="1453"/>
    </row>
    <row r="1277" spans="1:43" ht="32.25" customHeight="1" x14ac:dyDescent="0.2">
      <c r="A1277" s="804" t="s">
        <v>2165</v>
      </c>
      <c r="B1277" s="781" t="s">
        <v>2277</v>
      </c>
      <c r="C1277" s="977" t="s">
        <v>2553</v>
      </c>
      <c r="D1277" s="977" t="s">
        <v>443</v>
      </c>
      <c r="E1277" s="769">
        <v>346</v>
      </c>
      <c r="F1277" s="332" t="s">
        <v>197</v>
      </c>
      <c r="G1277" s="268" t="s">
        <v>212</v>
      </c>
      <c r="H1277" s="268" t="s">
        <v>498</v>
      </c>
      <c r="I1277" s="898"/>
      <c r="J1277" s="302" t="s">
        <v>744</v>
      </c>
      <c r="K1277" s="271">
        <v>1</v>
      </c>
      <c r="L1277" s="327" t="s">
        <v>812</v>
      </c>
      <c r="M1277" s="647">
        <v>3.0999999999999999E-3</v>
      </c>
      <c r="N1277" s="1097"/>
      <c r="O1277" s="273">
        <v>73.067120000000003</v>
      </c>
      <c r="P1277" s="269"/>
      <c r="Q1277" s="1055">
        <v>1.8266800000000001</v>
      </c>
      <c r="R1277" s="1055">
        <v>4.7055199999999999</v>
      </c>
      <c r="S1277" s="1055">
        <v>1.4613400000000001</v>
      </c>
      <c r="T1277" s="274">
        <v>81.060660000000013</v>
      </c>
      <c r="U1277" s="272">
        <v>13.05077</v>
      </c>
      <c r="V1277" s="272">
        <v>94.111430000000013</v>
      </c>
      <c r="W1277" s="275">
        <v>3.33073</v>
      </c>
      <c r="X1277" s="275">
        <v>0.56054000000000004</v>
      </c>
      <c r="Y1277" s="275">
        <v>1.4584299999999999</v>
      </c>
      <c r="Z1277" s="272">
        <v>5.3497000000000003</v>
      </c>
      <c r="AA1277" s="274">
        <v>99.461130000000011</v>
      </c>
      <c r="AB1277" s="339">
        <v>39.21</v>
      </c>
      <c r="AC1277" s="339"/>
      <c r="AD1277" s="339"/>
      <c r="AE1277" s="340">
        <v>42.95</v>
      </c>
      <c r="AF1277" s="340"/>
      <c r="AG1277" s="340"/>
      <c r="AH1277" s="842">
        <v>142.41113000000001</v>
      </c>
      <c r="AI1277" s="842">
        <v>142.41</v>
      </c>
      <c r="AJ1277" s="395"/>
      <c r="AK1277" s="1635">
        <v>174</v>
      </c>
      <c r="AL1277" s="484"/>
      <c r="AM1277" s="751" t="s">
        <v>2604</v>
      </c>
      <c r="AN1277" t="b">
        <v>0</v>
      </c>
      <c r="AO1277" t="e">
        <v>#NAME?</v>
      </c>
      <c r="AQ1277" s="1454"/>
    </row>
    <row r="1278" spans="1:43" outlineLevel="1" x14ac:dyDescent="0.2">
      <c r="A1278" s="787"/>
      <c r="B1278" s="781" t="s">
        <v>2277</v>
      </c>
      <c r="C1278" s="977"/>
      <c r="D1278" s="977"/>
      <c r="E1278" s="767">
        <v>346</v>
      </c>
      <c r="F1278" s="333" t="s">
        <v>197</v>
      </c>
      <c r="G1278" s="276" t="s">
        <v>212</v>
      </c>
      <c r="H1278" s="277"/>
      <c r="I1278" s="895">
        <v>80</v>
      </c>
      <c r="J1278" s="279" t="s">
        <v>561</v>
      </c>
      <c r="K1278" s="280"/>
      <c r="L1278" s="321"/>
      <c r="M1278" s="648">
        <v>3.0999999999999999E-3</v>
      </c>
      <c r="N1278" s="1463">
        <v>38</v>
      </c>
      <c r="O1278" s="283">
        <v>73.067120000000003</v>
      </c>
      <c r="P1278" s="284">
        <v>2.5</v>
      </c>
      <c r="Q1278" s="1056">
        <v>1.8266800000000001</v>
      </c>
      <c r="R1278" s="1056">
        <v>4.7055199999999999</v>
      </c>
      <c r="S1278" s="1056">
        <v>1.4613400000000001</v>
      </c>
      <c r="T1278" s="285">
        <v>81.060660000000013</v>
      </c>
      <c r="U1278" s="286">
        <v>13.05077</v>
      </c>
      <c r="V1278" s="286">
        <v>94.111430000000013</v>
      </c>
      <c r="W1278" s="287">
        <v>3.33073</v>
      </c>
      <c r="X1278" s="287">
        <v>0.56054000000000004</v>
      </c>
      <c r="Y1278" s="287">
        <v>1.4584299999999999</v>
      </c>
      <c r="Z1278" s="286">
        <v>5.3497000000000003</v>
      </c>
      <c r="AA1278" s="285">
        <v>99.461130000000011</v>
      </c>
      <c r="AB1278" s="350"/>
      <c r="AC1278" s="350"/>
      <c r="AD1278" s="350"/>
      <c r="AE1278" s="350"/>
      <c r="AF1278" s="350"/>
      <c r="AG1278" s="350"/>
      <c r="AH1278" s="843" t="s">
        <v>364</v>
      </c>
      <c r="AI1278" s="843"/>
      <c r="AJ1278" s="351"/>
      <c r="AK1278" s="1636"/>
      <c r="AL1278" s="483"/>
      <c r="AM1278"/>
      <c r="AO1278" t="s">
        <v>364</v>
      </c>
      <c r="AQ1278" s="1453"/>
    </row>
    <row r="1279" spans="1:43" ht="15" customHeight="1" outlineLevel="1" x14ac:dyDescent="0.2">
      <c r="A1279" s="787"/>
      <c r="B1279" s="781" t="s">
        <v>2277</v>
      </c>
      <c r="C1279" s="977"/>
      <c r="D1279" s="977"/>
      <c r="E1279" s="767">
        <v>346</v>
      </c>
      <c r="F1279" s="333" t="s">
        <v>197</v>
      </c>
      <c r="G1279" s="276" t="s">
        <v>212</v>
      </c>
      <c r="H1279" s="277"/>
      <c r="I1279" s="902" t="s">
        <v>587</v>
      </c>
      <c r="J1279" s="445" t="s">
        <v>2671</v>
      </c>
      <c r="K1279" s="446"/>
      <c r="L1279" s="657"/>
      <c r="M1279" s="436"/>
      <c r="N1279" s="1477"/>
      <c r="O1279" s="436"/>
      <c r="P1279" s="448"/>
      <c r="Q1279" s="1064"/>
      <c r="R1279" s="1064"/>
      <c r="S1279" s="1064"/>
      <c r="T1279" s="436"/>
      <c r="U1279" s="436"/>
      <c r="V1279" s="436"/>
      <c r="W1279" s="436"/>
      <c r="X1279" s="436"/>
      <c r="Y1279" s="436"/>
      <c r="Z1279" s="436"/>
      <c r="AA1279" s="436"/>
      <c r="AB1279" s="249"/>
      <c r="AC1279" s="249"/>
      <c r="AD1279" s="249"/>
      <c r="AE1279" s="249"/>
      <c r="AF1279" s="249"/>
      <c r="AG1279" s="249"/>
      <c r="AH1279" s="225" t="s">
        <v>364</v>
      </c>
      <c r="AI1279" s="225"/>
      <c r="AJ1279" s="266"/>
      <c r="AK1279" s="1636"/>
      <c r="AL1279" s="483"/>
      <c r="AM1279"/>
      <c r="AO1279" t="s">
        <v>364</v>
      </c>
      <c r="AQ1279" s="1453"/>
    </row>
    <row r="1280" spans="1:43" outlineLevel="1" x14ac:dyDescent="0.2">
      <c r="A1280" s="787"/>
      <c r="B1280" s="807" t="s">
        <v>2277</v>
      </c>
      <c r="C1280" s="978"/>
      <c r="D1280" s="978"/>
      <c r="E1280" s="768">
        <v>346</v>
      </c>
      <c r="F1280" s="334" t="s">
        <v>197</v>
      </c>
      <c r="G1280" s="289" t="s">
        <v>212</v>
      </c>
      <c r="H1280" s="290"/>
      <c r="I1280" s="897" t="s">
        <v>587</v>
      </c>
      <c r="J1280" s="437" t="s">
        <v>3551</v>
      </c>
      <c r="K1280" s="259"/>
      <c r="L1280" s="658"/>
      <c r="M1280" s="260"/>
      <c r="N1280" s="1466"/>
      <c r="O1280" s="260"/>
      <c r="P1280" s="262"/>
      <c r="Q1280" s="1059"/>
      <c r="R1280" s="1059"/>
      <c r="S1280" s="1059"/>
      <c r="T1280" s="260"/>
      <c r="U1280" s="260"/>
      <c r="V1280" s="260"/>
      <c r="W1280" s="260"/>
      <c r="X1280" s="260"/>
      <c r="Y1280" s="260"/>
      <c r="Z1280" s="260"/>
      <c r="AA1280" s="260"/>
      <c r="AB1280" s="260"/>
      <c r="AC1280" s="260"/>
      <c r="AD1280" s="260"/>
      <c r="AE1280" s="260"/>
      <c r="AF1280" s="260"/>
      <c r="AG1280" s="260"/>
      <c r="AH1280" s="261" t="s">
        <v>364</v>
      </c>
      <c r="AI1280" s="261"/>
      <c r="AJ1280" s="267"/>
      <c r="AK1280" s="1633"/>
      <c r="AL1280" s="483"/>
      <c r="AM1280"/>
      <c r="AO1280" t="s">
        <v>364</v>
      </c>
      <c r="AQ1280" s="1453"/>
    </row>
    <row r="1281" spans="1:43" ht="24" customHeight="1" x14ac:dyDescent="0.2">
      <c r="A1281" s="804" t="s">
        <v>2166</v>
      </c>
      <c r="B1281" s="781" t="s">
        <v>2277</v>
      </c>
      <c r="C1281" s="977" t="s">
        <v>2553</v>
      </c>
      <c r="D1281" s="977" t="s">
        <v>443</v>
      </c>
      <c r="E1281" s="769">
        <v>346</v>
      </c>
      <c r="F1281" s="332" t="s">
        <v>197</v>
      </c>
      <c r="G1281" s="268" t="s">
        <v>745</v>
      </c>
      <c r="H1281" s="268" t="s">
        <v>498</v>
      </c>
      <c r="I1281" s="898"/>
      <c r="J1281" s="302" t="s">
        <v>746</v>
      </c>
      <c r="K1281" s="271">
        <v>1</v>
      </c>
      <c r="L1281" s="327" t="s">
        <v>812</v>
      </c>
      <c r="M1281" s="647">
        <v>7.7999999999999996E-3</v>
      </c>
      <c r="N1281" s="1097"/>
      <c r="O1281" s="273">
        <v>163.99709000000001</v>
      </c>
      <c r="P1281" s="269"/>
      <c r="Q1281" s="1055">
        <v>4.0999300000000005</v>
      </c>
      <c r="R1281" s="1055">
        <v>10.56141</v>
      </c>
      <c r="S1281" s="1055">
        <v>3.2799400000000003</v>
      </c>
      <c r="T1281" s="274">
        <v>181.93836999999999</v>
      </c>
      <c r="U1281" s="272">
        <v>29.292079999999999</v>
      </c>
      <c r="V1281" s="272">
        <v>211.23044999999999</v>
      </c>
      <c r="W1281" s="275">
        <v>8.3805499999999995</v>
      </c>
      <c r="X1281" s="275">
        <v>1.4103999999999999</v>
      </c>
      <c r="Y1281" s="275">
        <v>3.6695900000000004</v>
      </c>
      <c r="Z1281" s="272">
        <v>13.460539999999998</v>
      </c>
      <c r="AA1281" s="274">
        <v>224.69099</v>
      </c>
      <c r="AB1281" s="339">
        <v>41.63</v>
      </c>
      <c r="AC1281" s="339"/>
      <c r="AD1281" s="339"/>
      <c r="AE1281" s="340">
        <v>45.6</v>
      </c>
      <c r="AF1281" s="340"/>
      <c r="AG1281" s="340"/>
      <c r="AH1281" s="842">
        <v>270.29099000000002</v>
      </c>
      <c r="AI1281" s="842">
        <v>270.29000000000002</v>
      </c>
      <c r="AJ1281" s="395"/>
      <c r="AK1281" s="1635">
        <v>175</v>
      </c>
      <c r="AL1281" s="484"/>
      <c r="AM1281" s="751" t="s">
        <v>2604</v>
      </c>
      <c r="AN1281" t="b">
        <v>0</v>
      </c>
      <c r="AO1281" t="e">
        <v>#NAME?</v>
      </c>
      <c r="AQ1281" s="1454"/>
    </row>
    <row r="1282" spans="1:43" outlineLevel="1" x14ac:dyDescent="0.2">
      <c r="A1282" s="787"/>
      <c r="B1282" s="781" t="s">
        <v>2277</v>
      </c>
      <c r="C1282" s="977"/>
      <c r="D1282" s="977"/>
      <c r="E1282" s="767">
        <v>346</v>
      </c>
      <c r="F1282" s="333" t="s">
        <v>197</v>
      </c>
      <c r="G1282" s="276" t="s">
        <v>745</v>
      </c>
      <c r="H1282" s="277"/>
      <c r="I1282" s="895">
        <v>80</v>
      </c>
      <c r="J1282" s="279" t="s">
        <v>561</v>
      </c>
      <c r="K1282" s="280"/>
      <c r="L1282" s="321"/>
      <c r="M1282" s="648">
        <v>2E-3</v>
      </c>
      <c r="N1282" s="1463">
        <v>38</v>
      </c>
      <c r="O1282" s="283">
        <v>47.140079999999998</v>
      </c>
      <c r="P1282" s="284">
        <v>2.5</v>
      </c>
      <c r="Q1282" s="1056">
        <v>1.1785000000000001</v>
      </c>
      <c r="R1282" s="1056">
        <v>3.0358200000000002</v>
      </c>
      <c r="S1282" s="1056">
        <v>0.94279999999999997</v>
      </c>
      <c r="T1282" s="285">
        <v>52.297199999999997</v>
      </c>
      <c r="U1282" s="286">
        <v>8.4198500000000003</v>
      </c>
      <c r="V1282" s="286">
        <v>60.71705</v>
      </c>
      <c r="W1282" s="287">
        <v>2.14886</v>
      </c>
      <c r="X1282" s="287">
        <v>0.36164000000000002</v>
      </c>
      <c r="Y1282" s="287">
        <v>0.94091999999999998</v>
      </c>
      <c r="Z1282" s="286">
        <v>3.4514199999999997</v>
      </c>
      <c r="AA1282" s="285">
        <v>64.168469999999999</v>
      </c>
      <c r="AB1282" s="350"/>
      <c r="AC1282" s="350"/>
      <c r="AD1282" s="350"/>
      <c r="AE1282" s="350"/>
      <c r="AF1282" s="350"/>
      <c r="AG1282" s="350"/>
      <c r="AH1282" s="843" t="s">
        <v>364</v>
      </c>
      <c r="AI1282" s="843"/>
      <c r="AJ1282" s="351"/>
      <c r="AK1282" s="1636"/>
      <c r="AL1282" s="483"/>
      <c r="AM1282"/>
      <c r="AO1282" t="s">
        <v>364</v>
      </c>
      <c r="AQ1282" s="1453"/>
    </row>
    <row r="1283" spans="1:43" outlineLevel="1" x14ac:dyDescent="0.2">
      <c r="A1283" s="787"/>
      <c r="B1283" s="781" t="s">
        <v>2277</v>
      </c>
      <c r="C1283" s="977"/>
      <c r="D1283" s="977"/>
      <c r="E1283" s="767">
        <v>346</v>
      </c>
      <c r="F1283" s="333" t="s">
        <v>197</v>
      </c>
      <c r="G1283" s="276" t="s">
        <v>745</v>
      </c>
      <c r="H1283" s="277"/>
      <c r="I1283" s="895">
        <v>62</v>
      </c>
      <c r="J1283" s="279" t="s">
        <v>558</v>
      </c>
      <c r="K1283" s="277"/>
      <c r="L1283" s="322"/>
      <c r="M1283" s="648">
        <v>5.7999999999999996E-3</v>
      </c>
      <c r="N1283" s="1463">
        <v>34</v>
      </c>
      <c r="O1283" s="283">
        <v>116.85701</v>
      </c>
      <c r="P1283" s="284">
        <v>2.5</v>
      </c>
      <c r="Q1283" s="1056">
        <v>2.92143</v>
      </c>
      <c r="R1283" s="1056">
        <v>7.5255900000000002</v>
      </c>
      <c r="S1283" s="1056">
        <v>2.3371400000000002</v>
      </c>
      <c r="T1283" s="285">
        <v>129.64116999999999</v>
      </c>
      <c r="U1283" s="286">
        <v>20.872229999999998</v>
      </c>
      <c r="V1283" s="286">
        <v>150.51339999999999</v>
      </c>
      <c r="W1283" s="287">
        <v>6.2316900000000004</v>
      </c>
      <c r="X1283" s="287">
        <v>1.0487599999999999</v>
      </c>
      <c r="Y1283" s="287">
        <v>2.7286700000000002</v>
      </c>
      <c r="Z1283" s="286">
        <v>10.009119999999999</v>
      </c>
      <c r="AA1283" s="285">
        <v>160.52251999999999</v>
      </c>
      <c r="AB1283" s="249"/>
      <c r="AC1283" s="249"/>
      <c r="AD1283" s="249"/>
      <c r="AE1283" s="249"/>
      <c r="AF1283" s="249"/>
      <c r="AG1283" s="249"/>
      <c r="AH1283" s="225" t="s">
        <v>364</v>
      </c>
      <c r="AI1283" s="225"/>
      <c r="AJ1283" s="266"/>
      <c r="AK1283" s="1636"/>
      <c r="AL1283" s="483"/>
      <c r="AM1283"/>
      <c r="AO1283" t="s">
        <v>364</v>
      </c>
      <c r="AQ1283" s="1453"/>
    </row>
    <row r="1284" spans="1:43" ht="15" customHeight="1" outlineLevel="1" x14ac:dyDescent="0.2">
      <c r="A1284" s="787"/>
      <c r="B1284" s="781" t="s">
        <v>2277</v>
      </c>
      <c r="C1284" s="977"/>
      <c r="D1284" s="977"/>
      <c r="E1284" s="767">
        <v>346</v>
      </c>
      <c r="F1284" s="333" t="s">
        <v>197</v>
      </c>
      <c r="G1284" s="276" t="s">
        <v>745</v>
      </c>
      <c r="H1284" s="277"/>
      <c r="I1284" s="902" t="s">
        <v>587</v>
      </c>
      <c r="J1284" s="445" t="s">
        <v>2671</v>
      </c>
      <c r="K1284" s="446"/>
      <c r="L1284" s="657"/>
      <c r="M1284" s="436"/>
      <c r="N1284" s="1477"/>
      <c r="O1284" s="436"/>
      <c r="P1284" s="448"/>
      <c r="Q1284" s="1064"/>
      <c r="R1284" s="1064"/>
      <c r="S1284" s="1064"/>
      <c r="T1284" s="436"/>
      <c r="U1284" s="436"/>
      <c r="V1284" s="436"/>
      <c r="W1284" s="436"/>
      <c r="X1284" s="436"/>
      <c r="Y1284" s="436"/>
      <c r="Z1284" s="436"/>
      <c r="AA1284" s="436"/>
      <c r="AB1284" s="249"/>
      <c r="AC1284" s="249"/>
      <c r="AD1284" s="249"/>
      <c r="AE1284" s="249"/>
      <c r="AF1284" s="249"/>
      <c r="AG1284" s="249"/>
      <c r="AH1284" s="225" t="s">
        <v>364</v>
      </c>
      <c r="AI1284" s="225"/>
      <c r="AJ1284" s="266"/>
      <c r="AK1284" s="1636"/>
      <c r="AL1284" s="483"/>
      <c r="AM1284"/>
      <c r="AO1284" t="s">
        <v>364</v>
      </c>
      <c r="AQ1284" s="1453"/>
    </row>
    <row r="1285" spans="1:43" outlineLevel="1" x14ac:dyDescent="0.2">
      <c r="A1285" s="787"/>
      <c r="B1285" s="807" t="s">
        <v>2277</v>
      </c>
      <c r="C1285" s="978"/>
      <c r="D1285" s="978"/>
      <c r="E1285" s="768">
        <v>346</v>
      </c>
      <c r="F1285" s="334" t="s">
        <v>197</v>
      </c>
      <c r="G1285" s="289" t="s">
        <v>745</v>
      </c>
      <c r="H1285" s="290"/>
      <c r="I1285" s="897" t="s">
        <v>587</v>
      </c>
      <c r="J1285" s="437" t="s">
        <v>3551</v>
      </c>
      <c r="K1285" s="259"/>
      <c r="L1285" s="658"/>
      <c r="M1285" s="260"/>
      <c r="N1285" s="1466"/>
      <c r="O1285" s="260"/>
      <c r="P1285" s="262"/>
      <c r="Q1285" s="1059"/>
      <c r="R1285" s="1059"/>
      <c r="S1285" s="1059"/>
      <c r="T1285" s="260"/>
      <c r="U1285" s="260"/>
      <c r="V1285" s="260"/>
      <c r="W1285" s="260"/>
      <c r="X1285" s="260"/>
      <c r="Y1285" s="260"/>
      <c r="Z1285" s="260"/>
      <c r="AA1285" s="260"/>
      <c r="AB1285" s="260"/>
      <c r="AC1285" s="260"/>
      <c r="AD1285" s="260"/>
      <c r="AE1285" s="260"/>
      <c r="AF1285" s="260"/>
      <c r="AG1285" s="260"/>
      <c r="AH1285" s="261" t="s">
        <v>364</v>
      </c>
      <c r="AI1285" s="261"/>
      <c r="AJ1285" s="267"/>
      <c r="AK1285" s="1633"/>
      <c r="AL1285" s="483"/>
      <c r="AM1285"/>
      <c r="AO1285" t="s">
        <v>364</v>
      </c>
      <c r="AQ1285" s="1453"/>
    </row>
    <row r="1286" spans="1:43" ht="28.5" customHeight="1" x14ac:dyDescent="0.2">
      <c r="A1286" s="804" t="s">
        <v>2167</v>
      </c>
      <c r="B1286" s="781" t="s">
        <v>2277</v>
      </c>
      <c r="C1286" s="977" t="s">
        <v>2553</v>
      </c>
      <c r="D1286" s="977" t="s">
        <v>443</v>
      </c>
      <c r="E1286" s="769">
        <v>346</v>
      </c>
      <c r="F1286" s="332" t="s">
        <v>197</v>
      </c>
      <c r="G1286" s="268" t="s">
        <v>213</v>
      </c>
      <c r="H1286" s="268" t="s">
        <v>498</v>
      </c>
      <c r="I1286" s="898"/>
      <c r="J1286" s="302" t="s">
        <v>814</v>
      </c>
      <c r="K1286" s="271">
        <v>1</v>
      </c>
      <c r="L1286" s="327" t="s">
        <v>812</v>
      </c>
      <c r="M1286" s="647">
        <v>3.3999999999999998E-3</v>
      </c>
      <c r="N1286" s="1097"/>
      <c r="O1286" s="273">
        <v>80.138140000000007</v>
      </c>
      <c r="P1286" s="269"/>
      <c r="Q1286" s="1055">
        <v>2.00345</v>
      </c>
      <c r="R1286" s="1055">
        <v>5.1608999999999998</v>
      </c>
      <c r="S1286" s="1055">
        <v>1.60276</v>
      </c>
      <c r="T1286" s="274">
        <v>88.905250000000009</v>
      </c>
      <c r="U1286" s="272">
        <v>14.313750000000001</v>
      </c>
      <c r="V1286" s="272">
        <v>103.21900000000001</v>
      </c>
      <c r="W1286" s="275">
        <v>3.65306</v>
      </c>
      <c r="X1286" s="275">
        <v>0.61478999999999995</v>
      </c>
      <c r="Y1286" s="275">
        <v>1.5995600000000001</v>
      </c>
      <c r="Z1286" s="272">
        <v>5.8674100000000005</v>
      </c>
      <c r="AA1286" s="274">
        <v>109.08641000000001</v>
      </c>
      <c r="AB1286" s="339">
        <v>19.62</v>
      </c>
      <c r="AC1286" s="339"/>
      <c r="AD1286" s="339"/>
      <c r="AE1286" s="340">
        <v>21.49</v>
      </c>
      <c r="AF1286" s="340"/>
      <c r="AG1286" s="340"/>
      <c r="AH1286" s="842">
        <v>130.57641000000001</v>
      </c>
      <c r="AI1286" s="842">
        <v>130.58000000000001</v>
      </c>
      <c r="AJ1286" s="395"/>
      <c r="AK1286" s="1635">
        <v>176</v>
      </c>
      <c r="AL1286" s="484"/>
      <c r="AM1286" s="751" t="s">
        <v>2604</v>
      </c>
      <c r="AN1286" t="b">
        <v>0</v>
      </c>
      <c r="AO1286" t="e">
        <v>#NAME?</v>
      </c>
      <c r="AQ1286" s="1454"/>
    </row>
    <row r="1287" spans="1:43" outlineLevel="1" x14ac:dyDescent="0.2">
      <c r="A1287" s="787"/>
      <c r="B1287" s="781" t="s">
        <v>2277</v>
      </c>
      <c r="C1287" s="977"/>
      <c r="D1287" s="977"/>
      <c r="E1287" s="767">
        <v>346</v>
      </c>
      <c r="F1287" s="333" t="s">
        <v>197</v>
      </c>
      <c r="G1287" s="276" t="s">
        <v>213</v>
      </c>
      <c r="H1287" s="277"/>
      <c r="I1287" s="895">
        <v>80</v>
      </c>
      <c r="J1287" s="279" t="s">
        <v>561</v>
      </c>
      <c r="K1287" s="280"/>
      <c r="L1287" s="321"/>
      <c r="M1287" s="648">
        <v>3.3999999999999998E-3</v>
      </c>
      <c r="N1287" s="1463">
        <v>38</v>
      </c>
      <c r="O1287" s="283">
        <v>80.138140000000007</v>
      </c>
      <c r="P1287" s="284">
        <v>2.5</v>
      </c>
      <c r="Q1287" s="1056">
        <v>2.00345</v>
      </c>
      <c r="R1287" s="1056">
        <v>5.1608999999999998</v>
      </c>
      <c r="S1287" s="1056">
        <v>1.60276</v>
      </c>
      <c r="T1287" s="285">
        <v>88.905250000000009</v>
      </c>
      <c r="U1287" s="286">
        <v>14.313750000000001</v>
      </c>
      <c r="V1287" s="286">
        <v>103.21900000000001</v>
      </c>
      <c r="W1287" s="287">
        <v>3.65306</v>
      </c>
      <c r="X1287" s="287">
        <v>0.61478999999999995</v>
      </c>
      <c r="Y1287" s="287">
        <v>1.5995600000000001</v>
      </c>
      <c r="Z1287" s="286">
        <v>5.8674100000000005</v>
      </c>
      <c r="AA1287" s="285">
        <v>109.08641000000001</v>
      </c>
      <c r="AB1287" s="350"/>
      <c r="AC1287" s="350"/>
      <c r="AD1287" s="350"/>
      <c r="AE1287" s="350"/>
      <c r="AF1287" s="350"/>
      <c r="AG1287" s="350"/>
      <c r="AH1287" s="1435" t="s">
        <v>364</v>
      </c>
      <c r="AI1287" s="843"/>
      <c r="AJ1287" s="351"/>
      <c r="AK1287" s="1636"/>
      <c r="AL1287" s="483"/>
      <c r="AM1287"/>
      <c r="AO1287" t="s">
        <v>364</v>
      </c>
      <c r="AQ1287" s="1453"/>
    </row>
    <row r="1288" spans="1:43" ht="15" customHeight="1" outlineLevel="1" x14ac:dyDescent="0.2">
      <c r="A1288" s="787"/>
      <c r="B1288" s="781" t="s">
        <v>2277</v>
      </c>
      <c r="C1288" s="977"/>
      <c r="D1288" s="977"/>
      <c r="E1288" s="767">
        <v>346</v>
      </c>
      <c r="F1288" s="333" t="s">
        <v>197</v>
      </c>
      <c r="G1288" s="276" t="s">
        <v>213</v>
      </c>
      <c r="H1288" s="277"/>
      <c r="I1288" s="902" t="s">
        <v>587</v>
      </c>
      <c r="J1288" s="445" t="s">
        <v>2671</v>
      </c>
      <c r="K1288" s="446"/>
      <c r="L1288" s="657"/>
      <c r="M1288" s="436"/>
      <c r="N1288" s="1477"/>
      <c r="O1288" s="436"/>
      <c r="P1288" s="448"/>
      <c r="Q1288" s="1064"/>
      <c r="R1288" s="1064"/>
      <c r="S1288" s="1064"/>
      <c r="T1288" s="436"/>
      <c r="U1288" s="436"/>
      <c r="V1288" s="436"/>
      <c r="W1288" s="436"/>
      <c r="X1288" s="436"/>
      <c r="Y1288" s="436"/>
      <c r="Z1288" s="436"/>
      <c r="AA1288" s="436"/>
      <c r="AB1288" s="249"/>
      <c r="AC1288" s="249"/>
      <c r="AD1288" s="249"/>
      <c r="AE1288" s="249"/>
      <c r="AF1288" s="249"/>
      <c r="AG1288" s="249"/>
      <c r="AH1288" s="1435" t="s">
        <v>364</v>
      </c>
      <c r="AI1288" s="225"/>
      <c r="AJ1288" s="266"/>
      <c r="AK1288" s="1636"/>
      <c r="AL1288" s="483"/>
      <c r="AM1288"/>
      <c r="AO1288" t="s">
        <v>364</v>
      </c>
      <c r="AQ1288" s="1453"/>
    </row>
    <row r="1289" spans="1:43" outlineLevel="1" x14ac:dyDescent="0.2">
      <c r="A1289" s="787"/>
      <c r="B1289" s="807" t="s">
        <v>2277</v>
      </c>
      <c r="C1289" s="978"/>
      <c r="D1289" s="978"/>
      <c r="E1289" s="768">
        <v>346</v>
      </c>
      <c r="F1289" s="334" t="s">
        <v>197</v>
      </c>
      <c r="G1289" s="289" t="s">
        <v>213</v>
      </c>
      <c r="H1289" s="290"/>
      <c r="I1289" s="897" t="s">
        <v>587</v>
      </c>
      <c r="J1289" s="437" t="s">
        <v>3551</v>
      </c>
      <c r="K1289" s="259"/>
      <c r="L1289" s="658"/>
      <c r="M1289" s="260"/>
      <c r="N1289" s="1466"/>
      <c r="O1289" s="260"/>
      <c r="P1289" s="262"/>
      <c r="Q1289" s="1059"/>
      <c r="R1289" s="1059"/>
      <c r="S1289" s="1059"/>
      <c r="T1289" s="260"/>
      <c r="U1289" s="260"/>
      <c r="V1289" s="260"/>
      <c r="W1289" s="260"/>
      <c r="X1289" s="260"/>
      <c r="Y1289" s="260"/>
      <c r="Z1289" s="260"/>
      <c r="AA1289" s="260"/>
      <c r="AB1289" s="260"/>
      <c r="AC1289" s="260"/>
      <c r="AD1289" s="260"/>
      <c r="AE1289" s="260"/>
      <c r="AF1289" s="260"/>
      <c r="AG1289" s="260"/>
      <c r="AH1289" s="1435" t="s">
        <v>364</v>
      </c>
      <c r="AI1289" s="261"/>
      <c r="AJ1289" s="267"/>
      <c r="AK1289" s="1633"/>
      <c r="AL1289" s="483"/>
      <c r="AM1289"/>
      <c r="AO1289" t="s">
        <v>364</v>
      </c>
      <c r="AQ1289" s="1453"/>
    </row>
    <row r="1290" spans="1:43" ht="24" customHeight="1" x14ac:dyDescent="0.2">
      <c r="A1290" s="804" t="s">
        <v>2168</v>
      </c>
      <c r="B1290" s="781" t="s">
        <v>2277</v>
      </c>
      <c r="C1290" s="977" t="s">
        <v>2553</v>
      </c>
      <c r="D1290" s="977" t="s">
        <v>443</v>
      </c>
      <c r="E1290" s="769">
        <v>346</v>
      </c>
      <c r="F1290" s="332" t="s">
        <v>197</v>
      </c>
      <c r="G1290" s="268" t="s">
        <v>210</v>
      </c>
      <c r="H1290" s="268" t="s">
        <v>498</v>
      </c>
      <c r="I1290" s="898"/>
      <c r="J1290" s="302" t="s">
        <v>747</v>
      </c>
      <c r="K1290" s="271">
        <v>150</v>
      </c>
      <c r="L1290" s="327" t="s">
        <v>812</v>
      </c>
      <c r="M1290" s="647">
        <v>1</v>
      </c>
      <c r="N1290" s="1097"/>
      <c r="O1290" s="273">
        <v>23570.04</v>
      </c>
      <c r="P1290" s="269"/>
      <c r="Q1290" s="1055">
        <v>589.25099999999998</v>
      </c>
      <c r="R1290" s="1055">
        <v>1517.91058</v>
      </c>
      <c r="S1290" s="1055">
        <v>471.4008</v>
      </c>
      <c r="T1290" s="274">
        <v>26148.60238</v>
      </c>
      <c r="U1290" s="272">
        <v>4209.9249799999998</v>
      </c>
      <c r="V1290" s="272">
        <v>30358.52736</v>
      </c>
      <c r="W1290" s="275">
        <v>1074.43</v>
      </c>
      <c r="X1290" s="275">
        <v>180.82</v>
      </c>
      <c r="Y1290" s="275">
        <v>470.46</v>
      </c>
      <c r="Z1290" s="272">
        <v>1725.71</v>
      </c>
      <c r="AA1290" s="274">
        <v>32084.237359999999</v>
      </c>
      <c r="AB1290" s="339">
        <v>4288.96</v>
      </c>
      <c r="AC1290" s="339">
        <v>652.13</v>
      </c>
      <c r="AD1290" s="339">
        <v>950.04</v>
      </c>
      <c r="AE1290" s="340">
        <v>4698.47</v>
      </c>
      <c r="AF1290" s="340">
        <v>714.4</v>
      </c>
      <c r="AG1290" s="340">
        <v>1561.12</v>
      </c>
      <c r="AH1290" s="842">
        <v>39058.227360000004</v>
      </c>
      <c r="AI1290" s="842">
        <v>260.39</v>
      </c>
      <c r="AJ1290" s="395"/>
      <c r="AK1290" s="1635">
        <v>177</v>
      </c>
      <c r="AL1290" s="484"/>
      <c r="AM1290" s="751" t="s">
        <v>2604</v>
      </c>
      <c r="AN1290" t="b">
        <v>0</v>
      </c>
      <c r="AO1290" t="e">
        <v>#NAME?</v>
      </c>
      <c r="AQ1290" s="1454"/>
    </row>
    <row r="1291" spans="1:43" outlineLevel="1" x14ac:dyDescent="0.2">
      <c r="A1291" s="787"/>
      <c r="B1291" s="781" t="s">
        <v>2277</v>
      </c>
      <c r="C1291" s="977"/>
      <c r="D1291" s="977"/>
      <c r="E1291" s="767">
        <v>346</v>
      </c>
      <c r="F1291" s="333" t="s">
        <v>197</v>
      </c>
      <c r="G1291" s="276" t="s">
        <v>210</v>
      </c>
      <c r="H1291" s="277"/>
      <c r="I1291" s="895">
        <v>80</v>
      </c>
      <c r="J1291" s="279" t="s">
        <v>561</v>
      </c>
      <c r="K1291" s="280"/>
      <c r="L1291" s="321"/>
      <c r="M1291" s="648">
        <v>1</v>
      </c>
      <c r="N1291" s="1463">
        <v>38</v>
      </c>
      <c r="O1291" s="283">
        <v>23570.04</v>
      </c>
      <c r="P1291" s="284">
        <v>2.5</v>
      </c>
      <c r="Q1291" s="1056">
        <v>589.25099999999998</v>
      </c>
      <c r="R1291" s="1056">
        <v>1517.91058</v>
      </c>
      <c r="S1291" s="1056">
        <v>471.4008</v>
      </c>
      <c r="T1291" s="285">
        <v>26148.60238</v>
      </c>
      <c r="U1291" s="286">
        <v>4209.9249799999998</v>
      </c>
      <c r="V1291" s="286">
        <v>30358.52736</v>
      </c>
      <c r="W1291" s="287">
        <v>1074.43</v>
      </c>
      <c r="X1291" s="287">
        <v>180.82</v>
      </c>
      <c r="Y1291" s="287">
        <v>470.46</v>
      </c>
      <c r="Z1291" s="286">
        <v>1725.71</v>
      </c>
      <c r="AA1291" s="285">
        <v>32084.237359999999</v>
      </c>
      <c r="AB1291" s="350"/>
      <c r="AC1291" s="350"/>
      <c r="AD1291" s="350"/>
      <c r="AE1291" s="350"/>
      <c r="AF1291" s="350"/>
      <c r="AG1291" s="350"/>
      <c r="AH1291" s="843" t="s">
        <v>364</v>
      </c>
      <c r="AI1291" s="843"/>
      <c r="AJ1291" s="351"/>
      <c r="AK1291" s="1636"/>
      <c r="AL1291" s="483"/>
      <c r="AM1291"/>
      <c r="AO1291" t="s">
        <v>364</v>
      </c>
      <c r="AQ1291" s="1453"/>
    </row>
    <row r="1292" spans="1:43" ht="15" customHeight="1" outlineLevel="1" x14ac:dyDescent="0.2">
      <c r="A1292" s="787"/>
      <c r="B1292" s="807" t="s">
        <v>2277</v>
      </c>
      <c r="C1292" s="978"/>
      <c r="D1292" s="978"/>
      <c r="E1292" s="768">
        <v>346</v>
      </c>
      <c r="F1292" s="334" t="s">
        <v>197</v>
      </c>
      <c r="G1292" s="289" t="s">
        <v>210</v>
      </c>
      <c r="H1292" s="290"/>
      <c r="I1292" s="897" t="s">
        <v>587</v>
      </c>
      <c r="J1292" s="443" t="s">
        <v>1835</v>
      </c>
      <c r="K1292" s="444"/>
      <c r="L1292" s="450"/>
      <c r="M1292" s="430"/>
      <c r="N1292" s="1473"/>
      <c r="O1292" s="430"/>
      <c r="P1292" s="429"/>
      <c r="Q1292" s="1062"/>
      <c r="R1292" s="1062"/>
      <c r="S1292" s="1062"/>
      <c r="T1292" s="430"/>
      <c r="U1292" s="430"/>
      <c r="V1292" s="430"/>
      <c r="W1292" s="430"/>
      <c r="X1292" s="430"/>
      <c r="Y1292" s="430"/>
      <c r="Z1292" s="430"/>
      <c r="AA1292" s="430"/>
      <c r="AB1292" s="260"/>
      <c r="AC1292" s="260"/>
      <c r="AD1292" s="260"/>
      <c r="AE1292" s="260"/>
      <c r="AF1292" s="260"/>
      <c r="AG1292" s="260"/>
      <c r="AH1292" s="261" t="s">
        <v>364</v>
      </c>
      <c r="AI1292" s="261"/>
      <c r="AJ1292" s="267"/>
      <c r="AK1292" s="1633"/>
      <c r="AL1292" s="483"/>
      <c r="AM1292"/>
      <c r="AO1292" t="s">
        <v>364</v>
      </c>
      <c r="AQ1292" s="1453"/>
    </row>
    <row r="1293" spans="1:43" ht="30" customHeight="1" x14ac:dyDescent="0.2">
      <c r="A1293" s="804" t="s">
        <v>2169</v>
      </c>
      <c r="B1293" s="781" t="s">
        <v>2277</v>
      </c>
      <c r="C1293" s="977" t="s">
        <v>2553</v>
      </c>
      <c r="D1293" s="977" t="s">
        <v>443</v>
      </c>
      <c r="E1293" s="769">
        <v>346</v>
      </c>
      <c r="F1293" s="332" t="s">
        <v>197</v>
      </c>
      <c r="G1293" s="268" t="s">
        <v>214</v>
      </c>
      <c r="H1293" s="268" t="s">
        <v>498</v>
      </c>
      <c r="I1293" s="898"/>
      <c r="J1293" s="302" t="s">
        <v>1789</v>
      </c>
      <c r="K1293" s="271">
        <v>1</v>
      </c>
      <c r="L1293" s="327" t="s">
        <v>812</v>
      </c>
      <c r="M1293" s="647">
        <v>9.2999999999999992E-3</v>
      </c>
      <c r="N1293" s="1097"/>
      <c r="O1293" s="273">
        <v>227.9709</v>
      </c>
      <c r="P1293" s="269"/>
      <c r="Q1293" s="1055">
        <v>5.6992700000000003</v>
      </c>
      <c r="R1293" s="1055">
        <v>14.681330000000001</v>
      </c>
      <c r="S1293" s="1055">
        <v>4.5594200000000003</v>
      </c>
      <c r="T1293" s="274">
        <v>252.91092</v>
      </c>
      <c r="U1293" s="272">
        <v>40.71866</v>
      </c>
      <c r="V1293" s="272">
        <v>293.62958000000003</v>
      </c>
      <c r="W1293" s="275">
        <v>9.9922000000000004</v>
      </c>
      <c r="X1293" s="275">
        <v>1.68163</v>
      </c>
      <c r="Y1293" s="275">
        <v>4.3752800000000001</v>
      </c>
      <c r="Z1293" s="272">
        <v>16.049109999999999</v>
      </c>
      <c r="AA1293" s="274">
        <v>309.67869000000002</v>
      </c>
      <c r="AB1293" s="339">
        <v>41.51</v>
      </c>
      <c r="AC1293" s="339"/>
      <c r="AD1293" s="339"/>
      <c r="AE1293" s="340">
        <v>45.47</v>
      </c>
      <c r="AF1293" s="340"/>
      <c r="AG1293" s="340"/>
      <c r="AH1293" s="842">
        <v>355.14868999999999</v>
      </c>
      <c r="AI1293" s="842">
        <v>355.15</v>
      </c>
      <c r="AJ1293" s="395"/>
      <c r="AK1293" s="1635">
        <v>178</v>
      </c>
      <c r="AL1293" s="484"/>
      <c r="AM1293" s="751" t="s">
        <v>2604</v>
      </c>
      <c r="AN1293" t="b">
        <v>0</v>
      </c>
      <c r="AO1293" t="e">
        <v>#NAME?</v>
      </c>
      <c r="AQ1293" s="1454"/>
    </row>
    <row r="1294" spans="1:43" outlineLevel="1" x14ac:dyDescent="0.2">
      <c r="A1294" s="787"/>
      <c r="B1294" s="781" t="s">
        <v>2277</v>
      </c>
      <c r="C1294" s="977"/>
      <c r="D1294" s="977"/>
      <c r="E1294" s="767">
        <v>346</v>
      </c>
      <c r="F1294" s="333" t="s">
        <v>197</v>
      </c>
      <c r="G1294" s="276" t="s">
        <v>214</v>
      </c>
      <c r="H1294" s="277"/>
      <c r="I1294" s="895">
        <v>144</v>
      </c>
      <c r="J1294" s="279" t="s">
        <v>568</v>
      </c>
      <c r="K1294" s="280"/>
      <c r="L1294" s="321"/>
      <c r="M1294" s="648">
        <v>9.2999999999999992E-3</v>
      </c>
      <c r="N1294" s="1463">
        <v>39</v>
      </c>
      <c r="O1294" s="283">
        <v>227.9709</v>
      </c>
      <c r="P1294" s="284">
        <v>2.5</v>
      </c>
      <c r="Q1294" s="1056">
        <v>5.6992700000000003</v>
      </c>
      <c r="R1294" s="1056">
        <v>14.681330000000001</v>
      </c>
      <c r="S1294" s="1056">
        <v>4.5594200000000003</v>
      </c>
      <c r="T1294" s="285">
        <v>252.91092</v>
      </c>
      <c r="U1294" s="286">
        <v>40.71866</v>
      </c>
      <c r="V1294" s="286">
        <v>293.62958000000003</v>
      </c>
      <c r="W1294" s="287">
        <v>9.9922000000000004</v>
      </c>
      <c r="X1294" s="287">
        <v>1.68163</v>
      </c>
      <c r="Y1294" s="287">
        <v>4.3752800000000001</v>
      </c>
      <c r="Z1294" s="286">
        <v>16.049109999999999</v>
      </c>
      <c r="AA1294" s="285">
        <v>309.67869000000002</v>
      </c>
      <c r="AB1294" s="350"/>
      <c r="AC1294" s="350"/>
      <c r="AD1294" s="350"/>
      <c r="AE1294" s="350"/>
      <c r="AF1294" s="350"/>
      <c r="AG1294" s="350"/>
      <c r="AH1294" s="843" t="s">
        <v>364</v>
      </c>
      <c r="AI1294" s="843"/>
      <c r="AJ1294" s="351"/>
      <c r="AK1294" s="1636"/>
      <c r="AL1294" s="483"/>
      <c r="AM1294"/>
      <c r="AO1294" t="s">
        <v>364</v>
      </c>
      <c r="AQ1294" s="1453"/>
    </row>
    <row r="1295" spans="1:43" ht="15" customHeight="1" outlineLevel="1" x14ac:dyDescent="0.2">
      <c r="A1295" s="787"/>
      <c r="B1295" s="781" t="s">
        <v>2277</v>
      </c>
      <c r="C1295" s="977"/>
      <c r="D1295" s="977"/>
      <c r="E1295" s="767">
        <v>346</v>
      </c>
      <c r="F1295" s="333" t="s">
        <v>197</v>
      </c>
      <c r="G1295" s="276" t="s">
        <v>214</v>
      </c>
      <c r="H1295" s="277"/>
      <c r="I1295" s="902" t="s">
        <v>587</v>
      </c>
      <c r="J1295" s="445" t="s">
        <v>748</v>
      </c>
      <c r="K1295" s="446"/>
      <c r="L1295" s="657"/>
      <c r="M1295" s="436"/>
      <c r="N1295" s="1477"/>
      <c r="O1295" s="436"/>
      <c r="P1295" s="448"/>
      <c r="Q1295" s="1064"/>
      <c r="R1295" s="1064"/>
      <c r="S1295" s="1064"/>
      <c r="T1295" s="436"/>
      <c r="U1295" s="436"/>
      <c r="V1295" s="436"/>
      <c r="W1295" s="436"/>
      <c r="X1295" s="436"/>
      <c r="Y1295" s="436"/>
      <c r="Z1295" s="436"/>
      <c r="AA1295" s="436"/>
      <c r="AB1295" s="249"/>
      <c r="AC1295" s="249"/>
      <c r="AD1295" s="249"/>
      <c r="AE1295" s="249"/>
      <c r="AF1295" s="249"/>
      <c r="AG1295" s="249"/>
      <c r="AH1295" s="225" t="s">
        <v>364</v>
      </c>
      <c r="AI1295" s="225"/>
      <c r="AJ1295" s="266"/>
      <c r="AK1295" s="1636"/>
      <c r="AL1295" s="483"/>
      <c r="AM1295"/>
      <c r="AO1295" t="s">
        <v>364</v>
      </c>
      <c r="AQ1295" s="1453"/>
    </row>
    <row r="1296" spans="1:43" outlineLevel="1" x14ac:dyDescent="0.2">
      <c r="A1296" s="787"/>
      <c r="B1296" s="807" t="s">
        <v>2277</v>
      </c>
      <c r="C1296" s="978"/>
      <c r="D1296" s="978"/>
      <c r="E1296" s="768">
        <v>346</v>
      </c>
      <c r="F1296" s="334" t="s">
        <v>197</v>
      </c>
      <c r="G1296" s="289" t="s">
        <v>214</v>
      </c>
      <c r="H1296" s="290"/>
      <c r="I1296" s="897" t="s">
        <v>587</v>
      </c>
      <c r="J1296" s="437" t="s">
        <v>3551</v>
      </c>
      <c r="K1296" s="259"/>
      <c r="L1296" s="658"/>
      <c r="M1296" s="260"/>
      <c r="N1296" s="1466"/>
      <c r="O1296" s="260"/>
      <c r="P1296" s="262"/>
      <c r="Q1296" s="1059"/>
      <c r="R1296" s="1059"/>
      <c r="S1296" s="1059"/>
      <c r="T1296" s="260"/>
      <c r="U1296" s="260"/>
      <c r="V1296" s="260"/>
      <c r="W1296" s="260"/>
      <c r="X1296" s="260"/>
      <c r="Y1296" s="260"/>
      <c r="Z1296" s="260"/>
      <c r="AA1296" s="260"/>
      <c r="AB1296" s="260"/>
      <c r="AC1296" s="260"/>
      <c r="AD1296" s="260"/>
      <c r="AE1296" s="260"/>
      <c r="AF1296" s="260"/>
      <c r="AG1296" s="260"/>
      <c r="AH1296" s="261" t="s">
        <v>364</v>
      </c>
      <c r="AI1296" s="261"/>
      <c r="AJ1296" s="267"/>
      <c r="AK1296" s="1633"/>
      <c r="AL1296" s="483"/>
      <c r="AM1296"/>
      <c r="AO1296" t="s">
        <v>364</v>
      </c>
      <c r="AQ1296" s="1453"/>
    </row>
    <row r="1297" spans="1:43" ht="29.25" customHeight="1" x14ac:dyDescent="0.2">
      <c r="A1297" s="804" t="s">
        <v>2170</v>
      </c>
      <c r="B1297" s="781" t="s">
        <v>2277</v>
      </c>
      <c r="C1297" s="977" t="s">
        <v>2553</v>
      </c>
      <c r="D1297" s="977" t="s">
        <v>443</v>
      </c>
      <c r="E1297" s="769">
        <v>346</v>
      </c>
      <c r="F1297" s="332" t="s">
        <v>197</v>
      </c>
      <c r="G1297" s="268" t="s">
        <v>357</v>
      </c>
      <c r="H1297" s="268" t="s">
        <v>498</v>
      </c>
      <c r="I1297" s="898"/>
      <c r="J1297" s="302" t="s">
        <v>1790</v>
      </c>
      <c r="K1297" s="271">
        <v>1</v>
      </c>
      <c r="L1297" s="327" t="s">
        <v>812</v>
      </c>
      <c r="M1297" s="647">
        <v>9.2999999999999992E-3</v>
      </c>
      <c r="N1297" s="1097"/>
      <c r="O1297" s="273">
        <v>227.9709</v>
      </c>
      <c r="P1297" s="269"/>
      <c r="Q1297" s="1055">
        <v>5.6992700000000003</v>
      </c>
      <c r="R1297" s="1055">
        <v>14.681330000000001</v>
      </c>
      <c r="S1297" s="1055">
        <v>4.5594200000000003</v>
      </c>
      <c r="T1297" s="274">
        <v>252.91092</v>
      </c>
      <c r="U1297" s="272">
        <v>40.71866</v>
      </c>
      <c r="V1297" s="272">
        <v>293.62958000000003</v>
      </c>
      <c r="W1297" s="275">
        <v>9.9922000000000004</v>
      </c>
      <c r="X1297" s="275">
        <v>1.68163</v>
      </c>
      <c r="Y1297" s="275">
        <v>4.3752800000000001</v>
      </c>
      <c r="Z1297" s="272">
        <v>16.049109999999999</v>
      </c>
      <c r="AA1297" s="274">
        <v>309.67869000000002</v>
      </c>
      <c r="AB1297" s="339">
        <v>41.22</v>
      </c>
      <c r="AC1297" s="339"/>
      <c r="AD1297" s="339"/>
      <c r="AE1297" s="340">
        <v>45.16</v>
      </c>
      <c r="AF1297" s="340"/>
      <c r="AG1297" s="340"/>
      <c r="AH1297" s="842">
        <v>354.83869000000004</v>
      </c>
      <c r="AI1297" s="842">
        <v>354.84</v>
      </c>
      <c r="AJ1297" s="395"/>
      <c r="AK1297" s="1635">
        <v>179</v>
      </c>
      <c r="AL1297" s="484"/>
      <c r="AM1297" s="751" t="s">
        <v>2604</v>
      </c>
      <c r="AN1297" t="b">
        <v>0</v>
      </c>
      <c r="AO1297" t="e">
        <v>#NAME?</v>
      </c>
      <c r="AQ1297" s="1454"/>
    </row>
    <row r="1298" spans="1:43" ht="12" customHeight="1" outlineLevel="1" x14ac:dyDescent="0.2">
      <c r="A1298" s="787"/>
      <c r="B1298" s="781" t="s">
        <v>2277</v>
      </c>
      <c r="C1298" s="977"/>
      <c r="D1298" s="977"/>
      <c r="E1298" s="767">
        <v>346</v>
      </c>
      <c r="F1298" s="333" t="s">
        <v>197</v>
      </c>
      <c r="G1298" s="276" t="s">
        <v>357</v>
      </c>
      <c r="H1298" s="277"/>
      <c r="I1298" s="895">
        <v>143</v>
      </c>
      <c r="J1298" s="279" t="s">
        <v>571</v>
      </c>
      <c r="K1298" s="280"/>
      <c r="L1298" s="321"/>
      <c r="M1298" s="648">
        <v>9.2999999999999992E-3</v>
      </c>
      <c r="N1298" s="1463">
        <v>39</v>
      </c>
      <c r="O1298" s="283">
        <v>227.9709</v>
      </c>
      <c r="P1298" s="284">
        <v>2.5</v>
      </c>
      <c r="Q1298" s="1056">
        <v>5.6992700000000003</v>
      </c>
      <c r="R1298" s="1056">
        <v>14.681330000000001</v>
      </c>
      <c r="S1298" s="1056">
        <v>4.5594200000000003</v>
      </c>
      <c r="T1298" s="285">
        <v>252.91092</v>
      </c>
      <c r="U1298" s="286">
        <v>40.71866</v>
      </c>
      <c r="V1298" s="286">
        <v>293.62958000000003</v>
      </c>
      <c r="W1298" s="287">
        <v>9.9922000000000004</v>
      </c>
      <c r="X1298" s="287">
        <v>1.68163</v>
      </c>
      <c r="Y1298" s="287">
        <v>4.3752800000000001</v>
      </c>
      <c r="Z1298" s="286">
        <v>16.049109999999999</v>
      </c>
      <c r="AA1298" s="285">
        <v>309.67869000000002</v>
      </c>
      <c r="AB1298" s="350"/>
      <c r="AC1298" s="350"/>
      <c r="AD1298" s="350"/>
      <c r="AE1298" s="350"/>
      <c r="AF1298" s="350"/>
      <c r="AG1298" s="350"/>
      <c r="AH1298" s="843" t="s">
        <v>364</v>
      </c>
      <c r="AI1298" s="843"/>
      <c r="AJ1298" s="351"/>
      <c r="AK1298" s="1636"/>
      <c r="AL1298" s="483"/>
      <c r="AM1298"/>
      <c r="AO1298" t="s">
        <v>364</v>
      </c>
      <c r="AQ1298" s="1453"/>
    </row>
    <row r="1299" spans="1:43" ht="15" customHeight="1" outlineLevel="1" x14ac:dyDescent="0.2">
      <c r="A1299" s="787"/>
      <c r="B1299" s="781" t="s">
        <v>2277</v>
      </c>
      <c r="C1299" s="977"/>
      <c r="D1299" s="977"/>
      <c r="E1299" s="767">
        <v>346</v>
      </c>
      <c r="F1299" s="333" t="s">
        <v>197</v>
      </c>
      <c r="G1299" s="276" t="s">
        <v>357</v>
      </c>
      <c r="H1299" s="277"/>
      <c r="I1299" s="902" t="s">
        <v>587</v>
      </c>
      <c r="J1299" s="445" t="s">
        <v>748</v>
      </c>
      <c r="K1299" s="446"/>
      <c r="L1299" s="657"/>
      <c r="M1299" s="436"/>
      <c r="N1299" s="1477"/>
      <c r="O1299" s="436"/>
      <c r="P1299" s="448"/>
      <c r="Q1299" s="1064"/>
      <c r="R1299" s="1064"/>
      <c r="S1299" s="1064"/>
      <c r="T1299" s="436"/>
      <c r="U1299" s="436"/>
      <c r="V1299" s="436"/>
      <c r="W1299" s="436"/>
      <c r="X1299" s="436"/>
      <c r="Y1299" s="436"/>
      <c r="Z1299" s="436"/>
      <c r="AA1299" s="436"/>
      <c r="AB1299" s="249"/>
      <c r="AC1299" s="249"/>
      <c r="AD1299" s="249"/>
      <c r="AE1299" s="249"/>
      <c r="AF1299" s="249"/>
      <c r="AG1299" s="249"/>
      <c r="AH1299" s="225" t="s">
        <v>364</v>
      </c>
      <c r="AI1299" s="225"/>
      <c r="AJ1299" s="266"/>
      <c r="AK1299" s="1636"/>
      <c r="AL1299" s="483"/>
      <c r="AM1299"/>
      <c r="AO1299" t="s">
        <v>364</v>
      </c>
      <c r="AQ1299" s="1453"/>
    </row>
    <row r="1300" spans="1:43" outlineLevel="1" x14ac:dyDescent="0.2">
      <c r="A1300" s="787"/>
      <c r="B1300" s="807" t="s">
        <v>2277</v>
      </c>
      <c r="C1300" s="978"/>
      <c r="D1300" s="978"/>
      <c r="E1300" s="768">
        <v>346</v>
      </c>
      <c r="F1300" s="334" t="s">
        <v>197</v>
      </c>
      <c r="G1300" s="289" t="s">
        <v>357</v>
      </c>
      <c r="H1300" s="290"/>
      <c r="I1300" s="897" t="s">
        <v>587</v>
      </c>
      <c r="J1300" s="437" t="s">
        <v>3551</v>
      </c>
      <c r="K1300" s="259"/>
      <c r="L1300" s="658"/>
      <c r="M1300" s="260"/>
      <c r="N1300" s="1466"/>
      <c r="O1300" s="260"/>
      <c r="P1300" s="262"/>
      <c r="Q1300" s="1059"/>
      <c r="R1300" s="1059"/>
      <c r="S1300" s="1059"/>
      <c r="T1300" s="260"/>
      <c r="U1300" s="260"/>
      <c r="V1300" s="260"/>
      <c r="W1300" s="260"/>
      <c r="X1300" s="260"/>
      <c r="Y1300" s="260"/>
      <c r="Z1300" s="260"/>
      <c r="AA1300" s="260"/>
      <c r="AB1300" s="260"/>
      <c r="AC1300" s="260"/>
      <c r="AD1300" s="260"/>
      <c r="AE1300" s="260"/>
      <c r="AF1300" s="260"/>
      <c r="AG1300" s="260"/>
      <c r="AH1300" s="261" t="s">
        <v>364</v>
      </c>
      <c r="AI1300" s="261"/>
      <c r="AJ1300" s="267"/>
      <c r="AK1300" s="1633"/>
      <c r="AL1300" s="483"/>
      <c r="AM1300"/>
      <c r="AO1300" t="s">
        <v>364</v>
      </c>
      <c r="AQ1300" s="1453"/>
    </row>
    <row r="1301" spans="1:43" ht="27" customHeight="1" x14ac:dyDescent="0.2">
      <c r="A1301" s="804" t="s">
        <v>2171</v>
      </c>
      <c r="B1301" s="781" t="s">
        <v>2277</v>
      </c>
      <c r="C1301" s="977" t="s">
        <v>2553</v>
      </c>
      <c r="D1301" s="977" t="s">
        <v>443</v>
      </c>
      <c r="E1301" s="769">
        <v>346</v>
      </c>
      <c r="F1301" s="332" t="s">
        <v>197</v>
      </c>
      <c r="G1301" s="268" t="s">
        <v>358</v>
      </c>
      <c r="H1301" s="268" t="s">
        <v>498</v>
      </c>
      <c r="I1301" s="898"/>
      <c r="J1301" s="302" t="s">
        <v>749</v>
      </c>
      <c r="K1301" s="271">
        <v>1</v>
      </c>
      <c r="L1301" s="327" t="s">
        <v>812</v>
      </c>
      <c r="M1301" s="647">
        <v>9.9000000000000008E-3</v>
      </c>
      <c r="N1301" s="1097"/>
      <c r="O1301" s="273">
        <v>242.67869999999999</v>
      </c>
      <c r="P1301" s="269"/>
      <c r="Q1301" s="1055">
        <v>6.0669700000000004</v>
      </c>
      <c r="R1301" s="1055">
        <v>15.62851</v>
      </c>
      <c r="S1301" s="1055">
        <v>4.8535700000000004</v>
      </c>
      <c r="T1301" s="274">
        <v>269.22774999999996</v>
      </c>
      <c r="U1301" s="272">
        <v>43.345669999999998</v>
      </c>
      <c r="V1301" s="272">
        <v>312.57341999999994</v>
      </c>
      <c r="W1301" s="275">
        <v>10.63686</v>
      </c>
      <c r="X1301" s="275">
        <v>1.7901199999999999</v>
      </c>
      <c r="Y1301" s="275">
        <v>4.6575499999999996</v>
      </c>
      <c r="Z1301" s="272">
        <v>17.084530000000001</v>
      </c>
      <c r="AA1301" s="274">
        <v>329.65794999999991</v>
      </c>
      <c r="AB1301" s="339">
        <v>41.22</v>
      </c>
      <c r="AC1301" s="339"/>
      <c r="AD1301" s="339"/>
      <c r="AE1301" s="340">
        <v>45.16</v>
      </c>
      <c r="AF1301" s="340"/>
      <c r="AG1301" s="340"/>
      <c r="AH1301" s="842">
        <v>374.81794999999988</v>
      </c>
      <c r="AI1301" s="842">
        <v>374.82</v>
      </c>
      <c r="AJ1301" s="395"/>
      <c r="AK1301" s="1635">
        <v>180</v>
      </c>
      <c r="AL1301" s="484"/>
      <c r="AM1301" s="751" t="s">
        <v>2604</v>
      </c>
      <c r="AN1301" t="b">
        <v>0</v>
      </c>
      <c r="AO1301" t="e">
        <v>#NAME?</v>
      </c>
      <c r="AQ1301" s="1454"/>
    </row>
    <row r="1302" spans="1:43" outlineLevel="1" x14ac:dyDescent="0.2">
      <c r="A1302" s="787"/>
      <c r="B1302" s="781" t="s">
        <v>2277</v>
      </c>
      <c r="C1302" s="977"/>
      <c r="D1302" s="977"/>
      <c r="E1302" s="767">
        <v>346</v>
      </c>
      <c r="F1302" s="333" t="s">
        <v>197</v>
      </c>
      <c r="G1302" s="276" t="s">
        <v>358</v>
      </c>
      <c r="H1302" s="277"/>
      <c r="I1302" s="895">
        <v>143</v>
      </c>
      <c r="J1302" s="279" t="s">
        <v>571</v>
      </c>
      <c r="K1302" s="280"/>
      <c r="L1302" s="321"/>
      <c r="M1302" s="648">
        <v>9.9000000000000008E-3</v>
      </c>
      <c r="N1302" s="1463">
        <v>39</v>
      </c>
      <c r="O1302" s="283">
        <v>242.67869999999999</v>
      </c>
      <c r="P1302" s="284">
        <v>2.5</v>
      </c>
      <c r="Q1302" s="1056">
        <v>6.0669700000000004</v>
      </c>
      <c r="R1302" s="1056">
        <v>15.62851</v>
      </c>
      <c r="S1302" s="1056">
        <v>4.8535700000000004</v>
      </c>
      <c r="T1302" s="285">
        <v>269.22774999999996</v>
      </c>
      <c r="U1302" s="286">
        <v>43.345669999999998</v>
      </c>
      <c r="V1302" s="286">
        <v>312.57341999999994</v>
      </c>
      <c r="W1302" s="287">
        <v>10.63686</v>
      </c>
      <c r="X1302" s="287">
        <v>1.7901199999999999</v>
      </c>
      <c r="Y1302" s="287">
        <v>4.6575499999999996</v>
      </c>
      <c r="Z1302" s="286">
        <v>17.084530000000001</v>
      </c>
      <c r="AA1302" s="285">
        <v>329.65794999999991</v>
      </c>
      <c r="AB1302" s="350"/>
      <c r="AC1302" s="350"/>
      <c r="AD1302" s="350"/>
      <c r="AE1302" s="350"/>
      <c r="AF1302" s="350"/>
      <c r="AG1302" s="350"/>
      <c r="AH1302" s="843" t="s">
        <v>364</v>
      </c>
      <c r="AI1302" s="843"/>
      <c r="AJ1302" s="351"/>
      <c r="AK1302" s="1636"/>
      <c r="AL1302" s="483"/>
      <c r="AM1302"/>
      <c r="AO1302" t="s">
        <v>364</v>
      </c>
      <c r="AQ1302" s="1453"/>
    </row>
    <row r="1303" spans="1:43" ht="15" customHeight="1" outlineLevel="1" x14ac:dyDescent="0.2">
      <c r="A1303" s="787"/>
      <c r="B1303" s="781" t="s">
        <v>2277</v>
      </c>
      <c r="C1303" s="977"/>
      <c r="D1303" s="977"/>
      <c r="E1303" s="767">
        <v>346</v>
      </c>
      <c r="F1303" s="333" t="s">
        <v>197</v>
      </c>
      <c r="G1303" s="276" t="s">
        <v>358</v>
      </c>
      <c r="H1303" s="277"/>
      <c r="I1303" s="902" t="s">
        <v>587</v>
      </c>
      <c r="J1303" s="445" t="s">
        <v>750</v>
      </c>
      <c r="K1303" s="446"/>
      <c r="L1303" s="657"/>
      <c r="M1303" s="436"/>
      <c r="N1303" s="1477"/>
      <c r="O1303" s="436"/>
      <c r="P1303" s="448"/>
      <c r="Q1303" s="1064"/>
      <c r="R1303" s="1064"/>
      <c r="S1303" s="1064"/>
      <c r="T1303" s="436"/>
      <c r="U1303" s="436"/>
      <c r="V1303" s="436"/>
      <c r="W1303" s="436"/>
      <c r="X1303" s="436"/>
      <c r="Y1303" s="436"/>
      <c r="Z1303" s="436"/>
      <c r="AA1303" s="436"/>
      <c r="AB1303" s="249"/>
      <c r="AC1303" s="249"/>
      <c r="AD1303" s="249"/>
      <c r="AE1303" s="249"/>
      <c r="AF1303" s="249"/>
      <c r="AG1303" s="249"/>
      <c r="AH1303" s="225" t="s">
        <v>364</v>
      </c>
      <c r="AI1303" s="225"/>
      <c r="AJ1303" s="266"/>
      <c r="AK1303" s="1636"/>
      <c r="AL1303" s="483"/>
      <c r="AM1303"/>
      <c r="AO1303" t="s">
        <v>364</v>
      </c>
      <c r="AQ1303" s="1453"/>
    </row>
    <row r="1304" spans="1:43" outlineLevel="1" x14ac:dyDescent="0.2">
      <c r="A1304" s="787"/>
      <c r="B1304" s="807" t="s">
        <v>2277</v>
      </c>
      <c r="C1304" s="978"/>
      <c r="D1304" s="978"/>
      <c r="E1304" s="768">
        <v>346</v>
      </c>
      <c r="F1304" s="334" t="s">
        <v>197</v>
      </c>
      <c r="G1304" s="289" t="s">
        <v>358</v>
      </c>
      <c r="H1304" s="290"/>
      <c r="I1304" s="897" t="s">
        <v>587</v>
      </c>
      <c r="J1304" s="437" t="s">
        <v>3551</v>
      </c>
      <c r="K1304" s="259"/>
      <c r="L1304" s="658"/>
      <c r="M1304" s="260"/>
      <c r="N1304" s="1466"/>
      <c r="O1304" s="260"/>
      <c r="P1304" s="262"/>
      <c r="Q1304" s="1059"/>
      <c r="R1304" s="1059"/>
      <c r="S1304" s="1059"/>
      <c r="T1304" s="260"/>
      <c r="U1304" s="260"/>
      <c r="V1304" s="260"/>
      <c r="W1304" s="260"/>
      <c r="X1304" s="260"/>
      <c r="Y1304" s="260"/>
      <c r="Z1304" s="260"/>
      <c r="AA1304" s="260"/>
      <c r="AB1304" s="260"/>
      <c r="AC1304" s="260"/>
      <c r="AD1304" s="260"/>
      <c r="AE1304" s="260"/>
      <c r="AF1304" s="260"/>
      <c r="AG1304" s="260"/>
      <c r="AH1304" s="261" t="s">
        <v>364</v>
      </c>
      <c r="AI1304" s="261"/>
      <c r="AJ1304" s="267"/>
      <c r="AK1304" s="1633"/>
      <c r="AL1304" s="483"/>
      <c r="AM1304"/>
      <c r="AO1304" t="s">
        <v>364</v>
      </c>
      <c r="AQ1304" s="1453"/>
    </row>
    <row r="1305" spans="1:43" ht="24" customHeight="1" x14ac:dyDescent="0.2">
      <c r="A1305" s="804" t="s">
        <v>2172</v>
      </c>
      <c r="B1305" s="781" t="s">
        <v>2277</v>
      </c>
      <c r="C1305" s="977" t="s">
        <v>2553</v>
      </c>
      <c r="D1305" s="977" t="s">
        <v>443</v>
      </c>
      <c r="E1305" s="769">
        <v>346</v>
      </c>
      <c r="F1305" s="332" t="s">
        <v>197</v>
      </c>
      <c r="G1305" s="268" t="s">
        <v>359</v>
      </c>
      <c r="H1305" s="268" t="s">
        <v>498</v>
      </c>
      <c r="I1305" s="898"/>
      <c r="J1305" s="302" t="s">
        <v>751</v>
      </c>
      <c r="K1305" s="271">
        <v>1</v>
      </c>
      <c r="L1305" s="327" t="s">
        <v>812</v>
      </c>
      <c r="M1305" s="647">
        <v>2.5999999999999999E-3</v>
      </c>
      <c r="N1305" s="1097"/>
      <c r="O1305" s="273">
        <v>63.733800000000002</v>
      </c>
      <c r="P1305" s="269"/>
      <c r="Q1305" s="1055">
        <v>1.59335</v>
      </c>
      <c r="R1305" s="1055">
        <v>4.1044600000000004</v>
      </c>
      <c r="S1305" s="1055">
        <v>1.27468</v>
      </c>
      <c r="T1305" s="274">
        <v>70.70629000000001</v>
      </c>
      <c r="U1305" s="272">
        <v>11.383710000000001</v>
      </c>
      <c r="V1305" s="272">
        <v>82.09</v>
      </c>
      <c r="W1305" s="275">
        <v>2.79352</v>
      </c>
      <c r="X1305" s="275">
        <v>0.47012999999999999</v>
      </c>
      <c r="Y1305" s="275">
        <v>1.2232000000000001</v>
      </c>
      <c r="Z1305" s="272">
        <v>4.4868500000000004</v>
      </c>
      <c r="AA1305" s="274">
        <v>86.576850000000007</v>
      </c>
      <c r="AB1305" s="339">
        <v>7.51</v>
      </c>
      <c r="AC1305" s="339"/>
      <c r="AD1305" s="339"/>
      <c r="AE1305" s="340">
        <v>8.23</v>
      </c>
      <c r="AF1305" s="340"/>
      <c r="AG1305" s="340"/>
      <c r="AH1305" s="842">
        <v>94.806850000000011</v>
      </c>
      <c r="AI1305" s="842">
        <v>94.81</v>
      </c>
      <c r="AJ1305" s="395"/>
      <c r="AK1305" s="1635">
        <v>181</v>
      </c>
      <c r="AL1305" s="484"/>
      <c r="AM1305" s="751" t="s">
        <v>2604</v>
      </c>
      <c r="AN1305" t="b">
        <v>0</v>
      </c>
      <c r="AO1305" t="e">
        <v>#NAME?</v>
      </c>
      <c r="AQ1305" s="1454"/>
    </row>
    <row r="1306" spans="1:43" outlineLevel="1" x14ac:dyDescent="0.2">
      <c r="A1306" s="787"/>
      <c r="B1306" s="781" t="s">
        <v>2277</v>
      </c>
      <c r="C1306" s="977"/>
      <c r="D1306" s="977"/>
      <c r="E1306" s="767">
        <v>346</v>
      </c>
      <c r="F1306" s="333" t="s">
        <v>197</v>
      </c>
      <c r="G1306" s="276" t="s">
        <v>359</v>
      </c>
      <c r="H1306" s="277"/>
      <c r="I1306" s="895">
        <v>143</v>
      </c>
      <c r="J1306" s="279" t="s">
        <v>571</v>
      </c>
      <c r="K1306" s="280"/>
      <c r="L1306" s="321"/>
      <c r="M1306" s="648">
        <v>2.5999999999999999E-3</v>
      </c>
      <c r="N1306" s="1463">
        <v>39</v>
      </c>
      <c r="O1306" s="283">
        <v>63.733800000000002</v>
      </c>
      <c r="P1306" s="284">
        <v>2.5</v>
      </c>
      <c r="Q1306" s="1056">
        <v>1.59335</v>
      </c>
      <c r="R1306" s="1056">
        <v>4.1044600000000004</v>
      </c>
      <c r="S1306" s="1056">
        <v>1.27468</v>
      </c>
      <c r="T1306" s="285">
        <v>70.70629000000001</v>
      </c>
      <c r="U1306" s="286">
        <v>11.383710000000001</v>
      </c>
      <c r="V1306" s="286">
        <v>82.09</v>
      </c>
      <c r="W1306" s="287">
        <v>2.79352</v>
      </c>
      <c r="X1306" s="287">
        <v>0.47012999999999999</v>
      </c>
      <c r="Y1306" s="287">
        <v>1.2232000000000001</v>
      </c>
      <c r="Z1306" s="286">
        <v>4.4868500000000004</v>
      </c>
      <c r="AA1306" s="285">
        <v>86.576850000000007</v>
      </c>
      <c r="AB1306" s="350"/>
      <c r="AC1306" s="350"/>
      <c r="AD1306" s="350"/>
      <c r="AE1306" s="350"/>
      <c r="AF1306" s="350"/>
      <c r="AG1306" s="350"/>
      <c r="AH1306" s="1435" t="s">
        <v>364</v>
      </c>
      <c r="AI1306" s="843"/>
      <c r="AJ1306" s="351"/>
      <c r="AK1306" s="1636"/>
      <c r="AL1306" s="483"/>
      <c r="AM1306"/>
      <c r="AO1306" t="s">
        <v>364</v>
      </c>
      <c r="AQ1306" s="1453"/>
    </row>
    <row r="1307" spans="1:43" ht="15" customHeight="1" outlineLevel="1" x14ac:dyDescent="0.2">
      <c r="A1307" s="787"/>
      <c r="B1307" s="1019" t="s">
        <v>2277</v>
      </c>
      <c r="C1307" s="1020"/>
      <c r="D1307" s="1020"/>
      <c r="E1307" s="771">
        <v>346</v>
      </c>
      <c r="F1307" s="403" t="s">
        <v>197</v>
      </c>
      <c r="G1307" s="387" t="s">
        <v>359</v>
      </c>
      <c r="H1307" s="388"/>
      <c r="I1307" s="904" t="s">
        <v>587</v>
      </c>
      <c r="J1307" s="445" t="s">
        <v>750</v>
      </c>
      <c r="K1307" s="446"/>
      <c r="L1307" s="657"/>
      <c r="M1307" s="436"/>
      <c r="N1307" s="1477"/>
      <c r="O1307" s="436"/>
      <c r="P1307" s="448"/>
      <c r="Q1307" s="1064"/>
      <c r="R1307" s="1064"/>
      <c r="S1307" s="1064"/>
      <c r="T1307" s="436"/>
      <c r="U1307" s="436"/>
      <c r="V1307" s="436"/>
      <c r="W1307" s="436"/>
      <c r="X1307" s="436"/>
      <c r="Y1307" s="436"/>
      <c r="Z1307" s="436"/>
      <c r="AA1307" s="436"/>
      <c r="AB1307" s="249"/>
      <c r="AC1307" s="249"/>
      <c r="AD1307" s="249"/>
      <c r="AE1307" s="249"/>
      <c r="AF1307" s="249"/>
      <c r="AG1307" s="249"/>
      <c r="AH1307" s="1435" t="s">
        <v>364</v>
      </c>
      <c r="AI1307" s="225"/>
      <c r="AJ1307" s="266"/>
      <c r="AK1307" s="1636"/>
      <c r="AL1307" s="483"/>
      <c r="AM1307"/>
      <c r="AO1307" t="s">
        <v>364</v>
      </c>
      <c r="AQ1307" s="1453"/>
    </row>
    <row r="1308" spans="1:43" ht="15" customHeight="1" outlineLevel="1" x14ac:dyDescent="0.2">
      <c r="A1308" s="243"/>
      <c r="B1308" s="1445" t="s">
        <v>2277</v>
      </c>
      <c r="C1308" s="968"/>
      <c r="D1308" s="968"/>
      <c r="E1308" s="223">
        <v>346</v>
      </c>
      <c r="F1308" s="1446" t="s">
        <v>197</v>
      </c>
      <c r="G1308" s="223" t="s">
        <v>359</v>
      </c>
      <c r="H1308" s="224"/>
      <c r="I1308" s="1447" t="s">
        <v>587</v>
      </c>
      <c r="J1308" s="452" t="s">
        <v>3551</v>
      </c>
      <c r="K1308" s="224"/>
      <c r="L1308" s="649"/>
      <c r="M1308" s="249"/>
      <c r="N1308" s="1464"/>
      <c r="O1308" s="249"/>
      <c r="P1308" s="250"/>
      <c r="Q1308" s="1048"/>
      <c r="R1308" s="1048"/>
      <c r="S1308" s="1048"/>
      <c r="T1308" s="249"/>
      <c r="U1308" s="249"/>
      <c r="V1308" s="249"/>
      <c r="W1308" s="249"/>
      <c r="X1308" s="249"/>
      <c r="Y1308" s="249"/>
      <c r="Z1308" s="249"/>
      <c r="AA1308" s="249"/>
      <c r="AB1308" s="249"/>
      <c r="AC1308" s="249"/>
      <c r="AD1308" s="249"/>
      <c r="AE1308" s="249"/>
      <c r="AF1308" s="249"/>
      <c r="AG1308" s="249"/>
      <c r="AH1308" s="1435" t="s">
        <v>364</v>
      </c>
      <c r="AI1308" s="225"/>
      <c r="AJ1308" s="266"/>
      <c r="AK1308" s="1636"/>
      <c r="AL1308" s="483"/>
      <c r="AM1308"/>
      <c r="AQ1308" s="1453"/>
    </row>
    <row r="1309" spans="1:43" ht="26.25" customHeight="1" x14ac:dyDescent="0.2">
      <c r="A1309" s="804" t="s">
        <v>3113</v>
      </c>
      <c r="B1309" s="781" t="s">
        <v>2277</v>
      </c>
      <c r="C1309" s="977" t="s">
        <v>2553</v>
      </c>
      <c r="D1309" s="977" t="s">
        <v>443</v>
      </c>
      <c r="E1309" s="769">
        <v>346</v>
      </c>
      <c r="F1309" s="332" t="s">
        <v>197</v>
      </c>
      <c r="G1309" s="268" t="s">
        <v>3109</v>
      </c>
      <c r="H1309" s="268" t="s">
        <v>498</v>
      </c>
      <c r="I1309" s="898"/>
      <c r="J1309" s="302" t="s">
        <v>3111</v>
      </c>
      <c r="K1309" s="271">
        <v>1</v>
      </c>
      <c r="L1309" s="327" t="s">
        <v>812</v>
      </c>
      <c r="M1309" s="647">
        <v>2.3E-3</v>
      </c>
      <c r="N1309" s="1097"/>
      <c r="O1309" s="273">
        <v>60.33531</v>
      </c>
      <c r="P1309" s="269"/>
      <c r="Q1309" s="1055">
        <v>1.5083900000000001</v>
      </c>
      <c r="R1309" s="1055">
        <v>3.8855900000000001</v>
      </c>
      <c r="S1309" s="1055">
        <v>1.2066999999999999</v>
      </c>
      <c r="T1309" s="274">
        <v>66.935990000000004</v>
      </c>
      <c r="U1309" s="272">
        <v>10.776699999999998</v>
      </c>
      <c r="V1309" s="272">
        <v>77.712690000000009</v>
      </c>
      <c r="W1309" s="275">
        <v>2.90096</v>
      </c>
      <c r="X1309" s="275">
        <v>0.48821999999999999</v>
      </c>
      <c r="Y1309" s="275">
        <v>1.27024</v>
      </c>
      <c r="Z1309" s="272">
        <v>4.6594200000000008</v>
      </c>
      <c r="AA1309" s="274">
        <v>82.372110000000006</v>
      </c>
      <c r="AB1309" s="339">
        <v>13.86</v>
      </c>
      <c r="AC1309" s="339"/>
      <c r="AD1309" s="339"/>
      <c r="AE1309" s="340">
        <v>15.18</v>
      </c>
      <c r="AF1309" s="340"/>
      <c r="AG1309" s="340"/>
      <c r="AH1309" s="842">
        <v>97.552109999999999</v>
      </c>
      <c r="AI1309" s="842">
        <v>97.55</v>
      </c>
      <c r="AJ1309" s="395"/>
      <c r="AK1309" s="1635">
        <v>182</v>
      </c>
      <c r="AL1309" s="484"/>
      <c r="AM1309" s="751" t="s">
        <v>2604</v>
      </c>
      <c r="AN1309" t="b">
        <v>0</v>
      </c>
      <c r="AO1309" t="e">
        <v>#NAME?</v>
      </c>
      <c r="AQ1309" s="1454"/>
    </row>
    <row r="1310" spans="1:43" ht="15" customHeight="1" outlineLevel="1" x14ac:dyDescent="0.2">
      <c r="A1310" s="787"/>
      <c r="B1310" s="781" t="s">
        <v>2277</v>
      </c>
      <c r="C1310" s="977"/>
      <c r="D1310" s="977"/>
      <c r="E1310" s="767">
        <v>346</v>
      </c>
      <c r="F1310" s="333" t="s">
        <v>197</v>
      </c>
      <c r="G1310" s="276" t="s">
        <v>3109</v>
      </c>
      <c r="H1310" s="277"/>
      <c r="I1310" s="895">
        <v>80</v>
      </c>
      <c r="J1310" s="279" t="s">
        <v>561</v>
      </c>
      <c r="K1310" s="280"/>
      <c r="L1310" s="321"/>
      <c r="M1310" s="648">
        <v>2.3E-3</v>
      </c>
      <c r="N1310" s="1463">
        <v>38</v>
      </c>
      <c r="O1310" s="283">
        <v>54.211089999999999</v>
      </c>
      <c r="P1310" s="284">
        <v>2.5</v>
      </c>
      <c r="Q1310" s="1056">
        <v>1.35528</v>
      </c>
      <c r="R1310" s="1056">
        <v>3.49119</v>
      </c>
      <c r="S1310" s="1056">
        <v>1.08422</v>
      </c>
      <c r="T1310" s="285">
        <v>60.141780000000004</v>
      </c>
      <c r="U1310" s="286">
        <v>9.6828299999999992</v>
      </c>
      <c r="V1310" s="286">
        <v>69.824610000000007</v>
      </c>
      <c r="W1310" s="287">
        <v>2.47119</v>
      </c>
      <c r="X1310" s="287">
        <v>0.41588999999999998</v>
      </c>
      <c r="Y1310" s="287">
        <v>1.08206</v>
      </c>
      <c r="Z1310" s="286">
        <v>3.9691400000000003</v>
      </c>
      <c r="AA1310" s="285">
        <v>73.793750000000003</v>
      </c>
      <c r="AB1310" s="350"/>
      <c r="AC1310" s="350"/>
      <c r="AD1310" s="350"/>
      <c r="AE1310" s="350"/>
      <c r="AF1310" s="350"/>
      <c r="AG1310" s="350"/>
      <c r="AH1310" s="843" t="s">
        <v>364</v>
      </c>
      <c r="AI1310" s="843"/>
      <c r="AJ1310" s="351"/>
      <c r="AK1310" s="1636"/>
      <c r="AL1310" s="483"/>
      <c r="AM1310"/>
      <c r="AO1310" t="s">
        <v>364</v>
      </c>
      <c r="AQ1310" s="1453"/>
    </row>
    <row r="1311" spans="1:43" ht="15" customHeight="1" outlineLevel="1" x14ac:dyDescent="0.2">
      <c r="A1311" s="787"/>
      <c r="B1311" s="1019" t="s">
        <v>2277</v>
      </c>
      <c r="C1311" s="1020"/>
      <c r="D1311" s="1020"/>
      <c r="E1311" s="771">
        <v>346</v>
      </c>
      <c r="F1311" s="403" t="s">
        <v>197</v>
      </c>
      <c r="G1311" s="387" t="s">
        <v>3109</v>
      </c>
      <c r="H1311" s="388"/>
      <c r="I1311" s="895">
        <v>200</v>
      </c>
      <c r="J1311" s="279" t="s">
        <v>1927</v>
      </c>
      <c r="K1311" s="446"/>
      <c r="L1311" s="657"/>
      <c r="M1311" s="648">
        <v>4.0000000000000002E-4</v>
      </c>
      <c r="N1311" s="1463">
        <v>27</v>
      </c>
      <c r="O1311" s="283">
        <v>6.1242200000000002</v>
      </c>
      <c r="P1311" s="284">
        <v>2.5</v>
      </c>
      <c r="Q1311" s="1056">
        <v>0.15311</v>
      </c>
      <c r="R1311" s="1056">
        <v>0.39439999999999997</v>
      </c>
      <c r="S1311" s="1056">
        <v>0.12248000000000001</v>
      </c>
      <c r="T1311" s="285">
        <v>6.7942100000000005</v>
      </c>
      <c r="U1311" s="286">
        <v>1.0938699999999999</v>
      </c>
      <c r="V1311" s="286">
        <v>7.8880800000000004</v>
      </c>
      <c r="W1311" s="287">
        <v>0.42976999999999999</v>
      </c>
      <c r="X1311" s="287">
        <v>7.2330000000000005E-2</v>
      </c>
      <c r="Y1311" s="287">
        <v>0.18817999999999999</v>
      </c>
      <c r="Z1311" s="286">
        <v>0.69028</v>
      </c>
      <c r="AA1311" s="285">
        <v>8.57836</v>
      </c>
      <c r="AB1311" s="249"/>
      <c r="AC1311" s="249"/>
      <c r="AD1311" s="249"/>
      <c r="AE1311" s="249"/>
      <c r="AF1311" s="249"/>
      <c r="AG1311" s="249"/>
      <c r="AH1311" s="225" t="s">
        <v>364</v>
      </c>
      <c r="AI1311" s="225"/>
      <c r="AJ1311" s="266"/>
      <c r="AK1311" s="1636"/>
      <c r="AL1311" s="483"/>
      <c r="AM1311"/>
      <c r="AO1311" t="s">
        <v>364</v>
      </c>
      <c r="AQ1311" s="1453"/>
    </row>
    <row r="1312" spans="1:43" ht="27.75" customHeight="1" x14ac:dyDescent="0.2">
      <c r="A1312" s="804" t="s">
        <v>3114</v>
      </c>
      <c r="B1312" s="781" t="s">
        <v>2277</v>
      </c>
      <c r="C1312" s="977" t="s">
        <v>2553</v>
      </c>
      <c r="D1312" s="977" t="s">
        <v>443</v>
      </c>
      <c r="E1312" s="769">
        <v>346</v>
      </c>
      <c r="F1312" s="332" t="s">
        <v>197</v>
      </c>
      <c r="G1312" s="268" t="s">
        <v>3112</v>
      </c>
      <c r="H1312" s="268" t="s">
        <v>498</v>
      </c>
      <c r="I1312" s="898"/>
      <c r="J1312" s="302" t="s">
        <v>3110</v>
      </c>
      <c r="K1312" s="271">
        <v>1</v>
      </c>
      <c r="L1312" s="327" t="s">
        <v>812</v>
      </c>
      <c r="M1312" s="647">
        <v>8.9999999999999993E-3</v>
      </c>
      <c r="N1312" s="1097"/>
      <c r="O1312" s="273">
        <v>233.56513999999999</v>
      </c>
      <c r="P1312" s="269"/>
      <c r="Q1312" s="1055">
        <v>5.8391299999999999</v>
      </c>
      <c r="R1312" s="1055">
        <v>15.041599999999999</v>
      </c>
      <c r="S1312" s="1055">
        <v>4.6713100000000001</v>
      </c>
      <c r="T1312" s="274">
        <v>259.11718000000002</v>
      </c>
      <c r="U1312" s="272">
        <v>41.717869999999998</v>
      </c>
      <c r="V1312" s="272">
        <v>300.83505000000002</v>
      </c>
      <c r="W1312" s="275">
        <v>11.17407</v>
      </c>
      <c r="X1312" s="275">
        <v>1.88053</v>
      </c>
      <c r="Y1312" s="275">
        <v>4.8927800000000001</v>
      </c>
      <c r="Z1312" s="272">
        <v>17.947379999999999</v>
      </c>
      <c r="AA1312" s="274">
        <v>318.78242999999998</v>
      </c>
      <c r="AB1312" s="339">
        <v>163.4</v>
      </c>
      <c r="AC1312" s="339"/>
      <c r="AD1312" s="339"/>
      <c r="AE1312" s="340">
        <v>179</v>
      </c>
      <c r="AF1312" s="340"/>
      <c r="AG1312" s="340"/>
      <c r="AH1312" s="842">
        <v>497.78242999999998</v>
      </c>
      <c r="AI1312" s="842">
        <v>497.78</v>
      </c>
      <c r="AJ1312" s="395"/>
      <c r="AK1312" s="1635">
        <v>183</v>
      </c>
      <c r="AL1312" s="484"/>
      <c r="AM1312" s="751" t="s">
        <v>2604</v>
      </c>
      <c r="AN1312" t="b">
        <v>0</v>
      </c>
      <c r="AO1312" t="e">
        <v>#NAME?</v>
      </c>
      <c r="AQ1312" s="1454"/>
    </row>
    <row r="1313" spans="1:43" ht="15" customHeight="1" outlineLevel="2" x14ac:dyDescent="0.2">
      <c r="A1313" s="787"/>
      <c r="B1313" s="781" t="s">
        <v>2277</v>
      </c>
      <c r="C1313" s="977"/>
      <c r="D1313" s="977"/>
      <c r="E1313" s="767">
        <v>346</v>
      </c>
      <c r="F1313" s="333" t="s">
        <v>197</v>
      </c>
      <c r="G1313" s="276" t="s">
        <v>3112</v>
      </c>
      <c r="H1313" s="277"/>
      <c r="I1313" s="895">
        <v>80</v>
      </c>
      <c r="J1313" s="279" t="s">
        <v>561</v>
      </c>
      <c r="K1313" s="280"/>
      <c r="L1313" s="321"/>
      <c r="M1313" s="648">
        <v>8.9999999999999993E-3</v>
      </c>
      <c r="N1313" s="1463">
        <v>38</v>
      </c>
      <c r="O1313" s="283">
        <v>212.13036</v>
      </c>
      <c r="P1313" s="284">
        <v>2.5</v>
      </c>
      <c r="Q1313" s="1056">
        <v>5.3032599999999999</v>
      </c>
      <c r="R1313" s="1056">
        <v>13.661199999999999</v>
      </c>
      <c r="S1313" s="1056">
        <v>4.24261</v>
      </c>
      <c r="T1313" s="285">
        <v>235.33743000000001</v>
      </c>
      <c r="U1313" s="286">
        <v>37.889330000000001</v>
      </c>
      <c r="V1313" s="286">
        <v>273.22676000000001</v>
      </c>
      <c r="W1313" s="287">
        <v>9.6698699999999995</v>
      </c>
      <c r="X1313" s="287">
        <v>1.62738</v>
      </c>
      <c r="Y1313" s="287">
        <v>4.23414</v>
      </c>
      <c r="Z1313" s="286">
        <v>15.53139</v>
      </c>
      <c r="AA1313" s="285">
        <v>288.75815</v>
      </c>
      <c r="AB1313" s="350"/>
      <c r="AC1313" s="350"/>
      <c r="AD1313" s="350"/>
      <c r="AE1313" s="350"/>
      <c r="AF1313" s="350"/>
      <c r="AG1313" s="350"/>
      <c r="AH1313" s="843" t="s">
        <v>364</v>
      </c>
      <c r="AI1313" s="843"/>
      <c r="AJ1313" s="351"/>
      <c r="AK1313" s="1636"/>
      <c r="AL1313" s="483"/>
      <c r="AM1313"/>
      <c r="AO1313" t="s">
        <v>364</v>
      </c>
      <c r="AQ1313" s="1453"/>
    </row>
    <row r="1314" spans="1:43" ht="15" customHeight="1" outlineLevel="2" x14ac:dyDescent="0.2">
      <c r="A1314" s="787"/>
      <c r="B1314" s="1019" t="s">
        <v>2277</v>
      </c>
      <c r="C1314" s="1020"/>
      <c r="D1314" s="1020"/>
      <c r="E1314" s="771">
        <v>346</v>
      </c>
      <c r="F1314" s="403" t="s">
        <v>197</v>
      </c>
      <c r="G1314" s="387" t="s">
        <v>3112</v>
      </c>
      <c r="H1314" s="388"/>
      <c r="I1314" s="895">
        <v>200</v>
      </c>
      <c r="J1314" s="279" t="s">
        <v>1927</v>
      </c>
      <c r="K1314" s="446"/>
      <c r="L1314" s="657"/>
      <c r="M1314" s="648">
        <v>1.4E-3</v>
      </c>
      <c r="N1314" s="1463">
        <v>27</v>
      </c>
      <c r="O1314" s="283">
        <v>21.43478</v>
      </c>
      <c r="P1314" s="284">
        <v>2.5</v>
      </c>
      <c r="Q1314" s="1056">
        <v>0.53586999999999996</v>
      </c>
      <c r="R1314" s="1056">
        <v>1.3804000000000001</v>
      </c>
      <c r="S1314" s="1056">
        <v>0.42870000000000003</v>
      </c>
      <c r="T1314" s="285">
        <v>23.77975</v>
      </c>
      <c r="U1314" s="286">
        <v>3.8285399999999998</v>
      </c>
      <c r="V1314" s="286">
        <v>27.60829</v>
      </c>
      <c r="W1314" s="287">
        <v>1.5042</v>
      </c>
      <c r="X1314" s="287">
        <v>0.25314999999999999</v>
      </c>
      <c r="Y1314" s="287">
        <v>0.65864</v>
      </c>
      <c r="Z1314" s="286">
        <v>2.4159899999999999</v>
      </c>
      <c r="AA1314" s="285">
        <v>30.024280000000001</v>
      </c>
      <c r="AB1314" s="249"/>
      <c r="AC1314" s="249"/>
      <c r="AD1314" s="249"/>
      <c r="AE1314" s="249"/>
      <c r="AF1314" s="249"/>
      <c r="AG1314" s="249"/>
      <c r="AH1314" s="225" t="s">
        <v>364</v>
      </c>
      <c r="AI1314" s="225"/>
      <c r="AJ1314" s="266"/>
      <c r="AK1314" s="1636"/>
      <c r="AL1314" s="483"/>
      <c r="AM1314"/>
      <c r="AO1314" t="s">
        <v>364</v>
      </c>
      <c r="AQ1314" s="1453"/>
    </row>
    <row r="1315" spans="1:43" ht="29.25" customHeight="1" x14ac:dyDescent="0.2">
      <c r="A1315" s="804" t="s">
        <v>3146</v>
      </c>
      <c r="B1315" s="781" t="s">
        <v>2277</v>
      </c>
      <c r="C1315" s="977" t="s">
        <v>2553</v>
      </c>
      <c r="D1315" s="977" t="s">
        <v>443</v>
      </c>
      <c r="E1315" s="769">
        <v>346</v>
      </c>
      <c r="F1315" s="332" t="s">
        <v>197</v>
      </c>
      <c r="G1315" s="268" t="s">
        <v>3115</v>
      </c>
      <c r="H1315" s="268" t="s">
        <v>498</v>
      </c>
      <c r="I1315" s="898"/>
      <c r="J1315" s="302" t="s">
        <v>3116</v>
      </c>
      <c r="K1315" s="271">
        <v>1</v>
      </c>
      <c r="L1315" s="327" t="s">
        <v>812</v>
      </c>
      <c r="M1315" s="647">
        <v>1.2200000000000001E-2</v>
      </c>
      <c r="N1315" s="1097"/>
      <c r="O1315" s="273">
        <v>274.33931999999999</v>
      </c>
      <c r="P1315" s="269"/>
      <c r="Q1315" s="1055">
        <v>6.8584800000000001</v>
      </c>
      <c r="R1315" s="1055">
        <v>17.667449999999999</v>
      </c>
      <c r="S1315" s="1055">
        <v>5.4867900000000001</v>
      </c>
      <c r="T1315" s="274">
        <v>304.35203999999999</v>
      </c>
      <c r="U1315" s="272">
        <v>49.00067</v>
      </c>
      <c r="V1315" s="272">
        <v>353.35271</v>
      </c>
      <c r="W1315" s="275">
        <v>13.10805</v>
      </c>
      <c r="X1315" s="275">
        <v>2.206</v>
      </c>
      <c r="Y1315" s="275">
        <v>5.7396200000000004</v>
      </c>
      <c r="Z1315" s="272">
        <v>21.05367</v>
      </c>
      <c r="AA1315" s="274">
        <v>374.40638000000001</v>
      </c>
      <c r="AB1315" s="339">
        <v>63.74</v>
      </c>
      <c r="AC1315" s="339"/>
      <c r="AD1315" s="339"/>
      <c r="AE1315" s="340">
        <v>69.83</v>
      </c>
      <c r="AF1315" s="340"/>
      <c r="AG1315" s="340"/>
      <c r="AH1315" s="842">
        <v>444.23638</v>
      </c>
      <c r="AI1315" s="842">
        <v>444.24</v>
      </c>
      <c r="AJ1315" s="395"/>
      <c r="AK1315" s="1635">
        <v>184</v>
      </c>
      <c r="AL1315" s="484"/>
      <c r="AM1315" s="751" t="s">
        <v>2604</v>
      </c>
      <c r="AN1315" t="b">
        <v>0</v>
      </c>
      <c r="AO1315" t="e">
        <v>#NAME?</v>
      </c>
      <c r="AQ1315" s="1454"/>
    </row>
    <row r="1316" spans="1:43" ht="15" customHeight="1" outlineLevel="1" x14ac:dyDescent="0.2">
      <c r="A1316" s="787"/>
      <c r="B1316" s="781" t="s">
        <v>2277</v>
      </c>
      <c r="C1316" s="977"/>
      <c r="D1316" s="977"/>
      <c r="E1316" s="767">
        <v>346</v>
      </c>
      <c r="F1316" s="333" t="s">
        <v>197</v>
      </c>
      <c r="G1316" s="276" t="s">
        <v>3115</v>
      </c>
      <c r="H1316" s="277"/>
      <c r="I1316" s="895">
        <v>84</v>
      </c>
      <c r="J1316" s="279" t="s">
        <v>3197</v>
      </c>
      <c r="K1316" s="280"/>
      <c r="L1316" s="321"/>
      <c r="M1316" s="648">
        <v>1.06E-2</v>
      </c>
      <c r="N1316" s="1463">
        <v>38</v>
      </c>
      <c r="O1316" s="283">
        <v>249.84242</v>
      </c>
      <c r="P1316" s="284">
        <v>2.5</v>
      </c>
      <c r="Q1316" s="1056">
        <v>6.2460599999999999</v>
      </c>
      <c r="R1316" s="1056">
        <v>16.089849999999998</v>
      </c>
      <c r="S1316" s="1056">
        <v>4.9968500000000002</v>
      </c>
      <c r="T1316" s="285">
        <v>277.17518000000001</v>
      </c>
      <c r="U1316" s="286">
        <v>44.6252</v>
      </c>
      <c r="V1316" s="286">
        <v>321.80038000000002</v>
      </c>
      <c r="W1316" s="287">
        <v>11.388960000000001</v>
      </c>
      <c r="X1316" s="287">
        <v>1.91669</v>
      </c>
      <c r="Y1316" s="287">
        <v>4.9868800000000002</v>
      </c>
      <c r="Z1316" s="286">
        <v>18.292529999999999</v>
      </c>
      <c r="AA1316" s="285">
        <v>340.09291000000002</v>
      </c>
      <c r="AB1316" s="350"/>
      <c r="AC1316" s="350"/>
      <c r="AD1316" s="350"/>
      <c r="AE1316" s="350"/>
      <c r="AF1316" s="350"/>
      <c r="AG1316" s="350"/>
      <c r="AH1316" s="843" t="s">
        <v>364</v>
      </c>
      <c r="AI1316" s="843"/>
      <c r="AJ1316" s="351"/>
      <c r="AK1316" s="1636"/>
      <c r="AL1316" s="483"/>
      <c r="AM1316"/>
      <c r="AO1316" t="s">
        <v>364</v>
      </c>
      <c r="AQ1316" s="1453"/>
    </row>
    <row r="1317" spans="1:43" ht="15" customHeight="1" outlineLevel="1" x14ac:dyDescent="0.2">
      <c r="A1317" s="787"/>
      <c r="B1317" s="1019" t="s">
        <v>2277</v>
      </c>
      <c r="C1317" s="1020"/>
      <c r="D1317" s="1020"/>
      <c r="E1317" s="771">
        <v>346</v>
      </c>
      <c r="F1317" s="403" t="s">
        <v>197</v>
      </c>
      <c r="G1317" s="387" t="s">
        <v>3115</v>
      </c>
      <c r="H1317" s="388"/>
      <c r="I1317" s="895">
        <v>200</v>
      </c>
      <c r="J1317" s="279" t="s">
        <v>1927</v>
      </c>
      <c r="K1317" s="446"/>
      <c r="L1317" s="657"/>
      <c r="M1317" s="648">
        <v>1.6000000000000001E-3</v>
      </c>
      <c r="N1317" s="1463">
        <v>27</v>
      </c>
      <c r="O1317" s="283">
        <v>24.4969</v>
      </c>
      <c r="P1317" s="284">
        <v>2.5</v>
      </c>
      <c r="Q1317" s="1056">
        <v>0.61241999999999996</v>
      </c>
      <c r="R1317" s="1056">
        <v>1.5775999999999999</v>
      </c>
      <c r="S1317" s="1056">
        <v>0.48993999999999999</v>
      </c>
      <c r="T1317" s="285">
        <v>27.176860000000001</v>
      </c>
      <c r="U1317" s="286">
        <v>4.37547</v>
      </c>
      <c r="V1317" s="286">
        <v>31.552330000000001</v>
      </c>
      <c r="W1317" s="287">
        <v>1.71909</v>
      </c>
      <c r="X1317" s="287">
        <v>0.28931000000000001</v>
      </c>
      <c r="Y1317" s="287">
        <v>0.75273999999999996</v>
      </c>
      <c r="Z1317" s="286">
        <v>2.7611400000000001</v>
      </c>
      <c r="AA1317" s="285">
        <v>34.313470000000002</v>
      </c>
      <c r="AB1317" s="249"/>
      <c r="AC1317" s="249"/>
      <c r="AD1317" s="249"/>
      <c r="AE1317" s="249"/>
      <c r="AF1317" s="249"/>
      <c r="AG1317" s="249"/>
      <c r="AH1317" s="225" t="s">
        <v>364</v>
      </c>
      <c r="AI1317" s="225"/>
      <c r="AJ1317" s="266"/>
      <c r="AK1317" s="1636"/>
      <c r="AL1317" s="483"/>
      <c r="AM1317"/>
      <c r="AO1317" t="s">
        <v>364</v>
      </c>
      <c r="AQ1317" s="1453"/>
    </row>
    <row r="1318" spans="1:43" ht="41.25" customHeight="1" x14ac:dyDescent="0.2">
      <c r="A1318" s="804" t="s">
        <v>3147</v>
      </c>
      <c r="B1318" s="781" t="s">
        <v>2277</v>
      </c>
      <c r="C1318" s="977" t="s">
        <v>2553</v>
      </c>
      <c r="D1318" s="977" t="s">
        <v>443</v>
      </c>
      <c r="E1318" s="769">
        <v>346</v>
      </c>
      <c r="F1318" s="332" t="s">
        <v>197</v>
      </c>
      <c r="G1318" s="268" t="s">
        <v>3117</v>
      </c>
      <c r="H1318" s="268" t="s">
        <v>498</v>
      </c>
      <c r="I1318" s="898"/>
      <c r="J1318" s="302" t="s">
        <v>3184</v>
      </c>
      <c r="K1318" s="271">
        <v>1</v>
      </c>
      <c r="L1318" s="327" t="s">
        <v>812</v>
      </c>
      <c r="M1318" s="647">
        <v>1.6999999999999999E-3</v>
      </c>
      <c r="N1318" s="1097"/>
      <c r="O1318" s="273">
        <v>44.662240000000004</v>
      </c>
      <c r="P1318" s="269"/>
      <c r="Q1318" s="1055">
        <v>1.11656</v>
      </c>
      <c r="R1318" s="1055">
        <v>2.8762499999999998</v>
      </c>
      <c r="S1318" s="1055">
        <v>0.89324000000000003</v>
      </c>
      <c r="T1318" s="274">
        <v>49.548290000000009</v>
      </c>
      <c r="U1318" s="272">
        <v>7.9772699999999999</v>
      </c>
      <c r="V1318" s="272">
        <v>57.525560000000006</v>
      </c>
      <c r="W1318" s="275">
        <v>2.14886</v>
      </c>
      <c r="X1318" s="275">
        <v>0.36164000000000002</v>
      </c>
      <c r="Y1318" s="275">
        <v>0.94091999999999998</v>
      </c>
      <c r="Z1318" s="272">
        <v>3.4514199999999997</v>
      </c>
      <c r="AA1318" s="274">
        <v>60.976980000000005</v>
      </c>
      <c r="AB1318" s="339">
        <v>10.1</v>
      </c>
      <c r="AC1318" s="339"/>
      <c r="AD1318" s="339"/>
      <c r="AE1318" s="340">
        <v>11.06</v>
      </c>
      <c r="AF1318" s="340"/>
      <c r="AG1318" s="340"/>
      <c r="AH1318" s="842">
        <v>72.03698</v>
      </c>
      <c r="AI1318" s="842">
        <v>72.040000000000006</v>
      </c>
      <c r="AJ1318" s="395"/>
      <c r="AK1318" s="1635">
        <v>185</v>
      </c>
      <c r="AL1318" s="484"/>
      <c r="AM1318" s="751" t="s">
        <v>2604</v>
      </c>
      <c r="AN1318" t="b">
        <v>0</v>
      </c>
      <c r="AO1318" t="e">
        <v>#NAME?</v>
      </c>
      <c r="AQ1318" s="1454"/>
    </row>
    <row r="1319" spans="1:43" ht="15" customHeight="1" outlineLevel="2" x14ac:dyDescent="0.2">
      <c r="A1319" s="787"/>
      <c r="B1319" s="781" t="s">
        <v>2277</v>
      </c>
      <c r="C1319" s="977"/>
      <c r="D1319" s="977"/>
      <c r="E1319" s="767">
        <v>346</v>
      </c>
      <c r="F1319" s="333" t="s">
        <v>197</v>
      </c>
      <c r="G1319" s="276" t="s">
        <v>3117</v>
      </c>
      <c r="H1319" s="277"/>
      <c r="I1319" s="895">
        <v>84</v>
      </c>
      <c r="J1319" s="279" t="s">
        <v>3197</v>
      </c>
      <c r="K1319" s="280"/>
      <c r="L1319" s="321"/>
      <c r="M1319" s="648">
        <v>1.6999999999999999E-3</v>
      </c>
      <c r="N1319" s="1463">
        <v>38</v>
      </c>
      <c r="O1319" s="283">
        <v>40.069070000000004</v>
      </c>
      <c r="P1319" s="284">
        <v>2.5</v>
      </c>
      <c r="Q1319" s="1056">
        <v>1.00173</v>
      </c>
      <c r="R1319" s="1056">
        <v>2.5804499999999999</v>
      </c>
      <c r="S1319" s="1056">
        <v>0.80137999999999998</v>
      </c>
      <c r="T1319" s="285">
        <v>44.452630000000006</v>
      </c>
      <c r="U1319" s="286">
        <v>7.1568699999999996</v>
      </c>
      <c r="V1319" s="286">
        <v>51.609500000000004</v>
      </c>
      <c r="W1319" s="287">
        <v>1.82653</v>
      </c>
      <c r="X1319" s="287">
        <v>0.30739</v>
      </c>
      <c r="Y1319" s="287">
        <v>0.79978000000000005</v>
      </c>
      <c r="Z1319" s="286">
        <v>2.9337</v>
      </c>
      <c r="AA1319" s="285">
        <v>54.543200000000006</v>
      </c>
      <c r="AB1319" s="350"/>
      <c r="AC1319" s="350"/>
      <c r="AD1319" s="350"/>
      <c r="AE1319" s="350"/>
      <c r="AF1319" s="350"/>
      <c r="AG1319" s="350"/>
      <c r="AH1319" s="1435" t="s">
        <v>364</v>
      </c>
      <c r="AI1319" s="843"/>
      <c r="AJ1319" s="351"/>
      <c r="AK1319" s="1636"/>
      <c r="AL1319" s="483"/>
      <c r="AM1319"/>
      <c r="AO1319" t="s">
        <v>364</v>
      </c>
      <c r="AQ1319" s="1453"/>
    </row>
    <row r="1320" spans="1:43" ht="15" customHeight="1" outlineLevel="2" x14ac:dyDescent="0.2">
      <c r="A1320" s="787"/>
      <c r="B1320" s="1019" t="s">
        <v>2277</v>
      </c>
      <c r="C1320" s="1020"/>
      <c r="D1320" s="1020"/>
      <c r="E1320" s="771">
        <v>346</v>
      </c>
      <c r="F1320" s="403" t="s">
        <v>197</v>
      </c>
      <c r="G1320" s="387" t="s">
        <v>3117</v>
      </c>
      <c r="H1320" s="388"/>
      <c r="I1320" s="895">
        <v>200</v>
      </c>
      <c r="J1320" s="279" t="s">
        <v>1927</v>
      </c>
      <c r="K1320" s="446"/>
      <c r="L1320" s="657"/>
      <c r="M1320" s="648">
        <v>2.9999999999999997E-4</v>
      </c>
      <c r="N1320" s="1463">
        <v>27</v>
      </c>
      <c r="O1320" s="283">
        <v>4.5931699999999998</v>
      </c>
      <c r="P1320" s="284">
        <v>2.5</v>
      </c>
      <c r="Q1320" s="1056">
        <v>0.11483</v>
      </c>
      <c r="R1320" s="1056">
        <v>0.29580000000000001</v>
      </c>
      <c r="S1320" s="1056">
        <v>9.1859999999999997E-2</v>
      </c>
      <c r="T1320" s="285">
        <v>5.0956599999999996</v>
      </c>
      <c r="U1320" s="286">
        <v>0.82040000000000002</v>
      </c>
      <c r="V1320" s="286">
        <v>5.9160599999999999</v>
      </c>
      <c r="W1320" s="287">
        <v>0.32233000000000001</v>
      </c>
      <c r="X1320" s="287">
        <v>5.425E-2</v>
      </c>
      <c r="Y1320" s="287">
        <v>0.14113999999999999</v>
      </c>
      <c r="Z1320" s="286">
        <v>0.51771999999999996</v>
      </c>
      <c r="AA1320" s="285">
        <v>6.4337799999999996</v>
      </c>
      <c r="AB1320" s="249"/>
      <c r="AC1320" s="249"/>
      <c r="AD1320" s="249"/>
      <c r="AE1320" s="249"/>
      <c r="AF1320" s="249"/>
      <c r="AG1320" s="249"/>
      <c r="AH1320" s="1435" t="s">
        <v>364</v>
      </c>
      <c r="AI1320" s="225"/>
      <c r="AJ1320" s="266"/>
      <c r="AK1320" s="1636"/>
      <c r="AL1320" s="483"/>
      <c r="AM1320"/>
      <c r="AO1320" t="s">
        <v>364</v>
      </c>
      <c r="AQ1320" s="1453"/>
    </row>
    <row r="1321" spans="1:43" ht="41.25" customHeight="1" x14ac:dyDescent="0.2">
      <c r="A1321" s="804" t="s">
        <v>3148</v>
      </c>
      <c r="B1321" s="781" t="s">
        <v>2277</v>
      </c>
      <c r="C1321" s="977" t="s">
        <v>2553</v>
      </c>
      <c r="D1321" s="977" t="s">
        <v>443</v>
      </c>
      <c r="E1321" s="769">
        <v>346</v>
      </c>
      <c r="F1321" s="332" t="s">
        <v>197</v>
      </c>
      <c r="G1321" s="268" t="s">
        <v>3118</v>
      </c>
      <c r="H1321" s="268" t="s">
        <v>498</v>
      </c>
      <c r="I1321" s="898"/>
      <c r="J1321" s="302" t="s">
        <v>3185</v>
      </c>
      <c r="K1321" s="271">
        <v>1</v>
      </c>
      <c r="L1321" s="327" t="s">
        <v>812</v>
      </c>
      <c r="M1321" s="647">
        <v>6.9999999999999999E-4</v>
      </c>
      <c r="N1321" s="1097"/>
      <c r="O1321" s="273">
        <v>18.030090000000001</v>
      </c>
      <c r="P1321" s="269"/>
      <c r="Q1321" s="1055">
        <v>0.45075999999999999</v>
      </c>
      <c r="R1321" s="1055">
        <v>1.1611400000000001</v>
      </c>
      <c r="S1321" s="1055">
        <v>0.36059999999999998</v>
      </c>
      <c r="T1321" s="274">
        <v>20.002589999999998</v>
      </c>
      <c r="U1321" s="272">
        <v>3.2204200000000003</v>
      </c>
      <c r="V1321" s="272">
        <v>23.223009999999999</v>
      </c>
      <c r="W1321" s="275">
        <v>0.85953999999999997</v>
      </c>
      <c r="X1321" s="275">
        <v>0.14465</v>
      </c>
      <c r="Y1321" s="275">
        <v>0.37636999999999998</v>
      </c>
      <c r="Z1321" s="272">
        <v>1.38056</v>
      </c>
      <c r="AA1321" s="274">
        <v>24.603569999999998</v>
      </c>
      <c r="AB1321" s="339">
        <v>4.4800000000000004</v>
      </c>
      <c r="AC1321" s="339"/>
      <c r="AD1321" s="339"/>
      <c r="AE1321" s="340">
        <v>4.91</v>
      </c>
      <c r="AF1321" s="340"/>
      <c r="AG1321" s="340"/>
      <c r="AH1321" s="842">
        <v>29.513569999999998</v>
      </c>
      <c r="AI1321" s="842">
        <v>29.51</v>
      </c>
      <c r="AJ1321" s="395"/>
      <c r="AK1321" s="1635">
        <v>186</v>
      </c>
      <c r="AL1321" s="484"/>
      <c r="AM1321" s="751" t="s">
        <v>2604</v>
      </c>
      <c r="AN1321" t="b">
        <v>0</v>
      </c>
      <c r="AO1321" t="e">
        <v>#NAME?</v>
      </c>
      <c r="AQ1321" s="1454"/>
    </row>
    <row r="1322" spans="1:43" ht="15" customHeight="1" outlineLevel="1" x14ac:dyDescent="0.2">
      <c r="A1322" s="787"/>
      <c r="B1322" s="781" t="s">
        <v>2277</v>
      </c>
      <c r="C1322" s="977"/>
      <c r="D1322" s="977"/>
      <c r="E1322" s="767">
        <v>346</v>
      </c>
      <c r="F1322" s="333" t="s">
        <v>197</v>
      </c>
      <c r="G1322" s="276" t="s">
        <v>3118</v>
      </c>
      <c r="H1322" s="277"/>
      <c r="I1322" s="895">
        <v>84</v>
      </c>
      <c r="J1322" s="279" t="s">
        <v>3197</v>
      </c>
      <c r="K1322" s="280"/>
      <c r="L1322" s="321"/>
      <c r="M1322" s="648">
        <v>6.9999999999999999E-4</v>
      </c>
      <c r="N1322" s="1463">
        <v>38</v>
      </c>
      <c r="O1322" s="283">
        <v>16.499030000000001</v>
      </c>
      <c r="P1322" s="284">
        <v>2.5</v>
      </c>
      <c r="Q1322" s="1056">
        <v>0.41248000000000001</v>
      </c>
      <c r="R1322" s="1056">
        <v>1.06254</v>
      </c>
      <c r="S1322" s="1056">
        <v>0.32998</v>
      </c>
      <c r="T1322" s="285">
        <v>18.304029999999997</v>
      </c>
      <c r="U1322" s="286">
        <v>2.9469500000000002</v>
      </c>
      <c r="V1322" s="286">
        <v>21.250979999999998</v>
      </c>
      <c r="W1322" s="287">
        <v>0.75209999999999999</v>
      </c>
      <c r="X1322" s="287">
        <v>0.12656999999999999</v>
      </c>
      <c r="Y1322" s="287">
        <v>0.32932</v>
      </c>
      <c r="Z1322" s="286">
        <v>1.2079899999999999</v>
      </c>
      <c r="AA1322" s="285">
        <v>22.458969999999997</v>
      </c>
      <c r="AB1322" s="350"/>
      <c r="AC1322" s="350"/>
      <c r="AD1322" s="350"/>
      <c r="AE1322" s="350"/>
      <c r="AF1322" s="350"/>
      <c r="AG1322" s="350"/>
      <c r="AH1322" s="843" t="s">
        <v>364</v>
      </c>
      <c r="AI1322" s="843"/>
      <c r="AJ1322" s="351"/>
      <c r="AK1322" s="1636"/>
      <c r="AL1322" s="483"/>
      <c r="AM1322"/>
      <c r="AO1322" t="s">
        <v>364</v>
      </c>
      <c r="AQ1322" s="1453"/>
    </row>
    <row r="1323" spans="1:43" outlineLevel="1" x14ac:dyDescent="0.2">
      <c r="A1323" s="787"/>
      <c r="B1323" s="1019" t="s">
        <v>2277</v>
      </c>
      <c r="C1323" s="1020"/>
      <c r="D1323" s="1020"/>
      <c r="E1323" s="771">
        <v>346</v>
      </c>
      <c r="F1323" s="403" t="s">
        <v>197</v>
      </c>
      <c r="G1323" s="387" t="s">
        <v>3118</v>
      </c>
      <c r="H1323" s="388"/>
      <c r="I1323" s="895">
        <v>200</v>
      </c>
      <c r="J1323" s="279" t="s">
        <v>1927</v>
      </c>
      <c r="K1323" s="446"/>
      <c r="L1323" s="657"/>
      <c r="M1323" s="648">
        <v>1E-4</v>
      </c>
      <c r="N1323" s="1463">
        <v>27</v>
      </c>
      <c r="O1323" s="283">
        <v>1.5310600000000001</v>
      </c>
      <c r="P1323" s="284">
        <v>2.5</v>
      </c>
      <c r="Q1323" s="1056">
        <v>3.8280000000000002E-2</v>
      </c>
      <c r="R1323" s="1056">
        <v>9.8599999999999993E-2</v>
      </c>
      <c r="S1323" s="1056">
        <v>3.0620000000000001E-2</v>
      </c>
      <c r="T1323" s="285">
        <v>1.6985600000000003</v>
      </c>
      <c r="U1323" s="286">
        <v>0.27346999999999999</v>
      </c>
      <c r="V1323" s="286">
        <v>1.9720300000000002</v>
      </c>
      <c r="W1323" s="287">
        <v>0.10743999999999999</v>
      </c>
      <c r="X1323" s="287">
        <v>1.8079999999999999E-2</v>
      </c>
      <c r="Y1323" s="287">
        <v>4.7050000000000002E-2</v>
      </c>
      <c r="Z1323" s="286">
        <v>0.17257</v>
      </c>
      <c r="AA1323" s="285">
        <v>2.1446000000000001</v>
      </c>
      <c r="AB1323" s="249"/>
      <c r="AC1323" s="249"/>
      <c r="AD1323" s="249"/>
      <c r="AE1323" s="249"/>
      <c r="AF1323" s="249"/>
      <c r="AG1323" s="249"/>
      <c r="AH1323" s="225" t="s">
        <v>364</v>
      </c>
      <c r="AI1323" s="225"/>
      <c r="AJ1323" s="266"/>
      <c r="AK1323" s="1636"/>
      <c r="AL1323" s="483"/>
      <c r="AM1323"/>
      <c r="AO1323" t="s">
        <v>364</v>
      </c>
      <c r="AQ1323" s="1453"/>
    </row>
    <row r="1324" spans="1:43" ht="24" customHeight="1" x14ac:dyDescent="0.2">
      <c r="A1324" s="804" t="s">
        <v>2173</v>
      </c>
      <c r="B1324" s="781" t="s">
        <v>2277</v>
      </c>
      <c r="C1324" s="977" t="s">
        <v>2553</v>
      </c>
      <c r="D1324" s="977" t="s">
        <v>443</v>
      </c>
      <c r="E1324" s="769">
        <v>346</v>
      </c>
      <c r="F1324" s="332" t="s">
        <v>327</v>
      </c>
      <c r="G1324" s="268" t="s">
        <v>380</v>
      </c>
      <c r="H1324" s="268" t="s">
        <v>498</v>
      </c>
      <c r="I1324" s="898"/>
      <c r="J1324" s="302" t="s">
        <v>752</v>
      </c>
      <c r="K1324" s="271">
        <v>12</v>
      </c>
      <c r="L1324" s="327" t="s">
        <v>641</v>
      </c>
      <c r="M1324" s="272">
        <v>10.199999999999999</v>
      </c>
      <c r="N1324" s="1097"/>
      <c r="O1324" s="273">
        <v>304625.66399999999</v>
      </c>
      <c r="P1324" s="269"/>
      <c r="Q1324" s="1055">
        <v>7615.6415999999999</v>
      </c>
      <c r="R1324" s="1055">
        <v>19617.892769999999</v>
      </c>
      <c r="S1324" s="1055">
        <v>6092.513280000001</v>
      </c>
      <c r="T1324" s="274">
        <v>337951.7116499999</v>
      </c>
      <c r="U1324" s="272">
        <v>54410.225570000002</v>
      </c>
      <c r="V1324" s="272">
        <v>392361.93721999996</v>
      </c>
      <c r="W1324" s="275">
        <v>10959.186</v>
      </c>
      <c r="X1324" s="275">
        <v>1844.364</v>
      </c>
      <c r="Y1324" s="275">
        <v>4798.692</v>
      </c>
      <c r="Z1324" s="272">
        <v>17602.241999999998</v>
      </c>
      <c r="AA1324" s="274">
        <v>409964.17921999999</v>
      </c>
      <c r="AB1324" s="339">
        <v>136700.97</v>
      </c>
      <c r="AC1324" s="339">
        <v>1461.07</v>
      </c>
      <c r="AD1324" s="339"/>
      <c r="AE1324" s="340">
        <v>149753.18</v>
      </c>
      <c r="AF1324" s="340">
        <v>1600.57</v>
      </c>
      <c r="AG1324" s="340"/>
      <c r="AH1324" s="842">
        <v>561317.92921999993</v>
      </c>
      <c r="AI1324" s="842">
        <v>46776.49</v>
      </c>
      <c r="AJ1324" s="395"/>
      <c r="AK1324" s="1635">
        <v>187</v>
      </c>
      <c r="AL1324" s="484"/>
      <c r="AM1324" s="751" t="s">
        <v>2604</v>
      </c>
      <c r="AN1324" t="b">
        <v>0</v>
      </c>
      <c r="AO1324" t="e">
        <v>#NAME?</v>
      </c>
      <c r="AQ1324" s="1454"/>
    </row>
    <row r="1325" spans="1:43" outlineLevel="1" x14ac:dyDescent="0.2">
      <c r="A1325" s="787"/>
      <c r="B1325" s="781" t="s">
        <v>2277</v>
      </c>
      <c r="C1325" s="977"/>
      <c r="D1325" s="977"/>
      <c r="E1325" s="767">
        <v>346</v>
      </c>
      <c r="F1325" s="333" t="s">
        <v>327</v>
      </c>
      <c r="G1325" s="276" t="s">
        <v>380</v>
      </c>
      <c r="H1325" s="277"/>
      <c r="I1325" s="895">
        <v>1</v>
      </c>
      <c r="J1325" s="279" t="s">
        <v>546</v>
      </c>
      <c r="K1325" s="280"/>
      <c r="L1325" s="321"/>
      <c r="M1325" s="281">
        <v>3.2</v>
      </c>
      <c r="N1325" s="1463">
        <v>54</v>
      </c>
      <c r="O1325" s="283">
        <v>141268.22399999999</v>
      </c>
      <c r="P1325" s="284">
        <v>2.5</v>
      </c>
      <c r="Q1325" s="1056">
        <v>3531.7055999999998</v>
      </c>
      <c r="R1325" s="1056">
        <v>9097.6736299999993</v>
      </c>
      <c r="S1325" s="1056">
        <v>2825.3644800000002</v>
      </c>
      <c r="T1325" s="285">
        <v>156722.96770999997</v>
      </c>
      <c r="U1325" s="286">
        <v>25232.397799999999</v>
      </c>
      <c r="V1325" s="286">
        <v>181955.36550999997</v>
      </c>
      <c r="W1325" s="287">
        <v>3438.1759999999999</v>
      </c>
      <c r="X1325" s="287">
        <v>578.62400000000002</v>
      </c>
      <c r="Y1325" s="287">
        <v>1505.472</v>
      </c>
      <c r="Z1325" s="286">
        <v>5522.2719999999999</v>
      </c>
      <c r="AA1325" s="285">
        <v>187477.63750999997</v>
      </c>
      <c r="AB1325" s="350"/>
      <c r="AC1325" s="350"/>
      <c r="AD1325" s="350"/>
      <c r="AE1325" s="350"/>
      <c r="AF1325" s="350"/>
      <c r="AG1325" s="350"/>
      <c r="AH1325" s="843" t="s">
        <v>364</v>
      </c>
      <c r="AI1325" s="843"/>
      <c r="AJ1325" s="351"/>
      <c r="AK1325" s="1636"/>
      <c r="AL1325" s="483"/>
      <c r="AM1325"/>
      <c r="AO1325" t="s">
        <v>364</v>
      </c>
      <c r="AQ1325" s="1453"/>
    </row>
    <row r="1326" spans="1:43" outlineLevel="1" x14ac:dyDescent="0.2">
      <c r="A1326" s="787"/>
      <c r="B1326" s="781" t="s">
        <v>2277</v>
      </c>
      <c r="C1326" s="977"/>
      <c r="D1326" s="977"/>
      <c r="E1326" s="767">
        <v>346</v>
      </c>
      <c r="F1326" s="333" t="s">
        <v>327</v>
      </c>
      <c r="G1326" s="276" t="s">
        <v>380</v>
      </c>
      <c r="H1326" s="277"/>
      <c r="I1326" s="895">
        <v>142</v>
      </c>
      <c r="J1326" s="279" t="s">
        <v>570</v>
      </c>
      <c r="K1326" s="277"/>
      <c r="L1326" s="322"/>
      <c r="M1326" s="281">
        <v>5</v>
      </c>
      <c r="N1326" s="1463">
        <v>39</v>
      </c>
      <c r="O1326" s="283">
        <v>122565</v>
      </c>
      <c r="P1326" s="284">
        <v>2.5</v>
      </c>
      <c r="Q1326" s="1056">
        <v>3064.125</v>
      </c>
      <c r="R1326" s="1056">
        <v>7893.1859999999997</v>
      </c>
      <c r="S1326" s="1056">
        <v>2451.3000000000002</v>
      </c>
      <c r="T1326" s="285">
        <v>135973.61099999998</v>
      </c>
      <c r="U1326" s="286">
        <v>21891.751370000002</v>
      </c>
      <c r="V1326" s="286">
        <v>157865.36236999999</v>
      </c>
      <c r="W1326" s="287">
        <v>5372.15</v>
      </c>
      <c r="X1326" s="287">
        <v>904.1</v>
      </c>
      <c r="Y1326" s="287">
        <v>2352.3000000000002</v>
      </c>
      <c r="Z1326" s="286">
        <v>8628.5499999999993</v>
      </c>
      <c r="AA1326" s="285">
        <v>166493.91236999998</v>
      </c>
      <c r="AB1326" s="249"/>
      <c r="AC1326" s="249"/>
      <c r="AD1326" s="249"/>
      <c r="AE1326" s="249"/>
      <c r="AF1326" s="249"/>
      <c r="AG1326" s="249"/>
      <c r="AH1326" s="225" t="s">
        <v>364</v>
      </c>
      <c r="AI1326" s="225"/>
      <c r="AJ1326" s="266"/>
      <c r="AK1326" s="1636"/>
      <c r="AL1326" s="483"/>
      <c r="AM1326"/>
      <c r="AO1326" t="s">
        <v>364</v>
      </c>
      <c r="AQ1326" s="1453"/>
    </row>
    <row r="1327" spans="1:43" outlineLevel="1" x14ac:dyDescent="0.2">
      <c r="A1327" s="787"/>
      <c r="B1327" s="781" t="s">
        <v>2277</v>
      </c>
      <c r="C1327" s="977"/>
      <c r="D1327" s="977"/>
      <c r="E1327" s="767">
        <v>346</v>
      </c>
      <c r="F1327" s="333" t="s">
        <v>327</v>
      </c>
      <c r="G1327" s="276" t="s">
        <v>380</v>
      </c>
      <c r="H1327" s="277"/>
      <c r="I1327" s="895">
        <v>80</v>
      </c>
      <c r="J1327" s="279" t="s">
        <v>561</v>
      </c>
      <c r="K1327" s="277"/>
      <c r="L1327" s="322"/>
      <c r="M1327" s="281">
        <v>1</v>
      </c>
      <c r="N1327" s="1463">
        <v>38</v>
      </c>
      <c r="O1327" s="283">
        <v>23570.04</v>
      </c>
      <c r="P1327" s="284">
        <v>2.5</v>
      </c>
      <c r="Q1327" s="1056">
        <v>589.25099999999998</v>
      </c>
      <c r="R1327" s="1056">
        <v>1517.91058</v>
      </c>
      <c r="S1327" s="1056">
        <v>471.4008</v>
      </c>
      <c r="T1327" s="285">
        <v>26148.60238</v>
      </c>
      <c r="U1327" s="286">
        <v>4209.9249799999998</v>
      </c>
      <c r="V1327" s="286">
        <v>30358.52736</v>
      </c>
      <c r="W1327" s="287">
        <v>1074.43</v>
      </c>
      <c r="X1327" s="287">
        <v>180.82</v>
      </c>
      <c r="Y1327" s="287">
        <v>470.46</v>
      </c>
      <c r="Z1327" s="286">
        <v>1725.71</v>
      </c>
      <c r="AA1327" s="285">
        <v>32084.237359999999</v>
      </c>
      <c r="AB1327" s="249"/>
      <c r="AC1327" s="249"/>
      <c r="AD1327" s="249"/>
      <c r="AE1327" s="249"/>
      <c r="AF1327" s="249"/>
      <c r="AG1327" s="249"/>
      <c r="AH1327" s="225" t="s">
        <v>364</v>
      </c>
      <c r="AI1327" s="225"/>
      <c r="AJ1327" s="266"/>
      <c r="AK1327" s="1636"/>
      <c r="AL1327" s="483"/>
      <c r="AM1327"/>
      <c r="AO1327" t="s">
        <v>364</v>
      </c>
      <c r="AQ1327" s="1453"/>
    </row>
    <row r="1328" spans="1:43" outlineLevel="1" x14ac:dyDescent="0.2">
      <c r="A1328" s="787"/>
      <c r="B1328" s="807" t="s">
        <v>2277</v>
      </c>
      <c r="C1328" s="978"/>
      <c r="D1328" s="978"/>
      <c r="E1328" s="768">
        <v>346</v>
      </c>
      <c r="F1328" s="334" t="s">
        <v>327</v>
      </c>
      <c r="G1328" s="289" t="s">
        <v>380</v>
      </c>
      <c r="H1328" s="290"/>
      <c r="I1328" s="899">
        <v>180</v>
      </c>
      <c r="J1328" s="292" t="s">
        <v>543</v>
      </c>
      <c r="K1328" s="290"/>
      <c r="L1328" s="656"/>
      <c r="M1328" s="294">
        <v>1</v>
      </c>
      <c r="N1328" s="1465">
        <v>30</v>
      </c>
      <c r="O1328" s="283">
        <v>17222.400000000001</v>
      </c>
      <c r="P1328" s="297">
        <v>2.5</v>
      </c>
      <c r="Q1328" s="1056">
        <v>430.56</v>
      </c>
      <c r="R1328" s="1056">
        <v>1109.12256</v>
      </c>
      <c r="S1328" s="1056">
        <v>344.44799999999998</v>
      </c>
      <c r="T1328" s="298">
        <v>19106.530560000003</v>
      </c>
      <c r="U1328" s="286">
        <v>3076.1514200000001</v>
      </c>
      <c r="V1328" s="299">
        <v>22182.681980000001</v>
      </c>
      <c r="W1328" s="287">
        <v>1074.43</v>
      </c>
      <c r="X1328" s="287">
        <v>180.82</v>
      </c>
      <c r="Y1328" s="287">
        <v>470.46</v>
      </c>
      <c r="Z1328" s="299">
        <v>1725.71</v>
      </c>
      <c r="AA1328" s="298">
        <v>23908.39198</v>
      </c>
      <c r="AB1328" s="260"/>
      <c r="AC1328" s="260"/>
      <c r="AD1328" s="260"/>
      <c r="AE1328" s="260"/>
      <c r="AF1328" s="260"/>
      <c r="AG1328" s="260"/>
      <c r="AH1328" s="261" t="s">
        <v>364</v>
      </c>
      <c r="AI1328" s="261"/>
      <c r="AJ1328" s="267"/>
      <c r="AK1328" s="1633"/>
      <c r="AL1328" s="483"/>
      <c r="AM1328"/>
      <c r="AO1328" t="s">
        <v>364</v>
      </c>
      <c r="AQ1328" s="1453"/>
    </row>
    <row r="1329" spans="1:43" ht="38.25" x14ac:dyDescent="0.2">
      <c r="A1329" s="804" t="s">
        <v>2174</v>
      </c>
      <c r="B1329" s="781" t="s">
        <v>2277</v>
      </c>
      <c r="C1329" s="977" t="s">
        <v>2553</v>
      </c>
      <c r="D1329" s="977" t="s">
        <v>443</v>
      </c>
      <c r="E1329" s="769">
        <v>346</v>
      </c>
      <c r="F1329" s="332" t="s">
        <v>327</v>
      </c>
      <c r="G1329" s="268" t="s">
        <v>383</v>
      </c>
      <c r="H1329" s="268" t="s">
        <v>498</v>
      </c>
      <c r="I1329" s="898"/>
      <c r="J1329" s="302" t="s">
        <v>753</v>
      </c>
      <c r="K1329" s="271">
        <v>12</v>
      </c>
      <c r="L1329" s="327" t="s">
        <v>641</v>
      </c>
      <c r="M1329" s="272">
        <v>2.0099999999999998</v>
      </c>
      <c r="N1329" s="1097"/>
      <c r="O1329" s="273">
        <v>88734.103199999998</v>
      </c>
      <c r="P1329" s="269"/>
      <c r="Q1329" s="1055">
        <v>2218.3525800000002</v>
      </c>
      <c r="R1329" s="1055">
        <v>5714.4762499999997</v>
      </c>
      <c r="S1329" s="1055">
        <v>1774.6820600000001</v>
      </c>
      <c r="T1329" s="274">
        <v>98441.614090000003</v>
      </c>
      <c r="U1329" s="272">
        <v>15849.09987</v>
      </c>
      <c r="V1329" s="272">
        <v>114290.71396000001</v>
      </c>
      <c r="W1329" s="275">
        <v>2159.6043</v>
      </c>
      <c r="X1329" s="275">
        <v>363.44819999999999</v>
      </c>
      <c r="Y1329" s="275">
        <v>945.62459999999999</v>
      </c>
      <c r="Z1329" s="272">
        <v>3468.6770999999999</v>
      </c>
      <c r="AA1329" s="274">
        <v>117759.39106000001</v>
      </c>
      <c r="AB1329" s="339"/>
      <c r="AC1329" s="339"/>
      <c r="AD1329" s="339"/>
      <c r="AE1329" s="340"/>
      <c r="AF1329" s="340"/>
      <c r="AG1329" s="340"/>
      <c r="AH1329" s="842">
        <v>117759.39106000001</v>
      </c>
      <c r="AI1329" s="842">
        <v>9813.2800000000007</v>
      </c>
      <c r="AJ1329" s="395"/>
      <c r="AK1329" s="1635">
        <v>188</v>
      </c>
      <c r="AL1329" s="484"/>
      <c r="AM1329" s="751" t="s">
        <v>2604</v>
      </c>
      <c r="AN1329" t="b">
        <v>0</v>
      </c>
      <c r="AO1329" t="e">
        <v>#NAME?</v>
      </c>
      <c r="AQ1329" s="1454"/>
    </row>
    <row r="1330" spans="1:43" ht="13.5" outlineLevel="1" thickBot="1" x14ac:dyDescent="0.25">
      <c r="A1330" s="860"/>
      <c r="B1330" s="807" t="s">
        <v>2277</v>
      </c>
      <c r="C1330" s="978"/>
      <c r="D1330" s="978"/>
      <c r="E1330" s="771">
        <v>346</v>
      </c>
      <c r="F1330" s="403" t="s">
        <v>327</v>
      </c>
      <c r="G1330" s="387" t="s">
        <v>383</v>
      </c>
      <c r="H1330" s="388"/>
      <c r="I1330" s="909">
        <v>1</v>
      </c>
      <c r="J1330" s="389" t="s">
        <v>546</v>
      </c>
      <c r="K1330" s="293"/>
      <c r="L1330" s="655"/>
      <c r="M1330" s="294">
        <v>2.0099999999999998</v>
      </c>
      <c r="N1330" s="1465">
        <v>54</v>
      </c>
      <c r="O1330" s="283">
        <v>88734.103199999998</v>
      </c>
      <c r="P1330" s="297">
        <v>2.5</v>
      </c>
      <c r="Q1330" s="1056">
        <v>2218.3525800000002</v>
      </c>
      <c r="R1330" s="1056">
        <v>5714.4762499999997</v>
      </c>
      <c r="S1330" s="1056">
        <v>1774.6820600000001</v>
      </c>
      <c r="T1330" s="298">
        <v>98441.614090000003</v>
      </c>
      <c r="U1330" s="286">
        <v>15849.09987</v>
      </c>
      <c r="V1330" s="299">
        <v>114290.71396000001</v>
      </c>
      <c r="W1330" s="287">
        <v>2159.6043</v>
      </c>
      <c r="X1330" s="287">
        <v>363.44819999999999</v>
      </c>
      <c r="Y1330" s="287">
        <v>945.62459999999999</v>
      </c>
      <c r="Z1330" s="299">
        <v>3468.6770999999999</v>
      </c>
      <c r="AA1330" s="298">
        <v>117759.39106000001</v>
      </c>
      <c r="AB1330" s="372"/>
      <c r="AC1330" s="372"/>
      <c r="AD1330" s="372"/>
      <c r="AE1330" s="372"/>
      <c r="AF1330" s="372"/>
      <c r="AG1330" s="372"/>
      <c r="AH1330" s="753" t="s">
        <v>364</v>
      </c>
      <c r="AI1330" s="753"/>
      <c r="AJ1330" s="373"/>
      <c r="AK1330" s="1633"/>
      <c r="AL1330" s="483"/>
      <c r="AM1330"/>
      <c r="AO1330" t="s">
        <v>364</v>
      </c>
      <c r="AQ1330" s="1453"/>
    </row>
    <row r="1331" spans="1:43" ht="18.75" customHeight="1" thickBot="1" x14ac:dyDescent="0.25">
      <c r="A1331" s="857">
        <v>1</v>
      </c>
      <c r="B1331" s="858" t="s">
        <v>2280</v>
      </c>
      <c r="C1331" s="980"/>
      <c r="D1331" s="980" t="s">
        <v>364</v>
      </c>
      <c r="E1331" s="772" t="s">
        <v>302</v>
      </c>
      <c r="F1331" s="253"/>
      <c r="G1331" s="254"/>
      <c r="H1331" s="255"/>
      <c r="I1331" s="911"/>
      <c r="J1331" s="256"/>
      <c r="K1331" s="415"/>
      <c r="L1331" s="666"/>
      <c r="M1331" s="354"/>
      <c r="N1331" s="1436"/>
      <c r="O1331" s="249"/>
      <c r="P1331" s="416"/>
      <c r="Q1331" s="1048"/>
      <c r="R1331" s="1048"/>
      <c r="S1331" s="1048"/>
      <c r="T1331" s="249"/>
      <c r="U1331" s="249"/>
      <c r="V1331" s="249"/>
      <c r="W1331" s="249"/>
      <c r="X1331" s="249"/>
      <c r="Y1331" s="249"/>
      <c r="Z1331" s="249"/>
      <c r="AA1331" s="249"/>
      <c r="AB1331" s="260"/>
      <c r="AC1331" s="260"/>
      <c r="AD1331" s="260"/>
      <c r="AE1331" s="260"/>
      <c r="AF1331" s="260"/>
      <c r="AG1331" s="260"/>
      <c r="AH1331" s="261" t="s">
        <v>364</v>
      </c>
      <c r="AI1331" s="261"/>
      <c r="AJ1331" s="267"/>
      <c r="AK1331" s="1636"/>
      <c r="AL1331" s="483"/>
      <c r="AM1331" s="1"/>
      <c r="AN1331" t="b">
        <v>0</v>
      </c>
      <c r="AO1331" t="s">
        <v>364</v>
      </c>
      <c r="AQ1331" s="1453"/>
    </row>
    <row r="1332" spans="1:43" ht="30.75" customHeight="1" x14ac:dyDescent="0.2">
      <c r="A1332" s="804" t="s">
        <v>2175</v>
      </c>
      <c r="B1332" s="805" t="s">
        <v>2280</v>
      </c>
      <c r="C1332" s="975" t="s">
        <v>1634</v>
      </c>
      <c r="D1332" s="975" t="s">
        <v>181</v>
      </c>
      <c r="E1332" s="766">
        <v>401</v>
      </c>
      <c r="F1332" s="378">
        <v>110</v>
      </c>
      <c r="G1332" s="378" t="s">
        <v>28</v>
      </c>
      <c r="H1332" s="378" t="s">
        <v>498</v>
      </c>
      <c r="I1332" s="906"/>
      <c r="J1332" s="379" t="s">
        <v>754</v>
      </c>
      <c r="K1332" s="271">
        <v>62275</v>
      </c>
      <c r="L1332" s="327" t="s">
        <v>583</v>
      </c>
      <c r="M1332" s="272">
        <v>3.5199999999999996</v>
      </c>
      <c r="N1332" s="1097"/>
      <c r="O1332" s="273">
        <v>91489.73520000001</v>
      </c>
      <c r="P1332" s="269"/>
      <c r="Q1332" s="1055">
        <v>2287.2433799999999</v>
      </c>
      <c r="R1332" s="1055">
        <v>5891.9389499999988</v>
      </c>
      <c r="S1332" s="1055">
        <v>1829.7947000000001</v>
      </c>
      <c r="T1332" s="274">
        <v>101498.71222999999</v>
      </c>
      <c r="U1332" s="272">
        <v>16341.292660000001</v>
      </c>
      <c r="V1332" s="272">
        <v>117840.00489</v>
      </c>
      <c r="W1332" s="275">
        <v>3781.9935999999998</v>
      </c>
      <c r="X1332" s="275">
        <v>636.48640000000012</v>
      </c>
      <c r="Y1332" s="275">
        <v>1656.0191999999997</v>
      </c>
      <c r="Z1332" s="272">
        <v>6074.4992000000002</v>
      </c>
      <c r="AA1332" s="274">
        <v>123914.50408999999</v>
      </c>
      <c r="AB1332" s="341">
        <v>38098.821600000003</v>
      </c>
      <c r="AC1332" s="341">
        <v>5370.6441600000007</v>
      </c>
      <c r="AD1332" s="339">
        <v>950.04</v>
      </c>
      <c r="AE1332" s="340">
        <v>41736.497086367999</v>
      </c>
      <c r="AF1332" s="340">
        <v>5883.4332643968</v>
      </c>
      <c r="AG1332" s="340">
        <v>1561.12</v>
      </c>
      <c r="AH1332" s="842">
        <v>173095.55444076477</v>
      </c>
      <c r="AI1332" s="842">
        <v>2.78</v>
      </c>
      <c r="AJ1332" s="395"/>
      <c r="AK1332" s="1635">
        <v>189</v>
      </c>
      <c r="AL1332" s="484"/>
      <c r="AM1332" s="751" t="s">
        <v>2604</v>
      </c>
      <c r="AN1332" t="b">
        <v>0</v>
      </c>
      <c r="AO1332" t="e">
        <v>#NAME?</v>
      </c>
      <c r="AQ1332" s="1454"/>
    </row>
    <row r="1333" spans="1:43" outlineLevel="1" x14ac:dyDescent="0.2">
      <c r="A1333" s="787"/>
      <c r="B1333" s="781" t="s">
        <v>2280</v>
      </c>
      <c r="C1333" s="977"/>
      <c r="D1333" s="977"/>
      <c r="E1333" s="767">
        <v>401</v>
      </c>
      <c r="F1333" s="276">
        <v>110</v>
      </c>
      <c r="G1333" s="276" t="s">
        <v>28</v>
      </c>
      <c r="H1333" s="277"/>
      <c r="I1333" s="895">
        <v>1</v>
      </c>
      <c r="J1333" s="279" t="s">
        <v>546</v>
      </c>
      <c r="K1333" s="319"/>
      <c r="L1333" s="321"/>
      <c r="M1333" s="281">
        <v>1</v>
      </c>
      <c r="N1333" s="1463">
        <v>54</v>
      </c>
      <c r="O1333" s="283">
        <v>44146.32</v>
      </c>
      <c r="P1333" s="284">
        <v>2.5</v>
      </c>
      <c r="Q1333" s="1056">
        <v>1103.6579999999999</v>
      </c>
      <c r="R1333" s="1056">
        <v>2843.0230099999999</v>
      </c>
      <c r="S1333" s="1056">
        <v>882.92639999999994</v>
      </c>
      <c r="T1333" s="285">
        <v>48975.927409999997</v>
      </c>
      <c r="U1333" s="286">
        <v>7885.1243100000002</v>
      </c>
      <c r="V1333" s="286">
        <v>56861.051719999996</v>
      </c>
      <c r="W1333" s="287">
        <v>1074.43</v>
      </c>
      <c r="X1333" s="287">
        <v>180.82</v>
      </c>
      <c r="Y1333" s="287">
        <v>470.46</v>
      </c>
      <c r="Z1333" s="286">
        <v>1725.71</v>
      </c>
      <c r="AA1333" s="285">
        <v>58586.761719999995</v>
      </c>
      <c r="AB1333" s="369"/>
      <c r="AC1333" s="369"/>
      <c r="AD1333" s="369"/>
      <c r="AE1333" s="350"/>
      <c r="AF1333" s="350"/>
      <c r="AG1333" s="350"/>
      <c r="AH1333" s="832"/>
      <c r="AI1333" s="843"/>
      <c r="AJ1333" s="351"/>
      <c r="AK1333" s="1636"/>
      <c r="AL1333" s="483"/>
      <c r="AM1333"/>
      <c r="AO1333" t="s">
        <v>364</v>
      </c>
      <c r="AQ1333" s="1453"/>
    </row>
    <row r="1334" spans="1:43" outlineLevel="1" x14ac:dyDescent="0.2">
      <c r="A1334" s="787"/>
      <c r="B1334" s="781" t="s">
        <v>2280</v>
      </c>
      <c r="C1334" s="977"/>
      <c r="D1334" s="977"/>
      <c r="E1334" s="767">
        <v>401</v>
      </c>
      <c r="F1334" s="276">
        <v>110</v>
      </c>
      <c r="G1334" s="276" t="s">
        <v>28</v>
      </c>
      <c r="H1334" s="277"/>
      <c r="I1334" s="895">
        <v>180</v>
      </c>
      <c r="J1334" s="279" t="s">
        <v>543</v>
      </c>
      <c r="K1334" s="319"/>
      <c r="L1334" s="322"/>
      <c r="M1334" s="281">
        <v>1</v>
      </c>
      <c r="N1334" s="1463">
        <v>30</v>
      </c>
      <c r="O1334" s="283">
        <v>17222.400000000001</v>
      </c>
      <c r="P1334" s="284">
        <v>2.5</v>
      </c>
      <c r="Q1334" s="1056">
        <v>430.56</v>
      </c>
      <c r="R1334" s="1056">
        <v>1109.12256</v>
      </c>
      <c r="S1334" s="1056">
        <v>344.44799999999998</v>
      </c>
      <c r="T1334" s="285">
        <v>19106.530560000003</v>
      </c>
      <c r="U1334" s="286">
        <v>3076.1514200000001</v>
      </c>
      <c r="V1334" s="286">
        <v>22182.681980000001</v>
      </c>
      <c r="W1334" s="287">
        <v>1074.43</v>
      </c>
      <c r="X1334" s="287">
        <v>180.82</v>
      </c>
      <c r="Y1334" s="287">
        <v>470.46</v>
      </c>
      <c r="Z1334" s="286">
        <v>1725.71</v>
      </c>
      <c r="AA1334" s="285">
        <v>23908.39198</v>
      </c>
      <c r="AB1334" s="263"/>
      <c r="AC1334" s="263"/>
      <c r="AD1334" s="263"/>
      <c r="AE1334" s="249"/>
      <c r="AF1334" s="249"/>
      <c r="AG1334" s="249"/>
      <c r="AH1334" s="830"/>
      <c r="AI1334" s="225"/>
      <c r="AJ1334" s="266"/>
      <c r="AK1334" s="1636"/>
      <c r="AL1334" s="483"/>
      <c r="AM1334"/>
      <c r="AO1334" t="s">
        <v>364</v>
      </c>
      <c r="AQ1334" s="1453"/>
    </row>
    <row r="1335" spans="1:43" outlineLevel="1" x14ac:dyDescent="0.2">
      <c r="A1335" s="787"/>
      <c r="B1335" s="781" t="s">
        <v>2280</v>
      </c>
      <c r="C1335" s="977"/>
      <c r="D1335" s="977"/>
      <c r="E1335" s="767">
        <v>401</v>
      </c>
      <c r="F1335" s="276">
        <v>110</v>
      </c>
      <c r="G1335" s="276" t="s">
        <v>28</v>
      </c>
      <c r="H1335" s="277"/>
      <c r="I1335" s="895">
        <v>160</v>
      </c>
      <c r="J1335" s="279" t="s">
        <v>563</v>
      </c>
      <c r="K1335" s="319"/>
      <c r="L1335" s="322"/>
      <c r="M1335" s="281">
        <v>1</v>
      </c>
      <c r="N1335" s="1463">
        <v>36</v>
      </c>
      <c r="O1335" s="283">
        <v>21791.88</v>
      </c>
      <c r="P1335" s="284">
        <v>2.5</v>
      </c>
      <c r="Q1335" s="1056">
        <v>544.79700000000003</v>
      </c>
      <c r="R1335" s="1056">
        <v>1403.39707</v>
      </c>
      <c r="S1335" s="1056">
        <v>435.83760000000001</v>
      </c>
      <c r="T1335" s="285">
        <v>24175.911669999998</v>
      </c>
      <c r="U1335" s="286">
        <v>3892.3217800000002</v>
      </c>
      <c r="V1335" s="286">
        <v>28068.23345</v>
      </c>
      <c r="W1335" s="287">
        <v>1074.43</v>
      </c>
      <c r="X1335" s="287">
        <v>180.82</v>
      </c>
      <c r="Y1335" s="287">
        <v>470.46</v>
      </c>
      <c r="Z1335" s="286">
        <v>1725.71</v>
      </c>
      <c r="AA1335" s="285">
        <v>29793.943449999999</v>
      </c>
      <c r="AB1335" s="263"/>
      <c r="AC1335" s="263"/>
      <c r="AD1335" s="263"/>
      <c r="AE1335" s="249"/>
      <c r="AF1335" s="249"/>
      <c r="AG1335" s="249"/>
      <c r="AH1335" s="830"/>
      <c r="AI1335" s="225"/>
      <c r="AJ1335" s="266"/>
      <c r="AK1335" s="1636"/>
      <c r="AL1335" s="483"/>
      <c r="AM1335"/>
      <c r="AO1335" t="s">
        <v>364</v>
      </c>
      <c r="AQ1335" s="1453"/>
    </row>
    <row r="1336" spans="1:43" outlineLevel="1" x14ac:dyDescent="0.2">
      <c r="A1336" s="787"/>
      <c r="B1336" s="781" t="s">
        <v>2280</v>
      </c>
      <c r="C1336" s="977"/>
      <c r="D1336" s="977"/>
      <c r="E1336" s="767">
        <v>401</v>
      </c>
      <c r="F1336" s="276">
        <v>110</v>
      </c>
      <c r="G1336" s="276" t="s">
        <v>28</v>
      </c>
      <c r="H1336" s="277"/>
      <c r="I1336" s="895">
        <v>200</v>
      </c>
      <c r="J1336" s="279" t="s">
        <v>1927</v>
      </c>
      <c r="K1336" s="319">
        <v>61468</v>
      </c>
      <c r="L1336" s="322"/>
      <c r="M1336" s="281">
        <v>0.46</v>
      </c>
      <c r="N1336" s="1463">
        <v>27</v>
      </c>
      <c r="O1336" s="283">
        <v>7042.8576000000003</v>
      </c>
      <c r="P1336" s="284">
        <v>2.5</v>
      </c>
      <c r="Q1336" s="1056">
        <v>176.07144</v>
      </c>
      <c r="R1336" s="1056">
        <v>453.56002999999998</v>
      </c>
      <c r="S1336" s="1056">
        <v>140.85714999999999</v>
      </c>
      <c r="T1336" s="285">
        <v>7813.3462199999994</v>
      </c>
      <c r="U1336" s="286">
        <v>1257.94874</v>
      </c>
      <c r="V1336" s="286">
        <v>9071.2949599999993</v>
      </c>
      <c r="W1336" s="287">
        <v>494.23779999999999</v>
      </c>
      <c r="X1336" s="287">
        <v>83.177199999999999</v>
      </c>
      <c r="Y1336" s="287">
        <v>216.41159999999999</v>
      </c>
      <c r="Z1336" s="286">
        <v>793.82659999999998</v>
      </c>
      <c r="AA1336" s="285">
        <v>9865.1215599999996</v>
      </c>
      <c r="AB1336" s="257">
        <v>37419.459840000003</v>
      </c>
      <c r="AC1336" s="257">
        <v>5303.4408000000003</v>
      </c>
      <c r="AD1336" s="263"/>
      <c r="AE1336" s="249">
        <v>40992.269865523202</v>
      </c>
      <c r="AF1336" s="249">
        <v>5809.813327584</v>
      </c>
      <c r="AG1336" s="249"/>
      <c r="AH1336" s="830"/>
      <c r="AI1336" s="225"/>
      <c r="AJ1336" s="266"/>
      <c r="AK1336" s="1636"/>
      <c r="AL1336" s="483"/>
      <c r="AM1336"/>
      <c r="AO1336" t="s">
        <v>364</v>
      </c>
      <c r="AQ1336" s="1453"/>
    </row>
    <row r="1337" spans="1:43" outlineLevel="1" x14ac:dyDescent="0.2">
      <c r="A1337" s="787"/>
      <c r="B1337" s="781" t="s">
        <v>2280</v>
      </c>
      <c r="C1337" s="977"/>
      <c r="D1337" s="977"/>
      <c r="E1337" s="767">
        <v>401</v>
      </c>
      <c r="F1337" s="276">
        <v>110</v>
      </c>
      <c r="G1337" s="276" t="s">
        <v>28</v>
      </c>
      <c r="H1337" s="277"/>
      <c r="I1337" s="895">
        <v>161</v>
      </c>
      <c r="J1337" s="279" t="s">
        <v>527</v>
      </c>
      <c r="K1337" s="277"/>
      <c r="L1337" s="322"/>
      <c r="M1337" s="281">
        <v>0.05</v>
      </c>
      <c r="N1337" s="1463">
        <v>37</v>
      </c>
      <c r="O1337" s="283">
        <v>1133.172</v>
      </c>
      <c r="P1337" s="284">
        <v>2.5</v>
      </c>
      <c r="Q1337" s="1056">
        <v>28.3293</v>
      </c>
      <c r="R1337" s="1056">
        <v>72.976280000000003</v>
      </c>
      <c r="S1337" s="1056">
        <v>22.663440000000001</v>
      </c>
      <c r="T1337" s="285">
        <v>1257.1410200000003</v>
      </c>
      <c r="U1337" s="286">
        <v>202.3997</v>
      </c>
      <c r="V1337" s="286">
        <v>1459.5407200000002</v>
      </c>
      <c r="W1337" s="287">
        <v>53.721499999999999</v>
      </c>
      <c r="X1337" s="287">
        <v>9.0410000000000004</v>
      </c>
      <c r="Y1337" s="287">
        <v>23.523</v>
      </c>
      <c r="Z1337" s="286">
        <v>86.285499999999999</v>
      </c>
      <c r="AA1337" s="285">
        <v>1545.8262200000001</v>
      </c>
      <c r="AB1337" s="263"/>
      <c r="AC1337" s="263"/>
      <c r="AD1337" s="263"/>
      <c r="AE1337" s="249"/>
      <c r="AF1337" s="249"/>
      <c r="AG1337" s="249"/>
      <c r="AH1337" s="835"/>
      <c r="AI1337" s="233"/>
      <c r="AJ1337" s="355"/>
      <c r="AK1337" s="1636"/>
      <c r="AL1337" s="483"/>
      <c r="AM1337"/>
      <c r="AO1337" t="s">
        <v>364</v>
      </c>
      <c r="AQ1337" s="1457"/>
    </row>
    <row r="1338" spans="1:43" outlineLevel="1" x14ac:dyDescent="0.2">
      <c r="A1338" s="787"/>
      <c r="B1338" s="807" t="s">
        <v>2280</v>
      </c>
      <c r="C1338" s="978"/>
      <c r="D1338" s="978"/>
      <c r="E1338" s="768">
        <v>401</v>
      </c>
      <c r="F1338" s="289">
        <v>110</v>
      </c>
      <c r="G1338" s="289" t="s">
        <v>28</v>
      </c>
      <c r="H1338" s="290"/>
      <c r="I1338" s="899">
        <v>200</v>
      </c>
      <c r="J1338" s="292" t="s">
        <v>1927</v>
      </c>
      <c r="K1338" s="290">
        <v>807</v>
      </c>
      <c r="L1338" s="656"/>
      <c r="M1338" s="294">
        <v>0.01</v>
      </c>
      <c r="N1338" s="1465">
        <v>27</v>
      </c>
      <c r="O1338" s="283">
        <v>153.10560000000001</v>
      </c>
      <c r="P1338" s="297">
        <v>2.5</v>
      </c>
      <c r="Q1338" s="1056">
        <v>3.8276400000000002</v>
      </c>
      <c r="R1338" s="1056">
        <v>9.86</v>
      </c>
      <c r="S1338" s="1056">
        <v>3.0621100000000001</v>
      </c>
      <c r="T1338" s="298">
        <v>169.85535000000002</v>
      </c>
      <c r="U1338" s="286">
        <v>27.346710000000002</v>
      </c>
      <c r="V1338" s="299">
        <v>197.20206000000002</v>
      </c>
      <c r="W1338" s="287">
        <v>10.744300000000001</v>
      </c>
      <c r="X1338" s="287">
        <v>1.8082</v>
      </c>
      <c r="Y1338" s="287">
        <v>4.7046000000000001</v>
      </c>
      <c r="Z1338" s="299">
        <v>17.257100000000001</v>
      </c>
      <c r="AA1338" s="298">
        <v>214.45916000000003</v>
      </c>
      <c r="AB1338" s="368">
        <v>679.36176</v>
      </c>
      <c r="AC1338" s="368">
        <v>67.203360000000004</v>
      </c>
      <c r="AD1338" s="465"/>
      <c r="AE1338" s="260">
        <v>744.22722084480006</v>
      </c>
      <c r="AF1338" s="260">
        <v>73.619936812800006</v>
      </c>
      <c r="AG1338" s="260"/>
      <c r="AH1338" s="356"/>
      <c r="AI1338" s="356"/>
      <c r="AJ1338" s="357"/>
      <c r="AK1338" s="1633"/>
      <c r="AL1338" s="483"/>
      <c r="AM1338"/>
      <c r="AO1338" t="s">
        <v>364</v>
      </c>
      <c r="AQ1338" s="1457"/>
    </row>
    <row r="1339" spans="1:43" ht="24" customHeight="1" x14ac:dyDescent="0.2">
      <c r="A1339" s="804" t="s">
        <v>2176</v>
      </c>
      <c r="B1339" s="781" t="s">
        <v>2280</v>
      </c>
      <c r="C1339" s="977" t="s">
        <v>1634</v>
      </c>
      <c r="D1339" s="977" t="s">
        <v>181</v>
      </c>
      <c r="E1339" s="769">
        <v>402</v>
      </c>
      <c r="F1339" s="268">
        <v>111</v>
      </c>
      <c r="G1339" s="268" t="s">
        <v>28</v>
      </c>
      <c r="H1339" s="268" t="s">
        <v>498</v>
      </c>
      <c r="I1339" s="898"/>
      <c r="J1339" s="302" t="s">
        <v>755</v>
      </c>
      <c r="K1339" s="271">
        <v>35065</v>
      </c>
      <c r="L1339" s="327" t="s">
        <v>583</v>
      </c>
      <c r="M1339" s="272">
        <v>2.4799999999999995</v>
      </c>
      <c r="N1339" s="1097"/>
      <c r="O1339" s="273">
        <v>69210.388800000001</v>
      </c>
      <c r="P1339" s="269"/>
      <c r="Q1339" s="1055">
        <v>1730.25972</v>
      </c>
      <c r="R1339" s="1055">
        <v>4457.1490399999993</v>
      </c>
      <c r="S1339" s="1055">
        <v>1384.20777</v>
      </c>
      <c r="T1339" s="274">
        <v>76782.00533</v>
      </c>
      <c r="U1339" s="272">
        <v>12361.90285</v>
      </c>
      <c r="V1339" s="272">
        <v>89143.908179999999</v>
      </c>
      <c r="W1339" s="275">
        <v>2664.5864000000001</v>
      </c>
      <c r="X1339" s="275">
        <v>448.43359999999996</v>
      </c>
      <c r="Y1339" s="275">
        <v>1166.7408</v>
      </c>
      <c r="Z1339" s="272">
        <v>4279.7608</v>
      </c>
      <c r="AA1339" s="274">
        <v>93423.668980000002</v>
      </c>
      <c r="AB1339" s="341">
        <v>15843.744000000001</v>
      </c>
      <c r="AC1339" s="341">
        <v>3733.4404799999998</v>
      </c>
      <c r="AD1339" s="339">
        <v>950.04</v>
      </c>
      <c r="AE1339" s="340">
        <v>17356.504677120003</v>
      </c>
      <c r="AF1339" s="340">
        <v>4089.9093770303998</v>
      </c>
      <c r="AG1339" s="340">
        <v>1561.12</v>
      </c>
      <c r="AH1339" s="842">
        <v>116431.2030341504</v>
      </c>
      <c r="AI1339" s="842">
        <v>3.32</v>
      </c>
      <c r="AJ1339" s="395"/>
      <c r="AK1339" s="1635">
        <v>190</v>
      </c>
      <c r="AL1339" s="484"/>
      <c r="AM1339" s="751" t="s">
        <v>2604</v>
      </c>
      <c r="AN1339" t="b">
        <v>0</v>
      </c>
      <c r="AO1339" t="e">
        <v>#NAME?</v>
      </c>
      <c r="AQ1339" s="1454"/>
    </row>
    <row r="1340" spans="1:43" outlineLevel="1" x14ac:dyDescent="0.2">
      <c r="A1340" s="787"/>
      <c r="B1340" s="781" t="s">
        <v>2280</v>
      </c>
      <c r="C1340" s="977"/>
      <c r="D1340" s="977"/>
      <c r="E1340" s="767">
        <v>402</v>
      </c>
      <c r="F1340" s="276">
        <v>111</v>
      </c>
      <c r="G1340" s="276" t="s">
        <v>28</v>
      </c>
      <c r="H1340" s="277"/>
      <c r="I1340" s="895">
        <v>1</v>
      </c>
      <c r="J1340" s="279" t="s">
        <v>546</v>
      </c>
      <c r="K1340" s="319"/>
      <c r="L1340" s="321"/>
      <c r="M1340" s="281">
        <v>1</v>
      </c>
      <c r="N1340" s="1463">
        <v>54</v>
      </c>
      <c r="O1340" s="283">
        <v>44146.32</v>
      </c>
      <c r="P1340" s="284">
        <v>2.5</v>
      </c>
      <c r="Q1340" s="1056">
        <v>1103.6579999999999</v>
      </c>
      <c r="R1340" s="1056">
        <v>2843.0230099999999</v>
      </c>
      <c r="S1340" s="1056">
        <v>882.92639999999994</v>
      </c>
      <c r="T1340" s="285">
        <v>48975.927409999997</v>
      </c>
      <c r="U1340" s="286">
        <v>7885.1243100000002</v>
      </c>
      <c r="V1340" s="286">
        <v>56861.051719999996</v>
      </c>
      <c r="W1340" s="287">
        <v>1074.43</v>
      </c>
      <c r="X1340" s="287">
        <v>180.82</v>
      </c>
      <c r="Y1340" s="287">
        <v>470.46</v>
      </c>
      <c r="Z1340" s="286">
        <v>1725.71</v>
      </c>
      <c r="AA1340" s="285">
        <v>58586.761719999995</v>
      </c>
      <c r="AB1340" s="369"/>
      <c r="AC1340" s="369"/>
      <c r="AD1340" s="369"/>
      <c r="AE1340" s="350"/>
      <c r="AF1340" s="350"/>
      <c r="AG1340" s="350"/>
      <c r="AH1340" s="832"/>
      <c r="AI1340" s="843"/>
      <c r="AJ1340" s="351"/>
      <c r="AK1340" s="1636"/>
      <c r="AL1340" s="483"/>
      <c r="AM1340"/>
      <c r="AO1340" t="s">
        <v>364</v>
      </c>
      <c r="AQ1340" s="1453"/>
    </row>
    <row r="1341" spans="1:43" outlineLevel="1" x14ac:dyDescent="0.2">
      <c r="A1341" s="787"/>
      <c r="B1341" s="781" t="s">
        <v>2280</v>
      </c>
      <c r="C1341" s="977"/>
      <c r="D1341" s="977"/>
      <c r="E1341" s="767">
        <v>402</v>
      </c>
      <c r="F1341" s="276">
        <v>111</v>
      </c>
      <c r="G1341" s="276" t="s">
        <v>28</v>
      </c>
      <c r="H1341" s="277"/>
      <c r="I1341" s="895">
        <v>180</v>
      </c>
      <c r="J1341" s="279" t="s">
        <v>543</v>
      </c>
      <c r="K1341" s="319"/>
      <c r="L1341" s="322"/>
      <c r="M1341" s="281">
        <v>1</v>
      </c>
      <c r="N1341" s="1463">
        <v>30</v>
      </c>
      <c r="O1341" s="283">
        <v>17222.400000000001</v>
      </c>
      <c r="P1341" s="284">
        <v>2.5</v>
      </c>
      <c r="Q1341" s="1056">
        <v>430.56</v>
      </c>
      <c r="R1341" s="1056">
        <v>1109.12256</v>
      </c>
      <c r="S1341" s="1056">
        <v>344.44799999999998</v>
      </c>
      <c r="T1341" s="285">
        <v>19106.530560000003</v>
      </c>
      <c r="U1341" s="286">
        <v>3076.1514200000001</v>
      </c>
      <c r="V1341" s="286">
        <v>22182.681980000001</v>
      </c>
      <c r="W1341" s="287">
        <v>1074.43</v>
      </c>
      <c r="X1341" s="287">
        <v>180.82</v>
      </c>
      <c r="Y1341" s="287">
        <v>470.46</v>
      </c>
      <c r="Z1341" s="286">
        <v>1725.71</v>
      </c>
      <c r="AA1341" s="285">
        <v>23908.39198</v>
      </c>
      <c r="AB1341" s="263"/>
      <c r="AC1341" s="263"/>
      <c r="AD1341" s="263"/>
      <c r="AE1341" s="249"/>
      <c r="AF1341" s="249"/>
      <c r="AG1341" s="249"/>
      <c r="AH1341" s="830"/>
      <c r="AI1341" s="225"/>
      <c r="AJ1341" s="266"/>
      <c r="AK1341" s="1636"/>
      <c r="AL1341" s="483"/>
      <c r="AM1341"/>
      <c r="AO1341" t="s">
        <v>364</v>
      </c>
      <c r="AQ1341" s="1453"/>
    </row>
    <row r="1342" spans="1:43" outlineLevel="1" x14ac:dyDescent="0.2">
      <c r="A1342" s="787"/>
      <c r="B1342" s="781" t="s">
        <v>2280</v>
      </c>
      <c r="C1342" s="977"/>
      <c r="D1342" s="977"/>
      <c r="E1342" s="767">
        <v>402</v>
      </c>
      <c r="F1342" s="276">
        <v>111</v>
      </c>
      <c r="G1342" s="276" t="s">
        <v>28</v>
      </c>
      <c r="H1342" s="277"/>
      <c r="I1342" s="895">
        <v>181</v>
      </c>
      <c r="J1342" s="279" t="s">
        <v>552</v>
      </c>
      <c r="K1342" s="319"/>
      <c r="L1342" s="322"/>
      <c r="M1342" s="281">
        <v>0.1</v>
      </c>
      <c r="N1342" s="1463">
        <v>29</v>
      </c>
      <c r="O1342" s="283">
        <v>1656.0119999999999</v>
      </c>
      <c r="P1342" s="284">
        <v>2.5</v>
      </c>
      <c r="Q1342" s="1056">
        <v>41.400300000000001</v>
      </c>
      <c r="R1342" s="1056">
        <v>106.64717</v>
      </c>
      <c r="S1342" s="1056">
        <v>33.120240000000003</v>
      </c>
      <c r="T1342" s="285">
        <v>1837.1797099999999</v>
      </c>
      <c r="U1342" s="286">
        <v>295.78593000000001</v>
      </c>
      <c r="V1342" s="286">
        <v>2132.9656399999999</v>
      </c>
      <c r="W1342" s="287">
        <v>107.443</v>
      </c>
      <c r="X1342" s="287">
        <v>18.082000000000001</v>
      </c>
      <c r="Y1342" s="287">
        <v>47.045999999999999</v>
      </c>
      <c r="Z1342" s="286">
        <v>172.571</v>
      </c>
      <c r="AA1342" s="285">
        <v>2305.5366399999998</v>
      </c>
      <c r="AB1342" s="263"/>
      <c r="AC1342" s="263"/>
      <c r="AD1342" s="263"/>
      <c r="AE1342" s="249"/>
      <c r="AF1342" s="249"/>
      <c r="AG1342" s="249"/>
      <c r="AH1342" s="830"/>
      <c r="AI1342" s="225"/>
      <c r="AJ1342" s="266"/>
      <c r="AK1342" s="1636"/>
      <c r="AL1342" s="483"/>
      <c r="AM1342"/>
      <c r="AO1342" t="s">
        <v>364</v>
      </c>
      <c r="AQ1342" s="1453"/>
    </row>
    <row r="1343" spans="1:43" outlineLevel="1" x14ac:dyDescent="0.2">
      <c r="A1343" s="787"/>
      <c r="B1343" s="781" t="s">
        <v>2280</v>
      </c>
      <c r="C1343" s="977"/>
      <c r="D1343" s="977"/>
      <c r="E1343" s="767">
        <v>402</v>
      </c>
      <c r="F1343" s="276">
        <v>111</v>
      </c>
      <c r="G1343" s="276" t="s">
        <v>28</v>
      </c>
      <c r="H1343" s="277"/>
      <c r="I1343" s="895">
        <v>200</v>
      </c>
      <c r="J1343" s="279" t="s">
        <v>1927</v>
      </c>
      <c r="K1343" s="319">
        <v>34258</v>
      </c>
      <c r="L1343" s="322"/>
      <c r="M1343" s="281">
        <v>0.32</v>
      </c>
      <c r="N1343" s="1463">
        <v>27</v>
      </c>
      <c r="O1343" s="283">
        <v>4899.3792000000003</v>
      </c>
      <c r="P1343" s="284">
        <v>2.5</v>
      </c>
      <c r="Q1343" s="1056">
        <v>122.48448</v>
      </c>
      <c r="R1343" s="1056">
        <v>315.52001999999999</v>
      </c>
      <c r="S1343" s="1056">
        <v>97.987579999999994</v>
      </c>
      <c r="T1343" s="285">
        <v>5435.3712800000003</v>
      </c>
      <c r="U1343" s="286">
        <v>875.09478000000001</v>
      </c>
      <c r="V1343" s="286">
        <v>6310.4660600000007</v>
      </c>
      <c r="W1343" s="287">
        <v>343.81760000000003</v>
      </c>
      <c r="X1343" s="287">
        <v>57.862400000000001</v>
      </c>
      <c r="Y1343" s="287">
        <v>150.5472</v>
      </c>
      <c r="Z1343" s="286">
        <v>552.22720000000004</v>
      </c>
      <c r="AA1343" s="285">
        <v>6862.6932600000009</v>
      </c>
      <c r="AB1343" s="257">
        <v>15384.025440000001</v>
      </c>
      <c r="AC1343" s="257">
        <v>3666.2371199999998</v>
      </c>
      <c r="AD1343" s="263"/>
      <c r="AE1343" s="249">
        <v>16852.892189011203</v>
      </c>
      <c r="AF1343" s="249">
        <v>4016.2894402175998</v>
      </c>
      <c r="AG1343" s="249"/>
      <c r="AH1343" s="830"/>
      <c r="AI1343" s="225"/>
      <c r="AJ1343" s="266"/>
      <c r="AK1343" s="1636"/>
      <c r="AL1343" s="483"/>
      <c r="AM1343"/>
      <c r="AO1343" t="s">
        <v>364</v>
      </c>
      <c r="AQ1343" s="1453"/>
    </row>
    <row r="1344" spans="1:43" outlineLevel="1" x14ac:dyDescent="0.2">
      <c r="A1344" s="787"/>
      <c r="B1344" s="781" t="s">
        <v>2280</v>
      </c>
      <c r="C1344" s="977"/>
      <c r="D1344" s="977"/>
      <c r="E1344" s="767">
        <v>402</v>
      </c>
      <c r="F1344" s="276">
        <v>111</v>
      </c>
      <c r="G1344" s="276" t="s">
        <v>28</v>
      </c>
      <c r="H1344" s="277"/>
      <c r="I1344" s="895">
        <v>161</v>
      </c>
      <c r="J1344" s="279" t="s">
        <v>527</v>
      </c>
      <c r="K1344" s="277"/>
      <c r="L1344" s="322"/>
      <c r="M1344" s="281">
        <v>0.05</v>
      </c>
      <c r="N1344" s="1463">
        <v>37</v>
      </c>
      <c r="O1344" s="283">
        <v>1133.172</v>
      </c>
      <c r="P1344" s="284">
        <v>2.5</v>
      </c>
      <c r="Q1344" s="1056">
        <v>28.3293</v>
      </c>
      <c r="R1344" s="1056">
        <v>72.976280000000003</v>
      </c>
      <c r="S1344" s="1056">
        <v>22.663440000000001</v>
      </c>
      <c r="T1344" s="285">
        <v>1257.1410200000003</v>
      </c>
      <c r="U1344" s="286">
        <v>202.3997</v>
      </c>
      <c r="V1344" s="286">
        <v>1459.5407200000002</v>
      </c>
      <c r="W1344" s="287">
        <v>53.721499999999999</v>
      </c>
      <c r="X1344" s="287">
        <v>9.0410000000000004</v>
      </c>
      <c r="Y1344" s="287">
        <v>23.523</v>
      </c>
      <c r="Z1344" s="286">
        <v>86.285499999999999</v>
      </c>
      <c r="AA1344" s="285">
        <v>1545.8262200000001</v>
      </c>
      <c r="AB1344" s="263"/>
      <c r="AC1344" s="263"/>
      <c r="AD1344" s="263"/>
      <c r="AE1344" s="249"/>
      <c r="AF1344" s="249"/>
      <c r="AG1344" s="249"/>
      <c r="AH1344" s="835"/>
      <c r="AI1344" s="233"/>
      <c r="AJ1344" s="355"/>
      <c r="AK1344" s="1636"/>
      <c r="AL1344" s="483"/>
      <c r="AM1344"/>
      <c r="AO1344" t="s">
        <v>364</v>
      </c>
      <c r="AQ1344" s="1457"/>
    </row>
    <row r="1345" spans="1:43" outlineLevel="1" x14ac:dyDescent="0.2">
      <c r="A1345" s="787"/>
      <c r="B1345" s="807" t="s">
        <v>2280</v>
      </c>
      <c r="C1345" s="978"/>
      <c r="D1345" s="978"/>
      <c r="E1345" s="768">
        <v>402</v>
      </c>
      <c r="F1345" s="289">
        <v>111</v>
      </c>
      <c r="G1345" s="289" t="s">
        <v>28</v>
      </c>
      <c r="H1345" s="290"/>
      <c r="I1345" s="899">
        <v>201</v>
      </c>
      <c r="J1345" s="292" t="s">
        <v>2609</v>
      </c>
      <c r="K1345" s="290">
        <v>807</v>
      </c>
      <c r="L1345" s="656"/>
      <c r="M1345" s="294">
        <v>0.01</v>
      </c>
      <c r="N1345" s="1465">
        <v>27</v>
      </c>
      <c r="O1345" s="283">
        <v>153.10560000000001</v>
      </c>
      <c r="P1345" s="297">
        <v>2.5</v>
      </c>
      <c r="Q1345" s="1056">
        <v>3.8276400000000002</v>
      </c>
      <c r="R1345" s="1056">
        <v>9.86</v>
      </c>
      <c r="S1345" s="1056">
        <v>3.0621100000000001</v>
      </c>
      <c r="T1345" s="298">
        <v>169.85535000000002</v>
      </c>
      <c r="U1345" s="286">
        <v>27.346710000000002</v>
      </c>
      <c r="V1345" s="299">
        <v>197.20206000000002</v>
      </c>
      <c r="W1345" s="287">
        <v>10.744300000000001</v>
      </c>
      <c r="X1345" s="287">
        <v>1.8082</v>
      </c>
      <c r="Y1345" s="287">
        <v>4.7046000000000001</v>
      </c>
      <c r="Z1345" s="299">
        <v>17.257100000000001</v>
      </c>
      <c r="AA1345" s="298">
        <v>214.45916000000003</v>
      </c>
      <c r="AB1345" s="368">
        <v>459.71855999999997</v>
      </c>
      <c r="AC1345" s="368">
        <v>67.203360000000004</v>
      </c>
      <c r="AD1345" s="465"/>
      <c r="AE1345" s="260">
        <v>503.61248810879999</v>
      </c>
      <c r="AF1345" s="260">
        <v>73.619936812800006</v>
      </c>
      <c r="AG1345" s="260"/>
      <c r="AH1345" s="356"/>
      <c r="AI1345" s="356"/>
      <c r="AJ1345" s="357"/>
      <c r="AK1345" s="1633"/>
      <c r="AL1345" s="483"/>
      <c r="AM1345"/>
      <c r="AO1345" t="s">
        <v>364</v>
      </c>
      <c r="AQ1345" s="1457"/>
    </row>
    <row r="1346" spans="1:43" ht="27.75" customHeight="1" x14ac:dyDescent="0.2">
      <c r="A1346" s="804" t="s">
        <v>2177</v>
      </c>
      <c r="B1346" s="1249" t="s">
        <v>2280</v>
      </c>
      <c r="C1346" s="1250" t="s">
        <v>1634</v>
      </c>
      <c r="D1346" s="1250" t="s">
        <v>181</v>
      </c>
      <c r="E1346" s="1333">
        <v>404</v>
      </c>
      <c r="F1346" s="1334">
        <v>101</v>
      </c>
      <c r="G1346" s="268" t="s">
        <v>28</v>
      </c>
      <c r="H1346" s="268" t="s">
        <v>498</v>
      </c>
      <c r="I1346" s="900"/>
      <c r="J1346" s="270" t="s">
        <v>756</v>
      </c>
      <c r="K1346" s="271">
        <v>50293</v>
      </c>
      <c r="L1346" s="327" t="s">
        <v>583</v>
      </c>
      <c r="M1346" s="272">
        <v>3.58</v>
      </c>
      <c r="N1346" s="1097"/>
      <c r="O1346" s="273">
        <v>78287.332800000004</v>
      </c>
      <c r="P1346" s="269"/>
      <c r="Q1346" s="1055">
        <v>1957.1833199999999</v>
      </c>
      <c r="R1346" s="1055">
        <v>5041.7042300000003</v>
      </c>
      <c r="S1346" s="1055">
        <v>1565.74665</v>
      </c>
      <c r="T1346" s="274">
        <v>86851.967000000004</v>
      </c>
      <c r="U1346" s="272">
        <v>13983.166689999998</v>
      </c>
      <c r="V1346" s="272">
        <v>100835.13369</v>
      </c>
      <c r="W1346" s="275">
        <v>3846.4594000000002</v>
      </c>
      <c r="X1346" s="275">
        <v>647.3356</v>
      </c>
      <c r="Y1346" s="275">
        <v>1684.2467999999999</v>
      </c>
      <c r="Z1346" s="272">
        <v>6178.0418</v>
      </c>
      <c r="AA1346" s="274">
        <v>107013.17548999999</v>
      </c>
      <c r="AB1346" s="1335">
        <v>28920.003839999998</v>
      </c>
      <c r="AC1346" s="1335">
        <v>4283.0827200000003</v>
      </c>
      <c r="AD1346" s="1335">
        <v>950.04</v>
      </c>
      <c r="AE1346" s="272">
        <v>37072.268998300802</v>
      </c>
      <c r="AF1346" s="272">
        <v>4692.0314581056</v>
      </c>
      <c r="AG1346" s="272">
        <v>1561.12</v>
      </c>
      <c r="AH1346" s="342">
        <v>150338.59594640639</v>
      </c>
      <c r="AI1346" s="342">
        <v>2.99</v>
      </c>
      <c r="AJ1346" s="1336"/>
      <c r="AK1346" s="1647">
        <v>191</v>
      </c>
      <c r="AL1346" s="484"/>
      <c r="AM1346" s="751" t="s">
        <v>2604</v>
      </c>
      <c r="AN1346" t="b">
        <v>0</v>
      </c>
      <c r="AO1346" t="e">
        <v>#NAME?</v>
      </c>
      <c r="AQ1346" s="1454"/>
    </row>
    <row r="1347" spans="1:43" ht="24" customHeight="1" x14ac:dyDescent="0.2">
      <c r="A1347" s="1251" t="s">
        <v>2178</v>
      </c>
      <c r="B1347" s="781" t="s">
        <v>2280</v>
      </c>
      <c r="C1347" s="977" t="s">
        <v>1634</v>
      </c>
      <c r="D1347" s="977" t="s">
        <v>181</v>
      </c>
      <c r="E1347" s="1299">
        <v>404</v>
      </c>
      <c r="F1347" s="1259">
        <v>102</v>
      </c>
      <c r="G1347" s="1259" t="s">
        <v>28</v>
      </c>
      <c r="H1347" s="1259" t="s">
        <v>498</v>
      </c>
      <c r="I1347" s="1260"/>
      <c r="J1347" s="1261" t="s">
        <v>756</v>
      </c>
      <c r="K1347" s="331">
        <v>50293</v>
      </c>
      <c r="L1347" s="665" t="s">
        <v>583</v>
      </c>
      <c r="M1347" s="1262">
        <v>3.58</v>
      </c>
      <c r="N1347" s="1479"/>
      <c r="O1347" s="1264">
        <v>78287.332800000004</v>
      </c>
      <c r="P1347" s="1263"/>
      <c r="Q1347" s="1265">
        <v>1957.1833199999999</v>
      </c>
      <c r="R1347" s="1265">
        <v>5041.7042300000003</v>
      </c>
      <c r="S1347" s="1265">
        <v>1565.74665</v>
      </c>
      <c r="T1347" s="1266">
        <v>86851.967000000004</v>
      </c>
      <c r="U1347" s="1262">
        <v>13983.166689999998</v>
      </c>
      <c r="V1347" s="1262">
        <v>100835.13369</v>
      </c>
      <c r="W1347" s="1267">
        <v>3846.4594000000002</v>
      </c>
      <c r="X1347" s="1267">
        <v>647.3356</v>
      </c>
      <c r="Y1347" s="1267">
        <v>1684.2467999999999</v>
      </c>
      <c r="Z1347" s="1262">
        <v>6178.0418</v>
      </c>
      <c r="AA1347" s="1266">
        <v>107013.17548999999</v>
      </c>
      <c r="AB1347" s="1337">
        <v>28920.003839999998</v>
      </c>
      <c r="AC1347" s="1337">
        <v>4283.0827200000003</v>
      </c>
      <c r="AD1347" s="1300">
        <v>950.04</v>
      </c>
      <c r="AE1347" s="1301">
        <v>37072.268998300802</v>
      </c>
      <c r="AF1347" s="1301">
        <v>4692.0314581056</v>
      </c>
      <c r="AG1347" s="1301">
        <v>1561.12</v>
      </c>
      <c r="AH1347" s="1302">
        <v>150338.59594640639</v>
      </c>
      <c r="AI1347" s="1302">
        <v>2.99</v>
      </c>
      <c r="AJ1347" s="1303"/>
      <c r="AK1347" s="1635"/>
      <c r="AL1347" s="484"/>
      <c r="AM1347" s="474" t="s">
        <v>2603</v>
      </c>
      <c r="AN1347" t="b">
        <v>0</v>
      </c>
      <c r="AO1347" t="e">
        <v>#NAME?</v>
      </c>
      <c r="AQ1347" s="1454"/>
    </row>
    <row r="1348" spans="1:43" outlineLevel="1" x14ac:dyDescent="0.2">
      <c r="A1348" s="787"/>
      <c r="B1348" s="781" t="s">
        <v>2280</v>
      </c>
      <c r="C1348" s="977"/>
      <c r="D1348" s="977"/>
      <c r="E1348" s="767">
        <v>404</v>
      </c>
      <c r="F1348" s="276">
        <v>101</v>
      </c>
      <c r="G1348" s="276" t="s">
        <v>28</v>
      </c>
      <c r="H1348" s="277"/>
      <c r="I1348" s="895">
        <v>15</v>
      </c>
      <c r="J1348" s="279" t="s">
        <v>553</v>
      </c>
      <c r="K1348" s="319"/>
      <c r="L1348" s="321"/>
      <c r="M1348" s="281">
        <v>1</v>
      </c>
      <c r="N1348" s="1463">
        <v>48</v>
      </c>
      <c r="O1348" s="283">
        <v>34889.4</v>
      </c>
      <c r="P1348" s="284">
        <v>2.5</v>
      </c>
      <c r="Q1348" s="1056">
        <v>872.23500000000001</v>
      </c>
      <c r="R1348" s="1056">
        <v>2246.87736</v>
      </c>
      <c r="S1348" s="1056">
        <v>697.78800000000001</v>
      </c>
      <c r="T1348" s="285">
        <v>38706.300360000001</v>
      </c>
      <c r="U1348" s="286">
        <v>6231.7143599999999</v>
      </c>
      <c r="V1348" s="286">
        <v>44938.014719999999</v>
      </c>
      <c r="W1348" s="287">
        <v>1074.43</v>
      </c>
      <c r="X1348" s="287">
        <v>180.82</v>
      </c>
      <c r="Y1348" s="287">
        <v>470.46</v>
      </c>
      <c r="Z1348" s="286">
        <v>1725.71</v>
      </c>
      <c r="AA1348" s="285">
        <v>46663.724719999998</v>
      </c>
      <c r="AB1348" s="369"/>
      <c r="AC1348" s="369"/>
      <c r="AD1348" s="369"/>
      <c r="AE1348" s="350"/>
      <c r="AF1348" s="350"/>
      <c r="AG1348" s="350"/>
      <c r="AH1348" s="832"/>
      <c r="AI1348" s="843"/>
      <c r="AJ1348" s="351"/>
      <c r="AK1348" s="1636"/>
      <c r="AL1348" s="483"/>
      <c r="AM1348"/>
      <c r="AO1348" t="s">
        <v>364</v>
      </c>
      <c r="AQ1348" s="1453"/>
    </row>
    <row r="1349" spans="1:43" outlineLevel="1" x14ac:dyDescent="0.2">
      <c r="A1349" s="787"/>
      <c r="B1349" s="781" t="s">
        <v>2280</v>
      </c>
      <c r="C1349" s="977"/>
      <c r="D1349" s="977"/>
      <c r="E1349" s="767">
        <v>404</v>
      </c>
      <c r="F1349" s="276">
        <v>101</v>
      </c>
      <c r="G1349" s="276" t="s">
        <v>28</v>
      </c>
      <c r="H1349" s="277"/>
      <c r="I1349" s="895">
        <v>180</v>
      </c>
      <c r="J1349" s="279" t="s">
        <v>543</v>
      </c>
      <c r="K1349" s="319"/>
      <c r="L1349" s="322"/>
      <c r="M1349" s="281">
        <v>1</v>
      </c>
      <c r="N1349" s="1463">
        <v>30</v>
      </c>
      <c r="O1349" s="283">
        <v>17222.400000000001</v>
      </c>
      <c r="P1349" s="284">
        <v>2.5</v>
      </c>
      <c r="Q1349" s="1056">
        <v>430.56</v>
      </c>
      <c r="R1349" s="1056">
        <v>1109.12256</v>
      </c>
      <c r="S1349" s="1056">
        <v>344.44799999999998</v>
      </c>
      <c r="T1349" s="285">
        <v>19106.530560000003</v>
      </c>
      <c r="U1349" s="286">
        <v>3076.1514200000001</v>
      </c>
      <c r="V1349" s="286">
        <v>22182.681980000001</v>
      </c>
      <c r="W1349" s="287">
        <v>1074.43</v>
      </c>
      <c r="X1349" s="287">
        <v>180.82</v>
      </c>
      <c r="Y1349" s="287">
        <v>470.46</v>
      </c>
      <c r="Z1349" s="286">
        <v>1725.71</v>
      </c>
      <c r="AA1349" s="285">
        <v>23908.39198</v>
      </c>
      <c r="AB1349" s="263"/>
      <c r="AC1349" s="263"/>
      <c r="AD1349" s="263"/>
      <c r="AE1349" s="249"/>
      <c r="AF1349" s="249"/>
      <c r="AG1349" s="249"/>
      <c r="AH1349" s="830"/>
      <c r="AI1349" s="225"/>
      <c r="AJ1349" s="266"/>
      <c r="AK1349" s="1636"/>
      <c r="AL1349" s="483"/>
      <c r="AM1349"/>
      <c r="AO1349" t="s">
        <v>364</v>
      </c>
      <c r="AQ1349" s="1453"/>
    </row>
    <row r="1350" spans="1:43" outlineLevel="1" x14ac:dyDescent="0.2">
      <c r="A1350" s="787"/>
      <c r="B1350" s="781" t="s">
        <v>2280</v>
      </c>
      <c r="C1350" s="977"/>
      <c r="D1350" s="977"/>
      <c r="E1350" s="767">
        <v>404</v>
      </c>
      <c r="F1350" s="276">
        <v>101</v>
      </c>
      <c r="G1350" s="276" t="s">
        <v>28</v>
      </c>
      <c r="H1350" s="277"/>
      <c r="I1350" s="895">
        <v>181</v>
      </c>
      <c r="J1350" s="279" t="s">
        <v>552</v>
      </c>
      <c r="K1350" s="319"/>
      <c r="L1350" s="322"/>
      <c r="M1350" s="281">
        <v>1</v>
      </c>
      <c r="N1350" s="1463">
        <v>29</v>
      </c>
      <c r="O1350" s="283">
        <v>16560.12</v>
      </c>
      <c r="P1350" s="284">
        <v>2.5</v>
      </c>
      <c r="Q1350" s="1056">
        <v>414.00299999999999</v>
      </c>
      <c r="R1350" s="1056">
        <v>1066.47173</v>
      </c>
      <c r="S1350" s="1056">
        <v>331.20240000000001</v>
      </c>
      <c r="T1350" s="285">
        <v>18371.797129999999</v>
      </c>
      <c r="U1350" s="286">
        <v>2957.85934</v>
      </c>
      <c r="V1350" s="286">
        <v>21329.656469999998</v>
      </c>
      <c r="W1350" s="287">
        <v>1074.43</v>
      </c>
      <c r="X1350" s="287">
        <v>180.82</v>
      </c>
      <c r="Y1350" s="287">
        <v>470.46</v>
      </c>
      <c r="Z1350" s="286">
        <v>1725.71</v>
      </c>
      <c r="AA1350" s="285">
        <v>23055.366469999997</v>
      </c>
      <c r="AB1350" s="263"/>
      <c r="AC1350" s="263"/>
      <c r="AD1350" s="263"/>
      <c r="AE1350" s="249"/>
      <c r="AF1350" s="249"/>
      <c r="AG1350" s="249"/>
      <c r="AH1350" s="830"/>
      <c r="AI1350" s="225"/>
      <c r="AJ1350" s="266"/>
      <c r="AK1350" s="1636"/>
      <c r="AL1350" s="483"/>
      <c r="AM1350"/>
      <c r="AO1350" t="s">
        <v>364</v>
      </c>
      <c r="AQ1350" s="1453"/>
    </row>
    <row r="1351" spans="1:43" outlineLevel="1" x14ac:dyDescent="0.2">
      <c r="A1351" s="787"/>
      <c r="B1351" s="781" t="s">
        <v>2280</v>
      </c>
      <c r="C1351" s="977"/>
      <c r="D1351" s="977"/>
      <c r="E1351" s="767">
        <v>404</v>
      </c>
      <c r="F1351" s="276">
        <v>101</v>
      </c>
      <c r="G1351" s="276" t="s">
        <v>28</v>
      </c>
      <c r="H1351" s="277"/>
      <c r="I1351" s="895">
        <v>200</v>
      </c>
      <c r="J1351" s="279" t="s">
        <v>1927</v>
      </c>
      <c r="K1351" s="319">
        <v>48679</v>
      </c>
      <c r="L1351" s="322"/>
      <c r="M1351" s="281">
        <v>0.46</v>
      </c>
      <c r="N1351" s="1463">
        <v>27</v>
      </c>
      <c r="O1351" s="283">
        <v>7042.8576000000003</v>
      </c>
      <c r="P1351" s="284">
        <v>2.5</v>
      </c>
      <c r="Q1351" s="1056">
        <v>176.07144</v>
      </c>
      <c r="R1351" s="1056">
        <v>453.56002999999998</v>
      </c>
      <c r="S1351" s="1056">
        <v>140.85714999999999</v>
      </c>
      <c r="T1351" s="285">
        <v>7813.3462199999994</v>
      </c>
      <c r="U1351" s="286">
        <v>1257.94874</v>
      </c>
      <c r="V1351" s="286">
        <v>9071.2949599999993</v>
      </c>
      <c r="W1351" s="287">
        <v>494.23779999999999</v>
      </c>
      <c r="X1351" s="287">
        <v>83.177199999999999</v>
      </c>
      <c r="Y1351" s="287">
        <v>216.41159999999999</v>
      </c>
      <c r="Z1351" s="286">
        <v>793.82659999999998</v>
      </c>
      <c r="AA1351" s="285">
        <v>9865.1215599999996</v>
      </c>
      <c r="AB1351" s="257">
        <v>29599.928960000001</v>
      </c>
      <c r="AC1351" s="257">
        <v>4215.8793599999999</v>
      </c>
      <c r="AD1351" s="263"/>
      <c r="AE1351" s="249">
        <v>32426.1301771008</v>
      </c>
      <c r="AF1351" s="249">
        <v>4618.4115212928</v>
      </c>
      <c r="AG1351" s="249"/>
      <c r="AH1351" s="830"/>
      <c r="AI1351" s="225"/>
      <c r="AJ1351" s="266"/>
      <c r="AK1351" s="1636"/>
      <c r="AL1351" s="483"/>
      <c r="AM1351"/>
      <c r="AO1351" t="s">
        <v>364</v>
      </c>
      <c r="AQ1351" s="1453"/>
    </row>
    <row r="1352" spans="1:43" outlineLevel="1" x14ac:dyDescent="0.2">
      <c r="A1352" s="787"/>
      <c r="B1352" s="781" t="s">
        <v>2280</v>
      </c>
      <c r="C1352" s="977"/>
      <c r="D1352" s="977"/>
      <c r="E1352" s="767">
        <v>404</v>
      </c>
      <c r="F1352" s="276">
        <v>101</v>
      </c>
      <c r="G1352" s="276" t="s">
        <v>28</v>
      </c>
      <c r="H1352" s="277"/>
      <c r="I1352" s="895">
        <v>161</v>
      </c>
      <c r="J1352" s="279" t="s">
        <v>527</v>
      </c>
      <c r="K1352" s="277"/>
      <c r="L1352" s="322"/>
      <c r="M1352" s="281">
        <v>0.1</v>
      </c>
      <c r="N1352" s="1463">
        <v>37</v>
      </c>
      <c r="O1352" s="283">
        <v>2266.3440000000001</v>
      </c>
      <c r="P1352" s="284">
        <v>2.5</v>
      </c>
      <c r="Q1352" s="1056">
        <v>56.6586</v>
      </c>
      <c r="R1352" s="1056">
        <v>145.95255</v>
      </c>
      <c r="S1352" s="1056">
        <v>45.326880000000003</v>
      </c>
      <c r="T1352" s="285">
        <v>2514.2820300000003</v>
      </c>
      <c r="U1352" s="286">
        <v>404.79941000000002</v>
      </c>
      <c r="V1352" s="286">
        <v>2919.0814400000004</v>
      </c>
      <c r="W1352" s="287">
        <v>107.443</v>
      </c>
      <c r="X1352" s="287">
        <v>18.082000000000001</v>
      </c>
      <c r="Y1352" s="287">
        <v>47.045999999999999</v>
      </c>
      <c r="Z1352" s="286">
        <v>172.571</v>
      </c>
      <c r="AA1352" s="285">
        <v>3091.6524400000003</v>
      </c>
      <c r="AB1352" s="263"/>
      <c r="AC1352" s="263"/>
      <c r="AD1352" s="263"/>
      <c r="AE1352" s="249"/>
      <c r="AF1352" s="249"/>
      <c r="AG1352" s="249"/>
      <c r="AH1352" s="835"/>
      <c r="AI1352" s="233"/>
      <c r="AJ1352" s="355"/>
      <c r="AK1352" s="1636"/>
      <c r="AL1352" s="483"/>
      <c r="AM1352"/>
      <c r="AO1352" t="s">
        <v>364</v>
      </c>
      <c r="AQ1352" s="1457"/>
    </row>
    <row r="1353" spans="1:43" outlineLevel="1" x14ac:dyDescent="0.2">
      <c r="A1353" s="787"/>
      <c r="B1353" s="807" t="s">
        <v>2280</v>
      </c>
      <c r="C1353" s="978"/>
      <c r="D1353" s="978"/>
      <c r="E1353" s="768">
        <v>404</v>
      </c>
      <c r="F1353" s="289">
        <v>101</v>
      </c>
      <c r="G1353" s="289" t="s">
        <v>28</v>
      </c>
      <c r="H1353" s="290"/>
      <c r="I1353" s="899">
        <v>201</v>
      </c>
      <c r="J1353" s="292" t="s">
        <v>2609</v>
      </c>
      <c r="K1353" s="290">
        <v>1614</v>
      </c>
      <c r="L1353" s="656"/>
      <c r="M1353" s="294">
        <v>0.02</v>
      </c>
      <c r="N1353" s="1465">
        <v>27</v>
      </c>
      <c r="O1353" s="283">
        <v>306.21120000000002</v>
      </c>
      <c r="P1353" s="297">
        <v>2.5</v>
      </c>
      <c r="Q1353" s="1056">
        <v>7.6552800000000003</v>
      </c>
      <c r="R1353" s="1056">
        <v>19.72</v>
      </c>
      <c r="S1353" s="1056">
        <v>6.1242200000000002</v>
      </c>
      <c r="T1353" s="298">
        <v>339.71070000000003</v>
      </c>
      <c r="U1353" s="286">
        <v>54.693420000000003</v>
      </c>
      <c r="V1353" s="299">
        <v>394.40412000000003</v>
      </c>
      <c r="W1353" s="287">
        <v>21.488600000000002</v>
      </c>
      <c r="X1353" s="287">
        <v>3.6164000000000001</v>
      </c>
      <c r="Y1353" s="287">
        <v>9.4092000000000002</v>
      </c>
      <c r="Z1353" s="299">
        <v>34.514200000000002</v>
      </c>
      <c r="AA1353" s="298">
        <v>428.91832000000005</v>
      </c>
      <c r="AB1353" s="368">
        <v>4241.1899999999996</v>
      </c>
      <c r="AC1353" s="368">
        <v>67.203360000000004</v>
      </c>
      <c r="AD1353" s="465"/>
      <c r="AE1353" s="260">
        <v>4646.1388211999993</v>
      </c>
      <c r="AF1353" s="260">
        <v>73.619936812800006</v>
      </c>
      <c r="AG1353" s="260"/>
      <c r="AH1353" s="356"/>
      <c r="AI1353" s="356"/>
      <c r="AJ1353" s="357"/>
      <c r="AK1353" s="1633"/>
      <c r="AL1353" s="483"/>
      <c r="AM1353"/>
      <c r="AO1353" t="s">
        <v>364</v>
      </c>
      <c r="AQ1353" s="1457"/>
    </row>
    <row r="1354" spans="1:43" ht="24" customHeight="1" x14ac:dyDescent="0.2">
      <c r="A1354" s="804" t="s">
        <v>2179</v>
      </c>
      <c r="B1354" s="1249" t="s">
        <v>2280</v>
      </c>
      <c r="C1354" s="1250" t="s">
        <v>1634</v>
      </c>
      <c r="D1354" s="1250" t="s">
        <v>181</v>
      </c>
      <c r="E1354" s="1288">
        <v>404</v>
      </c>
      <c r="F1354" s="268">
        <v>103</v>
      </c>
      <c r="G1354" s="268" t="s">
        <v>28</v>
      </c>
      <c r="H1354" s="268" t="s">
        <v>498</v>
      </c>
      <c r="I1354" s="898"/>
      <c r="J1354" s="270" t="s">
        <v>757</v>
      </c>
      <c r="K1354" s="271">
        <v>33807</v>
      </c>
      <c r="L1354" s="327" t="s">
        <v>583</v>
      </c>
      <c r="M1354" s="272">
        <v>2.4799999999999995</v>
      </c>
      <c r="N1354" s="1097"/>
      <c r="O1354" s="273">
        <v>59953.46880000001</v>
      </c>
      <c r="P1354" s="269"/>
      <c r="Q1354" s="1055">
        <v>1498.8367200000002</v>
      </c>
      <c r="R1354" s="1055">
        <v>3861.0033900000003</v>
      </c>
      <c r="S1354" s="1055">
        <v>1199.0693699999999</v>
      </c>
      <c r="T1354" s="274">
        <v>66512.378280000004</v>
      </c>
      <c r="U1354" s="272">
        <v>10708.492899999999</v>
      </c>
      <c r="V1354" s="272">
        <v>77220.871180000002</v>
      </c>
      <c r="W1354" s="275">
        <v>2664.5864000000001</v>
      </c>
      <c r="X1354" s="275">
        <v>448.43359999999996</v>
      </c>
      <c r="Y1354" s="275">
        <v>1166.7408</v>
      </c>
      <c r="Z1354" s="1289">
        <v>4279.7608</v>
      </c>
      <c r="AA1354" s="274">
        <v>81500.631980000006</v>
      </c>
      <c r="AB1354" s="1338">
        <v>24236.543519999999</v>
      </c>
      <c r="AC1354" s="1338">
        <v>4283.0827200000003</v>
      </c>
      <c r="AD1354" s="1296">
        <v>950.04</v>
      </c>
      <c r="AE1354" s="1294">
        <v>27057.855935289601</v>
      </c>
      <c r="AF1354" s="1294">
        <v>4692.0314581056</v>
      </c>
      <c r="AG1354" s="1294">
        <v>1561.12</v>
      </c>
      <c r="AH1354" s="1297">
        <v>114811.6393733952</v>
      </c>
      <c r="AI1354" s="1297">
        <v>3.4</v>
      </c>
      <c r="AJ1354" s="1298"/>
      <c r="AK1354" s="1647">
        <v>192</v>
      </c>
      <c r="AL1354" s="484"/>
      <c r="AM1354" s="751" t="s">
        <v>2604</v>
      </c>
      <c r="AN1354" t="b">
        <v>0</v>
      </c>
      <c r="AO1354" t="e">
        <v>#NAME?</v>
      </c>
      <c r="AQ1354" s="1454"/>
    </row>
    <row r="1355" spans="1:43" ht="24" customHeight="1" x14ac:dyDescent="0.2">
      <c r="A1355" s="1251" t="s">
        <v>2180</v>
      </c>
      <c r="B1355" s="781" t="s">
        <v>2280</v>
      </c>
      <c r="C1355" s="977" t="s">
        <v>1634</v>
      </c>
      <c r="D1355" s="977" t="s">
        <v>181</v>
      </c>
      <c r="E1355" s="1299">
        <v>404</v>
      </c>
      <c r="F1355" s="1259">
        <v>104</v>
      </c>
      <c r="G1355" s="1259" t="s">
        <v>28</v>
      </c>
      <c r="H1355" s="1259" t="s">
        <v>498</v>
      </c>
      <c r="I1355" s="1260"/>
      <c r="J1355" s="1261" t="s">
        <v>757</v>
      </c>
      <c r="K1355" s="331">
        <v>33807</v>
      </c>
      <c r="L1355" s="665" t="s">
        <v>583</v>
      </c>
      <c r="M1355" s="1262">
        <v>2.4799999999999995</v>
      </c>
      <c r="N1355" s="1479"/>
      <c r="O1355" s="1264">
        <v>59953.46880000001</v>
      </c>
      <c r="P1355" s="1263"/>
      <c r="Q1355" s="1265">
        <v>1498.8367200000002</v>
      </c>
      <c r="R1355" s="1265">
        <v>3861.0033900000003</v>
      </c>
      <c r="S1355" s="1265">
        <v>1199.0693699999999</v>
      </c>
      <c r="T1355" s="1266">
        <v>66512.378280000004</v>
      </c>
      <c r="U1355" s="1262">
        <v>10708.492899999999</v>
      </c>
      <c r="V1355" s="1262">
        <v>77220.871180000002</v>
      </c>
      <c r="W1355" s="1267">
        <v>2664.5864000000001</v>
      </c>
      <c r="X1355" s="1267">
        <v>448.43359999999996</v>
      </c>
      <c r="Y1355" s="1267">
        <v>1166.7408</v>
      </c>
      <c r="Z1355" s="1262">
        <v>4279.7608</v>
      </c>
      <c r="AA1355" s="1266">
        <v>81500.631980000006</v>
      </c>
      <c r="AB1355" s="1337">
        <v>24236.543519999999</v>
      </c>
      <c r="AC1355" s="1337">
        <v>4283.0827200000003</v>
      </c>
      <c r="AD1355" s="1300">
        <v>950.04</v>
      </c>
      <c r="AE1355" s="1301">
        <v>27057.855935289601</v>
      </c>
      <c r="AF1355" s="1301">
        <v>4692.0314581056</v>
      </c>
      <c r="AG1355" s="1301">
        <v>1561.12</v>
      </c>
      <c r="AH1355" s="1302">
        <v>114811.6393733952</v>
      </c>
      <c r="AI1355" s="1302">
        <v>3.4</v>
      </c>
      <c r="AJ1355" s="1303"/>
      <c r="AK1355" s="1635"/>
      <c r="AL1355" s="484"/>
      <c r="AM1355" s="474" t="s">
        <v>2603</v>
      </c>
      <c r="AN1355" t="b">
        <v>0</v>
      </c>
      <c r="AO1355" t="e">
        <v>#NAME?</v>
      </c>
      <c r="AQ1355" s="1454"/>
    </row>
    <row r="1356" spans="1:43" outlineLevel="1" x14ac:dyDescent="0.2">
      <c r="A1356" s="787"/>
      <c r="B1356" s="781" t="s">
        <v>2280</v>
      </c>
      <c r="C1356" s="977"/>
      <c r="D1356" s="977"/>
      <c r="E1356" s="767">
        <v>404</v>
      </c>
      <c r="F1356" s="276">
        <v>103</v>
      </c>
      <c r="G1356" s="276" t="s">
        <v>28</v>
      </c>
      <c r="H1356" s="277"/>
      <c r="I1356" s="895">
        <v>15</v>
      </c>
      <c r="J1356" s="279" t="s">
        <v>553</v>
      </c>
      <c r="K1356" s="319"/>
      <c r="L1356" s="321"/>
      <c r="M1356" s="281">
        <v>1</v>
      </c>
      <c r="N1356" s="1463">
        <v>48</v>
      </c>
      <c r="O1356" s="283">
        <v>34889.4</v>
      </c>
      <c r="P1356" s="284">
        <v>2.5</v>
      </c>
      <c r="Q1356" s="1056">
        <v>872.23500000000001</v>
      </c>
      <c r="R1356" s="1056">
        <v>2246.87736</v>
      </c>
      <c r="S1356" s="1056">
        <v>697.78800000000001</v>
      </c>
      <c r="T1356" s="285">
        <v>38706.300360000001</v>
      </c>
      <c r="U1356" s="286">
        <v>6231.7143599999999</v>
      </c>
      <c r="V1356" s="286">
        <v>44938.014719999999</v>
      </c>
      <c r="W1356" s="287">
        <v>1074.43</v>
      </c>
      <c r="X1356" s="287">
        <v>180.82</v>
      </c>
      <c r="Y1356" s="287">
        <v>470.46</v>
      </c>
      <c r="Z1356" s="286">
        <v>1725.71</v>
      </c>
      <c r="AA1356" s="285">
        <v>46663.724719999998</v>
      </c>
      <c r="AB1356" s="369"/>
      <c r="AC1356" s="369"/>
      <c r="AD1356" s="369"/>
      <c r="AE1356" s="350"/>
      <c r="AF1356" s="350"/>
      <c r="AG1356" s="350"/>
      <c r="AH1356" s="843"/>
      <c r="AI1356" s="843"/>
      <c r="AJ1356" s="351"/>
      <c r="AK1356" s="1636"/>
      <c r="AL1356" s="483"/>
      <c r="AM1356"/>
      <c r="AO1356" t="s">
        <v>364</v>
      </c>
      <c r="AQ1356" s="1453"/>
    </row>
    <row r="1357" spans="1:43" outlineLevel="1" x14ac:dyDescent="0.2">
      <c r="A1357" s="787"/>
      <c r="B1357" s="781" t="s">
        <v>2280</v>
      </c>
      <c r="C1357" s="977"/>
      <c r="D1357" s="977"/>
      <c r="E1357" s="767">
        <v>404</v>
      </c>
      <c r="F1357" s="276">
        <v>103</v>
      </c>
      <c r="G1357" s="276" t="s">
        <v>28</v>
      </c>
      <c r="H1357" s="277"/>
      <c r="I1357" s="895">
        <v>180</v>
      </c>
      <c r="J1357" s="279" t="s">
        <v>543</v>
      </c>
      <c r="K1357" s="319"/>
      <c r="L1357" s="322"/>
      <c r="M1357" s="281">
        <v>1</v>
      </c>
      <c r="N1357" s="1463">
        <v>30</v>
      </c>
      <c r="O1357" s="283">
        <v>17222.400000000001</v>
      </c>
      <c r="P1357" s="284">
        <v>2.5</v>
      </c>
      <c r="Q1357" s="1056">
        <v>430.56</v>
      </c>
      <c r="R1357" s="1056">
        <v>1109.12256</v>
      </c>
      <c r="S1357" s="1056">
        <v>344.44799999999998</v>
      </c>
      <c r="T1357" s="285">
        <v>19106.530560000003</v>
      </c>
      <c r="U1357" s="286">
        <v>3076.1514200000001</v>
      </c>
      <c r="V1357" s="286">
        <v>22182.681980000001</v>
      </c>
      <c r="W1357" s="287">
        <v>1074.43</v>
      </c>
      <c r="X1357" s="287">
        <v>180.82</v>
      </c>
      <c r="Y1357" s="287">
        <v>470.46</v>
      </c>
      <c r="Z1357" s="286">
        <v>1725.71</v>
      </c>
      <c r="AA1357" s="285">
        <v>23908.39198</v>
      </c>
      <c r="AB1357" s="263"/>
      <c r="AC1357" s="263"/>
      <c r="AD1357" s="263"/>
      <c r="AE1357" s="249"/>
      <c r="AF1357" s="249"/>
      <c r="AG1357" s="249"/>
      <c r="AH1357" s="225"/>
      <c r="AI1357" s="225"/>
      <c r="AJ1357" s="266"/>
      <c r="AK1357" s="1636"/>
      <c r="AL1357" s="483"/>
      <c r="AM1357"/>
      <c r="AO1357" t="s">
        <v>364</v>
      </c>
      <c r="AQ1357" s="1453"/>
    </row>
    <row r="1358" spans="1:43" outlineLevel="1" x14ac:dyDescent="0.2">
      <c r="A1358" s="787"/>
      <c r="B1358" s="781" t="s">
        <v>2280</v>
      </c>
      <c r="C1358" s="977"/>
      <c r="D1358" s="977"/>
      <c r="E1358" s="767">
        <v>404</v>
      </c>
      <c r="F1358" s="276">
        <v>103</v>
      </c>
      <c r="G1358" s="276" t="s">
        <v>28</v>
      </c>
      <c r="H1358" s="277"/>
      <c r="I1358" s="895">
        <v>181</v>
      </c>
      <c r="J1358" s="279" t="s">
        <v>552</v>
      </c>
      <c r="K1358" s="319"/>
      <c r="L1358" s="322"/>
      <c r="M1358" s="281">
        <v>0.1</v>
      </c>
      <c r="N1358" s="1463">
        <v>29</v>
      </c>
      <c r="O1358" s="283">
        <v>1656.0119999999999</v>
      </c>
      <c r="P1358" s="284">
        <v>2.5</v>
      </c>
      <c r="Q1358" s="1056">
        <v>41.400300000000001</v>
      </c>
      <c r="R1358" s="1056">
        <v>106.64717</v>
      </c>
      <c r="S1358" s="1056">
        <v>33.120240000000003</v>
      </c>
      <c r="T1358" s="285">
        <v>1837.1797099999999</v>
      </c>
      <c r="U1358" s="286">
        <v>295.78593000000001</v>
      </c>
      <c r="V1358" s="286">
        <v>2132.9656399999999</v>
      </c>
      <c r="W1358" s="287">
        <v>107.443</v>
      </c>
      <c r="X1358" s="287">
        <v>18.082000000000001</v>
      </c>
      <c r="Y1358" s="287">
        <v>47.045999999999999</v>
      </c>
      <c r="Z1358" s="286">
        <v>172.571</v>
      </c>
      <c r="AA1358" s="285">
        <v>2305.5366399999998</v>
      </c>
      <c r="AB1358" s="263"/>
      <c r="AC1358" s="263"/>
      <c r="AD1358" s="263"/>
      <c r="AE1358" s="249"/>
      <c r="AF1358" s="249"/>
      <c r="AG1358" s="249"/>
      <c r="AH1358" s="225"/>
      <c r="AI1358" s="225"/>
      <c r="AJ1358" s="266"/>
      <c r="AK1358" s="1636"/>
      <c r="AL1358" s="483"/>
      <c r="AM1358"/>
      <c r="AO1358" t="s">
        <v>364</v>
      </c>
      <c r="AQ1358" s="1453"/>
    </row>
    <row r="1359" spans="1:43" outlineLevel="1" x14ac:dyDescent="0.2">
      <c r="A1359" s="787"/>
      <c r="B1359" s="781" t="s">
        <v>2280</v>
      </c>
      <c r="C1359" s="977"/>
      <c r="D1359" s="977"/>
      <c r="E1359" s="767">
        <v>404</v>
      </c>
      <c r="F1359" s="276">
        <v>103</v>
      </c>
      <c r="G1359" s="276" t="s">
        <v>28</v>
      </c>
      <c r="H1359" s="277"/>
      <c r="I1359" s="895">
        <v>200</v>
      </c>
      <c r="J1359" s="279" t="s">
        <v>1927</v>
      </c>
      <c r="K1359" s="319">
        <v>33000</v>
      </c>
      <c r="L1359" s="322"/>
      <c r="M1359" s="281">
        <v>0.32</v>
      </c>
      <c r="N1359" s="1463">
        <v>27</v>
      </c>
      <c r="O1359" s="283">
        <v>4899.3792000000003</v>
      </c>
      <c r="P1359" s="284">
        <v>2.5</v>
      </c>
      <c r="Q1359" s="1056">
        <v>122.48448</v>
      </c>
      <c r="R1359" s="1056">
        <v>315.52001999999999</v>
      </c>
      <c r="S1359" s="1056">
        <v>97.987579999999994</v>
      </c>
      <c r="T1359" s="285">
        <v>5435.3712800000003</v>
      </c>
      <c r="U1359" s="286">
        <v>875.09478000000001</v>
      </c>
      <c r="V1359" s="286">
        <v>6310.4660600000007</v>
      </c>
      <c r="W1359" s="287">
        <v>343.81760000000003</v>
      </c>
      <c r="X1359" s="287">
        <v>57.862400000000001</v>
      </c>
      <c r="Y1359" s="287">
        <v>150.5472</v>
      </c>
      <c r="Z1359" s="286">
        <v>552.22720000000004</v>
      </c>
      <c r="AA1359" s="285">
        <v>6862.6932600000009</v>
      </c>
      <c r="AB1359" s="257">
        <v>22514.925279999999</v>
      </c>
      <c r="AC1359" s="257">
        <v>4215.8793599999999</v>
      </c>
      <c r="AD1359" s="263"/>
      <c r="AE1359" s="249">
        <v>24664.650345734401</v>
      </c>
      <c r="AF1359" s="249">
        <v>4618.4115212928</v>
      </c>
      <c r="AG1359" s="249"/>
      <c r="AH1359" s="225"/>
      <c r="AI1359" s="225"/>
      <c r="AJ1359" s="266"/>
      <c r="AK1359" s="1636"/>
      <c r="AL1359" s="483"/>
      <c r="AM1359"/>
      <c r="AO1359" t="s">
        <v>364</v>
      </c>
      <c r="AQ1359" s="1453"/>
    </row>
    <row r="1360" spans="1:43" outlineLevel="1" x14ac:dyDescent="0.2">
      <c r="A1360" s="787"/>
      <c r="B1360" s="781" t="s">
        <v>2280</v>
      </c>
      <c r="C1360" s="977"/>
      <c r="D1360" s="977"/>
      <c r="E1360" s="767">
        <v>404</v>
      </c>
      <c r="F1360" s="276">
        <v>103</v>
      </c>
      <c r="G1360" s="276" t="s">
        <v>28</v>
      </c>
      <c r="H1360" s="277"/>
      <c r="I1360" s="895">
        <v>161</v>
      </c>
      <c r="J1360" s="279" t="s">
        <v>527</v>
      </c>
      <c r="K1360" s="277"/>
      <c r="L1360" s="322"/>
      <c r="M1360" s="281">
        <v>0.05</v>
      </c>
      <c r="N1360" s="1463">
        <v>37</v>
      </c>
      <c r="O1360" s="283">
        <v>1133.172</v>
      </c>
      <c r="P1360" s="284">
        <v>2.5</v>
      </c>
      <c r="Q1360" s="1056">
        <v>28.3293</v>
      </c>
      <c r="R1360" s="1056">
        <v>72.976280000000003</v>
      </c>
      <c r="S1360" s="1056">
        <v>22.663440000000001</v>
      </c>
      <c r="T1360" s="285">
        <v>1257.1410200000003</v>
      </c>
      <c r="U1360" s="286">
        <v>202.3997</v>
      </c>
      <c r="V1360" s="286">
        <v>1459.5407200000002</v>
      </c>
      <c r="W1360" s="287">
        <v>53.721499999999999</v>
      </c>
      <c r="X1360" s="287">
        <v>9.0410000000000004</v>
      </c>
      <c r="Y1360" s="287">
        <v>23.523</v>
      </c>
      <c r="Z1360" s="286">
        <v>86.285499999999999</v>
      </c>
      <c r="AA1360" s="285">
        <v>1545.8262200000001</v>
      </c>
      <c r="AB1360" s="263"/>
      <c r="AC1360" s="263"/>
      <c r="AD1360" s="263"/>
      <c r="AE1360" s="249"/>
      <c r="AF1360" s="249"/>
      <c r="AG1360" s="249"/>
      <c r="AH1360" s="233"/>
      <c r="AI1360" s="233"/>
      <c r="AJ1360" s="355"/>
      <c r="AK1360" s="1636"/>
      <c r="AL1360" s="483"/>
      <c r="AM1360"/>
      <c r="AO1360" t="s">
        <v>364</v>
      </c>
      <c r="AQ1360" s="1457"/>
    </row>
    <row r="1361" spans="1:43" outlineLevel="1" x14ac:dyDescent="0.2">
      <c r="A1361" s="787"/>
      <c r="B1361" s="807" t="s">
        <v>2280</v>
      </c>
      <c r="C1361" s="978"/>
      <c r="D1361" s="978"/>
      <c r="E1361" s="768">
        <v>404</v>
      </c>
      <c r="F1361" s="289">
        <v>103</v>
      </c>
      <c r="G1361" s="289" t="s">
        <v>28</v>
      </c>
      <c r="H1361" s="290"/>
      <c r="I1361" s="899">
        <v>201</v>
      </c>
      <c r="J1361" s="292" t="s">
        <v>2609</v>
      </c>
      <c r="K1361" s="290">
        <v>807</v>
      </c>
      <c r="L1361" s="656"/>
      <c r="M1361" s="294">
        <v>0.01</v>
      </c>
      <c r="N1361" s="1465">
        <v>27</v>
      </c>
      <c r="O1361" s="283">
        <v>153.10560000000001</v>
      </c>
      <c r="P1361" s="297">
        <v>2.5</v>
      </c>
      <c r="Q1361" s="1056">
        <v>3.8276400000000002</v>
      </c>
      <c r="R1361" s="1056">
        <v>9.86</v>
      </c>
      <c r="S1361" s="1056">
        <v>3.0621100000000001</v>
      </c>
      <c r="T1361" s="298">
        <v>169.85535000000002</v>
      </c>
      <c r="U1361" s="286">
        <v>27.346710000000002</v>
      </c>
      <c r="V1361" s="299">
        <v>197.20206000000002</v>
      </c>
      <c r="W1361" s="287">
        <v>10.744300000000001</v>
      </c>
      <c r="X1361" s="287">
        <v>1.8082</v>
      </c>
      <c r="Y1361" s="287">
        <v>4.7046000000000001</v>
      </c>
      <c r="Z1361" s="299">
        <v>17.257100000000001</v>
      </c>
      <c r="AA1361" s="298">
        <v>214.45916000000003</v>
      </c>
      <c r="AB1361" s="368">
        <v>2184.6182400000002</v>
      </c>
      <c r="AC1361" s="368">
        <v>67.203360000000004</v>
      </c>
      <c r="AD1361" s="465"/>
      <c r="AE1361" s="260">
        <v>2393.2055895552003</v>
      </c>
      <c r="AF1361" s="260">
        <v>73.619936812800006</v>
      </c>
      <c r="AG1361" s="260"/>
      <c r="AH1361" s="356"/>
      <c r="AI1361" s="356"/>
      <c r="AJ1361" s="357"/>
      <c r="AK1361" s="1633"/>
      <c r="AL1361" s="483"/>
      <c r="AM1361"/>
      <c r="AO1361" t="s">
        <v>364</v>
      </c>
      <c r="AQ1361" s="1457"/>
    </row>
    <row r="1362" spans="1:43" ht="24" customHeight="1" x14ac:dyDescent="0.2">
      <c r="A1362" s="804" t="s">
        <v>2181</v>
      </c>
      <c r="B1362" s="1249" t="s">
        <v>2280</v>
      </c>
      <c r="C1362" s="1250" t="s">
        <v>1634</v>
      </c>
      <c r="D1362" s="1250" t="s">
        <v>181</v>
      </c>
      <c r="E1362" s="1288">
        <v>404</v>
      </c>
      <c r="F1362" s="268">
        <v>105</v>
      </c>
      <c r="G1362" s="268" t="s">
        <v>28</v>
      </c>
      <c r="H1362" s="268" t="s">
        <v>498</v>
      </c>
      <c r="I1362" s="898"/>
      <c r="J1362" s="302" t="s">
        <v>758</v>
      </c>
      <c r="K1362" s="271">
        <v>39423</v>
      </c>
      <c r="L1362" s="327" t="s">
        <v>583</v>
      </c>
      <c r="M1362" s="1289">
        <v>3</v>
      </c>
      <c r="N1362" s="1485"/>
      <c r="O1362" s="1291">
        <v>68782.428</v>
      </c>
      <c r="P1362" s="1290"/>
      <c r="Q1362" s="1292">
        <v>1719.5607</v>
      </c>
      <c r="R1362" s="1292">
        <v>4429.58835</v>
      </c>
      <c r="S1362" s="1292">
        <v>1375.6485599999999</v>
      </c>
      <c r="T1362" s="1293">
        <v>76307.225610000009</v>
      </c>
      <c r="U1362" s="1294">
        <v>12285.463329999999</v>
      </c>
      <c r="V1362" s="1294">
        <v>88592.688940000007</v>
      </c>
      <c r="W1362" s="1295">
        <v>3223.2900000000004</v>
      </c>
      <c r="X1362" s="1295">
        <v>542.45999999999992</v>
      </c>
      <c r="Y1362" s="1295">
        <v>1411.3799999999999</v>
      </c>
      <c r="Z1362" s="1294">
        <v>5177.1299999999992</v>
      </c>
      <c r="AA1362" s="1293">
        <v>93769.818939999997</v>
      </c>
      <c r="AB1362" s="1338">
        <v>20554.107840000001</v>
      </c>
      <c r="AC1362" s="1338">
        <v>4283.0827200000003</v>
      </c>
      <c r="AD1362" s="1296">
        <v>950.04</v>
      </c>
      <c r="AE1362" s="1294">
        <v>27573.581715408003</v>
      </c>
      <c r="AF1362" s="1294">
        <v>4692.0314581056</v>
      </c>
      <c r="AG1362" s="1294">
        <v>1561.12</v>
      </c>
      <c r="AH1362" s="1297">
        <v>127596.55211351359</v>
      </c>
      <c r="AI1362" s="1297">
        <v>3.24</v>
      </c>
      <c r="AJ1362" s="1298"/>
      <c r="AK1362" s="1647">
        <v>193</v>
      </c>
      <c r="AL1362" s="484"/>
      <c r="AM1362" s="751" t="s">
        <v>2604</v>
      </c>
      <c r="AN1362" t="b">
        <v>0</v>
      </c>
      <c r="AO1362" t="e">
        <v>#NAME?</v>
      </c>
      <c r="AQ1362" s="1454"/>
    </row>
    <row r="1363" spans="1:43" ht="24" customHeight="1" x14ac:dyDescent="0.2">
      <c r="A1363" s="1251" t="s">
        <v>2182</v>
      </c>
      <c r="B1363" s="781" t="s">
        <v>2280</v>
      </c>
      <c r="C1363" s="977" t="s">
        <v>1634</v>
      </c>
      <c r="D1363" s="977" t="s">
        <v>181</v>
      </c>
      <c r="E1363" s="1299">
        <v>404</v>
      </c>
      <c r="F1363" s="1259">
        <v>106</v>
      </c>
      <c r="G1363" s="1259" t="s">
        <v>28</v>
      </c>
      <c r="H1363" s="1259" t="s">
        <v>498</v>
      </c>
      <c r="I1363" s="1260"/>
      <c r="J1363" s="1261" t="s">
        <v>758</v>
      </c>
      <c r="K1363" s="331">
        <v>39423</v>
      </c>
      <c r="L1363" s="665" t="s">
        <v>583</v>
      </c>
      <c r="M1363" s="1262">
        <v>3</v>
      </c>
      <c r="N1363" s="1479"/>
      <c r="O1363" s="1264">
        <v>68782.428</v>
      </c>
      <c r="P1363" s="1263"/>
      <c r="Q1363" s="1265">
        <v>1719.5607</v>
      </c>
      <c r="R1363" s="1265">
        <v>4429.58835</v>
      </c>
      <c r="S1363" s="1265">
        <v>1375.6485599999999</v>
      </c>
      <c r="T1363" s="1266">
        <v>76307.225610000009</v>
      </c>
      <c r="U1363" s="1262">
        <v>12285.463329999999</v>
      </c>
      <c r="V1363" s="1262">
        <v>88592.688940000007</v>
      </c>
      <c r="W1363" s="1267">
        <v>3223.2900000000004</v>
      </c>
      <c r="X1363" s="1267">
        <v>542.45999999999992</v>
      </c>
      <c r="Y1363" s="1267">
        <v>1411.3799999999999</v>
      </c>
      <c r="Z1363" s="1262">
        <v>5177.1299999999992</v>
      </c>
      <c r="AA1363" s="1266">
        <v>93769.818939999997</v>
      </c>
      <c r="AB1363" s="1337">
        <v>20554.107840000001</v>
      </c>
      <c r="AC1363" s="1337">
        <v>4283.0827200000003</v>
      </c>
      <c r="AD1363" s="1300">
        <v>950.04</v>
      </c>
      <c r="AE1363" s="1301">
        <v>27573.581715408003</v>
      </c>
      <c r="AF1363" s="1301">
        <v>4692.0314581056</v>
      </c>
      <c r="AG1363" s="1301">
        <v>1561.12</v>
      </c>
      <c r="AH1363" s="1302">
        <v>127596.55211351359</v>
      </c>
      <c r="AI1363" s="1302">
        <v>3.24</v>
      </c>
      <c r="AJ1363" s="1303"/>
      <c r="AK1363" s="1635"/>
      <c r="AL1363" s="484"/>
      <c r="AM1363" s="474" t="s">
        <v>2603</v>
      </c>
      <c r="AN1363" t="b">
        <v>0</v>
      </c>
      <c r="AO1363" t="e">
        <v>#NAME?</v>
      </c>
      <c r="AQ1363" s="1454"/>
    </row>
    <row r="1364" spans="1:43" outlineLevel="1" x14ac:dyDescent="0.2">
      <c r="A1364" s="787"/>
      <c r="B1364" s="781" t="s">
        <v>2280</v>
      </c>
      <c r="C1364" s="977"/>
      <c r="D1364" s="977"/>
      <c r="E1364" s="767">
        <v>404</v>
      </c>
      <c r="F1364" s="276">
        <v>105</v>
      </c>
      <c r="G1364" s="276" t="s">
        <v>28</v>
      </c>
      <c r="H1364" s="277"/>
      <c r="I1364" s="895">
        <v>15</v>
      </c>
      <c r="J1364" s="279" t="s">
        <v>553</v>
      </c>
      <c r="K1364" s="319"/>
      <c r="L1364" s="321"/>
      <c r="M1364" s="281">
        <v>1</v>
      </c>
      <c r="N1364" s="1463">
        <v>48</v>
      </c>
      <c r="O1364" s="283">
        <v>34889.4</v>
      </c>
      <c r="P1364" s="284">
        <v>2.5</v>
      </c>
      <c r="Q1364" s="1056">
        <v>872.23500000000001</v>
      </c>
      <c r="R1364" s="1056">
        <v>2246.87736</v>
      </c>
      <c r="S1364" s="1056">
        <v>697.78800000000001</v>
      </c>
      <c r="T1364" s="285">
        <v>38706.300360000001</v>
      </c>
      <c r="U1364" s="286">
        <v>6231.7143599999999</v>
      </c>
      <c r="V1364" s="286">
        <v>44938.014719999999</v>
      </c>
      <c r="W1364" s="287">
        <v>1074.43</v>
      </c>
      <c r="X1364" s="287">
        <v>180.82</v>
      </c>
      <c r="Y1364" s="287">
        <v>470.46</v>
      </c>
      <c r="Z1364" s="286">
        <v>1725.71</v>
      </c>
      <c r="AA1364" s="285">
        <v>46663.724719999998</v>
      </c>
      <c r="AB1364" s="369"/>
      <c r="AC1364" s="369"/>
      <c r="AD1364" s="369"/>
      <c r="AE1364" s="350"/>
      <c r="AF1364" s="350"/>
      <c r="AG1364" s="350"/>
      <c r="AH1364" s="832"/>
      <c r="AI1364" s="843"/>
      <c r="AJ1364" s="351"/>
      <c r="AK1364" s="1636"/>
      <c r="AL1364" s="483"/>
      <c r="AM1364"/>
      <c r="AO1364" t="s">
        <v>364</v>
      </c>
      <c r="AQ1364" s="1453"/>
    </row>
    <row r="1365" spans="1:43" outlineLevel="1" x14ac:dyDescent="0.2">
      <c r="A1365" s="787"/>
      <c r="B1365" s="781" t="s">
        <v>2280</v>
      </c>
      <c r="C1365" s="977"/>
      <c r="D1365" s="977"/>
      <c r="E1365" s="767">
        <v>404</v>
      </c>
      <c r="F1365" s="276">
        <v>105</v>
      </c>
      <c r="G1365" s="276" t="s">
        <v>28</v>
      </c>
      <c r="H1365" s="277"/>
      <c r="I1365" s="895">
        <v>180</v>
      </c>
      <c r="J1365" s="279" t="s">
        <v>543</v>
      </c>
      <c r="K1365" s="319"/>
      <c r="L1365" s="322"/>
      <c r="M1365" s="281">
        <v>1</v>
      </c>
      <c r="N1365" s="1463">
        <v>30</v>
      </c>
      <c r="O1365" s="283">
        <v>17222.400000000001</v>
      </c>
      <c r="P1365" s="284">
        <v>2.5</v>
      </c>
      <c r="Q1365" s="1056">
        <v>430.56</v>
      </c>
      <c r="R1365" s="1056">
        <v>1109.12256</v>
      </c>
      <c r="S1365" s="1056">
        <v>344.44799999999998</v>
      </c>
      <c r="T1365" s="285">
        <v>19106.530560000003</v>
      </c>
      <c r="U1365" s="286">
        <v>3076.1514200000001</v>
      </c>
      <c r="V1365" s="286">
        <v>22182.681980000001</v>
      </c>
      <c r="W1365" s="287">
        <v>1074.43</v>
      </c>
      <c r="X1365" s="287">
        <v>180.82</v>
      </c>
      <c r="Y1365" s="287">
        <v>470.46</v>
      </c>
      <c r="Z1365" s="286">
        <v>1725.71</v>
      </c>
      <c r="AA1365" s="285">
        <v>23908.39198</v>
      </c>
      <c r="AB1365" s="263"/>
      <c r="AC1365" s="263"/>
      <c r="AD1365" s="263"/>
      <c r="AE1365" s="249"/>
      <c r="AF1365" s="249"/>
      <c r="AG1365" s="249"/>
      <c r="AH1365" s="830"/>
      <c r="AI1365" s="225"/>
      <c r="AJ1365" s="266"/>
      <c r="AK1365" s="1636"/>
      <c r="AL1365" s="483"/>
      <c r="AM1365"/>
      <c r="AO1365" t="s">
        <v>364</v>
      </c>
      <c r="AQ1365" s="1453"/>
    </row>
    <row r="1366" spans="1:43" outlineLevel="1" x14ac:dyDescent="0.2">
      <c r="A1366" s="787"/>
      <c r="B1366" s="781" t="s">
        <v>2280</v>
      </c>
      <c r="C1366" s="977"/>
      <c r="D1366" s="977"/>
      <c r="E1366" s="767">
        <v>404</v>
      </c>
      <c r="F1366" s="276">
        <v>105</v>
      </c>
      <c r="G1366" s="276" t="s">
        <v>28</v>
      </c>
      <c r="H1366" s="277"/>
      <c r="I1366" s="895">
        <v>181</v>
      </c>
      <c r="J1366" s="279" t="s">
        <v>552</v>
      </c>
      <c r="K1366" s="319"/>
      <c r="L1366" s="322"/>
      <c r="M1366" s="281">
        <v>0.5</v>
      </c>
      <c r="N1366" s="1463">
        <v>29</v>
      </c>
      <c r="O1366" s="283">
        <v>8280.06</v>
      </c>
      <c r="P1366" s="284">
        <v>2.5</v>
      </c>
      <c r="Q1366" s="1056">
        <v>207.00149999999999</v>
      </c>
      <c r="R1366" s="1056">
        <v>533.23586</v>
      </c>
      <c r="S1366" s="1056">
        <v>165.60120000000001</v>
      </c>
      <c r="T1366" s="285">
        <v>9185.8985599999996</v>
      </c>
      <c r="U1366" s="286">
        <v>1478.92967</v>
      </c>
      <c r="V1366" s="286">
        <v>10664.828229999999</v>
      </c>
      <c r="W1366" s="287">
        <v>537.21500000000003</v>
      </c>
      <c r="X1366" s="287">
        <v>90.41</v>
      </c>
      <c r="Y1366" s="287">
        <v>235.23</v>
      </c>
      <c r="Z1366" s="286">
        <v>862.85500000000002</v>
      </c>
      <c r="AA1366" s="285">
        <v>11527.683229999999</v>
      </c>
      <c r="AB1366" s="263"/>
      <c r="AC1366" s="263"/>
      <c r="AD1366" s="263"/>
      <c r="AE1366" s="249"/>
      <c r="AF1366" s="249"/>
      <c r="AG1366" s="249"/>
      <c r="AH1366" s="830"/>
      <c r="AI1366" s="225"/>
      <c r="AJ1366" s="266"/>
      <c r="AK1366" s="1636"/>
      <c r="AL1366" s="483"/>
      <c r="AM1366"/>
      <c r="AO1366" t="s">
        <v>364</v>
      </c>
      <c r="AQ1366" s="1453"/>
    </row>
    <row r="1367" spans="1:43" outlineLevel="1" x14ac:dyDescent="0.2">
      <c r="A1367" s="787"/>
      <c r="B1367" s="781" t="s">
        <v>2280</v>
      </c>
      <c r="C1367" s="977"/>
      <c r="D1367" s="977"/>
      <c r="E1367" s="767">
        <v>404</v>
      </c>
      <c r="F1367" s="276">
        <v>105</v>
      </c>
      <c r="G1367" s="276" t="s">
        <v>28</v>
      </c>
      <c r="H1367" s="277"/>
      <c r="I1367" s="895">
        <v>200</v>
      </c>
      <c r="J1367" s="279" t="s">
        <v>1927</v>
      </c>
      <c r="K1367" s="319">
        <v>37809</v>
      </c>
      <c r="L1367" s="322"/>
      <c r="M1367" s="281">
        <v>0.38</v>
      </c>
      <c r="N1367" s="1463">
        <v>27</v>
      </c>
      <c r="O1367" s="283">
        <v>5818.0128000000004</v>
      </c>
      <c r="P1367" s="284">
        <v>2.5</v>
      </c>
      <c r="Q1367" s="1056">
        <v>145.45032</v>
      </c>
      <c r="R1367" s="1056">
        <v>374.68002000000001</v>
      </c>
      <c r="S1367" s="1056">
        <v>116.36026</v>
      </c>
      <c r="T1367" s="285">
        <v>6454.5034000000005</v>
      </c>
      <c r="U1367" s="286">
        <v>1039.1750500000001</v>
      </c>
      <c r="V1367" s="286">
        <v>7493.6784500000003</v>
      </c>
      <c r="W1367" s="287">
        <v>408.28339999999997</v>
      </c>
      <c r="X1367" s="287">
        <v>68.711600000000004</v>
      </c>
      <c r="Y1367" s="287">
        <v>178.7748</v>
      </c>
      <c r="Z1367" s="286">
        <v>655.76980000000003</v>
      </c>
      <c r="AA1367" s="285">
        <v>8149.4482500000004</v>
      </c>
      <c r="AB1367" s="257">
        <v>22303.489600000001</v>
      </c>
      <c r="AC1367" s="257">
        <v>4215.8793599999999</v>
      </c>
      <c r="AD1367" s="263"/>
      <c r="AE1367" s="249">
        <v>24433.026787008002</v>
      </c>
      <c r="AF1367" s="249">
        <v>4618.4115212928</v>
      </c>
      <c r="AG1367" s="249"/>
      <c r="AH1367" s="830"/>
      <c r="AI1367" s="225"/>
      <c r="AJ1367" s="266"/>
      <c r="AK1367" s="1636"/>
      <c r="AL1367" s="483"/>
      <c r="AM1367"/>
      <c r="AO1367" t="s">
        <v>364</v>
      </c>
      <c r="AQ1367" s="1453"/>
    </row>
    <row r="1368" spans="1:43" outlineLevel="1" x14ac:dyDescent="0.2">
      <c r="A1368" s="787"/>
      <c r="B1368" s="781" t="s">
        <v>2280</v>
      </c>
      <c r="C1368" s="977"/>
      <c r="D1368" s="977"/>
      <c r="E1368" s="767">
        <v>404</v>
      </c>
      <c r="F1368" s="276">
        <v>105</v>
      </c>
      <c r="G1368" s="276" t="s">
        <v>28</v>
      </c>
      <c r="H1368" s="277"/>
      <c r="I1368" s="895">
        <v>161</v>
      </c>
      <c r="J1368" s="279" t="s">
        <v>527</v>
      </c>
      <c r="K1368" s="277"/>
      <c r="L1368" s="322"/>
      <c r="M1368" s="281">
        <v>0.1</v>
      </c>
      <c r="N1368" s="1463">
        <v>37</v>
      </c>
      <c r="O1368" s="283">
        <v>2266.3440000000001</v>
      </c>
      <c r="P1368" s="284">
        <v>2.5</v>
      </c>
      <c r="Q1368" s="1056">
        <v>56.6586</v>
      </c>
      <c r="R1368" s="1056">
        <v>145.95255</v>
      </c>
      <c r="S1368" s="1056">
        <v>45.326880000000003</v>
      </c>
      <c r="T1368" s="285">
        <v>2514.2820300000003</v>
      </c>
      <c r="U1368" s="286">
        <v>404.79941000000002</v>
      </c>
      <c r="V1368" s="286">
        <v>2919.0814400000004</v>
      </c>
      <c r="W1368" s="287">
        <v>107.443</v>
      </c>
      <c r="X1368" s="287">
        <v>18.082000000000001</v>
      </c>
      <c r="Y1368" s="287">
        <v>47.045999999999999</v>
      </c>
      <c r="Z1368" s="286">
        <v>172.571</v>
      </c>
      <c r="AA1368" s="285">
        <v>3091.6524400000003</v>
      </c>
      <c r="AB1368" s="263"/>
      <c r="AC1368" s="263"/>
      <c r="AD1368" s="263"/>
      <c r="AE1368" s="249"/>
      <c r="AF1368" s="249"/>
      <c r="AG1368" s="249"/>
      <c r="AH1368" s="835"/>
      <c r="AI1368" s="233"/>
      <c r="AJ1368" s="355"/>
      <c r="AK1368" s="1636"/>
      <c r="AL1368" s="483"/>
      <c r="AM1368"/>
      <c r="AO1368" t="s">
        <v>364</v>
      </c>
      <c r="AQ1368" s="1457"/>
    </row>
    <row r="1369" spans="1:43" outlineLevel="1" x14ac:dyDescent="0.2">
      <c r="A1369" s="787"/>
      <c r="B1369" s="807" t="s">
        <v>2280</v>
      </c>
      <c r="C1369" s="978"/>
      <c r="D1369" s="978"/>
      <c r="E1369" s="768">
        <v>404</v>
      </c>
      <c r="F1369" s="289">
        <v>105</v>
      </c>
      <c r="G1369" s="289" t="s">
        <v>28</v>
      </c>
      <c r="H1369" s="290"/>
      <c r="I1369" s="899">
        <v>201</v>
      </c>
      <c r="J1369" s="292" t="s">
        <v>2609</v>
      </c>
      <c r="K1369" s="290">
        <v>1614</v>
      </c>
      <c r="L1369" s="656"/>
      <c r="M1369" s="294">
        <v>0.02</v>
      </c>
      <c r="N1369" s="1465">
        <v>27</v>
      </c>
      <c r="O1369" s="283">
        <v>306.21120000000002</v>
      </c>
      <c r="P1369" s="297">
        <v>2.5</v>
      </c>
      <c r="Q1369" s="1056">
        <v>7.6552800000000003</v>
      </c>
      <c r="R1369" s="1056">
        <v>19.72</v>
      </c>
      <c r="S1369" s="1056">
        <v>6.1242200000000002</v>
      </c>
      <c r="T1369" s="298">
        <v>339.71070000000003</v>
      </c>
      <c r="U1369" s="286">
        <v>54.693420000000003</v>
      </c>
      <c r="V1369" s="299">
        <v>394.40412000000003</v>
      </c>
      <c r="W1369" s="287">
        <v>21.488600000000002</v>
      </c>
      <c r="X1369" s="287">
        <v>3.6164000000000001</v>
      </c>
      <c r="Y1369" s="287">
        <v>9.4092000000000002</v>
      </c>
      <c r="Z1369" s="299">
        <v>34.514200000000002</v>
      </c>
      <c r="AA1369" s="298">
        <v>428.91832000000005</v>
      </c>
      <c r="AB1369" s="368">
        <v>2866.83</v>
      </c>
      <c r="AC1369" s="368">
        <v>67.203360000000004</v>
      </c>
      <c r="AD1369" s="465"/>
      <c r="AE1369" s="260">
        <v>3140.5549283999999</v>
      </c>
      <c r="AF1369" s="260">
        <v>73.619936812800006</v>
      </c>
      <c r="AG1369" s="260"/>
      <c r="AH1369" s="356"/>
      <c r="AI1369" s="356"/>
      <c r="AJ1369" s="357"/>
      <c r="AK1369" s="1633"/>
      <c r="AL1369" s="483"/>
      <c r="AM1369"/>
      <c r="AO1369" t="s">
        <v>364</v>
      </c>
      <c r="AQ1369" s="1457"/>
    </row>
    <row r="1370" spans="1:43" ht="25.5" x14ac:dyDescent="0.2">
      <c r="A1370" s="804" t="s">
        <v>2183</v>
      </c>
      <c r="B1370" s="781" t="s">
        <v>2280</v>
      </c>
      <c r="C1370" s="977" t="s">
        <v>1634</v>
      </c>
      <c r="D1370" s="977" t="s">
        <v>181</v>
      </c>
      <c r="E1370" s="769">
        <v>404</v>
      </c>
      <c r="F1370" s="268">
        <v>107</v>
      </c>
      <c r="G1370" s="268" t="s">
        <v>167</v>
      </c>
      <c r="H1370" s="268" t="s">
        <v>498</v>
      </c>
      <c r="I1370" s="898"/>
      <c r="J1370" s="302" t="s">
        <v>759</v>
      </c>
      <c r="K1370" s="271">
        <v>12</v>
      </c>
      <c r="L1370" s="327" t="s">
        <v>641</v>
      </c>
      <c r="M1370" s="272">
        <v>4.6100000000000003</v>
      </c>
      <c r="N1370" s="1097"/>
      <c r="O1370" s="273">
        <v>139367.4816</v>
      </c>
      <c r="P1370" s="269"/>
      <c r="Q1370" s="1055">
        <v>3484.1870399999998</v>
      </c>
      <c r="R1370" s="1055">
        <v>8975.2658200000005</v>
      </c>
      <c r="S1370" s="1055">
        <v>2787.3496299999997</v>
      </c>
      <c r="T1370" s="274">
        <v>154614.28409</v>
      </c>
      <c r="U1370" s="272">
        <v>24892.899740000001</v>
      </c>
      <c r="V1370" s="272">
        <v>179507.18382999999</v>
      </c>
      <c r="W1370" s="275">
        <v>4953.1223</v>
      </c>
      <c r="X1370" s="275">
        <v>833.58019999999999</v>
      </c>
      <c r="Y1370" s="275">
        <v>2168.8206</v>
      </c>
      <c r="Z1370" s="272">
        <v>7955.5231000000003</v>
      </c>
      <c r="AA1370" s="274">
        <v>187462.70692999996</v>
      </c>
      <c r="AB1370" s="339">
        <v>254517.5</v>
      </c>
      <c r="AC1370" s="339">
        <v>32273.75</v>
      </c>
      <c r="AD1370" s="339">
        <v>950.04</v>
      </c>
      <c r="AE1370" s="340">
        <v>278818.83</v>
      </c>
      <c r="AF1370" s="340">
        <v>35355.25</v>
      </c>
      <c r="AG1370" s="340">
        <v>1561.12</v>
      </c>
      <c r="AH1370" s="842">
        <v>503197.90692999994</v>
      </c>
      <c r="AI1370" s="842">
        <v>41933.160000000003</v>
      </c>
      <c r="AJ1370" s="395"/>
      <c r="AK1370" s="1635">
        <v>194</v>
      </c>
      <c r="AL1370" s="484"/>
      <c r="AM1370" s="751" t="s">
        <v>2604</v>
      </c>
      <c r="AN1370" t="b">
        <v>0</v>
      </c>
      <c r="AO1370" t="e">
        <v>#NAME?</v>
      </c>
      <c r="AQ1370" s="1454"/>
    </row>
    <row r="1371" spans="1:43" outlineLevel="1" x14ac:dyDescent="0.2">
      <c r="A1371" s="787"/>
      <c r="B1371" s="781" t="s">
        <v>2280</v>
      </c>
      <c r="C1371" s="977"/>
      <c r="D1371" s="977"/>
      <c r="E1371" s="767">
        <v>404</v>
      </c>
      <c r="F1371" s="276">
        <v>107</v>
      </c>
      <c r="G1371" s="276" t="s">
        <v>167</v>
      </c>
      <c r="H1371" s="277"/>
      <c r="I1371" s="895">
        <v>16</v>
      </c>
      <c r="J1371" s="279" t="s">
        <v>554</v>
      </c>
      <c r="K1371" s="319"/>
      <c r="L1371" s="321"/>
      <c r="M1371" s="281">
        <v>2</v>
      </c>
      <c r="N1371" s="1463">
        <v>54</v>
      </c>
      <c r="O1371" s="283">
        <v>88292.64</v>
      </c>
      <c r="P1371" s="284">
        <v>2.5</v>
      </c>
      <c r="Q1371" s="1056">
        <v>2207.3159999999998</v>
      </c>
      <c r="R1371" s="1056">
        <v>5686.0460199999998</v>
      </c>
      <c r="S1371" s="1056">
        <v>1765.8527999999999</v>
      </c>
      <c r="T1371" s="285">
        <v>97951.854819999993</v>
      </c>
      <c r="U1371" s="286">
        <v>15770.24863</v>
      </c>
      <c r="V1371" s="286">
        <v>113722.10345</v>
      </c>
      <c r="W1371" s="287">
        <v>2148.86</v>
      </c>
      <c r="X1371" s="287">
        <v>361.64</v>
      </c>
      <c r="Y1371" s="287">
        <v>940.92</v>
      </c>
      <c r="Z1371" s="286">
        <v>3451.42</v>
      </c>
      <c r="AA1371" s="285">
        <v>117173.52344999999</v>
      </c>
      <c r="AB1371" s="350"/>
      <c r="AC1371" s="350"/>
      <c r="AD1371" s="350"/>
      <c r="AE1371" s="350"/>
      <c r="AF1371" s="350"/>
      <c r="AG1371" s="350"/>
      <c r="AH1371" s="843" t="s">
        <v>364</v>
      </c>
      <c r="AI1371" s="843"/>
      <c r="AJ1371" s="351"/>
      <c r="AK1371" s="1636"/>
      <c r="AL1371" s="483"/>
      <c r="AM1371"/>
      <c r="AO1371" t="s">
        <v>364</v>
      </c>
      <c r="AQ1371" s="1453"/>
    </row>
    <row r="1372" spans="1:43" outlineLevel="1" x14ac:dyDescent="0.2">
      <c r="A1372" s="787"/>
      <c r="B1372" s="781" t="s">
        <v>2280</v>
      </c>
      <c r="C1372" s="977"/>
      <c r="D1372" s="977"/>
      <c r="E1372" s="767">
        <v>404</v>
      </c>
      <c r="F1372" s="276">
        <v>107</v>
      </c>
      <c r="G1372" s="276" t="s">
        <v>167</v>
      </c>
      <c r="H1372" s="277"/>
      <c r="I1372" s="895">
        <v>80</v>
      </c>
      <c r="J1372" s="279" t="s">
        <v>561</v>
      </c>
      <c r="K1372" s="319"/>
      <c r="L1372" s="322"/>
      <c r="M1372" s="281">
        <v>1</v>
      </c>
      <c r="N1372" s="1463">
        <v>39</v>
      </c>
      <c r="O1372" s="283">
        <v>24513</v>
      </c>
      <c r="P1372" s="284">
        <v>2.5</v>
      </c>
      <c r="Q1372" s="1056">
        <v>612.82500000000005</v>
      </c>
      <c r="R1372" s="1056">
        <v>1578.6371999999999</v>
      </c>
      <c r="S1372" s="1056">
        <v>490.26</v>
      </c>
      <c r="T1372" s="285">
        <v>27194.7222</v>
      </c>
      <c r="U1372" s="286">
        <v>4378.3502699999999</v>
      </c>
      <c r="V1372" s="286">
        <v>31573.072469999999</v>
      </c>
      <c r="W1372" s="287">
        <v>1074.43</v>
      </c>
      <c r="X1372" s="287">
        <v>180.82</v>
      </c>
      <c r="Y1372" s="287">
        <v>470.46</v>
      </c>
      <c r="Z1372" s="286">
        <v>1725.71</v>
      </c>
      <c r="AA1372" s="285">
        <v>33298.782469999998</v>
      </c>
      <c r="AB1372" s="249"/>
      <c r="AC1372" s="249"/>
      <c r="AD1372" s="249"/>
      <c r="AE1372" s="249"/>
      <c r="AF1372" s="249"/>
      <c r="AG1372" s="249"/>
      <c r="AH1372" s="225" t="s">
        <v>364</v>
      </c>
      <c r="AI1372" s="225"/>
      <c r="AJ1372" s="266"/>
      <c r="AK1372" s="1636"/>
      <c r="AL1372" s="483"/>
      <c r="AM1372"/>
      <c r="AO1372" t="s">
        <v>364</v>
      </c>
      <c r="AQ1372" s="1453"/>
    </row>
    <row r="1373" spans="1:43" outlineLevel="1" x14ac:dyDescent="0.2">
      <c r="A1373" s="787"/>
      <c r="B1373" s="781" t="s">
        <v>2280</v>
      </c>
      <c r="C1373" s="977"/>
      <c r="D1373" s="977"/>
      <c r="E1373" s="767">
        <v>404</v>
      </c>
      <c r="F1373" s="276">
        <v>107</v>
      </c>
      <c r="G1373" s="276" t="s">
        <v>167</v>
      </c>
      <c r="H1373" s="277"/>
      <c r="I1373" s="895">
        <v>180</v>
      </c>
      <c r="J1373" s="279" t="s">
        <v>543</v>
      </c>
      <c r="K1373" s="319"/>
      <c r="L1373" s="322"/>
      <c r="M1373" s="281">
        <v>1</v>
      </c>
      <c r="N1373" s="1463">
        <v>30</v>
      </c>
      <c r="O1373" s="283">
        <v>17222.400000000001</v>
      </c>
      <c r="P1373" s="284">
        <v>2.5</v>
      </c>
      <c r="Q1373" s="1056">
        <v>430.56</v>
      </c>
      <c r="R1373" s="1056">
        <v>1109.12256</v>
      </c>
      <c r="S1373" s="1056">
        <v>344.44799999999998</v>
      </c>
      <c r="T1373" s="285">
        <v>19106.530560000003</v>
      </c>
      <c r="U1373" s="286">
        <v>3076.1514200000001</v>
      </c>
      <c r="V1373" s="286">
        <v>22182.681980000001</v>
      </c>
      <c r="W1373" s="287">
        <v>1074.43</v>
      </c>
      <c r="X1373" s="287">
        <v>180.82</v>
      </c>
      <c r="Y1373" s="287">
        <v>470.46</v>
      </c>
      <c r="Z1373" s="286">
        <v>1725.71</v>
      </c>
      <c r="AA1373" s="285">
        <v>23908.39198</v>
      </c>
      <c r="AB1373" s="249"/>
      <c r="AC1373" s="249"/>
      <c r="AD1373" s="249"/>
      <c r="AE1373" s="249"/>
      <c r="AF1373" s="249"/>
      <c r="AG1373" s="249"/>
      <c r="AH1373" s="225" t="s">
        <v>364</v>
      </c>
      <c r="AI1373" s="225"/>
      <c r="AJ1373" s="266"/>
      <c r="AK1373" s="1636"/>
      <c r="AL1373" s="483"/>
      <c r="AM1373"/>
      <c r="AO1373" t="s">
        <v>364</v>
      </c>
      <c r="AQ1373" s="1453"/>
    </row>
    <row r="1374" spans="1:43" outlineLevel="1" x14ac:dyDescent="0.2">
      <c r="A1374" s="787"/>
      <c r="B1374" s="781" t="s">
        <v>2280</v>
      </c>
      <c r="C1374" s="977"/>
      <c r="D1374" s="977"/>
      <c r="E1374" s="767">
        <v>404</v>
      </c>
      <c r="F1374" s="276">
        <v>107</v>
      </c>
      <c r="G1374" s="276" t="s">
        <v>167</v>
      </c>
      <c r="H1374" s="277"/>
      <c r="I1374" s="895">
        <v>200</v>
      </c>
      <c r="J1374" s="279" t="s">
        <v>1927</v>
      </c>
      <c r="K1374" s="277"/>
      <c r="L1374" s="322"/>
      <c r="M1374" s="281">
        <v>0.61</v>
      </c>
      <c r="N1374" s="1463">
        <v>27</v>
      </c>
      <c r="O1374" s="283">
        <v>9339.4416000000001</v>
      </c>
      <c r="P1374" s="284">
        <v>2.5</v>
      </c>
      <c r="Q1374" s="1056">
        <v>233.48604</v>
      </c>
      <c r="R1374" s="1056">
        <v>601.46004000000005</v>
      </c>
      <c r="S1374" s="1056">
        <v>186.78882999999999</v>
      </c>
      <c r="T1374" s="285">
        <v>10361.176509999999</v>
      </c>
      <c r="U1374" s="286">
        <v>1668.14942</v>
      </c>
      <c r="V1374" s="286">
        <v>12029.325929999999</v>
      </c>
      <c r="W1374" s="287">
        <v>655.40229999999997</v>
      </c>
      <c r="X1374" s="287">
        <v>110.3002</v>
      </c>
      <c r="Y1374" s="287">
        <v>286.98059999999998</v>
      </c>
      <c r="Z1374" s="286">
        <v>1052.6831</v>
      </c>
      <c r="AA1374" s="285">
        <v>13082.009029999999</v>
      </c>
      <c r="AB1374" s="354"/>
      <c r="AC1374" s="354"/>
      <c r="AD1374" s="249"/>
      <c r="AE1374" s="249"/>
      <c r="AF1374" s="249"/>
      <c r="AG1374" s="249"/>
      <c r="AH1374" s="225" t="s">
        <v>364</v>
      </c>
      <c r="AI1374" s="225"/>
      <c r="AJ1374" s="266"/>
      <c r="AK1374" s="1636"/>
      <c r="AL1374" s="483"/>
      <c r="AM1374"/>
      <c r="AO1374" t="s">
        <v>364</v>
      </c>
      <c r="AQ1374" s="1453"/>
    </row>
    <row r="1375" spans="1:43" ht="15" customHeight="1" outlineLevel="1" x14ac:dyDescent="0.2">
      <c r="A1375" s="787"/>
      <c r="B1375" s="781" t="s">
        <v>2280</v>
      </c>
      <c r="C1375" s="977"/>
      <c r="D1375" s="977"/>
      <c r="E1375" s="767">
        <v>404</v>
      </c>
      <c r="F1375" s="276">
        <v>107</v>
      </c>
      <c r="G1375" s="276" t="s">
        <v>167</v>
      </c>
      <c r="H1375" s="277"/>
      <c r="I1375" s="902" t="s">
        <v>587</v>
      </c>
      <c r="J1375" s="445" t="s">
        <v>760</v>
      </c>
      <c r="K1375" s="446"/>
      <c r="L1375" s="657"/>
      <c r="M1375" s="436"/>
      <c r="N1375" s="1477"/>
      <c r="O1375" s="436"/>
      <c r="P1375" s="448"/>
      <c r="Q1375" s="1064"/>
      <c r="R1375" s="1064"/>
      <c r="S1375" s="1064"/>
      <c r="T1375" s="436"/>
      <c r="U1375" s="436"/>
      <c r="V1375" s="436"/>
      <c r="W1375" s="436"/>
      <c r="X1375" s="436"/>
      <c r="Y1375" s="436"/>
      <c r="Z1375" s="436"/>
      <c r="AA1375" s="436"/>
      <c r="AB1375" s="249"/>
      <c r="AC1375" s="249"/>
      <c r="AD1375" s="249"/>
      <c r="AE1375" s="249"/>
      <c r="AF1375" s="249"/>
      <c r="AG1375" s="249"/>
      <c r="AH1375" s="225" t="s">
        <v>364</v>
      </c>
      <c r="AI1375" s="225"/>
      <c r="AJ1375" s="266"/>
      <c r="AK1375" s="1636"/>
      <c r="AL1375" s="483"/>
      <c r="AM1375"/>
      <c r="AO1375" t="s">
        <v>364</v>
      </c>
      <c r="AQ1375" s="1453"/>
    </row>
    <row r="1376" spans="1:43" outlineLevel="1" x14ac:dyDescent="0.2">
      <c r="A1376" s="787"/>
      <c r="B1376" s="807" t="s">
        <v>2280</v>
      </c>
      <c r="C1376" s="978"/>
      <c r="D1376" s="978"/>
      <c r="E1376" s="768">
        <v>404</v>
      </c>
      <c r="F1376" s="289">
        <v>107</v>
      </c>
      <c r="G1376" s="289" t="s">
        <v>167</v>
      </c>
      <c r="H1376" s="290"/>
      <c r="I1376" s="897" t="s">
        <v>587</v>
      </c>
      <c r="J1376" s="437" t="s">
        <v>761</v>
      </c>
      <c r="K1376" s="259"/>
      <c r="L1376" s="658"/>
      <c r="M1376" s="260"/>
      <c r="N1376" s="1466"/>
      <c r="O1376" s="260"/>
      <c r="P1376" s="262"/>
      <c r="Q1376" s="1059"/>
      <c r="R1376" s="1059"/>
      <c r="S1376" s="1059"/>
      <c r="T1376" s="260"/>
      <c r="U1376" s="260"/>
      <c r="V1376" s="260"/>
      <c r="W1376" s="260"/>
      <c r="X1376" s="260"/>
      <c r="Y1376" s="260"/>
      <c r="Z1376" s="260"/>
      <c r="AA1376" s="260"/>
      <c r="AB1376" s="260"/>
      <c r="AC1376" s="260"/>
      <c r="AD1376" s="260"/>
      <c r="AE1376" s="260"/>
      <c r="AF1376" s="260"/>
      <c r="AG1376" s="260"/>
      <c r="AH1376" s="261" t="s">
        <v>364</v>
      </c>
      <c r="AI1376" s="261"/>
      <c r="AJ1376" s="267"/>
      <c r="AK1376" s="1633"/>
      <c r="AL1376" s="483"/>
      <c r="AM1376"/>
      <c r="AO1376" t="s">
        <v>364</v>
      </c>
      <c r="AQ1376" s="1453"/>
    </row>
    <row r="1377" spans="1:43" ht="25.5" x14ac:dyDescent="0.2">
      <c r="A1377" s="1601" t="s">
        <v>2755</v>
      </c>
      <c r="B1377" s="965" t="s">
        <v>2280</v>
      </c>
      <c r="C1377" s="990" t="s">
        <v>1634</v>
      </c>
      <c r="D1377" s="1522" t="s">
        <v>181</v>
      </c>
      <c r="E1377" s="1602">
        <v>404</v>
      </c>
      <c r="F1377" s="1259">
        <v>108</v>
      </c>
      <c r="G1377" s="268" t="s">
        <v>167</v>
      </c>
      <c r="H1377" s="1259" t="s">
        <v>2306</v>
      </c>
      <c r="I1377" s="1603"/>
      <c r="J1377" s="1610" t="s">
        <v>3172</v>
      </c>
      <c r="K1377" s="271">
        <v>12</v>
      </c>
      <c r="L1377" s="327" t="s">
        <v>641</v>
      </c>
      <c r="M1377" s="1035">
        <v>3.5199999999999996</v>
      </c>
      <c r="N1377" s="1604"/>
      <c r="O1377" s="273">
        <v>77001.055200000003</v>
      </c>
      <c r="P1377" s="269"/>
      <c r="Q1377" s="1055">
        <v>1925.02638</v>
      </c>
      <c r="R1377" s="1055">
        <v>4958.8679599999996</v>
      </c>
      <c r="S1377" s="1055">
        <v>1540.0211000000002</v>
      </c>
      <c r="T1377" s="274">
        <v>85424.97064</v>
      </c>
      <c r="U1377" s="272">
        <v>13753.420269999999</v>
      </c>
      <c r="V1377" s="272">
        <v>99178.390910000002</v>
      </c>
      <c r="W1377" s="275">
        <v>3781.9935999999998</v>
      </c>
      <c r="X1377" s="275">
        <v>636.48640000000012</v>
      </c>
      <c r="Y1377" s="275">
        <v>1656.0191999999997</v>
      </c>
      <c r="Z1377" s="272">
        <v>6074.4992000000002</v>
      </c>
      <c r="AA1377" s="274">
        <v>105252.89010999999</v>
      </c>
      <c r="AB1377" s="1605">
        <v>28920.003839999998</v>
      </c>
      <c r="AC1377" s="1605">
        <v>4283.0827200000003</v>
      </c>
      <c r="AD1377" s="1300">
        <v>950.04</v>
      </c>
      <c r="AE1377" s="831">
        <v>31681.285806643198</v>
      </c>
      <c r="AF1377" s="831">
        <v>4692.0314581056</v>
      </c>
      <c r="AG1377" s="340">
        <v>1561.12</v>
      </c>
      <c r="AH1377" s="1606">
        <v>143187.3273747488</v>
      </c>
      <c r="AI1377" s="1607">
        <v>11932.28</v>
      </c>
      <c r="AJ1377" s="395"/>
      <c r="AK1377" s="1635">
        <v>195</v>
      </c>
      <c r="AL1377" s="483"/>
      <c r="AM1377"/>
      <c r="AQ1377" s="1453"/>
    </row>
    <row r="1378" spans="1:43" outlineLevel="1" x14ac:dyDescent="0.2">
      <c r="A1378" s="1519"/>
      <c r="B1378" s="965" t="s">
        <v>2280</v>
      </c>
      <c r="C1378" s="990"/>
      <c r="D1378" s="1522"/>
      <c r="E1378" s="1538">
        <v>404</v>
      </c>
      <c r="F1378" s="1539">
        <v>108</v>
      </c>
      <c r="G1378" s="1539" t="s">
        <v>167</v>
      </c>
      <c r="H1378" s="1540"/>
      <c r="I1378" s="895">
        <v>15</v>
      </c>
      <c r="J1378" s="763" t="s">
        <v>553</v>
      </c>
      <c r="K1378" s="1041"/>
      <c r="L1378" s="1541"/>
      <c r="M1378" s="281">
        <v>1</v>
      </c>
      <c r="N1378" s="1542">
        <v>48</v>
      </c>
      <c r="O1378" s="283">
        <v>34889.4</v>
      </c>
      <c r="P1378" s="284">
        <v>2.5</v>
      </c>
      <c r="Q1378" s="1056">
        <v>872.23500000000001</v>
      </c>
      <c r="R1378" s="1056">
        <v>2246.87736</v>
      </c>
      <c r="S1378" s="1056">
        <v>697.78800000000001</v>
      </c>
      <c r="T1378" s="285">
        <v>38706.300360000001</v>
      </c>
      <c r="U1378" s="286">
        <v>6231.7143599999999</v>
      </c>
      <c r="V1378" s="286">
        <v>44938.014719999999</v>
      </c>
      <c r="W1378" s="287">
        <v>1074.43</v>
      </c>
      <c r="X1378" s="287">
        <v>180.82</v>
      </c>
      <c r="Y1378" s="287">
        <v>470.46</v>
      </c>
      <c r="Z1378" s="286">
        <v>1725.71</v>
      </c>
      <c r="AA1378" s="285">
        <v>46663.724719999998</v>
      </c>
      <c r="AB1378" s="1588"/>
      <c r="AC1378" s="1588"/>
      <c r="AD1378" s="1588"/>
      <c r="AE1378" s="830"/>
      <c r="AF1378" s="830"/>
      <c r="AG1378" s="830"/>
      <c r="AH1378" s="5"/>
      <c r="AI1378" s="525"/>
      <c r="AJ1378" s="266"/>
      <c r="AK1378" s="1636"/>
      <c r="AL1378" s="483"/>
      <c r="AM1378"/>
      <c r="AQ1378" s="1453"/>
    </row>
    <row r="1379" spans="1:43" outlineLevel="1" x14ac:dyDescent="0.2">
      <c r="A1379" s="1519"/>
      <c r="B1379" s="965" t="s">
        <v>2280</v>
      </c>
      <c r="C1379" s="990"/>
      <c r="D1379" s="1522"/>
      <c r="E1379" s="1538">
        <v>404</v>
      </c>
      <c r="F1379" s="1539">
        <v>108</v>
      </c>
      <c r="G1379" s="1539" t="s">
        <v>167</v>
      </c>
      <c r="H1379" s="1540"/>
      <c r="I1379" s="895">
        <v>180</v>
      </c>
      <c r="J1379" s="763" t="s">
        <v>543</v>
      </c>
      <c r="K1379" s="1041"/>
      <c r="L1379" s="1543"/>
      <c r="M1379" s="281">
        <v>1</v>
      </c>
      <c r="N1379" s="1542">
        <v>30</v>
      </c>
      <c r="O1379" s="283">
        <v>17222.400000000001</v>
      </c>
      <c r="P1379" s="284">
        <v>2.5</v>
      </c>
      <c r="Q1379" s="1056">
        <v>430.56</v>
      </c>
      <c r="R1379" s="1056">
        <v>1109.12256</v>
      </c>
      <c r="S1379" s="1056">
        <v>344.44799999999998</v>
      </c>
      <c r="T1379" s="285">
        <v>19106.530560000003</v>
      </c>
      <c r="U1379" s="286">
        <v>3076.1514200000001</v>
      </c>
      <c r="V1379" s="286">
        <v>22182.681980000001</v>
      </c>
      <c r="W1379" s="287">
        <v>1074.43</v>
      </c>
      <c r="X1379" s="287">
        <v>180.82</v>
      </c>
      <c r="Y1379" s="287">
        <v>470.46</v>
      </c>
      <c r="Z1379" s="286">
        <v>1725.71</v>
      </c>
      <c r="AA1379" s="285">
        <v>23908.39198</v>
      </c>
      <c r="AB1379" s="1575"/>
      <c r="AC1379" s="1575"/>
      <c r="AD1379" s="1575"/>
      <c r="AE1379" s="830"/>
      <c r="AF1379" s="830"/>
      <c r="AG1379" s="830"/>
      <c r="AH1379" s="5"/>
      <c r="AI1379" s="525"/>
      <c r="AJ1379" s="266"/>
      <c r="AK1379" s="1636"/>
      <c r="AL1379" s="483"/>
      <c r="AM1379"/>
      <c r="AQ1379" s="1453"/>
    </row>
    <row r="1380" spans="1:43" outlineLevel="1" x14ac:dyDescent="0.2">
      <c r="A1380" s="1519"/>
      <c r="B1380" s="965" t="s">
        <v>2280</v>
      </c>
      <c r="C1380" s="990"/>
      <c r="D1380" s="1522"/>
      <c r="E1380" s="1538">
        <v>404</v>
      </c>
      <c r="F1380" s="1539">
        <v>108</v>
      </c>
      <c r="G1380" s="1539" t="s">
        <v>167</v>
      </c>
      <c r="H1380" s="1540"/>
      <c r="I1380" s="895">
        <v>181</v>
      </c>
      <c r="J1380" s="763" t="s">
        <v>552</v>
      </c>
      <c r="K1380" s="1041"/>
      <c r="L1380" s="1543"/>
      <c r="M1380" s="281">
        <v>1</v>
      </c>
      <c r="N1380" s="1542">
        <v>29</v>
      </c>
      <c r="O1380" s="283">
        <v>16560.12</v>
      </c>
      <c r="P1380" s="284">
        <v>2.5</v>
      </c>
      <c r="Q1380" s="1056">
        <v>414.00299999999999</v>
      </c>
      <c r="R1380" s="1056">
        <v>1066.47173</v>
      </c>
      <c r="S1380" s="1056">
        <v>331.20240000000001</v>
      </c>
      <c r="T1380" s="285">
        <v>18371.797129999999</v>
      </c>
      <c r="U1380" s="286">
        <v>2957.85934</v>
      </c>
      <c r="V1380" s="286">
        <v>21329.656469999998</v>
      </c>
      <c r="W1380" s="287">
        <v>1074.43</v>
      </c>
      <c r="X1380" s="287">
        <v>180.82</v>
      </c>
      <c r="Y1380" s="287">
        <v>470.46</v>
      </c>
      <c r="Z1380" s="286">
        <v>1725.71</v>
      </c>
      <c r="AA1380" s="285">
        <v>23055.366469999997</v>
      </c>
      <c r="AB1380" s="1575"/>
      <c r="AC1380" s="1575"/>
      <c r="AD1380" s="1575"/>
      <c r="AE1380" s="830"/>
      <c r="AF1380" s="830"/>
      <c r="AG1380" s="830"/>
      <c r="AH1380" s="5"/>
      <c r="AI1380" s="525"/>
      <c r="AJ1380" s="266"/>
      <c r="AK1380" s="1636"/>
      <c r="AL1380" s="483"/>
      <c r="AM1380"/>
      <c r="AQ1380" s="1453"/>
    </row>
    <row r="1381" spans="1:43" outlineLevel="1" x14ac:dyDescent="0.2">
      <c r="A1381" s="1519"/>
      <c r="B1381" s="965" t="s">
        <v>2280</v>
      </c>
      <c r="C1381" s="990"/>
      <c r="D1381" s="1522"/>
      <c r="E1381" s="1538">
        <v>404</v>
      </c>
      <c r="F1381" s="1539">
        <v>108</v>
      </c>
      <c r="G1381" s="1539" t="s">
        <v>167</v>
      </c>
      <c r="H1381" s="1540"/>
      <c r="I1381" s="895">
        <v>200</v>
      </c>
      <c r="J1381" s="763" t="s">
        <v>1927</v>
      </c>
      <c r="K1381" s="1041"/>
      <c r="L1381" s="1543"/>
      <c r="M1381" s="281">
        <v>0.46</v>
      </c>
      <c r="N1381" s="1542">
        <v>27</v>
      </c>
      <c r="O1381" s="283">
        <v>7042.8576000000003</v>
      </c>
      <c r="P1381" s="284">
        <v>2.5</v>
      </c>
      <c r="Q1381" s="1056">
        <v>176.07144</v>
      </c>
      <c r="R1381" s="1056">
        <v>453.56002999999998</v>
      </c>
      <c r="S1381" s="1056">
        <v>140.85714999999999</v>
      </c>
      <c r="T1381" s="285">
        <v>7813.3462199999994</v>
      </c>
      <c r="U1381" s="286">
        <v>1257.94874</v>
      </c>
      <c r="V1381" s="286">
        <v>9071.2949599999993</v>
      </c>
      <c r="W1381" s="287">
        <v>494.23779999999999</v>
      </c>
      <c r="X1381" s="287">
        <v>83.177199999999999</v>
      </c>
      <c r="Y1381" s="287">
        <v>216.41159999999999</v>
      </c>
      <c r="Z1381" s="286">
        <v>793.82659999999998</v>
      </c>
      <c r="AA1381" s="285">
        <v>9865.1215599999996</v>
      </c>
      <c r="AB1381" s="1574">
        <v>25364.928959999997</v>
      </c>
      <c r="AC1381" s="1574">
        <v>4215.8793599999999</v>
      </c>
      <c r="AD1381" s="1575"/>
      <c r="AE1381" s="830">
        <v>27786.772377100799</v>
      </c>
      <c r="AF1381" s="830">
        <v>4618.4115212928</v>
      </c>
      <c r="AG1381" s="830"/>
      <c r="AH1381" s="5"/>
      <c r="AI1381" s="525"/>
      <c r="AJ1381" s="266"/>
      <c r="AK1381" s="1636"/>
      <c r="AL1381" s="483"/>
      <c r="AM1381"/>
      <c r="AQ1381" s="1453"/>
    </row>
    <row r="1382" spans="1:43" outlineLevel="1" x14ac:dyDescent="0.2">
      <c r="A1382" s="1519"/>
      <c r="B1382" s="965" t="s">
        <v>2280</v>
      </c>
      <c r="C1382" s="990"/>
      <c r="D1382" s="1522"/>
      <c r="E1382" s="1538">
        <v>404</v>
      </c>
      <c r="F1382" s="1539">
        <v>108</v>
      </c>
      <c r="G1382" s="1539" t="s">
        <v>167</v>
      </c>
      <c r="H1382" s="1540"/>
      <c r="I1382" s="895">
        <v>161</v>
      </c>
      <c r="J1382" s="763" t="s">
        <v>527</v>
      </c>
      <c r="K1382" s="1540"/>
      <c r="L1382" s="1543"/>
      <c r="M1382" s="281">
        <v>0.05</v>
      </c>
      <c r="N1382" s="1542">
        <v>37</v>
      </c>
      <c r="O1382" s="283">
        <v>1133.172</v>
      </c>
      <c r="P1382" s="284">
        <v>2.5</v>
      </c>
      <c r="Q1382" s="1056">
        <v>28.3293</v>
      </c>
      <c r="R1382" s="1056">
        <v>72.976280000000003</v>
      </c>
      <c r="S1382" s="1056">
        <v>22.663440000000001</v>
      </c>
      <c r="T1382" s="285">
        <v>1257.1410200000003</v>
      </c>
      <c r="U1382" s="286">
        <v>202.3997</v>
      </c>
      <c r="V1382" s="286">
        <v>1459.5407200000002</v>
      </c>
      <c r="W1382" s="287">
        <v>53.721499999999999</v>
      </c>
      <c r="X1382" s="287">
        <v>9.0410000000000004</v>
      </c>
      <c r="Y1382" s="287">
        <v>23.523</v>
      </c>
      <c r="Z1382" s="286">
        <v>86.285499999999999</v>
      </c>
      <c r="AA1382" s="285">
        <v>1545.8262200000001</v>
      </c>
      <c r="AB1382" s="1575"/>
      <c r="AC1382" s="1575"/>
      <c r="AD1382" s="1575"/>
      <c r="AE1382" s="830"/>
      <c r="AF1382" s="830"/>
      <c r="AG1382" s="830"/>
      <c r="AH1382" s="5"/>
      <c r="AI1382" s="525"/>
      <c r="AJ1382" s="266"/>
      <c r="AK1382" s="1636"/>
      <c r="AL1382" s="483"/>
      <c r="AM1382"/>
      <c r="AQ1382" s="1453"/>
    </row>
    <row r="1383" spans="1:43" outlineLevel="1" x14ac:dyDescent="0.2">
      <c r="A1383" s="1581"/>
      <c r="B1383" s="966" t="s">
        <v>2280</v>
      </c>
      <c r="C1383" s="991"/>
      <c r="D1383" s="1544"/>
      <c r="E1383" s="1545">
        <v>404</v>
      </c>
      <c r="F1383" s="1546">
        <v>108</v>
      </c>
      <c r="G1383" s="1546" t="s">
        <v>167</v>
      </c>
      <c r="H1383" s="1547"/>
      <c r="I1383" s="899">
        <v>201</v>
      </c>
      <c r="J1383" s="1548" t="s">
        <v>2609</v>
      </c>
      <c r="K1383" s="1547"/>
      <c r="L1383" s="1549"/>
      <c r="M1383" s="294">
        <v>0.01</v>
      </c>
      <c r="N1383" s="1550">
        <v>27</v>
      </c>
      <c r="O1383" s="283">
        <v>153.10560000000001</v>
      </c>
      <c r="P1383" s="284">
        <v>2.5</v>
      </c>
      <c r="Q1383" s="1056">
        <v>3.8276400000000002</v>
      </c>
      <c r="R1383" s="1056">
        <v>9.86</v>
      </c>
      <c r="S1383" s="1056">
        <v>3.0621100000000001</v>
      </c>
      <c r="T1383" s="285">
        <v>169.85535000000002</v>
      </c>
      <c r="U1383" s="286">
        <v>27.346710000000002</v>
      </c>
      <c r="V1383" s="286">
        <v>197.20206000000002</v>
      </c>
      <c r="W1383" s="287">
        <v>10.744300000000001</v>
      </c>
      <c r="X1383" s="287">
        <v>1.8082</v>
      </c>
      <c r="Y1383" s="287">
        <v>4.7046000000000001</v>
      </c>
      <c r="Z1383" s="286">
        <v>17.257100000000001</v>
      </c>
      <c r="AA1383" s="285">
        <v>214.45916000000003</v>
      </c>
      <c r="AB1383" s="368">
        <v>3555.0748800000001</v>
      </c>
      <c r="AC1383" s="368">
        <v>67.203360000000004</v>
      </c>
      <c r="AD1383" s="1583"/>
      <c r="AE1383" s="833">
        <v>3894.5134295424</v>
      </c>
      <c r="AF1383" s="833">
        <v>73.619936812800006</v>
      </c>
      <c r="AG1383" s="833"/>
      <c r="AH1383" s="1608"/>
      <c r="AI1383" s="1609"/>
      <c r="AJ1383" s="266"/>
      <c r="AK1383" s="1636"/>
      <c r="AL1383" s="483"/>
      <c r="AM1383"/>
      <c r="AQ1383" s="1453"/>
    </row>
    <row r="1384" spans="1:43" ht="25.5" x14ac:dyDescent="0.2">
      <c r="A1384" s="1555" t="s">
        <v>2756</v>
      </c>
      <c r="B1384" s="965" t="s">
        <v>2280</v>
      </c>
      <c r="C1384" s="990" t="s">
        <v>1634</v>
      </c>
      <c r="D1384" s="1522" t="s">
        <v>181</v>
      </c>
      <c r="E1384" s="1602">
        <v>404</v>
      </c>
      <c r="F1384" s="378">
        <v>109</v>
      </c>
      <c r="G1384" s="268" t="s">
        <v>167</v>
      </c>
      <c r="H1384" s="1259" t="s">
        <v>2306</v>
      </c>
      <c r="I1384" s="1603"/>
      <c r="J1384" s="1610" t="s">
        <v>3173</v>
      </c>
      <c r="K1384" s="271">
        <v>12</v>
      </c>
      <c r="L1384" s="327" t="s">
        <v>641</v>
      </c>
      <c r="M1384" s="1035">
        <v>2.4799999999999995</v>
      </c>
      <c r="N1384" s="1604"/>
      <c r="O1384" s="273">
        <v>59953.46880000001</v>
      </c>
      <c r="P1384" s="269"/>
      <c r="Q1384" s="1055">
        <v>1498.8367200000002</v>
      </c>
      <c r="R1384" s="1055">
        <v>3861.0033900000003</v>
      </c>
      <c r="S1384" s="1055">
        <v>1199.0693699999999</v>
      </c>
      <c r="T1384" s="274">
        <v>66512.378280000004</v>
      </c>
      <c r="U1384" s="272">
        <v>10708.492899999999</v>
      </c>
      <c r="V1384" s="272">
        <v>77220.871180000002</v>
      </c>
      <c r="W1384" s="275">
        <v>2664.5864000000001</v>
      </c>
      <c r="X1384" s="275">
        <v>448.43359999999996</v>
      </c>
      <c r="Y1384" s="275">
        <v>1166.7408</v>
      </c>
      <c r="Z1384" s="272">
        <v>4279.7608</v>
      </c>
      <c r="AA1384" s="274">
        <v>81500.631980000006</v>
      </c>
      <c r="AB1384" s="1605">
        <v>24236.543519999999</v>
      </c>
      <c r="AC1384" s="1605">
        <v>4283.0827200000003</v>
      </c>
      <c r="AD1384" s="1300">
        <v>950.04</v>
      </c>
      <c r="AE1384" s="831">
        <v>26550.648695289601</v>
      </c>
      <c r="AF1384" s="831">
        <v>4692.0314581056</v>
      </c>
      <c r="AG1384" s="340">
        <v>1561.12</v>
      </c>
      <c r="AH1384" s="1606">
        <v>114304.4321333952</v>
      </c>
      <c r="AI1384" s="1607">
        <v>9525.3700000000008</v>
      </c>
      <c r="AJ1384" s="395"/>
      <c r="AK1384" s="1635">
        <v>196</v>
      </c>
      <c r="AL1384" s="483"/>
      <c r="AM1384"/>
      <c r="AQ1384" s="1453"/>
    </row>
    <row r="1385" spans="1:43" outlineLevel="1" x14ac:dyDescent="0.2">
      <c r="A1385" s="1519"/>
      <c r="B1385" s="965" t="s">
        <v>2280</v>
      </c>
      <c r="C1385" s="990"/>
      <c r="D1385" s="1522"/>
      <c r="E1385" s="1538">
        <v>404</v>
      </c>
      <c r="F1385" s="1539">
        <v>109</v>
      </c>
      <c r="G1385" s="1539" t="s">
        <v>167</v>
      </c>
      <c r="H1385" s="1540"/>
      <c r="I1385" s="895">
        <v>15</v>
      </c>
      <c r="J1385" s="763" t="s">
        <v>553</v>
      </c>
      <c r="K1385" s="1041"/>
      <c r="L1385" s="1541"/>
      <c r="M1385" s="281">
        <v>1</v>
      </c>
      <c r="N1385" s="1542">
        <v>48</v>
      </c>
      <c r="O1385" s="283">
        <v>34889.4</v>
      </c>
      <c r="P1385" s="284">
        <v>2.5</v>
      </c>
      <c r="Q1385" s="1056">
        <v>872.23500000000001</v>
      </c>
      <c r="R1385" s="1056">
        <v>2246.87736</v>
      </c>
      <c r="S1385" s="1056">
        <v>697.78800000000001</v>
      </c>
      <c r="T1385" s="285">
        <v>38706.300360000001</v>
      </c>
      <c r="U1385" s="286">
        <v>6231.7143599999999</v>
      </c>
      <c r="V1385" s="286">
        <v>44938.014719999999</v>
      </c>
      <c r="W1385" s="287">
        <v>1074.43</v>
      </c>
      <c r="X1385" s="287">
        <v>180.82</v>
      </c>
      <c r="Y1385" s="287">
        <v>470.46</v>
      </c>
      <c r="Z1385" s="286">
        <v>1725.71</v>
      </c>
      <c r="AA1385" s="285">
        <v>46663.724719999998</v>
      </c>
      <c r="AB1385" s="1588"/>
      <c r="AC1385" s="1588"/>
      <c r="AD1385" s="1588"/>
      <c r="AE1385" s="830"/>
      <c r="AF1385" s="830"/>
      <c r="AG1385" s="830"/>
      <c r="AH1385" s="5"/>
      <c r="AI1385" s="525"/>
      <c r="AJ1385" s="266"/>
      <c r="AK1385" s="1636"/>
      <c r="AL1385" s="483"/>
      <c r="AM1385"/>
      <c r="AQ1385" s="1453"/>
    </row>
    <row r="1386" spans="1:43" outlineLevel="1" x14ac:dyDescent="0.2">
      <c r="A1386" s="1519"/>
      <c r="B1386" s="965" t="s">
        <v>2280</v>
      </c>
      <c r="C1386" s="990"/>
      <c r="D1386" s="1522"/>
      <c r="E1386" s="1538">
        <v>404</v>
      </c>
      <c r="F1386" s="1539">
        <v>109</v>
      </c>
      <c r="G1386" s="1539" t="s">
        <v>167</v>
      </c>
      <c r="H1386" s="1540"/>
      <c r="I1386" s="895">
        <v>180</v>
      </c>
      <c r="J1386" s="763" t="s">
        <v>543</v>
      </c>
      <c r="K1386" s="1041"/>
      <c r="L1386" s="1543"/>
      <c r="M1386" s="281">
        <v>1</v>
      </c>
      <c r="N1386" s="1542">
        <v>30</v>
      </c>
      <c r="O1386" s="283">
        <v>17222.400000000001</v>
      </c>
      <c r="P1386" s="284">
        <v>2.5</v>
      </c>
      <c r="Q1386" s="1056">
        <v>430.56</v>
      </c>
      <c r="R1386" s="1056">
        <v>1109.12256</v>
      </c>
      <c r="S1386" s="1056">
        <v>344.44799999999998</v>
      </c>
      <c r="T1386" s="285">
        <v>19106.530560000003</v>
      </c>
      <c r="U1386" s="286">
        <v>3076.1514200000001</v>
      </c>
      <c r="V1386" s="286">
        <v>22182.681980000001</v>
      </c>
      <c r="W1386" s="287">
        <v>1074.43</v>
      </c>
      <c r="X1386" s="287">
        <v>180.82</v>
      </c>
      <c r="Y1386" s="287">
        <v>470.46</v>
      </c>
      <c r="Z1386" s="286">
        <v>1725.71</v>
      </c>
      <c r="AA1386" s="285">
        <v>23908.39198</v>
      </c>
      <c r="AB1386" s="1575"/>
      <c r="AC1386" s="1575"/>
      <c r="AD1386" s="1575"/>
      <c r="AE1386" s="830"/>
      <c r="AF1386" s="830"/>
      <c r="AG1386" s="830"/>
      <c r="AH1386" s="5"/>
      <c r="AI1386" s="525"/>
      <c r="AJ1386" s="266"/>
      <c r="AK1386" s="1636"/>
      <c r="AL1386" s="483"/>
      <c r="AM1386"/>
      <c r="AQ1386" s="1453"/>
    </row>
    <row r="1387" spans="1:43" outlineLevel="1" x14ac:dyDescent="0.2">
      <c r="A1387" s="1519"/>
      <c r="B1387" s="965" t="s">
        <v>2280</v>
      </c>
      <c r="C1387" s="990"/>
      <c r="D1387" s="1522"/>
      <c r="E1387" s="1538">
        <v>404</v>
      </c>
      <c r="F1387" s="1539">
        <v>109</v>
      </c>
      <c r="G1387" s="1539" t="s">
        <v>167</v>
      </c>
      <c r="H1387" s="1540"/>
      <c r="I1387" s="895">
        <v>181</v>
      </c>
      <c r="J1387" s="763" t="s">
        <v>552</v>
      </c>
      <c r="K1387" s="1041"/>
      <c r="L1387" s="1543"/>
      <c r="M1387" s="281">
        <v>0.1</v>
      </c>
      <c r="N1387" s="1542">
        <v>29</v>
      </c>
      <c r="O1387" s="283">
        <v>1656.0119999999999</v>
      </c>
      <c r="P1387" s="284">
        <v>2.5</v>
      </c>
      <c r="Q1387" s="1056">
        <v>41.400300000000001</v>
      </c>
      <c r="R1387" s="1056">
        <v>106.64717</v>
      </c>
      <c r="S1387" s="1056">
        <v>33.120240000000003</v>
      </c>
      <c r="T1387" s="285">
        <v>1837.1797099999999</v>
      </c>
      <c r="U1387" s="286">
        <v>295.78593000000001</v>
      </c>
      <c r="V1387" s="286">
        <v>2132.9656399999999</v>
      </c>
      <c r="W1387" s="287">
        <v>107.443</v>
      </c>
      <c r="X1387" s="287">
        <v>18.082000000000001</v>
      </c>
      <c r="Y1387" s="287">
        <v>47.045999999999999</v>
      </c>
      <c r="Z1387" s="286">
        <v>172.571</v>
      </c>
      <c r="AA1387" s="285">
        <v>2305.5366399999998</v>
      </c>
      <c r="AB1387" s="1575"/>
      <c r="AC1387" s="1575"/>
      <c r="AD1387" s="1575"/>
      <c r="AE1387" s="830"/>
      <c r="AF1387" s="830"/>
      <c r="AG1387" s="830"/>
      <c r="AH1387" s="5"/>
      <c r="AI1387" s="525"/>
      <c r="AJ1387" s="266"/>
      <c r="AK1387" s="1636"/>
      <c r="AL1387" s="483"/>
      <c r="AM1387"/>
      <c r="AQ1387" s="1453"/>
    </row>
    <row r="1388" spans="1:43" outlineLevel="1" x14ac:dyDescent="0.2">
      <c r="A1388" s="1519"/>
      <c r="B1388" s="965" t="s">
        <v>2280</v>
      </c>
      <c r="C1388" s="990"/>
      <c r="D1388" s="1522"/>
      <c r="E1388" s="1538">
        <v>404</v>
      </c>
      <c r="F1388" s="1539">
        <v>109</v>
      </c>
      <c r="G1388" s="1539" t="s">
        <v>167</v>
      </c>
      <c r="H1388" s="1540"/>
      <c r="I1388" s="895">
        <v>200</v>
      </c>
      <c r="J1388" s="763" t="s">
        <v>1927</v>
      </c>
      <c r="K1388" s="1041"/>
      <c r="L1388" s="1543"/>
      <c r="M1388" s="281">
        <v>0.32</v>
      </c>
      <c r="N1388" s="1542">
        <v>27</v>
      </c>
      <c r="O1388" s="283">
        <v>4899.3792000000003</v>
      </c>
      <c r="P1388" s="284">
        <v>2.5</v>
      </c>
      <c r="Q1388" s="1056">
        <v>122.48448</v>
      </c>
      <c r="R1388" s="1056">
        <v>315.52001999999999</v>
      </c>
      <c r="S1388" s="1056">
        <v>97.987579999999994</v>
      </c>
      <c r="T1388" s="285">
        <v>5435.3712800000003</v>
      </c>
      <c r="U1388" s="286">
        <v>875.09478000000001</v>
      </c>
      <c r="V1388" s="286">
        <v>6310.4660600000007</v>
      </c>
      <c r="W1388" s="287">
        <v>343.81760000000003</v>
      </c>
      <c r="X1388" s="287">
        <v>57.862400000000001</v>
      </c>
      <c r="Y1388" s="287">
        <v>150.5472</v>
      </c>
      <c r="Z1388" s="286">
        <v>552.22720000000004</v>
      </c>
      <c r="AA1388" s="285">
        <v>6862.6932600000009</v>
      </c>
      <c r="AB1388" s="1574">
        <v>22051.925279999999</v>
      </c>
      <c r="AC1388" s="1574">
        <v>4215.8793599999999</v>
      </c>
      <c r="AD1388" s="1575"/>
      <c r="AE1388" s="830">
        <v>24157.443105734401</v>
      </c>
      <c r="AF1388" s="830">
        <v>4618.4115212928</v>
      </c>
      <c r="AG1388" s="830"/>
      <c r="AH1388" s="5"/>
      <c r="AI1388" s="525"/>
      <c r="AJ1388" s="266"/>
      <c r="AK1388" s="1636"/>
      <c r="AL1388" s="483"/>
      <c r="AM1388"/>
      <c r="AQ1388" s="1453"/>
    </row>
    <row r="1389" spans="1:43" outlineLevel="1" x14ac:dyDescent="0.2">
      <c r="A1389" s="1519"/>
      <c r="B1389" s="965" t="s">
        <v>2280</v>
      </c>
      <c r="C1389" s="990"/>
      <c r="D1389" s="1522"/>
      <c r="E1389" s="1538">
        <v>404</v>
      </c>
      <c r="F1389" s="1539">
        <v>109</v>
      </c>
      <c r="G1389" s="1539" t="s">
        <v>167</v>
      </c>
      <c r="H1389" s="1540"/>
      <c r="I1389" s="895">
        <v>161</v>
      </c>
      <c r="J1389" s="763" t="s">
        <v>527</v>
      </c>
      <c r="K1389" s="1540"/>
      <c r="L1389" s="1543"/>
      <c r="M1389" s="281">
        <v>0.05</v>
      </c>
      <c r="N1389" s="1542">
        <v>37</v>
      </c>
      <c r="O1389" s="283">
        <v>1133.172</v>
      </c>
      <c r="P1389" s="284">
        <v>2.5</v>
      </c>
      <c r="Q1389" s="1056">
        <v>28.3293</v>
      </c>
      <c r="R1389" s="1056">
        <v>72.976280000000003</v>
      </c>
      <c r="S1389" s="1056">
        <v>22.663440000000001</v>
      </c>
      <c r="T1389" s="285">
        <v>1257.1410200000003</v>
      </c>
      <c r="U1389" s="286">
        <v>202.3997</v>
      </c>
      <c r="V1389" s="286">
        <v>1459.5407200000002</v>
      </c>
      <c r="W1389" s="287">
        <v>53.721499999999999</v>
      </c>
      <c r="X1389" s="287">
        <v>9.0410000000000004</v>
      </c>
      <c r="Y1389" s="287">
        <v>23.523</v>
      </c>
      <c r="Z1389" s="286">
        <v>86.285499999999999</v>
      </c>
      <c r="AA1389" s="285">
        <v>1545.8262200000001</v>
      </c>
      <c r="AB1389" s="1575"/>
      <c r="AC1389" s="1575"/>
      <c r="AD1389" s="1575"/>
      <c r="AE1389" s="830"/>
      <c r="AF1389" s="830"/>
      <c r="AG1389" s="830"/>
      <c r="AH1389" s="5"/>
      <c r="AI1389" s="525"/>
      <c r="AJ1389" s="266"/>
      <c r="AK1389" s="1636"/>
      <c r="AL1389" s="483"/>
      <c r="AM1389"/>
      <c r="AQ1389" s="1453"/>
    </row>
    <row r="1390" spans="1:43" outlineLevel="1" x14ac:dyDescent="0.2">
      <c r="A1390" s="1519"/>
      <c r="B1390" s="966" t="s">
        <v>2280</v>
      </c>
      <c r="C1390" s="991"/>
      <c r="D1390" s="1544"/>
      <c r="E1390" s="1545">
        <v>404</v>
      </c>
      <c r="F1390" s="1546">
        <v>109</v>
      </c>
      <c r="G1390" s="1546" t="s">
        <v>167</v>
      </c>
      <c r="H1390" s="1547"/>
      <c r="I1390" s="899">
        <v>201</v>
      </c>
      <c r="J1390" s="1548" t="s">
        <v>2609</v>
      </c>
      <c r="K1390" s="1547"/>
      <c r="L1390" s="1549"/>
      <c r="M1390" s="294">
        <v>0.01</v>
      </c>
      <c r="N1390" s="1550">
        <v>27</v>
      </c>
      <c r="O1390" s="283">
        <v>153.10560000000001</v>
      </c>
      <c r="P1390" s="284">
        <v>2.5</v>
      </c>
      <c r="Q1390" s="1056">
        <v>3.8276400000000002</v>
      </c>
      <c r="R1390" s="1056">
        <v>9.86</v>
      </c>
      <c r="S1390" s="1056">
        <v>3.0621100000000001</v>
      </c>
      <c r="T1390" s="285">
        <v>169.85535000000002</v>
      </c>
      <c r="U1390" s="286">
        <v>27.346710000000002</v>
      </c>
      <c r="V1390" s="286">
        <v>197.20206000000002</v>
      </c>
      <c r="W1390" s="287">
        <v>10.744300000000001</v>
      </c>
      <c r="X1390" s="287">
        <v>1.8082</v>
      </c>
      <c r="Y1390" s="287">
        <v>4.7046000000000001</v>
      </c>
      <c r="Z1390" s="286">
        <v>17.257100000000001</v>
      </c>
      <c r="AA1390" s="285">
        <v>214.45916000000003</v>
      </c>
      <c r="AB1390" s="368">
        <v>2184.6182400000002</v>
      </c>
      <c r="AC1390" s="368">
        <v>67.203360000000004</v>
      </c>
      <c r="AD1390" s="1583"/>
      <c r="AE1390" s="833">
        <v>2393.2055895552003</v>
      </c>
      <c r="AF1390" s="833">
        <v>73.619936812800006</v>
      </c>
      <c r="AG1390" s="833"/>
      <c r="AH1390" s="1608"/>
      <c r="AI1390" s="1609"/>
      <c r="AJ1390" s="266"/>
      <c r="AK1390" s="1636"/>
      <c r="AL1390" s="483"/>
      <c r="AM1390"/>
      <c r="AQ1390" s="1453"/>
    </row>
    <row r="1391" spans="1:43" ht="24" customHeight="1" x14ac:dyDescent="0.2">
      <c r="A1391" s="804" t="s">
        <v>2184</v>
      </c>
      <c r="B1391" s="781" t="s">
        <v>2280</v>
      </c>
      <c r="C1391" s="977" t="s">
        <v>1634</v>
      </c>
      <c r="D1391" s="977" t="s">
        <v>181</v>
      </c>
      <c r="E1391" s="769">
        <v>405</v>
      </c>
      <c r="F1391" s="268">
        <v>113</v>
      </c>
      <c r="G1391" s="268" t="s">
        <v>28</v>
      </c>
      <c r="H1391" s="268" t="s">
        <v>498</v>
      </c>
      <c r="I1391" s="898"/>
      <c r="J1391" s="302" t="s">
        <v>762</v>
      </c>
      <c r="K1391" s="271">
        <v>70346</v>
      </c>
      <c r="L1391" s="327" t="s">
        <v>583</v>
      </c>
      <c r="M1391" s="272">
        <v>4.67</v>
      </c>
      <c r="N1391" s="1097"/>
      <c r="O1391" s="273">
        <v>115578.19920000002</v>
      </c>
      <c r="P1391" s="269"/>
      <c r="Q1391" s="1055">
        <v>2889.4549799999995</v>
      </c>
      <c r="R1391" s="1055">
        <v>7443.2360299999991</v>
      </c>
      <c r="S1391" s="1055">
        <v>2311.5639799999994</v>
      </c>
      <c r="T1391" s="274">
        <v>128222.45418999999</v>
      </c>
      <c r="U1391" s="272">
        <v>20643.815120000007</v>
      </c>
      <c r="V1391" s="272">
        <v>148866.26930999997</v>
      </c>
      <c r="W1391" s="275">
        <v>5017.5880999999999</v>
      </c>
      <c r="X1391" s="275">
        <v>844.4294000000001</v>
      </c>
      <c r="Y1391" s="275">
        <v>2197.0482000000002</v>
      </c>
      <c r="Z1391" s="272">
        <v>8059.0657000000001</v>
      </c>
      <c r="AA1391" s="274">
        <v>156925.33500999998</v>
      </c>
      <c r="AB1391" s="341">
        <v>73676.312640000004</v>
      </c>
      <c r="AC1391" s="341">
        <v>4298.2128000000012</v>
      </c>
      <c r="AD1391" s="339">
        <v>950.04</v>
      </c>
      <c r="AE1391" s="340">
        <v>80710.926970867207</v>
      </c>
      <c r="AF1391" s="340">
        <v>4708.6061581440008</v>
      </c>
      <c r="AG1391" s="340">
        <v>1561.12</v>
      </c>
      <c r="AH1391" s="842">
        <v>243905.9881390112</v>
      </c>
      <c r="AI1391" s="842">
        <v>3.47</v>
      </c>
      <c r="AJ1391" s="395"/>
      <c r="AK1391" s="1635">
        <v>197</v>
      </c>
      <c r="AL1391" s="484"/>
      <c r="AM1391" s="751" t="s">
        <v>2604</v>
      </c>
      <c r="AN1391" t="b">
        <v>0</v>
      </c>
      <c r="AO1391" t="e">
        <v>#NAME?</v>
      </c>
      <c r="AQ1391" s="1454"/>
    </row>
    <row r="1392" spans="1:43" outlineLevel="1" x14ac:dyDescent="0.2">
      <c r="A1392" s="787"/>
      <c r="B1392" s="781" t="s">
        <v>2280</v>
      </c>
      <c r="C1392" s="977"/>
      <c r="D1392" s="977"/>
      <c r="E1392" s="767">
        <v>405</v>
      </c>
      <c r="F1392" s="276">
        <v>113</v>
      </c>
      <c r="G1392" s="276" t="s">
        <v>28</v>
      </c>
      <c r="H1392" s="277"/>
      <c r="I1392" s="895">
        <v>16</v>
      </c>
      <c r="J1392" s="279" t="s">
        <v>554</v>
      </c>
      <c r="K1392" s="319"/>
      <c r="L1392" s="321"/>
      <c r="M1392" s="281">
        <v>1</v>
      </c>
      <c r="N1392" s="1463">
        <v>54</v>
      </c>
      <c r="O1392" s="283">
        <v>44146.32</v>
      </c>
      <c r="P1392" s="284">
        <v>2.5</v>
      </c>
      <c r="Q1392" s="1056">
        <v>1103.6579999999999</v>
      </c>
      <c r="R1392" s="1056">
        <v>2843.0230099999999</v>
      </c>
      <c r="S1392" s="1056">
        <v>882.92639999999994</v>
      </c>
      <c r="T1392" s="285">
        <v>48975.927409999997</v>
      </c>
      <c r="U1392" s="286">
        <v>7885.1243100000002</v>
      </c>
      <c r="V1392" s="286">
        <v>56861.051719999996</v>
      </c>
      <c r="W1392" s="287">
        <v>1074.43</v>
      </c>
      <c r="X1392" s="287">
        <v>180.82</v>
      </c>
      <c r="Y1392" s="287">
        <v>470.46</v>
      </c>
      <c r="Z1392" s="286">
        <v>1725.71</v>
      </c>
      <c r="AA1392" s="285">
        <v>58586.761719999995</v>
      </c>
      <c r="AB1392" s="369"/>
      <c r="AC1392" s="369"/>
      <c r="AD1392" s="369"/>
      <c r="AE1392" s="350"/>
      <c r="AF1392" s="350"/>
      <c r="AG1392" s="350"/>
      <c r="AH1392" s="832"/>
      <c r="AI1392" s="843"/>
      <c r="AJ1392" s="351"/>
      <c r="AK1392" s="1636"/>
      <c r="AL1392" s="483"/>
      <c r="AM1392"/>
      <c r="AO1392" t="s">
        <v>364</v>
      </c>
      <c r="AQ1392" s="1453"/>
    </row>
    <row r="1393" spans="1:43" outlineLevel="1" x14ac:dyDescent="0.2">
      <c r="A1393" s="787"/>
      <c r="B1393" s="781" t="s">
        <v>2280</v>
      </c>
      <c r="C1393" s="977"/>
      <c r="D1393" s="977"/>
      <c r="E1393" s="767">
        <v>405</v>
      </c>
      <c r="F1393" s="276">
        <v>113</v>
      </c>
      <c r="G1393" s="276" t="s">
        <v>28</v>
      </c>
      <c r="H1393" s="277"/>
      <c r="I1393" s="895">
        <v>180</v>
      </c>
      <c r="J1393" s="279" t="s">
        <v>543</v>
      </c>
      <c r="K1393" s="319"/>
      <c r="L1393" s="322"/>
      <c r="M1393" s="281">
        <v>1</v>
      </c>
      <c r="N1393" s="1463">
        <v>30</v>
      </c>
      <c r="O1393" s="283">
        <v>17222.400000000001</v>
      </c>
      <c r="P1393" s="284">
        <v>2.5</v>
      </c>
      <c r="Q1393" s="1056">
        <v>430.56</v>
      </c>
      <c r="R1393" s="1056">
        <v>1109.12256</v>
      </c>
      <c r="S1393" s="1056">
        <v>344.44799999999998</v>
      </c>
      <c r="T1393" s="285">
        <v>19106.530560000003</v>
      </c>
      <c r="U1393" s="286">
        <v>3076.1514200000001</v>
      </c>
      <c r="V1393" s="286">
        <v>22182.681980000001</v>
      </c>
      <c r="W1393" s="287">
        <v>1074.43</v>
      </c>
      <c r="X1393" s="287">
        <v>180.82</v>
      </c>
      <c r="Y1393" s="287">
        <v>470.46</v>
      </c>
      <c r="Z1393" s="286">
        <v>1725.71</v>
      </c>
      <c r="AA1393" s="285">
        <v>23908.39198</v>
      </c>
      <c r="AB1393" s="263"/>
      <c r="AC1393" s="263"/>
      <c r="AD1393" s="263"/>
      <c r="AE1393" s="249"/>
      <c r="AF1393" s="249"/>
      <c r="AG1393" s="249"/>
      <c r="AH1393" s="830"/>
      <c r="AI1393" s="225"/>
      <c r="AJ1393" s="266"/>
      <c r="AK1393" s="1636"/>
      <c r="AL1393" s="483"/>
      <c r="AM1393"/>
      <c r="AO1393" t="s">
        <v>364</v>
      </c>
      <c r="AQ1393" s="1453"/>
    </row>
    <row r="1394" spans="1:43" outlineLevel="1" x14ac:dyDescent="0.2">
      <c r="A1394" s="787"/>
      <c r="B1394" s="781" t="s">
        <v>2280</v>
      </c>
      <c r="C1394" s="977"/>
      <c r="D1394" s="977"/>
      <c r="E1394" s="767">
        <v>405</v>
      </c>
      <c r="F1394" s="276">
        <v>113</v>
      </c>
      <c r="G1394" s="276" t="s">
        <v>28</v>
      </c>
      <c r="H1394" s="277"/>
      <c r="I1394" s="895">
        <v>160</v>
      </c>
      <c r="J1394" s="279" t="s">
        <v>563</v>
      </c>
      <c r="K1394" s="319"/>
      <c r="L1394" s="322"/>
      <c r="M1394" s="281">
        <v>2</v>
      </c>
      <c r="N1394" s="1463">
        <v>36</v>
      </c>
      <c r="O1394" s="283">
        <v>43583.76</v>
      </c>
      <c r="P1394" s="284">
        <v>2.5</v>
      </c>
      <c r="Q1394" s="1056">
        <v>1089.5940000000001</v>
      </c>
      <c r="R1394" s="1056">
        <v>2806.79414</v>
      </c>
      <c r="S1394" s="1056">
        <v>871.67520000000002</v>
      </c>
      <c r="T1394" s="285">
        <v>48351.823339999995</v>
      </c>
      <c r="U1394" s="286">
        <v>7784.6435600000004</v>
      </c>
      <c r="V1394" s="286">
        <v>56136.466899999999</v>
      </c>
      <c r="W1394" s="287">
        <v>2148.86</v>
      </c>
      <c r="X1394" s="287">
        <v>361.64</v>
      </c>
      <c r="Y1394" s="287">
        <v>940.92</v>
      </c>
      <c r="Z1394" s="286">
        <v>3451.42</v>
      </c>
      <c r="AA1394" s="285">
        <v>59587.886899999998</v>
      </c>
      <c r="AB1394" s="263"/>
      <c r="AC1394" s="263"/>
      <c r="AD1394" s="263"/>
      <c r="AE1394" s="249"/>
      <c r="AF1394" s="249"/>
      <c r="AG1394" s="249"/>
      <c r="AH1394" s="830"/>
      <c r="AI1394" s="225"/>
      <c r="AJ1394" s="266"/>
      <c r="AK1394" s="1636"/>
      <c r="AL1394" s="483"/>
      <c r="AM1394"/>
      <c r="AO1394" t="s">
        <v>364</v>
      </c>
      <c r="AQ1394" s="1453"/>
    </row>
    <row r="1395" spans="1:43" outlineLevel="1" x14ac:dyDescent="0.2">
      <c r="A1395" s="787"/>
      <c r="B1395" s="781" t="s">
        <v>2280</v>
      </c>
      <c r="C1395" s="977"/>
      <c r="D1395" s="977"/>
      <c r="E1395" s="767">
        <v>405</v>
      </c>
      <c r="F1395" s="276">
        <v>113</v>
      </c>
      <c r="G1395" s="276" t="s">
        <v>28</v>
      </c>
      <c r="H1395" s="277"/>
      <c r="I1395" s="895">
        <v>200</v>
      </c>
      <c r="J1395" s="279" t="s">
        <v>1927</v>
      </c>
      <c r="K1395" s="319">
        <v>69539</v>
      </c>
      <c r="L1395" s="322"/>
      <c r="M1395" s="281">
        <v>0.61</v>
      </c>
      <c r="N1395" s="1463">
        <v>27</v>
      </c>
      <c r="O1395" s="283">
        <v>9339.4416000000001</v>
      </c>
      <c r="P1395" s="284">
        <v>2.5</v>
      </c>
      <c r="Q1395" s="1056">
        <v>233.48604</v>
      </c>
      <c r="R1395" s="1056">
        <v>601.46004000000005</v>
      </c>
      <c r="S1395" s="1056">
        <v>186.78882999999999</v>
      </c>
      <c r="T1395" s="285">
        <v>10361.176509999999</v>
      </c>
      <c r="U1395" s="286">
        <v>1668.14942</v>
      </c>
      <c r="V1395" s="286">
        <v>12029.325929999999</v>
      </c>
      <c r="W1395" s="287">
        <v>655.40229999999997</v>
      </c>
      <c r="X1395" s="287">
        <v>110.3002</v>
      </c>
      <c r="Y1395" s="287">
        <v>286.98059999999998</v>
      </c>
      <c r="Z1395" s="286">
        <v>1052.6831</v>
      </c>
      <c r="AA1395" s="285">
        <v>13082.009029999999</v>
      </c>
      <c r="AB1395" s="257">
        <v>73008.260640000008</v>
      </c>
      <c r="AC1395" s="257">
        <v>4231.0094400000007</v>
      </c>
      <c r="AD1395" s="263"/>
      <c r="AE1395" s="249">
        <v>79979.089365907203</v>
      </c>
      <c r="AF1395" s="249">
        <v>4634.9862213312008</v>
      </c>
      <c r="AG1395" s="249"/>
      <c r="AH1395" s="830"/>
      <c r="AI1395" s="225"/>
      <c r="AJ1395" s="266"/>
      <c r="AK1395" s="1636"/>
      <c r="AL1395" s="483"/>
      <c r="AM1395"/>
      <c r="AO1395" t="s">
        <v>364</v>
      </c>
      <c r="AQ1395" s="1453"/>
    </row>
    <row r="1396" spans="1:43" outlineLevel="1" x14ac:dyDescent="0.2">
      <c r="A1396" s="787"/>
      <c r="B1396" s="781" t="s">
        <v>2280</v>
      </c>
      <c r="C1396" s="977"/>
      <c r="D1396" s="977"/>
      <c r="E1396" s="767">
        <v>405</v>
      </c>
      <c r="F1396" s="276">
        <v>113</v>
      </c>
      <c r="G1396" s="276" t="s">
        <v>28</v>
      </c>
      <c r="H1396" s="277"/>
      <c r="I1396" s="895">
        <v>161</v>
      </c>
      <c r="J1396" s="279" t="s">
        <v>527</v>
      </c>
      <c r="K1396" s="277"/>
      <c r="L1396" s="322"/>
      <c r="M1396" s="281">
        <v>0.05</v>
      </c>
      <c r="N1396" s="1463">
        <v>37</v>
      </c>
      <c r="O1396" s="283">
        <v>1133.172</v>
      </c>
      <c r="P1396" s="284">
        <v>2.5</v>
      </c>
      <c r="Q1396" s="1056">
        <v>28.3293</v>
      </c>
      <c r="R1396" s="1056">
        <v>72.976280000000003</v>
      </c>
      <c r="S1396" s="1056">
        <v>22.663440000000001</v>
      </c>
      <c r="T1396" s="285">
        <v>1257.1410200000003</v>
      </c>
      <c r="U1396" s="286">
        <v>202.3997</v>
      </c>
      <c r="V1396" s="286">
        <v>1459.5407200000002</v>
      </c>
      <c r="W1396" s="287">
        <v>53.721499999999999</v>
      </c>
      <c r="X1396" s="287">
        <v>9.0410000000000004</v>
      </c>
      <c r="Y1396" s="287">
        <v>23.523</v>
      </c>
      <c r="Z1396" s="286">
        <v>86.285499999999999</v>
      </c>
      <c r="AA1396" s="285">
        <v>1545.8262200000001</v>
      </c>
      <c r="AB1396" s="263"/>
      <c r="AC1396" s="263"/>
      <c r="AD1396" s="263"/>
      <c r="AE1396" s="249"/>
      <c r="AF1396" s="249"/>
      <c r="AG1396" s="249"/>
      <c r="AH1396" s="835"/>
      <c r="AI1396" s="233"/>
      <c r="AJ1396" s="355"/>
      <c r="AK1396" s="1636"/>
      <c r="AL1396" s="483"/>
      <c r="AM1396"/>
      <c r="AO1396" t="s">
        <v>364</v>
      </c>
      <c r="AQ1396" s="1457"/>
    </row>
    <row r="1397" spans="1:43" outlineLevel="1" x14ac:dyDescent="0.2">
      <c r="A1397" s="787"/>
      <c r="B1397" s="807" t="s">
        <v>2280</v>
      </c>
      <c r="C1397" s="978"/>
      <c r="D1397" s="978"/>
      <c r="E1397" s="768">
        <v>405</v>
      </c>
      <c r="F1397" s="289">
        <v>113</v>
      </c>
      <c r="G1397" s="289" t="s">
        <v>28</v>
      </c>
      <c r="H1397" s="290"/>
      <c r="I1397" s="899">
        <v>201</v>
      </c>
      <c r="J1397" s="292" t="s">
        <v>2609</v>
      </c>
      <c r="K1397" s="290">
        <v>807</v>
      </c>
      <c r="L1397" s="656"/>
      <c r="M1397" s="294">
        <v>0.01</v>
      </c>
      <c r="N1397" s="1465">
        <v>27</v>
      </c>
      <c r="O1397" s="283">
        <v>153.10560000000001</v>
      </c>
      <c r="P1397" s="297">
        <v>2.5</v>
      </c>
      <c r="Q1397" s="1056">
        <v>3.8276400000000002</v>
      </c>
      <c r="R1397" s="1056">
        <v>9.86</v>
      </c>
      <c r="S1397" s="1056">
        <v>3.0621100000000001</v>
      </c>
      <c r="T1397" s="298">
        <v>169.85535000000002</v>
      </c>
      <c r="U1397" s="286">
        <v>27.346710000000002</v>
      </c>
      <c r="V1397" s="299">
        <v>197.20206000000002</v>
      </c>
      <c r="W1397" s="287">
        <v>10.744300000000001</v>
      </c>
      <c r="X1397" s="287">
        <v>1.8082</v>
      </c>
      <c r="Y1397" s="287">
        <v>4.7046000000000001</v>
      </c>
      <c r="Z1397" s="299">
        <v>17.257100000000001</v>
      </c>
      <c r="AA1397" s="298">
        <v>214.45916000000003</v>
      </c>
      <c r="AB1397" s="368">
        <v>668.05200000000002</v>
      </c>
      <c r="AC1397" s="368">
        <v>67.203360000000004</v>
      </c>
      <c r="AD1397" s="465"/>
      <c r="AE1397" s="260">
        <v>731.83760496000002</v>
      </c>
      <c r="AF1397" s="260">
        <v>73.619936812800006</v>
      </c>
      <c r="AG1397" s="260"/>
      <c r="AH1397" s="356"/>
      <c r="AI1397" s="356"/>
      <c r="AJ1397" s="357"/>
      <c r="AK1397" s="1633"/>
      <c r="AL1397" s="483"/>
      <c r="AM1397"/>
      <c r="AO1397" t="s">
        <v>364</v>
      </c>
      <c r="AQ1397" s="1457"/>
    </row>
    <row r="1398" spans="1:43" ht="33.75" customHeight="1" x14ac:dyDescent="0.2">
      <c r="A1398" s="804" t="s">
        <v>2185</v>
      </c>
      <c r="B1398" s="781" t="s">
        <v>2280</v>
      </c>
      <c r="C1398" s="977" t="s">
        <v>1634</v>
      </c>
      <c r="D1398" s="977" t="s">
        <v>181</v>
      </c>
      <c r="E1398" s="769">
        <v>406</v>
      </c>
      <c r="F1398" s="268">
        <v>114</v>
      </c>
      <c r="G1398" s="268" t="s">
        <v>28</v>
      </c>
      <c r="H1398" s="268" t="s">
        <v>498</v>
      </c>
      <c r="I1398" s="898"/>
      <c r="J1398" s="302" t="s">
        <v>763</v>
      </c>
      <c r="K1398" s="271">
        <v>45565</v>
      </c>
      <c r="L1398" s="327" t="s">
        <v>583</v>
      </c>
      <c r="M1398" s="272">
        <v>3.0599999999999996</v>
      </c>
      <c r="N1398" s="1097"/>
      <c r="O1398" s="273">
        <v>79046.433600000004</v>
      </c>
      <c r="P1398" s="269"/>
      <c r="Q1398" s="1055">
        <v>1976.1608400000002</v>
      </c>
      <c r="R1398" s="1055">
        <v>5090.5903299999991</v>
      </c>
      <c r="S1398" s="1055">
        <v>1580.92867</v>
      </c>
      <c r="T1398" s="274">
        <v>87694.113439999986</v>
      </c>
      <c r="U1398" s="272">
        <v>14118.75225</v>
      </c>
      <c r="V1398" s="272">
        <v>101812.86568999999</v>
      </c>
      <c r="W1398" s="275">
        <v>3287.7557999999999</v>
      </c>
      <c r="X1398" s="275">
        <v>553.30920000000015</v>
      </c>
      <c r="Y1398" s="275">
        <v>1439.6076</v>
      </c>
      <c r="Z1398" s="272">
        <v>5280.672599999999</v>
      </c>
      <c r="AA1398" s="274">
        <v>107093.53829000001</v>
      </c>
      <c r="AB1398" s="341">
        <v>30863.40768</v>
      </c>
      <c r="AC1398" s="341">
        <v>4227.7939200000001</v>
      </c>
      <c r="AD1398" s="339">
        <v>950.04</v>
      </c>
      <c r="AE1398" s="340">
        <v>33810.245845286401</v>
      </c>
      <c r="AF1398" s="340">
        <v>4631.4636834815992</v>
      </c>
      <c r="AG1398" s="340">
        <v>1561.12</v>
      </c>
      <c r="AH1398" s="842">
        <v>147096.36781876799</v>
      </c>
      <c r="AI1398" s="842">
        <v>3.23</v>
      </c>
      <c r="AJ1398" s="395"/>
      <c r="AK1398" s="1635">
        <v>198</v>
      </c>
      <c r="AL1398" s="484"/>
      <c r="AM1398" s="751" t="s">
        <v>2604</v>
      </c>
      <c r="AN1398" t="b">
        <v>0</v>
      </c>
      <c r="AO1398" t="e">
        <v>#NAME?</v>
      </c>
      <c r="AQ1398" s="1454"/>
    </row>
    <row r="1399" spans="1:43" outlineLevel="1" x14ac:dyDescent="0.2">
      <c r="A1399" s="787"/>
      <c r="B1399" s="781" t="s">
        <v>2280</v>
      </c>
      <c r="C1399" s="977"/>
      <c r="D1399" s="977"/>
      <c r="E1399" s="767">
        <v>406</v>
      </c>
      <c r="F1399" s="276">
        <v>114</v>
      </c>
      <c r="G1399" s="276" t="s">
        <v>28</v>
      </c>
      <c r="H1399" s="277"/>
      <c r="I1399" s="895">
        <v>16</v>
      </c>
      <c r="J1399" s="279" t="s">
        <v>554</v>
      </c>
      <c r="K1399" s="319"/>
      <c r="L1399" s="321"/>
      <c r="M1399" s="281">
        <v>1</v>
      </c>
      <c r="N1399" s="1463">
        <v>54</v>
      </c>
      <c r="O1399" s="283">
        <v>44146.32</v>
      </c>
      <c r="P1399" s="284">
        <v>2.5</v>
      </c>
      <c r="Q1399" s="1056">
        <v>1103.6579999999999</v>
      </c>
      <c r="R1399" s="1056">
        <v>2843.0230099999999</v>
      </c>
      <c r="S1399" s="1056">
        <v>882.92639999999994</v>
      </c>
      <c r="T1399" s="285">
        <v>48975.927409999997</v>
      </c>
      <c r="U1399" s="286">
        <v>7885.1243100000002</v>
      </c>
      <c r="V1399" s="286">
        <v>56861.051719999996</v>
      </c>
      <c r="W1399" s="287">
        <v>1074.43</v>
      </c>
      <c r="X1399" s="287">
        <v>180.82</v>
      </c>
      <c r="Y1399" s="287">
        <v>470.46</v>
      </c>
      <c r="Z1399" s="345">
        <v>1725.71</v>
      </c>
      <c r="AA1399" s="285">
        <v>58586.761719999995</v>
      </c>
      <c r="AB1399" s="369"/>
      <c r="AC1399" s="369"/>
      <c r="AD1399" s="369"/>
      <c r="AE1399" s="350"/>
      <c r="AF1399" s="350"/>
      <c r="AG1399" s="350"/>
      <c r="AH1399" s="832"/>
      <c r="AI1399" s="843"/>
      <c r="AJ1399" s="351"/>
      <c r="AK1399" s="1636"/>
      <c r="AL1399" s="483"/>
      <c r="AM1399"/>
      <c r="AO1399" t="s">
        <v>364</v>
      </c>
      <c r="AQ1399" s="1453"/>
    </row>
    <row r="1400" spans="1:43" outlineLevel="1" x14ac:dyDescent="0.2">
      <c r="A1400" s="787"/>
      <c r="B1400" s="781" t="s">
        <v>2280</v>
      </c>
      <c r="C1400" s="977"/>
      <c r="D1400" s="977"/>
      <c r="E1400" s="767">
        <v>406</v>
      </c>
      <c r="F1400" s="276">
        <v>114</v>
      </c>
      <c r="G1400" s="276" t="s">
        <v>28</v>
      </c>
      <c r="H1400" s="277"/>
      <c r="I1400" s="895">
        <v>180</v>
      </c>
      <c r="J1400" s="279" t="s">
        <v>543</v>
      </c>
      <c r="K1400" s="319"/>
      <c r="L1400" s="322"/>
      <c r="M1400" s="281">
        <v>1.5</v>
      </c>
      <c r="N1400" s="1463">
        <v>30</v>
      </c>
      <c r="O1400" s="283">
        <v>25833.599999999999</v>
      </c>
      <c r="P1400" s="284">
        <v>2.5</v>
      </c>
      <c r="Q1400" s="1056">
        <v>645.84</v>
      </c>
      <c r="R1400" s="1056">
        <v>1663.6838399999999</v>
      </c>
      <c r="S1400" s="1056">
        <v>516.67200000000003</v>
      </c>
      <c r="T1400" s="285">
        <v>28659.795839999999</v>
      </c>
      <c r="U1400" s="286">
        <v>4614.2271300000002</v>
      </c>
      <c r="V1400" s="286">
        <v>33274.022969999998</v>
      </c>
      <c r="W1400" s="287">
        <v>1611.645</v>
      </c>
      <c r="X1400" s="287">
        <v>271.23</v>
      </c>
      <c r="Y1400" s="287">
        <v>705.69</v>
      </c>
      <c r="Z1400" s="345">
        <v>2588.5650000000001</v>
      </c>
      <c r="AA1400" s="285">
        <v>35862.58797</v>
      </c>
      <c r="AB1400" s="263"/>
      <c r="AC1400" s="263"/>
      <c r="AD1400" s="263"/>
      <c r="AE1400" s="249"/>
      <c r="AF1400" s="249"/>
      <c r="AG1400" s="249"/>
      <c r="AH1400" s="830"/>
      <c r="AI1400" s="225"/>
      <c r="AJ1400" s="266"/>
      <c r="AK1400" s="1636"/>
      <c r="AL1400" s="483"/>
      <c r="AM1400"/>
      <c r="AO1400" t="s">
        <v>364</v>
      </c>
      <c r="AQ1400" s="1453"/>
    </row>
    <row r="1401" spans="1:43" outlineLevel="1" x14ac:dyDescent="0.2">
      <c r="A1401" s="787"/>
      <c r="B1401" s="781" t="s">
        <v>2280</v>
      </c>
      <c r="C1401" s="977"/>
      <c r="D1401" s="977"/>
      <c r="E1401" s="767">
        <v>406</v>
      </c>
      <c r="F1401" s="276">
        <v>114</v>
      </c>
      <c r="G1401" s="276" t="s">
        <v>28</v>
      </c>
      <c r="H1401" s="277"/>
      <c r="I1401" s="895">
        <v>181</v>
      </c>
      <c r="J1401" s="279" t="s">
        <v>552</v>
      </c>
      <c r="K1401" s="319"/>
      <c r="L1401" s="322"/>
      <c r="M1401" s="281">
        <v>0.1</v>
      </c>
      <c r="N1401" s="1463">
        <v>29</v>
      </c>
      <c r="O1401" s="283">
        <v>1656.0119999999999</v>
      </c>
      <c r="P1401" s="284">
        <v>2.5</v>
      </c>
      <c r="Q1401" s="1056">
        <v>41.400300000000001</v>
      </c>
      <c r="R1401" s="1056">
        <v>106.64717</v>
      </c>
      <c r="S1401" s="1056">
        <v>33.120240000000003</v>
      </c>
      <c r="T1401" s="285">
        <v>1837.1797099999999</v>
      </c>
      <c r="U1401" s="286">
        <v>295.78593000000001</v>
      </c>
      <c r="V1401" s="286">
        <v>2132.9656399999999</v>
      </c>
      <c r="W1401" s="287">
        <v>107.443</v>
      </c>
      <c r="X1401" s="287">
        <v>18.082000000000001</v>
      </c>
      <c r="Y1401" s="287">
        <v>47.045999999999999</v>
      </c>
      <c r="Z1401" s="345">
        <v>172.571</v>
      </c>
      <c r="AA1401" s="285">
        <v>2305.5366399999998</v>
      </c>
      <c r="AB1401" s="263"/>
      <c r="AC1401" s="263"/>
      <c r="AD1401" s="263"/>
      <c r="AE1401" s="249"/>
      <c r="AF1401" s="249"/>
      <c r="AG1401" s="249"/>
      <c r="AH1401" s="830"/>
      <c r="AI1401" s="225"/>
      <c r="AJ1401" s="266"/>
      <c r="AK1401" s="1636"/>
      <c r="AL1401" s="483"/>
      <c r="AM1401"/>
      <c r="AO1401" t="s">
        <v>364</v>
      </c>
      <c r="AQ1401" s="1453"/>
    </row>
    <row r="1402" spans="1:43" outlineLevel="1" x14ac:dyDescent="0.2">
      <c r="A1402" s="787"/>
      <c r="B1402" s="781" t="s">
        <v>2280</v>
      </c>
      <c r="C1402" s="977"/>
      <c r="D1402" s="977"/>
      <c r="E1402" s="767">
        <v>406</v>
      </c>
      <c r="F1402" s="276">
        <v>114</v>
      </c>
      <c r="G1402" s="276" t="s">
        <v>28</v>
      </c>
      <c r="H1402" s="277"/>
      <c r="I1402" s="895">
        <v>200</v>
      </c>
      <c r="J1402" s="279" t="s">
        <v>1927</v>
      </c>
      <c r="K1402" s="319">
        <v>44758</v>
      </c>
      <c r="L1402" s="322"/>
      <c r="M1402" s="281">
        <v>0.4</v>
      </c>
      <c r="N1402" s="1463">
        <v>27</v>
      </c>
      <c r="O1402" s="283">
        <v>6124.2240000000002</v>
      </c>
      <c r="P1402" s="284">
        <v>2.5</v>
      </c>
      <c r="Q1402" s="1056">
        <v>153.10560000000001</v>
      </c>
      <c r="R1402" s="1056">
        <v>394.40003000000002</v>
      </c>
      <c r="S1402" s="1056">
        <v>122.48448</v>
      </c>
      <c r="T1402" s="285">
        <v>6794.2141099999999</v>
      </c>
      <c r="U1402" s="286">
        <v>1093.8684699999999</v>
      </c>
      <c r="V1402" s="286">
        <v>7888.0825800000002</v>
      </c>
      <c r="W1402" s="287">
        <v>429.77199999999999</v>
      </c>
      <c r="X1402" s="287">
        <v>72.328000000000003</v>
      </c>
      <c r="Y1402" s="287">
        <v>188.184</v>
      </c>
      <c r="Z1402" s="345">
        <v>690.28399999999999</v>
      </c>
      <c r="AA1402" s="285">
        <v>8578.3665799999999</v>
      </c>
      <c r="AB1402" s="257">
        <v>30179.570400000001</v>
      </c>
      <c r="AC1402" s="257">
        <v>4160.5905599999996</v>
      </c>
      <c r="AD1402" s="263"/>
      <c r="AE1402" s="249">
        <v>33061.115781792003</v>
      </c>
      <c r="AF1402" s="249">
        <v>4557.8437466687992</v>
      </c>
      <c r="AG1402" s="249"/>
      <c r="AH1402" s="830"/>
      <c r="AI1402" s="225"/>
      <c r="AJ1402" s="266"/>
      <c r="AK1402" s="1636"/>
      <c r="AL1402" s="483"/>
      <c r="AM1402"/>
      <c r="AO1402" t="s">
        <v>364</v>
      </c>
      <c r="AQ1402" s="1453"/>
    </row>
    <row r="1403" spans="1:43" outlineLevel="1" x14ac:dyDescent="0.2">
      <c r="A1403" s="787"/>
      <c r="B1403" s="781" t="s">
        <v>2280</v>
      </c>
      <c r="C1403" s="977"/>
      <c r="D1403" s="977"/>
      <c r="E1403" s="767">
        <v>406</v>
      </c>
      <c r="F1403" s="276">
        <v>114</v>
      </c>
      <c r="G1403" s="276" t="s">
        <v>28</v>
      </c>
      <c r="H1403" s="277"/>
      <c r="I1403" s="895">
        <v>161</v>
      </c>
      <c r="J1403" s="279" t="s">
        <v>527</v>
      </c>
      <c r="K1403" s="277"/>
      <c r="L1403" s="322"/>
      <c r="M1403" s="281">
        <v>0.05</v>
      </c>
      <c r="N1403" s="1463">
        <v>37</v>
      </c>
      <c r="O1403" s="283">
        <v>1133.172</v>
      </c>
      <c r="P1403" s="284">
        <v>2.5</v>
      </c>
      <c r="Q1403" s="1056">
        <v>28.3293</v>
      </c>
      <c r="R1403" s="1056">
        <v>72.976280000000003</v>
      </c>
      <c r="S1403" s="1056">
        <v>22.663440000000001</v>
      </c>
      <c r="T1403" s="285">
        <v>1257.1410200000003</v>
      </c>
      <c r="U1403" s="286">
        <v>202.3997</v>
      </c>
      <c r="V1403" s="286">
        <v>1459.5407200000002</v>
      </c>
      <c r="W1403" s="287">
        <v>53.721499999999999</v>
      </c>
      <c r="X1403" s="287">
        <v>9.0410000000000004</v>
      </c>
      <c r="Y1403" s="287">
        <v>23.523</v>
      </c>
      <c r="Z1403" s="345">
        <v>86.285499999999999</v>
      </c>
      <c r="AA1403" s="285">
        <v>1545.8262200000001</v>
      </c>
      <c r="AB1403" s="263"/>
      <c r="AC1403" s="263"/>
      <c r="AD1403" s="263"/>
      <c r="AE1403" s="249"/>
      <c r="AF1403" s="249"/>
      <c r="AG1403" s="249"/>
      <c r="AH1403" s="835"/>
      <c r="AI1403" s="233"/>
      <c r="AJ1403" s="355"/>
      <c r="AK1403" s="1636"/>
      <c r="AL1403" s="483"/>
      <c r="AM1403"/>
      <c r="AO1403" t="s">
        <v>364</v>
      </c>
      <c r="AQ1403" s="1457"/>
    </row>
    <row r="1404" spans="1:43" outlineLevel="1" x14ac:dyDescent="0.2">
      <c r="A1404" s="787"/>
      <c r="B1404" s="781" t="s">
        <v>2280</v>
      </c>
      <c r="C1404" s="977"/>
      <c r="D1404" s="977"/>
      <c r="E1404" s="767">
        <v>406</v>
      </c>
      <c r="F1404" s="276">
        <v>114</v>
      </c>
      <c r="G1404" s="276" t="s">
        <v>28</v>
      </c>
      <c r="H1404" s="277"/>
      <c r="I1404" s="895">
        <v>201</v>
      </c>
      <c r="J1404" s="279" t="s">
        <v>2609</v>
      </c>
      <c r="K1404" s="277">
        <v>807</v>
      </c>
      <c r="L1404" s="322"/>
      <c r="M1404" s="281">
        <v>0.01</v>
      </c>
      <c r="N1404" s="1463">
        <v>27</v>
      </c>
      <c r="O1404" s="283">
        <v>153.10560000000001</v>
      </c>
      <c r="P1404" s="284">
        <v>2.5</v>
      </c>
      <c r="Q1404" s="1056">
        <v>3.8276400000000002</v>
      </c>
      <c r="R1404" s="1056">
        <v>9.86</v>
      </c>
      <c r="S1404" s="1056">
        <v>3.0621100000000001</v>
      </c>
      <c r="T1404" s="285">
        <v>169.85535000000002</v>
      </c>
      <c r="U1404" s="286">
        <v>27.346710000000002</v>
      </c>
      <c r="V1404" s="286">
        <v>197.20206000000002</v>
      </c>
      <c r="W1404" s="287">
        <v>10.744300000000001</v>
      </c>
      <c r="X1404" s="287">
        <v>1.8082</v>
      </c>
      <c r="Y1404" s="287">
        <v>4.7046000000000001</v>
      </c>
      <c r="Z1404" s="345">
        <v>17.257100000000001</v>
      </c>
      <c r="AA1404" s="285">
        <v>214.45916000000003</v>
      </c>
      <c r="AB1404" s="257">
        <v>683.83727999999996</v>
      </c>
      <c r="AC1404" s="257">
        <v>67.203360000000004</v>
      </c>
      <c r="AD1404" s="263"/>
      <c r="AE1404" s="249">
        <v>749.13006349440002</v>
      </c>
      <c r="AF1404" s="249">
        <v>73.619936812800006</v>
      </c>
      <c r="AG1404" s="249"/>
      <c r="AH1404" s="835"/>
      <c r="AI1404" s="354"/>
      <c r="AJ1404" s="361"/>
      <c r="AK1404" s="1636"/>
      <c r="AL1404" s="483"/>
      <c r="AM1404"/>
      <c r="AO1404" t="s">
        <v>364</v>
      </c>
      <c r="AQ1404" s="1457"/>
    </row>
    <row r="1405" spans="1:43" ht="15" customHeight="1" outlineLevel="1" x14ac:dyDescent="0.2">
      <c r="A1405" s="787"/>
      <c r="B1405" s="807" t="s">
        <v>2280</v>
      </c>
      <c r="C1405" s="978"/>
      <c r="D1405" s="978"/>
      <c r="E1405" s="768">
        <v>406</v>
      </c>
      <c r="F1405" s="289">
        <v>114</v>
      </c>
      <c r="G1405" s="289" t="s">
        <v>28</v>
      </c>
      <c r="H1405" s="290"/>
      <c r="I1405" s="901" t="s">
        <v>586</v>
      </c>
      <c r="J1405" s="313" t="s">
        <v>764</v>
      </c>
      <c r="K1405" s="314"/>
      <c r="L1405" s="656"/>
      <c r="M1405" s="315"/>
      <c r="N1405" s="1493"/>
      <c r="O1405" s="315"/>
      <c r="P1405" s="316"/>
      <c r="Q1405" s="1072"/>
      <c r="R1405" s="1072"/>
      <c r="S1405" s="1058"/>
      <c r="T1405" s="299"/>
      <c r="U1405" s="299"/>
      <c r="V1405" s="299"/>
      <c r="W1405" s="299"/>
      <c r="X1405" s="299"/>
      <c r="Y1405" s="299"/>
      <c r="Z1405" s="346"/>
      <c r="AA1405" s="299"/>
      <c r="AB1405" s="260"/>
      <c r="AC1405" s="260"/>
      <c r="AD1405" s="260"/>
      <c r="AE1405" s="260"/>
      <c r="AF1405" s="260"/>
      <c r="AG1405" s="260"/>
      <c r="AH1405" s="833"/>
      <c r="AI1405" s="261"/>
      <c r="AJ1405" s="267"/>
      <c r="AK1405" s="1633"/>
      <c r="AL1405" s="483"/>
      <c r="AM1405"/>
      <c r="AO1405" t="s">
        <v>364</v>
      </c>
      <c r="AQ1405" s="1453"/>
    </row>
    <row r="1406" spans="1:43" ht="24" customHeight="1" x14ac:dyDescent="0.2">
      <c r="A1406" s="804" t="s">
        <v>2186</v>
      </c>
      <c r="B1406" s="781" t="s">
        <v>2280</v>
      </c>
      <c r="C1406" s="977" t="s">
        <v>1634</v>
      </c>
      <c r="D1406" s="977" t="s">
        <v>181</v>
      </c>
      <c r="E1406" s="769">
        <v>438</v>
      </c>
      <c r="F1406" s="268">
        <v>115</v>
      </c>
      <c r="G1406" s="268" t="s">
        <v>167</v>
      </c>
      <c r="H1406" s="268" t="s">
        <v>498</v>
      </c>
      <c r="I1406" s="898"/>
      <c r="J1406" s="302" t="s">
        <v>765</v>
      </c>
      <c r="K1406" s="271">
        <v>12</v>
      </c>
      <c r="L1406" s="327" t="s">
        <v>641</v>
      </c>
      <c r="M1406" s="272">
        <v>0.66999999999999993</v>
      </c>
      <c r="N1406" s="1097"/>
      <c r="O1406" s="273">
        <v>16490.3724</v>
      </c>
      <c r="P1406" s="269"/>
      <c r="Q1406" s="1055">
        <v>12919.299759999998</v>
      </c>
      <c r="R1406" s="1055">
        <v>1061.9799800000001</v>
      </c>
      <c r="S1406" s="1055">
        <v>329.80745000000002</v>
      </c>
      <c r="T1406" s="274">
        <v>30801.459589999999</v>
      </c>
      <c r="U1406" s="272">
        <v>4959.0349999999999</v>
      </c>
      <c r="V1406" s="272">
        <v>35760.494590000002</v>
      </c>
      <c r="W1406" s="275">
        <v>0</v>
      </c>
      <c r="X1406" s="275">
        <v>0</v>
      </c>
      <c r="Y1406" s="275">
        <v>0</v>
      </c>
      <c r="Z1406" s="272">
        <v>0</v>
      </c>
      <c r="AA1406" s="274">
        <v>35760.494590000002</v>
      </c>
      <c r="AB1406" s="339">
        <v>11914.68</v>
      </c>
      <c r="AC1406" s="339">
        <v>1229.9100000000001</v>
      </c>
      <c r="AD1406" s="339"/>
      <c r="AE1406" s="340">
        <v>13052.29</v>
      </c>
      <c r="AF1406" s="340">
        <v>1347.34</v>
      </c>
      <c r="AG1406" s="340"/>
      <c r="AH1406" s="842">
        <v>50160.124589999999</v>
      </c>
      <c r="AI1406" s="842">
        <v>4180.01</v>
      </c>
      <c r="AJ1406" s="395"/>
      <c r="AK1406" s="1635">
        <v>199</v>
      </c>
      <c r="AL1406" s="484"/>
      <c r="AM1406" s="751" t="s">
        <v>2604</v>
      </c>
      <c r="AN1406" t="b">
        <v>0</v>
      </c>
      <c r="AO1406" t="e">
        <v>#NAME?</v>
      </c>
      <c r="AQ1406" s="1454"/>
    </row>
    <row r="1407" spans="1:43" outlineLevel="1" x14ac:dyDescent="0.2">
      <c r="A1407" s="787"/>
      <c r="B1407" s="781" t="s">
        <v>2280</v>
      </c>
      <c r="C1407" s="977"/>
      <c r="D1407" s="977"/>
      <c r="E1407" s="767">
        <v>438</v>
      </c>
      <c r="F1407" s="276">
        <v>115</v>
      </c>
      <c r="G1407" s="276" t="s">
        <v>167</v>
      </c>
      <c r="H1407" s="277"/>
      <c r="I1407" s="895">
        <v>15</v>
      </c>
      <c r="J1407" s="279" t="s">
        <v>553</v>
      </c>
      <c r="K1407" s="319"/>
      <c r="L1407" s="321"/>
      <c r="M1407" s="281">
        <v>0.28999999999999998</v>
      </c>
      <c r="N1407" s="1463">
        <v>48</v>
      </c>
      <c r="O1407" s="283">
        <v>10117.925999999999</v>
      </c>
      <c r="P1407" s="284">
        <v>85.26</v>
      </c>
      <c r="Q1407" s="1056">
        <v>8626.5437099999999</v>
      </c>
      <c r="R1407" s="1056">
        <v>651.59442999999999</v>
      </c>
      <c r="S1407" s="1056">
        <v>202.35852</v>
      </c>
      <c r="T1407" s="285">
        <v>19598.42266</v>
      </c>
      <c r="U1407" s="286">
        <v>3155.3460500000001</v>
      </c>
      <c r="V1407" s="286">
        <v>22753.76871</v>
      </c>
      <c r="W1407" s="287"/>
      <c r="X1407" s="287"/>
      <c r="Y1407" s="287"/>
      <c r="Z1407" s="286"/>
      <c r="AA1407" s="285">
        <v>22753.76871</v>
      </c>
      <c r="AB1407" s="350"/>
      <c r="AC1407" s="350"/>
      <c r="AD1407" s="350"/>
      <c r="AE1407" s="350"/>
      <c r="AF1407" s="350"/>
      <c r="AG1407" s="350"/>
      <c r="AH1407" s="350" t="s">
        <v>364</v>
      </c>
      <c r="AI1407" s="350"/>
      <c r="AJ1407" s="374"/>
      <c r="AK1407" s="1636"/>
      <c r="AL1407" s="483"/>
      <c r="AM1407"/>
      <c r="AO1407" t="s">
        <v>364</v>
      </c>
      <c r="AQ1407" s="1453"/>
    </row>
    <row r="1408" spans="1:43" outlineLevel="1" x14ac:dyDescent="0.2">
      <c r="A1408" s="787"/>
      <c r="B1408" s="781" t="s">
        <v>2280</v>
      </c>
      <c r="C1408" s="977"/>
      <c r="D1408" s="977"/>
      <c r="E1408" s="767">
        <v>438</v>
      </c>
      <c r="F1408" s="276">
        <v>115</v>
      </c>
      <c r="G1408" s="276" t="s">
        <v>167</v>
      </c>
      <c r="H1408" s="277"/>
      <c r="I1408" s="895">
        <v>180</v>
      </c>
      <c r="J1408" s="279" t="s">
        <v>543</v>
      </c>
      <c r="K1408" s="319"/>
      <c r="L1408" s="322"/>
      <c r="M1408" s="281">
        <v>0.28999999999999998</v>
      </c>
      <c r="N1408" s="1463">
        <v>30</v>
      </c>
      <c r="O1408" s="283">
        <v>4994.4960000000001</v>
      </c>
      <c r="P1408" s="284">
        <v>85.26</v>
      </c>
      <c r="Q1408" s="1056">
        <v>4258.3072899999997</v>
      </c>
      <c r="R1408" s="1056">
        <v>321.64553999999998</v>
      </c>
      <c r="S1408" s="1056">
        <v>99.889920000000004</v>
      </c>
      <c r="T1408" s="285">
        <v>9674.338749999999</v>
      </c>
      <c r="U1408" s="286">
        <v>1557.56854</v>
      </c>
      <c r="V1408" s="286">
        <v>11231.907289999999</v>
      </c>
      <c r="W1408" s="287"/>
      <c r="X1408" s="287"/>
      <c r="Y1408" s="287"/>
      <c r="Z1408" s="286"/>
      <c r="AA1408" s="285">
        <v>11231.907289999999</v>
      </c>
      <c r="AB1408" s="249"/>
      <c r="AC1408" s="249"/>
      <c r="AD1408" s="249"/>
      <c r="AE1408" s="249"/>
      <c r="AF1408" s="249"/>
      <c r="AG1408" s="249"/>
      <c r="AH1408" s="249" t="s">
        <v>364</v>
      </c>
      <c r="AI1408" s="249"/>
      <c r="AJ1408" s="367"/>
      <c r="AK1408" s="1636"/>
      <c r="AL1408" s="483"/>
      <c r="AM1408"/>
      <c r="AO1408" t="s">
        <v>364</v>
      </c>
      <c r="AQ1408" s="1453"/>
    </row>
    <row r="1409" spans="1:43" outlineLevel="1" x14ac:dyDescent="0.2">
      <c r="A1409" s="787"/>
      <c r="B1409" s="807" t="s">
        <v>2280</v>
      </c>
      <c r="C1409" s="978"/>
      <c r="D1409" s="978"/>
      <c r="E1409" s="768">
        <v>438</v>
      </c>
      <c r="F1409" s="289">
        <v>115</v>
      </c>
      <c r="G1409" s="289" t="s">
        <v>167</v>
      </c>
      <c r="H1409" s="290"/>
      <c r="I1409" s="899">
        <v>200</v>
      </c>
      <c r="J1409" s="292" t="s">
        <v>1927</v>
      </c>
      <c r="K1409" s="290"/>
      <c r="L1409" s="656"/>
      <c r="M1409" s="294">
        <v>0.09</v>
      </c>
      <c r="N1409" s="1465">
        <v>27</v>
      </c>
      <c r="O1409" s="283">
        <v>1377.9503999999999</v>
      </c>
      <c r="P1409" s="297">
        <v>2.5</v>
      </c>
      <c r="Q1409" s="1056">
        <v>34.44876</v>
      </c>
      <c r="R1409" s="1056">
        <v>88.740009999999998</v>
      </c>
      <c r="S1409" s="1056">
        <v>27.559010000000001</v>
      </c>
      <c r="T1409" s="298">
        <v>1528.6981799999999</v>
      </c>
      <c r="U1409" s="286">
        <v>246.12040999999999</v>
      </c>
      <c r="V1409" s="299">
        <v>1774.8185899999999</v>
      </c>
      <c r="W1409" s="300"/>
      <c r="X1409" s="300"/>
      <c r="Y1409" s="300"/>
      <c r="Z1409" s="299"/>
      <c r="AA1409" s="298">
        <v>1774.8185899999999</v>
      </c>
      <c r="AB1409" s="356"/>
      <c r="AC1409" s="356"/>
      <c r="AD1409" s="356"/>
      <c r="AE1409" s="356"/>
      <c r="AF1409" s="356"/>
      <c r="AG1409" s="356"/>
      <c r="AH1409" s="356" t="s">
        <v>364</v>
      </c>
      <c r="AI1409" s="356"/>
      <c r="AJ1409" s="357"/>
      <c r="AK1409" s="1633"/>
      <c r="AL1409" s="483"/>
      <c r="AM1409"/>
      <c r="AO1409" t="s">
        <v>364</v>
      </c>
      <c r="AQ1409" s="1457"/>
    </row>
    <row r="1410" spans="1:43" ht="30.75" customHeight="1" x14ac:dyDescent="0.2">
      <c r="A1410" s="804" t="s">
        <v>2187</v>
      </c>
      <c r="B1410" s="781" t="s">
        <v>2280</v>
      </c>
      <c r="C1410" s="977" t="s">
        <v>1634</v>
      </c>
      <c r="D1410" s="977" t="s">
        <v>181</v>
      </c>
      <c r="E1410" s="769">
        <v>442</v>
      </c>
      <c r="F1410" s="268">
        <v>116</v>
      </c>
      <c r="G1410" s="268" t="s">
        <v>28</v>
      </c>
      <c r="H1410" s="268" t="s">
        <v>498</v>
      </c>
      <c r="I1410" s="898"/>
      <c r="J1410" s="302" t="s">
        <v>766</v>
      </c>
      <c r="K1410" s="271">
        <v>59985</v>
      </c>
      <c r="L1410" s="327" t="s">
        <v>583</v>
      </c>
      <c r="M1410" s="272">
        <v>4.01</v>
      </c>
      <c r="N1410" s="1097"/>
      <c r="O1410" s="273">
        <v>116758.4664</v>
      </c>
      <c r="P1410" s="269"/>
      <c r="Q1410" s="1055">
        <v>2918.9616599999995</v>
      </c>
      <c r="R1410" s="1055">
        <v>7519.2452300000004</v>
      </c>
      <c r="S1410" s="1055">
        <v>2335.16932</v>
      </c>
      <c r="T1410" s="274">
        <v>129531.84260999999</v>
      </c>
      <c r="U1410" s="272">
        <v>20854.626639999999</v>
      </c>
      <c r="V1410" s="272">
        <v>150386.46925000002</v>
      </c>
      <c r="W1410" s="275">
        <v>4308.4643000000005</v>
      </c>
      <c r="X1410" s="275">
        <v>725.08820000000003</v>
      </c>
      <c r="Y1410" s="275">
        <v>1886.5446000000002</v>
      </c>
      <c r="Z1410" s="272">
        <v>6920.0971</v>
      </c>
      <c r="AA1410" s="274">
        <v>157306.56634999998</v>
      </c>
      <c r="AB1410" s="341">
        <v>49737.350880000005</v>
      </c>
      <c r="AC1410" s="341">
        <v>6252.1300800000008</v>
      </c>
      <c r="AD1410" s="339">
        <v>950.04</v>
      </c>
      <c r="AE1410" s="340">
        <v>54486.273142022408</v>
      </c>
      <c r="AF1410" s="340">
        <v>6849.0834600384005</v>
      </c>
      <c r="AG1410" s="340">
        <v>1561.12</v>
      </c>
      <c r="AH1410" s="842">
        <v>220203.04295206079</v>
      </c>
      <c r="AI1410" s="842">
        <v>3.67</v>
      </c>
      <c r="AJ1410" s="395"/>
      <c r="AK1410" s="1635">
        <v>200</v>
      </c>
      <c r="AL1410" s="484"/>
      <c r="AM1410" s="751" t="s">
        <v>2604</v>
      </c>
      <c r="AN1410" t="b">
        <v>0</v>
      </c>
      <c r="AO1410" t="e">
        <v>#NAME?</v>
      </c>
      <c r="AQ1410" s="1454"/>
    </row>
    <row r="1411" spans="1:43" outlineLevel="1" x14ac:dyDescent="0.2">
      <c r="A1411" s="787"/>
      <c r="B1411" s="781" t="s">
        <v>2280</v>
      </c>
      <c r="C1411" s="977"/>
      <c r="D1411" s="977"/>
      <c r="E1411" s="767">
        <v>442</v>
      </c>
      <c r="F1411" s="276">
        <v>116</v>
      </c>
      <c r="G1411" s="276" t="s">
        <v>28</v>
      </c>
      <c r="H1411" s="277"/>
      <c r="I1411" s="895">
        <v>16</v>
      </c>
      <c r="J1411" s="279" t="s">
        <v>554</v>
      </c>
      <c r="K1411" s="319"/>
      <c r="L1411" s="321"/>
      <c r="M1411" s="281">
        <v>1</v>
      </c>
      <c r="N1411" s="1463">
        <v>54</v>
      </c>
      <c r="O1411" s="283">
        <v>44146.32</v>
      </c>
      <c r="P1411" s="284">
        <v>2.5</v>
      </c>
      <c r="Q1411" s="1056">
        <v>1103.6579999999999</v>
      </c>
      <c r="R1411" s="1056">
        <v>2843.0230099999999</v>
      </c>
      <c r="S1411" s="1056">
        <v>882.92639999999994</v>
      </c>
      <c r="T1411" s="285">
        <v>48975.927409999997</v>
      </c>
      <c r="U1411" s="286">
        <v>7885.1243100000002</v>
      </c>
      <c r="V1411" s="286">
        <v>56861.051719999996</v>
      </c>
      <c r="W1411" s="287">
        <v>1074.43</v>
      </c>
      <c r="X1411" s="287">
        <v>180.82</v>
      </c>
      <c r="Y1411" s="287">
        <v>470.46</v>
      </c>
      <c r="Z1411" s="286">
        <v>1725.71</v>
      </c>
      <c r="AA1411" s="285">
        <v>58586.761719999995</v>
      </c>
      <c r="AB1411" s="369"/>
      <c r="AC1411" s="369"/>
      <c r="AD1411" s="369"/>
      <c r="AE1411" s="350"/>
      <c r="AF1411" s="350"/>
      <c r="AG1411" s="350"/>
      <c r="AH1411" s="832"/>
      <c r="AI1411" s="843"/>
      <c r="AJ1411" s="351"/>
      <c r="AK1411" s="1636"/>
      <c r="AL1411" s="483"/>
      <c r="AM1411"/>
      <c r="AO1411" t="s">
        <v>364</v>
      </c>
      <c r="AQ1411" s="1453"/>
    </row>
    <row r="1412" spans="1:43" outlineLevel="1" x14ac:dyDescent="0.2">
      <c r="A1412" s="787"/>
      <c r="B1412" s="781" t="s">
        <v>2280</v>
      </c>
      <c r="C1412" s="977"/>
      <c r="D1412" s="977"/>
      <c r="E1412" s="767">
        <v>442</v>
      </c>
      <c r="F1412" s="276">
        <v>116</v>
      </c>
      <c r="G1412" s="276" t="s">
        <v>28</v>
      </c>
      <c r="H1412" s="277"/>
      <c r="I1412" s="895">
        <v>3</v>
      </c>
      <c r="J1412" s="279" t="s">
        <v>505</v>
      </c>
      <c r="K1412" s="319"/>
      <c r="L1412" s="322"/>
      <c r="M1412" s="281">
        <v>0.33</v>
      </c>
      <c r="N1412" s="1463">
        <v>54</v>
      </c>
      <c r="O1412" s="283">
        <v>14568.285599999999</v>
      </c>
      <c r="P1412" s="284">
        <v>2.5</v>
      </c>
      <c r="Q1412" s="1056">
        <v>364.20713999999998</v>
      </c>
      <c r="R1412" s="1056">
        <v>938.19758999999999</v>
      </c>
      <c r="S1412" s="1056">
        <v>291.36570999999998</v>
      </c>
      <c r="T1412" s="285">
        <v>16162.056039999999</v>
      </c>
      <c r="U1412" s="286">
        <v>2602.0910199999998</v>
      </c>
      <c r="V1412" s="286">
        <v>18764.147059999999</v>
      </c>
      <c r="W1412" s="287">
        <v>354.56189999999998</v>
      </c>
      <c r="X1412" s="287">
        <v>59.6706</v>
      </c>
      <c r="Y1412" s="287">
        <v>155.2518</v>
      </c>
      <c r="Z1412" s="286">
        <v>569.48429999999996</v>
      </c>
      <c r="AA1412" s="285">
        <v>19333.631359999999</v>
      </c>
      <c r="AB1412" s="263"/>
      <c r="AC1412" s="263"/>
      <c r="AD1412" s="263"/>
      <c r="AE1412" s="249"/>
      <c r="AF1412" s="249"/>
      <c r="AG1412" s="249"/>
      <c r="AH1412" s="830"/>
      <c r="AI1412" s="225"/>
      <c r="AJ1412" s="266"/>
      <c r="AK1412" s="1636"/>
      <c r="AL1412" s="483"/>
      <c r="AM1412"/>
      <c r="AO1412" t="s">
        <v>364</v>
      </c>
      <c r="AQ1412" s="1453"/>
    </row>
    <row r="1413" spans="1:43" outlineLevel="1" x14ac:dyDescent="0.2">
      <c r="A1413" s="787"/>
      <c r="B1413" s="781" t="s">
        <v>2280</v>
      </c>
      <c r="C1413" s="977"/>
      <c r="D1413" s="977"/>
      <c r="E1413" s="767">
        <v>442</v>
      </c>
      <c r="F1413" s="276">
        <v>116</v>
      </c>
      <c r="G1413" s="276" t="s">
        <v>28</v>
      </c>
      <c r="H1413" s="277"/>
      <c r="I1413" s="895">
        <v>80</v>
      </c>
      <c r="J1413" s="279" t="s">
        <v>561</v>
      </c>
      <c r="K1413" s="319"/>
      <c r="L1413" s="322"/>
      <c r="M1413" s="281">
        <v>2</v>
      </c>
      <c r="N1413" s="1463">
        <v>38</v>
      </c>
      <c r="O1413" s="283">
        <v>47140.08</v>
      </c>
      <c r="P1413" s="284">
        <v>2.5</v>
      </c>
      <c r="Q1413" s="1056">
        <v>1178.502</v>
      </c>
      <c r="R1413" s="1056">
        <v>3035.8211500000002</v>
      </c>
      <c r="S1413" s="1056">
        <v>942.80160000000001</v>
      </c>
      <c r="T1413" s="285">
        <v>52297.204750000004</v>
      </c>
      <c r="U1413" s="286">
        <v>8419.8499599999996</v>
      </c>
      <c r="V1413" s="286">
        <v>60717.054710000004</v>
      </c>
      <c r="W1413" s="287">
        <v>2148.86</v>
      </c>
      <c r="X1413" s="287">
        <v>361.64</v>
      </c>
      <c r="Y1413" s="287">
        <v>940.92</v>
      </c>
      <c r="Z1413" s="286">
        <v>3451.42</v>
      </c>
      <c r="AA1413" s="285">
        <v>64168.474710000002</v>
      </c>
      <c r="AB1413" s="263"/>
      <c r="AC1413" s="263"/>
      <c r="AD1413" s="263"/>
      <c r="AE1413" s="249"/>
      <c r="AF1413" s="249"/>
      <c r="AG1413" s="249"/>
      <c r="AH1413" s="830"/>
      <c r="AI1413" s="225"/>
      <c r="AJ1413" s="266"/>
      <c r="AK1413" s="1636"/>
      <c r="AL1413" s="483"/>
      <c r="AM1413"/>
      <c r="AO1413" t="s">
        <v>364</v>
      </c>
      <c r="AQ1413" s="1453"/>
    </row>
    <row r="1414" spans="1:43" outlineLevel="1" x14ac:dyDescent="0.2">
      <c r="A1414" s="787"/>
      <c r="B1414" s="781" t="s">
        <v>2280</v>
      </c>
      <c r="C1414" s="977"/>
      <c r="D1414" s="977"/>
      <c r="E1414" s="767">
        <v>442</v>
      </c>
      <c r="F1414" s="276">
        <v>116</v>
      </c>
      <c r="G1414" s="276" t="s">
        <v>28</v>
      </c>
      <c r="H1414" s="277"/>
      <c r="I1414" s="895">
        <v>181</v>
      </c>
      <c r="J1414" s="279" t="s">
        <v>552</v>
      </c>
      <c r="K1414" s="319"/>
      <c r="L1414" s="322"/>
      <c r="M1414" s="281">
        <v>0.1</v>
      </c>
      <c r="N1414" s="1463">
        <v>29</v>
      </c>
      <c r="O1414" s="283">
        <v>1656.0119999999999</v>
      </c>
      <c r="P1414" s="284">
        <v>2.5</v>
      </c>
      <c r="Q1414" s="1056">
        <v>41.400300000000001</v>
      </c>
      <c r="R1414" s="1056">
        <v>106.64717</v>
      </c>
      <c r="S1414" s="1056">
        <v>33.120240000000003</v>
      </c>
      <c r="T1414" s="285">
        <v>1837.1797099999999</v>
      </c>
      <c r="U1414" s="286">
        <v>295.78593000000001</v>
      </c>
      <c r="V1414" s="286">
        <v>2132.9656399999999</v>
      </c>
      <c r="W1414" s="287">
        <v>107.443</v>
      </c>
      <c r="X1414" s="287">
        <v>18.082000000000001</v>
      </c>
      <c r="Y1414" s="287">
        <v>47.045999999999999</v>
      </c>
      <c r="Z1414" s="286">
        <v>172.571</v>
      </c>
      <c r="AA1414" s="285">
        <v>2305.5366399999998</v>
      </c>
      <c r="AB1414" s="263"/>
      <c r="AC1414" s="263"/>
      <c r="AD1414" s="263"/>
      <c r="AE1414" s="249"/>
      <c r="AF1414" s="249"/>
      <c r="AG1414" s="249"/>
      <c r="AH1414" s="830"/>
      <c r="AI1414" s="225"/>
      <c r="AJ1414" s="266"/>
      <c r="AK1414" s="1636"/>
      <c r="AL1414" s="483"/>
      <c r="AM1414"/>
      <c r="AO1414" t="s">
        <v>364</v>
      </c>
      <c r="AQ1414" s="1453"/>
    </row>
    <row r="1415" spans="1:43" outlineLevel="1" x14ac:dyDescent="0.2">
      <c r="A1415" s="787"/>
      <c r="B1415" s="781" t="s">
        <v>2280</v>
      </c>
      <c r="C1415" s="977"/>
      <c r="D1415" s="977"/>
      <c r="E1415" s="767">
        <v>442</v>
      </c>
      <c r="F1415" s="276">
        <v>116</v>
      </c>
      <c r="G1415" s="276" t="s">
        <v>28</v>
      </c>
      <c r="H1415" s="277"/>
      <c r="I1415" s="895">
        <v>200</v>
      </c>
      <c r="J1415" s="279" t="s">
        <v>1927</v>
      </c>
      <c r="K1415" s="319">
        <v>59178</v>
      </c>
      <c r="L1415" s="322"/>
      <c r="M1415" s="281">
        <v>0.52</v>
      </c>
      <c r="N1415" s="1463">
        <v>27</v>
      </c>
      <c r="O1415" s="283">
        <v>7961.4912000000004</v>
      </c>
      <c r="P1415" s="284">
        <v>2.5</v>
      </c>
      <c r="Q1415" s="1056">
        <v>199.03728000000001</v>
      </c>
      <c r="R1415" s="1056">
        <v>512.72002999999995</v>
      </c>
      <c r="S1415" s="1056">
        <v>159.22981999999999</v>
      </c>
      <c r="T1415" s="285">
        <v>8832.4783300000017</v>
      </c>
      <c r="U1415" s="286">
        <v>1422.02901</v>
      </c>
      <c r="V1415" s="286">
        <v>10254.507340000002</v>
      </c>
      <c r="W1415" s="287">
        <v>558.70360000000005</v>
      </c>
      <c r="X1415" s="287">
        <v>94.026399999999995</v>
      </c>
      <c r="Y1415" s="287">
        <v>244.63919999999999</v>
      </c>
      <c r="Z1415" s="286">
        <v>897.36919999999998</v>
      </c>
      <c r="AA1415" s="285">
        <v>11151.876540000001</v>
      </c>
      <c r="AB1415" s="257">
        <v>49039.139520000004</v>
      </c>
      <c r="AC1415" s="257">
        <v>6184.9267200000004</v>
      </c>
      <c r="AD1415" s="263"/>
      <c r="AE1415" s="249">
        <v>53721.396561369605</v>
      </c>
      <c r="AF1415" s="249">
        <v>6775.4635232256005</v>
      </c>
      <c r="AG1415" s="249"/>
      <c r="AH1415" s="830"/>
      <c r="AI1415" s="225"/>
      <c r="AJ1415" s="266"/>
      <c r="AK1415" s="1636"/>
      <c r="AL1415" s="483"/>
      <c r="AM1415"/>
      <c r="AO1415" t="s">
        <v>364</v>
      </c>
      <c r="AQ1415" s="1453"/>
    </row>
    <row r="1416" spans="1:43" outlineLevel="1" x14ac:dyDescent="0.2">
      <c r="A1416" s="787"/>
      <c r="B1416" s="781" t="s">
        <v>2280</v>
      </c>
      <c r="C1416" s="977"/>
      <c r="D1416" s="977"/>
      <c r="E1416" s="767">
        <v>442</v>
      </c>
      <c r="F1416" s="276">
        <v>116</v>
      </c>
      <c r="G1416" s="276" t="s">
        <v>28</v>
      </c>
      <c r="H1416" s="277"/>
      <c r="I1416" s="895">
        <v>161</v>
      </c>
      <c r="J1416" s="279" t="s">
        <v>527</v>
      </c>
      <c r="K1416" s="277"/>
      <c r="L1416" s="322"/>
      <c r="M1416" s="281">
        <v>0.05</v>
      </c>
      <c r="N1416" s="1463">
        <v>37</v>
      </c>
      <c r="O1416" s="283">
        <v>1133.172</v>
      </c>
      <c r="P1416" s="284">
        <v>2.5</v>
      </c>
      <c r="Q1416" s="1056">
        <v>28.3293</v>
      </c>
      <c r="R1416" s="1056">
        <v>72.976280000000003</v>
      </c>
      <c r="S1416" s="1056">
        <v>22.663440000000001</v>
      </c>
      <c r="T1416" s="285">
        <v>1257.1410200000003</v>
      </c>
      <c r="U1416" s="286">
        <v>202.3997</v>
      </c>
      <c r="V1416" s="286">
        <v>1459.5407200000002</v>
      </c>
      <c r="W1416" s="287">
        <v>53.721499999999999</v>
      </c>
      <c r="X1416" s="287">
        <v>9.0410000000000004</v>
      </c>
      <c r="Y1416" s="287">
        <v>23.523</v>
      </c>
      <c r="Z1416" s="286">
        <v>86.285499999999999</v>
      </c>
      <c r="AA1416" s="285">
        <v>1545.8262200000001</v>
      </c>
      <c r="AB1416" s="263"/>
      <c r="AC1416" s="263"/>
      <c r="AD1416" s="263"/>
      <c r="AE1416" s="249"/>
      <c r="AF1416" s="249"/>
      <c r="AG1416" s="249"/>
      <c r="AH1416" s="835"/>
      <c r="AI1416" s="233"/>
      <c r="AJ1416" s="355"/>
      <c r="AK1416" s="1636"/>
      <c r="AL1416" s="483"/>
      <c r="AM1416"/>
      <c r="AO1416" t="s">
        <v>364</v>
      </c>
      <c r="AQ1416" s="1457"/>
    </row>
    <row r="1417" spans="1:43" outlineLevel="1" x14ac:dyDescent="0.2">
      <c r="A1417" s="787"/>
      <c r="B1417" s="807" t="s">
        <v>2280</v>
      </c>
      <c r="C1417" s="978"/>
      <c r="D1417" s="978"/>
      <c r="E1417" s="768">
        <v>442</v>
      </c>
      <c r="F1417" s="289">
        <v>116</v>
      </c>
      <c r="G1417" s="289" t="s">
        <v>28</v>
      </c>
      <c r="H1417" s="290"/>
      <c r="I1417" s="899">
        <v>201</v>
      </c>
      <c r="J1417" s="292" t="s">
        <v>2609</v>
      </c>
      <c r="K1417" s="290">
        <v>807</v>
      </c>
      <c r="L1417" s="656"/>
      <c r="M1417" s="294">
        <v>0.01</v>
      </c>
      <c r="N1417" s="1465">
        <v>27</v>
      </c>
      <c r="O1417" s="283">
        <v>153.10560000000001</v>
      </c>
      <c r="P1417" s="297">
        <v>2.5</v>
      </c>
      <c r="Q1417" s="1056">
        <v>3.8276400000000002</v>
      </c>
      <c r="R1417" s="1056">
        <v>9.86</v>
      </c>
      <c r="S1417" s="1056">
        <v>3.0621100000000001</v>
      </c>
      <c r="T1417" s="298">
        <v>169.85535000000002</v>
      </c>
      <c r="U1417" s="286">
        <v>27.346710000000002</v>
      </c>
      <c r="V1417" s="299">
        <v>197.20206000000002</v>
      </c>
      <c r="W1417" s="287">
        <v>10.744300000000001</v>
      </c>
      <c r="X1417" s="287">
        <v>1.8082</v>
      </c>
      <c r="Y1417" s="287">
        <v>4.7046000000000001</v>
      </c>
      <c r="Z1417" s="299">
        <v>17.257100000000001</v>
      </c>
      <c r="AA1417" s="298">
        <v>214.45916000000003</v>
      </c>
      <c r="AB1417" s="368">
        <v>698.21136000000001</v>
      </c>
      <c r="AC1417" s="368">
        <v>67.203360000000004</v>
      </c>
      <c r="AD1417" s="465"/>
      <c r="AE1417" s="260">
        <v>764.87658065280004</v>
      </c>
      <c r="AF1417" s="260">
        <v>73.619936812800006</v>
      </c>
      <c r="AG1417" s="260"/>
      <c r="AH1417" s="356"/>
      <c r="AI1417" s="356"/>
      <c r="AJ1417" s="357"/>
      <c r="AK1417" s="1633"/>
      <c r="AL1417" s="483"/>
      <c r="AM1417"/>
      <c r="AO1417" t="s">
        <v>364</v>
      </c>
      <c r="AQ1417" s="1457"/>
    </row>
    <row r="1418" spans="1:43" ht="24" customHeight="1" x14ac:dyDescent="0.2">
      <c r="A1418" s="804" t="s">
        <v>2188</v>
      </c>
      <c r="B1418" s="781" t="s">
        <v>2280</v>
      </c>
      <c r="C1418" s="977" t="s">
        <v>1634</v>
      </c>
      <c r="D1418" s="977" t="s">
        <v>181</v>
      </c>
      <c r="E1418" s="769">
        <v>446</v>
      </c>
      <c r="F1418" s="268">
        <v>125</v>
      </c>
      <c r="G1418" s="268" t="s">
        <v>167</v>
      </c>
      <c r="H1418" s="268" t="s">
        <v>498</v>
      </c>
      <c r="I1418" s="898"/>
      <c r="J1418" s="302" t="s">
        <v>3579</v>
      </c>
      <c r="K1418" s="271">
        <v>12</v>
      </c>
      <c r="L1418" s="327" t="s">
        <v>641</v>
      </c>
      <c r="M1418" s="272">
        <v>1.1499999999999999</v>
      </c>
      <c r="N1418" s="1097"/>
      <c r="O1418" s="273">
        <v>25866.624</v>
      </c>
      <c r="P1418" s="269"/>
      <c r="Q1418" s="1055">
        <v>646.66559999999993</v>
      </c>
      <c r="R1418" s="1055">
        <v>1665.81059</v>
      </c>
      <c r="S1418" s="1055">
        <v>517.33248000000003</v>
      </c>
      <c r="T1418" s="274">
        <v>28696.432670000002</v>
      </c>
      <c r="U1418" s="272">
        <v>4620.1256599999997</v>
      </c>
      <c r="V1418" s="272">
        <v>33316.55833</v>
      </c>
      <c r="W1418" s="275">
        <v>1235.5945000000002</v>
      </c>
      <c r="X1418" s="275">
        <v>207.94299999999998</v>
      </c>
      <c r="Y1418" s="275">
        <v>541.029</v>
      </c>
      <c r="Z1418" s="272">
        <v>1984.5664999999999</v>
      </c>
      <c r="AA1418" s="274">
        <v>35301.124830000001</v>
      </c>
      <c r="AB1418" s="339">
        <v>7301.63</v>
      </c>
      <c r="AC1418" s="339">
        <v>1164.52</v>
      </c>
      <c r="AD1418" s="339">
        <v>950.04</v>
      </c>
      <c r="AE1418" s="340">
        <v>7998.79</v>
      </c>
      <c r="AF1418" s="340">
        <v>1275.71</v>
      </c>
      <c r="AG1418" s="340">
        <v>1561.12</v>
      </c>
      <c r="AH1418" s="842">
        <v>46136.744830000003</v>
      </c>
      <c r="AI1418" s="842">
        <v>3844.73</v>
      </c>
      <c r="AJ1418" s="395"/>
      <c r="AK1418" s="1635">
        <v>201</v>
      </c>
      <c r="AL1418" s="484"/>
      <c r="AM1418" s="751" t="s">
        <v>2604</v>
      </c>
      <c r="AN1418" t="b">
        <v>0</v>
      </c>
      <c r="AO1418" t="e">
        <v>#NAME?</v>
      </c>
      <c r="AQ1418" s="1454"/>
    </row>
    <row r="1419" spans="1:43" outlineLevel="1" x14ac:dyDescent="0.2">
      <c r="A1419" s="787"/>
      <c r="B1419" s="781" t="s">
        <v>2280</v>
      </c>
      <c r="C1419" s="977"/>
      <c r="D1419" s="977"/>
      <c r="E1419" s="767">
        <v>446</v>
      </c>
      <c r="F1419" s="276">
        <v>125</v>
      </c>
      <c r="G1419" s="276" t="s">
        <v>167</v>
      </c>
      <c r="H1419" s="277"/>
      <c r="I1419" s="895">
        <v>80</v>
      </c>
      <c r="J1419" s="279" t="s">
        <v>561</v>
      </c>
      <c r="K1419" s="280"/>
      <c r="L1419" s="321"/>
      <c r="M1419" s="281">
        <v>1</v>
      </c>
      <c r="N1419" s="1463">
        <v>38</v>
      </c>
      <c r="O1419" s="283">
        <v>23570.04</v>
      </c>
      <c r="P1419" s="284">
        <v>2.5</v>
      </c>
      <c r="Q1419" s="1056">
        <v>589.25099999999998</v>
      </c>
      <c r="R1419" s="1056">
        <v>1517.91058</v>
      </c>
      <c r="S1419" s="1056">
        <v>471.4008</v>
      </c>
      <c r="T1419" s="285">
        <v>26148.60238</v>
      </c>
      <c r="U1419" s="286">
        <v>4209.9249799999998</v>
      </c>
      <c r="V1419" s="286">
        <v>30358.52736</v>
      </c>
      <c r="W1419" s="287">
        <v>1074.43</v>
      </c>
      <c r="X1419" s="287">
        <v>180.82</v>
      </c>
      <c r="Y1419" s="287">
        <v>470.46</v>
      </c>
      <c r="Z1419" s="345">
        <v>1725.71</v>
      </c>
      <c r="AA1419" s="285">
        <v>32084.237359999999</v>
      </c>
      <c r="AB1419" s="350"/>
      <c r="AC1419" s="350"/>
      <c r="AD1419" s="350"/>
      <c r="AE1419" s="350"/>
      <c r="AF1419" s="350"/>
      <c r="AG1419" s="350"/>
      <c r="AH1419" s="843" t="s">
        <v>364</v>
      </c>
      <c r="AI1419" s="843"/>
      <c r="AJ1419" s="351"/>
      <c r="AK1419" s="1636"/>
      <c r="AL1419" s="483"/>
      <c r="AM1419"/>
      <c r="AO1419" t="s">
        <v>364</v>
      </c>
      <c r="AQ1419" s="1453"/>
    </row>
    <row r="1420" spans="1:43" ht="13.5" outlineLevel="1" thickBot="1" x14ac:dyDescent="0.25">
      <c r="A1420" s="787"/>
      <c r="B1420" s="781" t="s">
        <v>2280</v>
      </c>
      <c r="C1420" s="977"/>
      <c r="D1420" s="977"/>
      <c r="E1420" s="771">
        <v>446</v>
      </c>
      <c r="F1420" s="387">
        <v>125</v>
      </c>
      <c r="G1420" s="387" t="s">
        <v>167</v>
      </c>
      <c r="H1420" s="388"/>
      <c r="I1420" s="909">
        <v>200</v>
      </c>
      <c r="J1420" s="389" t="s">
        <v>1927</v>
      </c>
      <c r="K1420" s="290"/>
      <c r="L1420" s="656"/>
      <c r="M1420" s="294">
        <v>0.15</v>
      </c>
      <c r="N1420" s="1465">
        <v>27</v>
      </c>
      <c r="O1420" s="283">
        <v>2296.5839999999998</v>
      </c>
      <c r="P1420" s="297">
        <v>2.5</v>
      </c>
      <c r="Q1420" s="1056">
        <v>57.4146</v>
      </c>
      <c r="R1420" s="1056">
        <v>147.90001000000001</v>
      </c>
      <c r="S1420" s="1056">
        <v>45.93168</v>
      </c>
      <c r="T1420" s="298">
        <v>2547.8302899999999</v>
      </c>
      <c r="U1420" s="286">
        <v>410.20067999999998</v>
      </c>
      <c r="V1420" s="299">
        <v>2958.0309699999998</v>
      </c>
      <c r="W1420" s="287">
        <v>161.1645</v>
      </c>
      <c r="X1420" s="287">
        <v>27.123000000000001</v>
      </c>
      <c r="Y1420" s="287">
        <v>70.569000000000003</v>
      </c>
      <c r="Z1420" s="346">
        <v>258.85649999999998</v>
      </c>
      <c r="AA1420" s="298">
        <v>3216.8874699999997</v>
      </c>
      <c r="AB1420" s="260"/>
      <c r="AC1420" s="260"/>
      <c r="AD1420" s="260"/>
      <c r="AE1420" s="260"/>
      <c r="AF1420" s="260"/>
      <c r="AG1420" s="260"/>
      <c r="AH1420" s="261" t="s">
        <v>364</v>
      </c>
      <c r="AI1420" s="261"/>
      <c r="AJ1420" s="267"/>
      <c r="AK1420" s="1633"/>
      <c r="AL1420" s="483"/>
      <c r="AM1420"/>
      <c r="AO1420" t="s">
        <v>364</v>
      </c>
      <c r="AQ1420" s="1453"/>
    </row>
    <row r="1421" spans="1:43" ht="21.75" customHeight="1" thickBot="1" x14ac:dyDescent="0.25">
      <c r="A1421" s="789">
        <v>1</v>
      </c>
      <c r="B1421" s="807" t="s">
        <v>2278</v>
      </c>
      <c r="C1421" s="978"/>
      <c r="D1421" s="978" t="s">
        <v>364</v>
      </c>
      <c r="E1421" s="772" t="s">
        <v>182</v>
      </c>
      <c r="F1421" s="254"/>
      <c r="G1421" s="254"/>
      <c r="H1421" s="255"/>
      <c r="I1421" s="911"/>
      <c r="J1421" s="256"/>
      <c r="K1421" s="417"/>
      <c r="L1421" s="649"/>
      <c r="M1421" s="354"/>
      <c r="N1421" s="1436"/>
      <c r="O1421" s="249"/>
      <c r="P1421" s="416"/>
      <c r="Q1421" s="1048"/>
      <c r="R1421" s="1048"/>
      <c r="S1421" s="1048"/>
      <c r="T1421" s="249"/>
      <c r="U1421" s="249"/>
      <c r="V1421" s="249"/>
      <c r="W1421" s="249"/>
      <c r="X1421" s="249"/>
      <c r="Y1421" s="249"/>
      <c r="Z1421" s="249"/>
      <c r="AA1421" s="249"/>
      <c r="AB1421" s="260"/>
      <c r="AC1421" s="260"/>
      <c r="AD1421" s="260"/>
      <c r="AE1421" s="260"/>
      <c r="AF1421" s="260"/>
      <c r="AG1421" s="260"/>
      <c r="AH1421" s="261" t="s">
        <v>364</v>
      </c>
      <c r="AI1421" s="261"/>
      <c r="AJ1421" s="267"/>
      <c r="AK1421" s="1648"/>
      <c r="AL1421" s="483"/>
      <c r="AM1421" s="1"/>
      <c r="AN1421" t="b">
        <v>0</v>
      </c>
      <c r="AO1421" t="s">
        <v>364</v>
      </c>
      <c r="AP1421" s="1"/>
      <c r="AQ1421" s="1453"/>
    </row>
    <row r="1422" spans="1:43" ht="31.5" customHeight="1" x14ac:dyDescent="0.2">
      <c r="A1422" s="804" t="s">
        <v>2189</v>
      </c>
      <c r="B1422" s="781" t="s">
        <v>2278</v>
      </c>
      <c r="C1422" s="977" t="s">
        <v>2557</v>
      </c>
      <c r="D1422" s="977" t="s">
        <v>2558</v>
      </c>
      <c r="E1422" s="766">
        <v>506</v>
      </c>
      <c r="F1422" s="404" t="s">
        <v>238</v>
      </c>
      <c r="G1422" s="378" t="s">
        <v>28</v>
      </c>
      <c r="H1422" s="378" t="s">
        <v>498</v>
      </c>
      <c r="I1422" s="906"/>
      <c r="J1422" s="379" t="s">
        <v>768</v>
      </c>
      <c r="K1422" s="271">
        <v>15015</v>
      </c>
      <c r="L1422" s="327" t="s">
        <v>583</v>
      </c>
      <c r="M1422" s="272">
        <v>1.1499999999999999</v>
      </c>
      <c r="N1422" s="1097"/>
      <c r="O1422" s="273">
        <v>22444.343999999997</v>
      </c>
      <c r="P1422" s="269"/>
      <c r="Q1422" s="1055">
        <v>561.10860000000002</v>
      </c>
      <c r="R1422" s="1055">
        <v>1445.4157500000001</v>
      </c>
      <c r="S1422" s="1055">
        <v>448.88688000000002</v>
      </c>
      <c r="T1422" s="274">
        <v>24899.755229999995</v>
      </c>
      <c r="U1422" s="272">
        <v>4008.8606</v>
      </c>
      <c r="V1422" s="272">
        <v>28908.615829999995</v>
      </c>
      <c r="W1422" s="275">
        <v>1235.5945000000002</v>
      </c>
      <c r="X1422" s="275">
        <v>207.94299999999998</v>
      </c>
      <c r="Y1422" s="275">
        <v>541.029</v>
      </c>
      <c r="Z1422" s="272">
        <v>1984.5664999999999</v>
      </c>
      <c r="AA1422" s="274">
        <v>30893.182329999996</v>
      </c>
      <c r="AB1422" s="339">
        <v>8844.0400000000009</v>
      </c>
      <c r="AC1422" s="339">
        <v>1402.9</v>
      </c>
      <c r="AD1422" s="339">
        <v>950.04</v>
      </c>
      <c r="AE1422" s="340">
        <v>9688.4699999999993</v>
      </c>
      <c r="AF1422" s="340">
        <v>1536.85</v>
      </c>
      <c r="AG1422" s="340">
        <v>1561.12</v>
      </c>
      <c r="AH1422" s="842">
        <v>43679.622329999998</v>
      </c>
      <c r="AI1422" s="842">
        <v>2.91</v>
      </c>
      <c r="AJ1422" s="395"/>
      <c r="AK1422" s="1635">
        <v>202</v>
      </c>
      <c r="AL1422" s="484"/>
      <c r="AM1422" s="751" t="s">
        <v>2604</v>
      </c>
      <c r="AN1422" t="b">
        <v>0</v>
      </c>
      <c r="AO1422" t="e">
        <v>#NAME?</v>
      </c>
      <c r="AQ1422" s="1454"/>
    </row>
    <row r="1423" spans="1:43" outlineLevel="1" x14ac:dyDescent="0.2">
      <c r="A1423" s="787"/>
      <c r="B1423" s="1019" t="s">
        <v>2278</v>
      </c>
      <c r="C1423" s="1020"/>
      <c r="D1423" s="1020"/>
      <c r="E1423" s="771">
        <v>506</v>
      </c>
      <c r="F1423" s="387" t="s">
        <v>238</v>
      </c>
      <c r="G1423" s="387" t="s">
        <v>28</v>
      </c>
      <c r="H1423" s="388"/>
      <c r="I1423" s="909">
        <v>69</v>
      </c>
      <c r="J1423" s="389" t="s">
        <v>556</v>
      </c>
      <c r="K1423" s="1653">
        <v>15015</v>
      </c>
      <c r="L1423" s="667"/>
      <c r="M1423" s="1654">
        <v>1</v>
      </c>
      <c r="N1423" s="1495">
        <v>34</v>
      </c>
      <c r="O1423" s="1666">
        <v>20147.759999999998</v>
      </c>
      <c r="P1423" s="391">
        <v>2.5</v>
      </c>
      <c r="Q1423" s="1667">
        <v>503.69400000000002</v>
      </c>
      <c r="R1423" s="1667">
        <v>1297.5157400000001</v>
      </c>
      <c r="S1423" s="1667">
        <v>402.95519999999999</v>
      </c>
      <c r="T1423" s="393">
        <v>22351.924939999997</v>
      </c>
      <c r="U1423" s="392">
        <v>3598.6599200000001</v>
      </c>
      <c r="V1423" s="392">
        <v>25950.584859999995</v>
      </c>
      <c r="W1423" s="1668">
        <v>1074.43</v>
      </c>
      <c r="X1423" s="1668">
        <v>180.82</v>
      </c>
      <c r="Y1423" s="1668">
        <v>470.46</v>
      </c>
      <c r="Z1423" s="392">
        <v>1725.71</v>
      </c>
      <c r="AA1423" s="393">
        <v>27676.294859999995</v>
      </c>
      <c r="AB1423" s="350"/>
      <c r="AC1423" s="350"/>
      <c r="AD1423" s="350"/>
      <c r="AE1423" s="350"/>
      <c r="AF1423" s="350"/>
      <c r="AG1423" s="350"/>
      <c r="AH1423" s="843" t="s">
        <v>364</v>
      </c>
      <c r="AI1423" s="843"/>
      <c r="AJ1423" s="351"/>
      <c r="AK1423" s="1636"/>
      <c r="AL1423" s="483"/>
      <c r="AM1423"/>
      <c r="AO1423" t="s">
        <v>364</v>
      </c>
      <c r="AQ1423" s="1453"/>
    </row>
    <row r="1424" spans="1:43" outlineLevel="1" x14ac:dyDescent="0.2">
      <c r="A1424" s="243"/>
      <c r="B1424" s="807" t="s">
        <v>2278</v>
      </c>
      <c r="C1424" s="978"/>
      <c r="D1424" s="978"/>
      <c r="E1424" s="771">
        <v>506</v>
      </c>
      <c r="F1424" s="387" t="s">
        <v>238</v>
      </c>
      <c r="G1424" s="387" t="s">
        <v>28</v>
      </c>
      <c r="H1424" s="224"/>
      <c r="I1424" s="1669">
        <v>200</v>
      </c>
      <c r="J1424" s="225" t="s">
        <v>1927</v>
      </c>
      <c r="K1424" s="224"/>
      <c r="L1424" s="649"/>
      <c r="M1424" s="354">
        <v>0.15</v>
      </c>
      <c r="N1424" s="1436">
        <v>27</v>
      </c>
      <c r="O1424" s="1670">
        <v>2296.5839999999998</v>
      </c>
      <c r="P1424" s="1671">
        <v>2.5</v>
      </c>
      <c r="Q1424" s="1048">
        <v>57.4146</v>
      </c>
      <c r="R1424" s="1048">
        <v>147.90001000000001</v>
      </c>
      <c r="S1424" s="1048">
        <v>45.93168</v>
      </c>
      <c r="T1424" s="1672">
        <v>2547.8302899999999</v>
      </c>
      <c r="U1424" s="249">
        <v>410.20067999999998</v>
      </c>
      <c r="V1424" s="249">
        <v>2958.0309699999998</v>
      </c>
      <c r="W1424" s="1673">
        <v>161.1645</v>
      </c>
      <c r="X1424" s="1673">
        <v>27.123000000000001</v>
      </c>
      <c r="Y1424" s="1673">
        <v>70.569000000000003</v>
      </c>
      <c r="Z1424" s="249">
        <v>258.85649999999998</v>
      </c>
      <c r="AA1424" s="1672">
        <v>3216.8874699999997</v>
      </c>
      <c r="AB1424" s="249"/>
      <c r="AC1424" s="249"/>
      <c r="AD1424" s="249"/>
      <c r="AE1424" s="249"/>
      <c r="AF1424" s="249"/>
      <c r="AG1424" s="249"/>
      <c r="AH1424" s="225" t="s">
        <v>364</v>
      </c>
      <c r="AI1424" s="225"/>
      <c r="AJ1424" s="225"/>
      <c r="AK1424" s="1625"/>
      <c r="AL1424" s="483"/>
      <c r="AM1424"/>
      <c r="AO1424" t="s">
        <v>364</v>
      </c>
      <c r="AQ1424" s="1453"/>
    </row>
    <row r="1425" spans="1:43" ht="27" customHeight="1" x14ac:dyDescent="0.2">
      <c r="A1425" s="804" t="s">
        <v>2190</v>
      </c>
      <c r="B1425" s="805" t="s">
        <v>2278</v>
      </c>
      <c r="C1425" s="975" t="s">
        <v>2557</v>
      </c>
      <c r="D1425" s="975" t="s">
        <v>2558</v>
      </c>
      <c r="E1425" s="769">
        <v>506</v>
      </c>
      <c r="F1425" s="336" t="s">
        <v>238</v>
      </c>
      <c r="G1425" s="268" t="s">
        <v>28</v>
      </c>
      <c r="H1425" s="268" t="s">
        <v>1886</v>
      </c>
      <c r="I1425" s="898"/>
      <c r="J1425" s="302" t="s">
        <v>2601</v>
      </c>
      <c r="K1425" s="271">
        <v>22500</v>
      </c>
      <c r="L1425" s="327" t="s">
        <v>583</v>
      </c>
      <c r="M1425" s="272">
        <v>1.1499999999999999</v>
      </c>
      <c r="N1425" s="1097"/>
      <c r="O1425" s="273">
        <v>22444.343999999997</v>
      </c>
      <c r="P1425" s="269"/>
      <c r="Q1425" s="1055">
        <v>561.10860000000002</v>
      </c>
      <c r="R1425" s="1055">
        <v>1445.4157500000001</v>
      </c>
      <c r="S1425" s="1055">
        <v>448.88688000000002</v>
      </c>
      <c r="T1425" s="274">
        <v>24899.755229999995</v>
      </c>
      <c r="U1425" s="272">
        <v>4008.8606</v>
      </c>
      <c r="V1425" s="272">
        <v>28908.615829999995</v>
      </c>
      <c r="W1425" s="275">
        <v>1235.5945000000002</v>
      </c>
      <c r="X1425" s="275">
        <v>207.94299999999998</v>
      </c>
      <c r="Y1425" s="275">
        <v>541.029</v>
      </c>
      <c r="Z1425" s="272">
        <v>1984.5664999999999</v>
      </c>
      <c r="AA1425" s="274">
        <v>30893.182329999996</v>
      </c>
      <c r="AB1425" s="339">
        <v>34915.85</v>
      </c>
      <c r="AC1425" s="339">
        <v>2137.23</v>
      </c>
      <c r="AD1425" s="339">
        <v>950.04</v>
      </c>
      <c r="AE1425" s="340">
        <v>38249.620000000003</v>
      </c>
      <c r="AF1425" s="340">
        <v>2341.29</v>
      </c>
      <c r="AG1425" s="340">
        <v>1561.12</v>
      </c>
      <c r="AH1425" s="842">
        <v>73045.212329999995</v>
      </c>
      <c r="AI1425" s="842">
        <v>3.25</v>
      </c>
      <c r="AJ1425" s="395"/>
      <c r="AK1425" s="1635">
        <v>203</v>
      </c>
      <c r="AL1425" s="484"/>
      <c r="AM1425" s="751" t="s">
        <v>2604</v>
      </c>
      <c r="AN1425" t="b">
        <v>0</v>
      </c>
      <c r="AO1425" t="e">
        <v>#NAME?</v>
      </c>
      <c r="AQ1425" s="1454"/>
    </row>
    <row r="1426" spans="1:43" outlineLevel="1" x14ac:dyDescent="0.2">
      <c r="A1426" s="787"/>
      <c r="B1426" s="1019" t="s">
        <v>2278</v>
      </c>
      <c r="C1426" s="1020"/>
      <c r="D1426" s="1020"/>
      <c r="E1426" s="771">
        <v>506</v>
      </c>
      <c r="F1426" s="387" t="s">
        <v>238</v>
      </c>
      <c r="G1426" s="387" t="s">
        <v>28</v>
      </c>
      <c r="H1426" s="388"/>
      <c r="I1426" s="909">
        <v>69</v>
      </c>
      <c r="J1426" s="389" t="s">
        <v>556</v>
      </c>
      <c r="K1426" s="1653">
        <v>22500</v>
      </c>
      <c r="L1426" s="667"/>
      <c r="M1426" s="1654">
        <v>1</v>
      </c>
      <c r="N1426" s="1495">
        <v>34</v>
      </c>
      <c r="O1426" s="1666">
        <v>20147.759999999998</v>
      </c>
      <c r="P1426" s="391">
        <v>2.5</v>
      </c>
      <c r="Q1426" s="1667">
        <v>503.69400000000002</v>
      </c>
      <c r="R1426" s="1667">
        <v>1297.5157400000001</v>
      </c>
      <c r="S1426" s="1667">
        <v>402.95519999999999</v>
      </c>
      <c r="T1426" s="393">
        <v>22351.924939999997</v>
      </c>
      <c r="U1426" s="392">
        <v>3598.6599200000001</v>
      </c>
      <c r="V1426" s="392">
        <v>25950.584859999995</v>
      </c>
      <c r="W1426" s="1668">
        <v>1074.43</v>
      </c>
      <c r="X1426" s="1668">
        <v>180.82</v>
      </c>
      <c r="Y1426" s="1668">
        <v>470.46</v>
      </c>
      <c r="Z1426" s="392">
        <v>1725.71</v>
      </c>
      <c r="AA1426" s="393">
        <v>27676.294859999995</v>
      </c>
      <c r="AB1426" s="350"/>
      <c r="AC1426" s="350"/>
      <c r="AD1426" s="350"/>
      <c r="AE1426" s="350"/>
      <c r="AF1426" s="350"/>
      <c r="AG1426" s="350"/>
      <c r="AH1426" s="843" t="s">
        <v>364</v>
      </c>
      <c r="AI1426" s="843"/>
      <c r="AJ1426" s="351"/>
      <c r="AK1426" s="1636"/>
      <c r="AL1426" s="483"/>
      <c r="AM1426"/>
      <c r="AO1426" t="s">
        <v>364</v>
      </c>
      <c r="AQ1426" s="1453"/>
    </row>
    <row r="1427" spans="1:43" outlineLevel="1" x14ac:dyDescent="0.2">
      <c r="A1427" s="243"/>
      <c r="B1427" s="1445" t="s">
        <v>2278</v>
      </c>
      <c r="C1427" s="968"/>
      <c r="D1427" s="968"/>
      <c r="E1427" s="223">
        <v>506</v>
      </c>
      <c r="F1427" s="387" t="s">
        <v>238</v>
      </c>
      <c r="G1427" s="387" t="s">
        <v>28</v>
      </c>
      <c r="H1427" s="224"/>
      <c r="I1427" s="1669">
        <v>200</v>
      </c>
      <c r="J1427" s="225" t="s">
        <v>1927</v>
      </c>
      <c r="K1427" s="224"/>
      <c r="L1427" s="649"/>
      <c r="M1427" s="354">
        <v>0.15</v>
      </c>
      <c r="N1427" s="1436">
        <v>27</v>
      </c>
      <c r="O1427" s="1670">
        <v>2296.5839999999998</v>
      </c>
      <c r="P1427" s="1671">
        <v>2.5</v>
      </c>
      <c r="Q1427" s="1048">
        <v>57.4146</v>
      </c>
      <c r="R1427" s="1048">
        <v>147.90001000000001</v>
      </c>
      <c r="S1427" s="1048">
        <v>45.93168</v>
      </c>
      <c r="T1427" s="1672">
        <v>2547.8302899999999</v>
      </c>
      <c r="U1427" s="249">
        <v>410.20067999999998</v>
      </c>
      <c r="V1427" s="249">
        <v>2958.0309699999998</v>
      </c>
      <c r="W1427" s="1673">
        <v>161.1645</v>
      </c>
      <c r="X1427" s="1673">
        <v>27.123000000000001</v>
      </c>
      <c r="Y1427" s="1673">
        <v>70.569000000000003</v>
      </c>
      <c r="Z1427" s="249">
        <v>258.85649999999998</v>
      </c>
      <c r="AA1427" s="1672">
        <v>3216.8874699999997</v>
      </c>
      <c r="AB1427" s="249"/>
      <c r="AC1427" s="249"/>
      <c r="AD1427" s="249"/>
      <c r="AE1427" s="249"/>
      <c r="AF1427" s="249"/>
      <c r="AG1427" s="249"/>
      <c r="AH1427" s="225" t="s">
        <v>364</v>
      </c>
      <c r="AI1427" s="225"/>
      <c r="AJ1427" s="225"/>
      <c r="AK1427" s="1625"/>
      <c r="AL1427" s="483"/>
      <c r="AM1427"/>
      <c r="AO1427" t="s">
        <v>364</v>
      </c>
      <c r="AQ1427" s="1453"/>
    </row>
    <row r="1428" spans="1:43" outlineLevel="1" x14ac:dyDescent="0.2">
      <c r="A1428" s="788"/>
      <c r="B1428" s="1793" t="s">
        <v>2278</v>
      </c>
      <c r="C1428" s="1794"/>
      <c r="D1428" s="1794"/>
      <c r="E1428" s="1753">
        <v>506</v>
      </c>
      <c r="F1428" s="289" t="s">
        <v>238</v>
      </c>
      <c r="G1428" s="289" t="s">
        <v>28</v>
      </c>
      <c r="H1428" s="554"/>
      <c r="I1428" s="1655" t="s">
        <v>587</v>
      </c>
      <c r="J1428" s="1656" t="s">
        <v>3198</v>
      </c>
      <c r="K1428" s="554"/>
      <c r="L1428" s="1657"/>
      <c r="M1428" s="1658"/>
      <c r="N1428" s="1659"/>
      <c r="O1428" s="1660"/>
      <c r="P1428" s="1534"/>
      <c r="Q1428" s="1661"/>
      <c r="R1428" s="1661"/>
      <c r="S1428" s="1661"/>
      <c r="T1428" s="1662"/>
      <c r="U1428" s="1663"/>
      <c r="V1428" s="1664"/>
      <c r="W1428" s="1665"/>
      <c r="X1428" s="1665"/>
      <c r="Y1428" s="1665"/>
      <c r="Z1428" s="1664"/>
      <c r="AA1428" s="1662"/>
      <c r="AB1428" s="249"/>
      <c r="AC1428" s="249"/>
      <c r="AD1428" s="249"/>
      <c r="AE1428" s="249"/>
      <c r="AF1428" s="249"/>
      <c r="AG1428" s="249"/>
      <c r="AH1428" s="225"/>
      <c r="AI1428" s="225"/>
      <c r="AJ1428" s="266"/>
      <c r="AK1428" s="1636"/>
      <c r="AL1428" s="483"/>
      <c r="AM1428"/>
      <c r="AQ1428" s="1453"/>
    </row>
    <row r="1429" spans="1:43" x14ac:dyDescent="0.2">
      <c r="A1429" s="813" t="s">
        <v>2191</v>
      </c>
      <c r="B1429" s="805" t="s">
        <v>2278</v>
      </c>
      <c r="C1429" s="975" t="s">
        <v>2557</v>
      </c>
      <c r="D1429" s="975" t="s">
        <v>2558</v>
      </c>
      <c r="E1429" s="766">
        <v>507</v>
      </c>
      <c r="F1429" s="378" t="s">
        <v>239</v>
      </c>
      <c r="G1429" s="378" t="s">
        <v>497</v>
      </c>
      <c r="H1429" s="268" t="s">
        <v>498</v>
      </c>
      <c r="I1429" s="900"/>
      <c r="J1429" s="270" t="s">
        <v>3560</v>
      </c>
      <c r="K1429" s="271">
        <v>589.73</v>
      </c>
      <c r="L1429" s="327" t="s">
        <v>584</v>
      </c>
      <c r="M1429" s="1035">
        <v>1.1499999999999999</v>
      </c>
      <c r="N1429" s="1036"/>
      <c r="O1429" s="273">
        <v>22444.343999999997</v>
      </c>
      <c r="P1429" s="269"/>
      <c r="Q1429" s="1055">
        <v>561.10860000000002</v>
      </c>
      <c r="R1429" s="1055">
        <v>1445.4157500000001</v>
      </c>
      <c r="S1429" s="1055">
        <v>448.88688000000002</v>
      </c>
      <c r="T1429" s="274">
        <v>24899.755229999995</v>
      </c>
      <c r="U1429" s="272">
        <v>4008.8606</v>
      </c>
      <c r="V1429" s="272">
        <v>28908.615829999995</v>
      </c>
      <c r="W1429" s="275">
        <v>1235.5945000000002</v>
      </c>
      <c r="X1429" s="275">
        <v>207.94299999999998</v>
      </c>
      <c r="Y1429" s="275">
        <v>541.029</v>
      </c>
      <c r="Z1429" s="272">
        <v>1984.5664999999999</v>
      </c>
      <c r="AA1429" s="274">
        <v>30893.182329999996</v>
      </c>
      <c r="AB1429" s="339">
        <v>8844.0400000000009</v>
      </c>
      <c r="AC1429" s="339">
        <v>1402.9</v>
      </c>
      <c r="AD1429" s="339">
        <v>950.04</v>
      </c>
      <c r="AE1429" s="340">
        <v>9688.4699999999993</v>
      </c>
      <c r="AF1429" s="340">
        <v>1536.85</v>
      </c>
      <c r="AG1429" s="340">
        <v>1561.12</v>
      </c>
      <c r="AH1429" s="842">
        <v>43679.622329999998</v>
      </c>
      <c r="AI1429" s="842">
        <v>74.069999999999993</v>
      </c>
      <c r="AJ1429" s="266"/>
      <c r="AK1429" s="1636">
        <v>204</v>
      </c>
      <c r="AL1429" s="483"/>
      <c r="AM1429"/>
      <c r="AQ1429" s="1453"/>
    </row>
    <row r="1430" spans="1:43" outlineLevel="1" x14ac:dyDescent="0.2">
      <c r="A1430" s="787"/>
      <c r="B1430" s="781" t="s">
        <v>2278</v>
      </c>
      <c r="C1430" s="977"/>
      <c r="D1430" s="977"/>
      <c r="E1430" s="767">
        <v>507</v>
      </c>
      <c r="F1430" s="276" t="s">
        <v>239</v>
      </c>
      <c r="G1430" s="276" t="s">
        <v>497</v>
      </c>
      <c r="H1430" s="277"/>
      <c r="I1430" s="895">
        <v>62</v>
      </c>
      <c r="J1430" s="279" t="s">
        <v>558</v>
      </c>
      <c r="K1430" s="1042">
        <v>286</v>
      </c>
      <c r="L1430" s="1792" t="s">
        <v>579</v>
      </c>
      <c r="M1430" s="281">
        <v>1</v>
      </c>
      <c r="N1430" s="1463">
        <v>34</v>
      </c>
      <c r="O1430" s="283">
        <v>20147.759999999998</v>
      </c>
      <c r="P1430" s="284">
        <v>2.5</v>
      </c>
      <c r="Q1430" s="1056">
        <v>503.69400000000002</v>
      </c>
      <c r="R1430" s="1056">
        <v>1297.5157400000001</v>
      </c>
      <c r="S1430" s="1056">
        <v>402.95519999999999</v>
      </c>
      <c r="T1430" s="285">
        <v>22351.924939999997</v>
      </c>
      <c r="U1430" s="286">
        <v>3598.6599200000001</v>
      </c>
      <c r="V1430" s="286">
        <v>25950.584859999995</v>
      </c>
      <c r="W1430" s="287">
        <v>1074.43</v>
      </c>
      <c r="X1430" s="287">
        <v>180.82</v>
      </c>
      <c r="Y1430" s="287">
        <v>470.46</v>
      </c>
      <c r="Z1430" s="286">
        <v>1725.71</v>
      </c>
      <c r="AA1430" s="285">
        <v>27676.294859999995</v>
      </c>
      <c r="AB1430" s="350"/>
      <c r="AC1430" s="350"/>
      <c r="AD1430" s="350"/>
      <c r="AE1430" s="350"/>
      <c r="AF1430" s="350"/>
      <c r="AG1430" s="350"/>
      <c r="AH1430" s="843" t="s">
        <v>364</v>
      </c>
      <c r="AI1430" s="843"/>
      <c r="AJ1430" s="266"/>
      <c r="AK1430" s="1636"/>
      <c r="AL1430" s="483"/>
      <c r="AM1430"/>
      <c r="AQ1430" s="1453"/>
    </row>
    <row r="1431" spans="1:43" outlineLevel="1" x14ac:dyDescent="0.2">
      <c r="A1431" s="787"/>
      <c r="B1431" s="781" t="s">
        <v>2278</v>
      </c>
      <c r="C1431" s="977"/>
      <c r="D1431" s="977"/>
      <c r="E1431" s="767">
        <v>507</v>
      </c>
      <c r="F1431" s="276" t="s">
        <v>239</v>
      </c>
      <c r="G1431" s="276" t="s">
        <v>497</v>
      </c>
      <c r="H1431" s="277"/>
      <c r="I1431" s="895">
        <v>200</v>
      </c>
      <c r="J1431" s="279" t="s">
        <v>1927</v>
      </c>
      <c r="K1431" s="1042"/>
      <c r="L1431" s="1792"/>
      <c r="M1431" s="281">
        <v>0.15</v>
      </c>
      <c r="N1431" s="1463">
        <v>27</v>
      </c>
      <c r="O1431" s="283">
        <v>2296.5839999999998</v>
      </c>
      <c r="P1431" s="284">
        <v>2.5</v>
      </c>
      <c r="Q1431" s="1056">
        <v>57.4146</v>
      </c>
      <c r="R1431" s="1056">
        <v>147.90001000000001</v>
      </c>
      <c r="S1431" s="1056">
        <v>45.93168</v>
      </c>
      <c r="T1431" s="285">
        <v>2547.8302899999999</v>
      </c>
      <c r="U1431" s="286">
        <v>410.20067999999998</v>
      </c>
      <c r="V1431" s="286">
        <v>2958.0309699999998</v>
      </c>
      <c r="W1431" s="287">
        <v>161.1645</v>
      </c>
      <c r="X1431" s="287">
        <v>27.123000000000001</v>
      </c>
      <c r="Y1431" s="287">
        <v>70.569000000000003</v>
      </c>
      <c r="Z1431" s="286">
        <v>258.85649999999998</v>
      </c>
      <c r="AA1431" s="285">
        <v>3216.8874699999997</v>
      </c>
      <c r="AB1431" s="350"/>
      <c r="AC1431" s="350"/>
      <c r="AD1431" s="350"/>
      <c r="AE1431" s="350"/>
      <c r="AF1431" s="350"/>
      <c r="AG1431" s="350"/>
      <c r="AH1431" s="843" t="s">
        <v>364</v>
      </c>
      <c r="AI1431" s="843"/>
      <c r="AJ1431" s="266"/>
      <c r="AK1431" s="1636"/>
      <c r="AL1431" s="483"/>
      <c r="AM1431"/>
      <c r="AQ1431" s="1453"/>
    </row>
    <row r="1432" spans="1:43" outlineLevel="1" x14ac:dyDescent="0.2">
      <c r="A1432" s="787"/>
      <c r="B1432" s="807" t="s">
        <v>2278</v>
      </c>
      <c r="C1432" s="978"/>
      <c r="D1432" s="978"/>
      <c r="E1432" s="768">
        <v>507</v>
      </c>
      <c r="F1432" s="289" t="s">
        <v>239</v>
      </c>
      <c r="G1432" s="289" t="s">
        <v>497</v>
      </c>
      <c r="H1432" s="551"/>
      <c r="I1432" s="902" t="s">
        <v>587</v>
      </c>
      <c r="J1432" s="445" t="s">
        <v>3561</v>
      </c>
      <c r="K1432" s="1795"/>
      <c r="L1432" s="1796"/>
      <c r="M1432" s="1658"/>
      <c r="N1432" s="1659"/>
      <c r="O1432" s="1660"/>
      <c r="P1432" s="1534"/>
      <c r="Q1432" s="1661"/>
      <c r="R1432" s="1661"/>
      <c r="S1432" s="1661"/>
      <c r="T1432" s="1662"/>
      <c r="U1432" s="1663"/>
      <c r="V1432" s="1664"/>
      <c r="W1432" s="1665"/>
      <c r="X1432" s="1665"/>
      <c r="Y1432" s="1665"/>
      <c r="Z1432" s="1664"/>
      <c r="AA1432" s="1662"/>
      <c r="AB1432" s="249"/>
      <c r="AC1432" s="249"/>
      <c r="AD1432" s="249"/>
      <c r="AE1432" s="249"/>
      <c r="AF1432" s="249"/>
      <c r="AG1432" s="249"/>
      <c r="AH1432" s="225"/>
      <c r="AI1432" s="225"/>
      <c r="AJ1432" s="266"/>
      <c r="AK1432" s="1636"/>
      <c r="AL1432" s="483"/>
      <c r="AM1432"/>
      <c r="AQ1432" s="1453"/>
    </row>
    <row r="1433" spans="1:43" ht="27.75" customHeight="1" x14ac:dyDescent="0.2">
      <c r="A1433" s="804" t="s">
        <v>3589</v>
      </c>
      <c r="B1433" s="805" t="s">
        <v>2278</v>
      </c>
      <c r="C1433" s="975" t="s">
        <v>2557</v>
      </c>
      <c r="D1433" s="975" t="s">
        <v>2558</v>
      </c>
      <c r="E1433" s="766">
        <v>507</v>
      </c>
      <c r="F1433" s="378" t="s">
        <v>239</v>
      </c>
      <c r="G1433" s="378" t="s">
        <v>3588</v>
      </c>
      <c r="H1433" s="378" t="s">
        <v>498</v>
      </c>
      <c r="I1433" s="900"/>
      <c r="J1433" s="270" t="s">
        <v>847</v>
      </c>
      <c r="K1433" s="271">
        <v>3400</v>
      </c>
      <c r="L1433" s="327" t="s">
        <v>584</v>
      </c>
      <c r="M1433" s="272">
        <v>1.1499999999999999</v>
      </c>
      <c r="N1433" s="1097"/>
      <c r="O1433" s="273">
        <v>22444.343999999997</v>
      </c>
      <c r="P1433" s="269"/>
      <c r="Q1433" s="1055">
        <v>561.10860000000002</v>
      </c>
      <c r="R1433" s="1055">
        <v>1445.4157500000001</v>
      </c>
      <c r="S1433" s="1055">
        <v>448.88688000000002</v>
      </c>
      <c r="T1433" s="274">
        <v>24899.755229999995</v>
      </c>
      <c r="U1433" s="272">
        <v>4008.8606</v>
      </c>
      <c r="V1433" s="272">
        <v>28908.615829999995</v>
      </c>
      <c r="W1433" s="275">
        <v>1235.5945000000002</v>
      </c>
      <c r="X1433" s="275">
        <v>207.94299999999998</v>
      </c>
      <c r="Y1433" s="275">
        <v>541.029</v>
      </c>
      <c r="Z1433" s="272">
        <v>1984.5664999999999</v>
      </c>
      <c r="AA1433" s="274">
        <v>30893.182329999996</v>
      </c>
      <c r="AB1433" s="339">
        <v>8844.0400000000009</v>
      </c>
      <c r="AC1433" s="339">
        <v>1402.9</v>
      </c>
      <c r="AD1433" s="339">
        <v>950.04</v>
      </c>
      <c r="AE1433" s="340">
        <v>9688.4699999999993</v>
      </c>
      <c r="AF1433" s="340">
        <v>1536.85</v>
      </c>
      <c r="AG1433" s="340">
        <v>1561.12</v>
      </c>
      <c r="AH1433" s="842">
        <v>43679.622329999998</v>
      </c>
      <c r="AI1433" s="842">
        <v>12.85</v>
      </c>
      <c r="AJ1433" s="395"/>
      <c r="AK1433" s="1635">
        <v>205</v>
      </c>
      <c r="AL1433" s="484"/>
      <c r="AM1433" s="751" t="s">
        <v>2604</v>
      </c>
      <c r="AN1433" t="b">
        <v>0</v>
      </c>
      <c r="AO1433" t="e">
        <v>#NAME?</v>
      </c>
      <c r="AQ1433" s="1454"/>
    </row>
    <row r="1434" spans="1:43" outlineLevel="1" x14ac:dyDescent="0.2">
      <c r="A1434" s="787"/>
      <c r="B1434" s="781" t="s">
        <v>2278</v>
      </c>
      <c r="C1434" s="977"/>
      <c r="D1434" s="977"/>
      <c r="E1434" s="767">
        <v>507</v>
      </c>
      <c r="F1434" s="276" t="s">
        <v>239</v>
      </c>
      <c r="G1434" s="276" t="s">
        <v>3588</v>
      </c>
      <c r="H1434" s="277"/>
      <c r="I1434" s="895">
        <v>62</v>
      </c>
      <c r="J1434" s="279" t="s">
        <v>558</v>
      </c>
      <c r="K1434" s="280"/>
      <c r="L1434" s="728"/>
      <c r="M1434" s="281">
        <v>1</v>
      </c>
      <c r="N1434" s="1463">
        <v>34</v>
      </c>
      <c r="O1434" s="283">
        <v>20147.759999999998</v>
      </c>
      <c r="P1434" s="284">
        <v>2.5</v>
      </c>
      <c r="Q1434" s="1056">
        <v>503.69400000000002</v>
      </c>
      <c r="R1434" s="1056">
        <v>1297.5157400000001</v>
      </c>
      <c r="S1434" s="1056">
        <v>402.95519999999999</v>
      </c>
      <c r="T1434" s="285">
        <v>22351.924939999997</v>
      </c>
      <c r="U1434" s="286">
        <v>3598.6599200000001</v>
      </c>
      <c r="V1434" s="286">
        <v>25950.584859999995</v>
      </c>
      <c r="W1434" s="287">
        <v>1074.43</v>
      </c>
      <c r="X1434" s="287">
        <v>180.82</v>
      </c>
      <c r="Y1434" s="287">
        <v>470.46</v>
      </c>
      <c r="Z1434" s="286">
        <v>1725.71</v>
      </c>
      <c r="AA1434" s="285">
        <v>27676.294859999995</v>
      </c>
      <c r="AB1434" s="350"/>
      <c r="AC1434" s="350"/>
      <c r="AD1434" s="350"/>
      <c r="AE1434" s="350"/>
      <c r="AF1434" s="350"/>
      <c r="AG1434" s="350"/>
      <c r="AH1434" s="843" t="s">
        <v>364</v>
      </c>
      <c r="AI1434" s="843"/>
      <c r="AJ1434" s="351"/>
      <c r="AK1434" s="1636"/>
      <c r="AL1434" s="483"/>
      <c r="AM1434"/>
      <c r="AO1434" t="s">
        <v>364</v>
      </c>
      <c r="AQ1434" s="1453"/>
    </row>
    <row r="1435" spans="1:43" outlineLevel="1" x14ac:dyDescent="0.2">
      <c r="A1435" s="787"/>
      <c r="B1435" s="807" t="s">
        <v>2278</v>
      </c>
      <c r="C1435" s="978"/>
      <c r="D1435" s="978"/>
      <c r="E1435" s="768">
        <v>507</v>
      </c>
      <c r="F1435" s="289" t="s">
        <v>239</v>
      </c>
      <c r="G1435" s="289" t="s">
        <v>3588</v>
      </c>
      <c r="H1435" s="290"/>
      <c r="I1435" s="899">
        <v>200</v>
      </c>
      <c r="J1435" s="292" t="s">
        <v>1927</v>
      </c>
      <c r="K1435" s="290"/>
      <c r="L1435" s="656"/>
      <c r="M1435" s="294">
        <v>0.15</v>
      </c>
      <c r="N1435" s="1465">
        <v>27</v>
      </c>
      <c r="O1435" s="283">
        <v>2296.5839999999998</v>
      </c>
      <c r="P1435" s="297">
        <v>2.5</v>
      </c>
      <c r="Q1435" s="1056">
        <v>57.4146</v>
      </c>
      <c r="R1435" s="1056">
        <v>147.90001000000001</v>
      </c>
      <c r="S1435" s="1056">
        <v>45.93168</v>
      </c>
      <c r="T1435" s="298">
        <v>2547.8302899999999</v>
      </c>
      <c r="U1435" s="286">
        <v>410.20067999999998</v>
      </c>
      <c r="V1435" s="299">
        <v>2958.0309699999998</v>
      </c>
      <c r="W1435" s="287">
        <v>161.1645</v>
      </c>
      <c r="X1435" s="287">
        <v>27.123000000000001</v>
      </c>
      <c r="Y1435" s="287">
        <v>70.569000000000003</v>
      </c>
      <c r="Z1435" s="299">
        <v>258.85649999999998</v>
      </c>
      <c r="AA1435" s="298">
        <v>3216.8874699999997</v>
      </c>
      <c r="AB1435" s="260"/>
      <c r="AC1435" s="260"/>
      <c r="AD1435" s="260"/>
      <c r="AE1435" s="260"/>
      <c r="AF1435" s="260"/>
      <c r="AG1435" s="260"/>
      <c r="AH1435" s="261" t="s">
        <v>364</v>
      </c>
      <c r="AI1435" s="261"/>
      <c r="AJ1435" s="267"/>
      <c r="AK1435" s="1633"/>
      <c r="AL1435" s="483"/>
      <c r="AM1435"/>
      <c r="AO1435" t="s">
        <v>364</v>
      </c>
      <c r="AQ1435" s="1453"/>
    </row>
    <row r="1436" spans="1:43" ht="27.75" customHeight="1" x14ac:dyDescent="0.2">
      <c r="A1436" s="804" t="s">
        <v>2192</v>
      </c>
      <c r="B1436" s="781" t="s">
        <v>2278</v>
      </c>
      <c r="C1436" s="977" t="s">
        <v>2557</v>
      </c>
      <c r="D1436" s="977" t="s">
        <v>2559</v>
      </c>
      <c r="E1436" s="769">
        <v>511</v>
      </c>
      <c r="F1436" s="268" t="s">
        <v>240</v>
      </c>
      <c r="G1436" s="268" t="s">
        <v>167</v>
      </c>
      <c r="H1436" s="268" t="s">
        <v>498</v>
      </c>
      <c r="I1436" s="900"/>
      <c r="J1436" s="270" t="s">
        <v>820</v>
      </c>
      <c r="K1436" s="271">
        <v>12</v>
      </c>
      <c r="L1436" s="327" t="s">
        <v>641</v>
      </c>
      <c r="M1436" s="272">
        <v>8.15</v>
      </c>
      <c r="N1436" s="1097"/>
      <c r="O1436" s="273">
        <v>203983.446</v>
      </c>
      <c r="P1436" s="269"/>
      <c r="Q1436" s="1055">
        <v>5099.5861500000001</v>
      </c>
      <c r="R1436" s="1055">
        <v>13136.53392</v>
      </c>
      <c r="S1436" s="1055">
        <v>4079.6689199999996</v>
      </c>
      <c r="T1436" s="274">
        <v>226299.23499000003</v>
      </c>
      <c r="U1436" s="272">
        <v>36434.176829999997</v>
      </c>
      <c r="V1436" s="272">
        <v>262733.41182000004</v>
      </c>
      <c r="W1436" s="275">
        <v>8756.6044999999995</v>
      </c>
      <c r="X1436" s="275">
        <v>1473.683</v>
      </c>
      <c r="Y1436" s="275">
        <v>3834.2489999999998</v>
      </c>
      <c r="Z1436" s="272">
        <v>14064.5365</v>
      </c>
      <c r="AA1436" s="274">
        <v>276797.94832000002</v>
      </c>
      <c r="AB1436" s="339">
        <v>559711.73</v>
      </c>
      <c r="AC1436" s="339"/>
      <c r="AD1436" s="339">
        <v>4275.18</v>
      </c>
      <c r="AE1436" s="340">
        <v>613153.01</v>
      </c>
      <c r="AF1436" s="340"/>
      <c r="AG1436" s="340">
        <v>4683.37</v>
      </c>
      <c r="AH1436" s="842">
        <v>894634.32831999997</v>
      </c>
      <c r="AI1436" s="842">
        <v>74552.86</v>
      </c>
      <c r="AJ1436" s="395"/>
      <c r="AK1436" s="1635">
        <v>206</v>
      </c>
      <c r="AL1436" s="484"/>
      <c r="AM1436" s="751" t="s">
        <v>2604</v>
      </c>
      <c r="AN1436" t="b">
        <v>0</v>
      </c>
      <c r="AO1436" t="e">
        <v>#NAME?</v>
      </c>
      <c r="AQ1436" s="1454"/>
    </row>
    <row r="1437" spans="1:43" outlineLevel="1" x14ac:dyDescent="0.2">
      <c r="A1437" s="787"/>
      <c r="B1437" s="781" t="s">
        <v>2278</v>
      </c>
      <c r="C1437" s="977"/>
      <c r="D1437" s="977"/>
      <c r="E1437" s="767">
        <v>511</v>
      </c>
      <c r="F1437" s="276" t="s">
        <v>240</v>
      </c>
      <c r="G1437" s="276" t="s">
        <v>167</v>
      </c>
      <c r="H1437" s="277"/>
      <c r="I1437" s="895">
        <v>222</v>
      </c>
      <c r="J1437" s="279" t="s">
        <v>534</v>
      </c>
      <c r="K1437" s="280"/>
      <c r="L1437" s="321"/>
      <c r="M1437" s="281">
        <v>7.07</v>
      </c>
      <c r="N1437" s="1463">
        <v>41</v>
      </c>
      <c r="O1437" s="283">
        <v>187448.04120000001</v>
      </c>
      <c r="P1437" s="284">
        <v>2.5</v>
      </c>
      <c r="Q1437" s="1056">
        <v>4686.2010300000002</v>
      </c>
      <c r="R1437" s="1056">
        <v>12071.653850000001</v>
      </c>
      <c r="S1437" s="1056">
        <v>3748.9608199999998</v>
      </c>
      <c r="T1437" s="285">
        <v>207954.85690000001</v>
      </c>
      <c r="U1437" s="286">
        <v>33480.731959999997</v>
      </c>
      <c r="V1437" s="286">
        <v>241435.58886000002</v>
      </c>
      <c r="W1437" s="287">
        <v>7596.2200999999995</v>
      </c>
      <c r="X1437" s="287">
        <v>1278.3974000000001</v>
      </c>
      <c r="Y1437" s="287">
        <v>3326.1522</v>
      </c>
      <c r="Z1437" s="286">
        <v>12200.769700000001</v>
      </c>
      <c r="AA1437" s="285">
        <v>253636.35856000002</v>
      </c>
      <c r="AB1437" s="350"/>
      <c r="AC1437" s="350"/>
      <c r="AD1437" s="350"/>
      <c r="AE1437" s="350"/>
      <c r="AF1437" s="350"/>
      <c r="AG1437" s="350"/>
      <c r="AH1437" s="1435" t="s">
        <v>364</v>
      </c>
      <c r="AI1437" s="843"/>
      <c r="AJ1437" s="351"/>
      <c r="AK1437" s="1636"/>
      <c r="AL1437" s="483"/>
      <c r="AM1437"/>
      <c r="AO1437" t="s">
        <v>364</v>
      </c>
      <c r="AQ1437" s="1453"/>
    </row>
    <row r="1438" spans="1:43" outlineLevel="1" x14ac:dyDescent="0.2">
      <c r="A1438" s="787"/>
      <c r="B1438" s="807" t="s">
        <v>2278</v>
      </c>
      <c r="C1438" s="978"/>
      <c r="D1438" s="978"/>
      <c r="E1438" s="768">
        <v>511</v>
      </c>
      <c r="F1438" s="289" t="s">
        <v>240</v>
      </c>
      <c r="G1438" s="289" t="s">
        <v>167</v>
      </c>
      <c r="H1438" s="290"/>
      <c r="I1438" s="899">
        <v>200</v>
      </c>
      <c r="J1438" s="292" t="s">
        <v>1927</v>
      </c>
      <c r="K1438" s="290"/>
      <c r="L1438" s="656"/>
      <c r="M1438" s="294">
        <v>1.08</v>
      </c>
      <c r="N1438" s="1465">
        <v>27</v>
      </c>
      <c r="O1438" s="283">
        <v>16535.4048</v>
      </c>
      <c r="P1438" s="297">
        <v>2.5</v>
      </c>
      <c r="Q1438" s="1056">
        <v>413.38511999999997</v>
      </c>
      <c r="R1438" s="1056">
        <v>1064.8800699999999</v>
      </c>
      <c r="S1438" s="1056">
        <v>330.7081</v>
      </c>
      <c r="T1438" s="298">
        <v>18344.378089999998</v>
      </c>
      <c r="U1438" s="286">
        <v>2953.4448699999998</v>
      </c>
      <c r="V1438" s="299">
        <v>21297.822959999998</v>
      </c>
      <c r="W1438" s="287">
        <v>1160.3843999999999</v>
      </c>
      <c r="X1438" s="287">
        <v>195.28559999999999</v>
      </c>
      <c r="Y1438" s="287">
        <v>508.09679999999997</v>
      </c>
      <c r="Z1438" s="299">
        <v>1863.7667999999999</v>
      </c>
      <c r="AA1438" s="298">
        <v>23161.589759999999</v>
      </c>
      <c r="AB1438" s="260"/>
      <c r="AC1438" s="260"/>
      <c r="AD1438" s="260"/>
      <c r="AE1438" s="260"/>
      <c r="AF1438" s="260"/>
      <c r="AG1438" s="260"/>
      <c r="AH1438" s="1435" t="s">
        <v>364</v>
      </c>
      <c r="AI1438" s="261"/>
      <c r="AJ1438" s="267"/>
      <c r="AK1438" s="1633"/>
      <c r="AL1438" s="483"/>
      <c r="AM1438"/>
      <c r="AO1438" t="s">
        <v>364</v>
      </c>
      <c r="AQ1438" s="1453"/>
    </row>
    <row r="1439" spans="1:43" ht="24" customHeight="1" x14ac:dyDescent="0.2">
      <c r="A1439" s="804" t="s">
        <v>2193</v>
      </c>
      <c r="B1439" s="781" t="s">
        <v>2278</v>
      </c>
      <c r="C1439" s="977" t="s">
        <v>2557</v>
      </c>
      <c r="D1439" s="977" t="s">
        <v>2559</v>
      </c>
      <c r="E1439" s="769">
        <v>511</v>
      </c>
      <c r="F1439" s="336" t="s">
        <v>240</v>
      </c>
      <c r="G1439" s="268" t="s">
        <v>243</v>
      </c>
      <c r="H1439" s="268" t="s">
        <v>498</v>
      </c>
      <c r="I1439" s="898"/>
      <c r="J1439" s="302" t="s">
        <v>769</v>
      </c>
      <c r="K1439" s="271">
        <v>12000</v>
      </c>
      <c r="L1439" s="327" t="s">
        <v>770</v>
      </c>
      <c r="M1439" s="272">
        <v>7.19</v>
      </c>
      <c r="N1439" s="1097"/>
      <c r="O1439" s="273">
        <v>150656.09640000001</v>
      </c>
      <c r="P1439" s="269"/>
      <c r="Q1439" s="1055">
        <v>3766.4024100000001</v>
      </c>
      <c r="R1439" s="1055">
        <v>9702.2526099999995</v>
      </c>
      <c r="S1439" s="1055">
        <v>3013.1219299999998</v>
      </c>
      <c r="T1439" s="274">
        <v>167137.87335000001</v>
      </c>
      <c r="U1439" s="272">
        <v>26909.197609999999</v>
      </c>
      <c r="V1439" s="272">
        <v>194047.07096000001</v>
      </c>
      <c r="W1439" s="275">
        <v>7725.1517000000003</v>
      </c>
      <c r="X1439" s="275">
        <v>1300.0958000000001</v>
      </c>
      <c r="Y1439" s="275">
        <v>3382.6073999999999</v>
      </c>
      <c r="Z1439" s="272">
        <v>12407.854900000002</v>
      </c>
      <c r="AA1439" s="274">
        <v>206454.92586000002</v>
      </c>
      <c r="AB1439" s="339">
        <v>59877.39</v>
      </c>
      <c r="AC1439" s="339">
        <v>136974.41</v>
      </c>
      <c r="AD1439" s="339"/>
      <c r="AE1439" s="340">
        <v>65594.48</v>
      </c>
      <c r="AF1439" s="640">
        <v>150052.73000000001</v>
      </c>
      <c r="AG1439" s="340"/>
      <c r="AH1439" s="842">
        <v>422102.13586000004</v>
      </c>
      <c r="AI1439" s="842">
        <v>35.18</v>
      </c>
      <c r="AJ1439" s="395"/>
      <c r="AK1439" s="1635">
        <v>207</v>
      </c>
      <c r="AL1439" s="484"/>
      <c r="AM1439" s="751" t="s">
        <v>2604</v>
      </c>
      <c r="AN1439" t="b">
        <v>0</v>
      </c>
      <c r="AO1439" t="e">
        <v>#NAME?</v>
      </c>
      <c r="AQ1439" s="1454"/>
    </row>
    <row r="1440" spans="1:43" outlineLevel="1" x14ac:dyDescent="0.2">
      <c r="A1440" s="787"/>
      <c r="B1440" s="807" t="s">
        <v>2278</v>
      </c>
      <c r="C1440" s="978"/>
      <c r="D1440" s="978"/>
      <c r="E1440" s="768">
        <v>511</v>
      </c>
      <c r="F1440" s="289" t="s">
        <v>240</v>
      </c>
      <c r="G1440" s="289" t="s">
        <v>243</v>
      </c>
      <c r="H1440" s="290"/>
      <c r="I1440" s="899">
        <v>220</v>
      </c>
      <c r="J1440" s="292" t="s">
        <v>1928</v>
      </c>
      <c r="K1440" s="293"/>
      <c r="L1440" s="655"/>
      <c r="M1440" s="294">
        <v>7.19</v>
      </c>
      <c r="N1440" s="1465">
        <v>35</v>
      </c>
      <c r="O1440" s="283">
        <v>150656.09640000001</v>
      </c>
      <c r="P1440" s="297">
        <v>2.5</v>
      </c>
      <c r="Q1440" s="1056">
        <v>3766.4024100000001</v>
      </c>
      <c r="R1440" s="1056">
        <v>9702.2526099999995</v>
      </c>
      <c r="S1440" s="1056">
        <v>3013.1219299999998</v>
      </c>
      <c r="T1440" s="298">
        <v>167137.87335000001</v>
      </c>
      <c r="U1440" s="286">
        <v>26909.197609999999</v>
      </c>
      <c r="V1440" s="299">
        <v>194047.07096000001</v>
      </c>
      <c r="W1440" s="287">
        <v>7725.1517000000003</v>
      </c>
      <c r="X1440" s="287">
        <v>1300.0958000000001</v>
      </c>
      <c r="Y1440" s="287">
        <v>3382.6073999999999</v>
      </c>
      <c r="Z1440" s="299">
        <v>12407.854900000002</v>
      </c>
      <c r="AA1440" s="298">
        <v>206454.92586000002</v>
      </c>
      <c r="AB1440" s="372"/>
      <c r="AC1440" s="372"/>
      <c r="AD1440" s="372"/>
      <c r="AE1440" s="372"/>
      <c r="AF1440" s="642"/>
      <c r="AG1440" s="372"/>
      <c r="AH1440" s="753" t="s">
        <v>364</v>
      </c>
      <c r="AI1440" s="753"/>
      <c r="AJ1440" s="373"/>
      <c r="AK1440" s="1633"/>
      <c r="AL1440" s="483"/>
      <c r="AM1440"/>
      <c r="AO1440" t="s">
        <v>364</v>
      </c>
      <c r="AQ1440" s="1453"/>
    </row>
    <row r="1441" spans="1:43" ht="24" customHeight="1" x14ac:dyDescent="0.2">
      <c r="A1441" s="804" t="s">
        <v>2194</v>
      </c>
      <c r="B1441" s="781" t="s">
        <v>2278</v>
      </c>
      <c r="C1441" s="977" t="s">
        <v>2557</v>
      </c>
      <c r="D1441" s="977" t="s">
        <v>2559</v>
      </c>
      <c r="E1441" s="769">
        <v>511</v>
      </c>
      <c r="F1441" s="336" t="s">
        <v>240</v>
      </c>
      <c r="G1441" s="268" t="s">
        <v>244</v>
      </c>
      <c r="H1441" s="268" t="s">
        <v>498</v>
      </c>
      <c r="I1441" s="898"/>
      <c r="J1441" s="302" t="s">
        <v>771</v>
      </c>
      <c r="K1441" s="271">
        <v>12000</v>
      </c>
      <c r="L1441" s="327" t="s">
        <v>770</v>
      </c>
      <c r="M1441" s="272">
        <v>3.13</v>
      </c>
      <c r="N1441" s="1097"/>
      <c r="O1441" s="273">
        <v>65584.642800000001</v>
      </c>
      <c r="P1441" s="269"/>
      <c r="Q1441" s="1055">
        <v>1639.61607</v>
      </c>
      <c r="R1441" s="1055">
        <v>4223.6509999999998</v>
      </c>
      <c r="S1441" s="1055">
        <v>1311.6928600000001</v>
      </c>
      <c r="T1441" s="274">
        <v>72759.602729999999</v>
      </c>
      <c r="U1441" s="272">
        <v>11714.296039999999</v>
      </c>
      <c r="V1441" s="272">
        <v>84473.89877</v>
      </c>
      <c r="W1441" s="275">
        <v>3362.9659000000001</v>
      </c>
      <c r="X1441" s="275">
        <v>565.96659999999997</v>
      </c>
      <c r="Y1441" s="275">
        <v>1472.5398</v>
      </c>
      <c r="Z1441" s="272">
        <v>5401.4722999999994</v>
      </c>
      <c r="AA1441" s="274">
        <v>89875.371069999994</v>
      </c>
      <c r="AB1441" s="339">
        <v>765491.3</v>
      </c>
      <c r="AC1441" s="339">
        <v>122494.26</v>
      </c>
      <c r="AD1441" s="339"/>
      <c r="AE1441" s="340">
        <v>838580.41</v>
      </c>
      <c r="AF1441" s="640">
        <v>134190.01</v>
      </c>
      <c r="AG1441" s="340"/>
      <c r="AH1441" s="842">
        <v>1062645.79107</v>
      </c>
      <c r="AI1441" s="842">
        <v>88.55</v>
      </c>
      <c r="AJ1441" s="395"/>
      <c r="AK1441" s="1635">
        <v>208</v>
      </c>
      <c r="AL1441" s="484"/>
      <c r="AM1441" s="751" t="s">
        <v>2604</v>
      </c>
      <c r="AN1441" t="b">
        <v>0</v>
      </c>
      <c r="AO1441" t="e">
        <v>#NAME?</v>
      </c>
      <c r="AQ1441" s="1454"/>
    </row>
    <row r="1442" spans="1:43" outlineLevel="1" x14ac:dyDescent="0.2">
      <c r="A1442" s="787"/>
      <c r="B1442" s="807" t="s">
        <v>2278</v>
      </c>
      <c r="C1442" s="978"/>
      <c r="D1442" s="978"/>
      <c r="E1442" s="768">
        <v>511</v>
      </c>
      <c r="F1442" s="289" t="s">
        <v>240</v>
      </c>
      <c r="G1442" s="289" t="s">
        <v>244</v>
      </c>
      <c r="H1442" s="290"/>
      <c r="I1442" s="899">
        <v>220</v>
      </c>
      <c r="J1442" s="292" t="s">
        <v>1928</v>
      </c>
      <c r="K1442" s="293"/>
      <c r="L1442" s="655"/>
      <c r="M1442" s="294">
        <v>3.13</v>
      </c>
      <c r="N1442" s="1465">
        <v>35</v>
      </c>
      <c r="O1442" s="283">
        <v>65584.642800000001</v>
      </c>
      <c r="P1442" s="297">
        <v>2.5</v>
      </c>
      <c r="Q1442" s="1056">
        <v>1639.61607</v>
      </c>
      <c r="R1442" s="1056">
        <v>4223.6509999999998</v>
      </c>
      <c r="S1442" s="1056">
        <v>1311.6928600000001</v>
      </c>
      <c r="T1442" s="298">
        <v>72759.602729999999</v>
      </c>
      <c r="U1442" s="286">
        <v>11714.296039999999</v>
      </c>
      <c r="V1442" s="299">
        <v>84473.89877</v>
      </c>
      <c r="W1442" s="287">
        <v>3362.9659000000001</v>
      </c>
      <c r="X1442" s="287">
        <v>565.96659999999997</v>
      </c>
      <c r="Y1442" s="287">
        <v>1472.5398</v>
      </c>
      <c r="Z1442" s="299">
        <v>5401.4722999999994</v>
      </c>
      <c r="AA1442" s="298">
        <v>89875.371069999994</v>
      </c>
      <c r="AB1442" s="372"/>
      <c r="AC1442" s="372"/>
      <c r="AD1442" s="372"/>
      <c r="AE1442" s="372"/>
      <c r="AF1442" s="372"/>
      <c r="AG1442" s="372"/>
      <c r="AH1442" s="753" t="s">
        <v>364</v>
      </c>
      <c r="AI1442" s="753"/>
      <c r="AJ1442" s="373"/>
      <c r="AK1442" s="1633"/>
      <c r="AL1442" s="483"/>
      <c r="AM1442"/>
      <c r="AO1442" t="s">
        <v>364</v>
      </c>
      <c r="AQ1442" s="1453"/>
    </row>
    <row r="1443" spans="1:43" ht="24" customHeight="1" x14ac:dyDescent="0.2">
      <c r="A1443" s="804" t="s">
        <v>2195</v>
      </c>
      <c r="B1443" s="781" t="s">
        <v>2278</v>
      </c>
      <c r="C1443" s="977" t="s">
        <v>2557</v>
      </c>
      <c r="D1443" s="977" t="s">
        <v>2559</v>
      </c>
      <c r="E1443" s="769">
        <v>511</v>
      </c>
      <c r="F1443" s="336" t="s">
        <v>387</v>
      </c>
      <c r="G1443" s="268" t="s">
        <v>167</v>
      </c>
      <c r="H1443" s="268" t="s">
        <v>498</v>
      </c>
      <c r="I1443" s="898"/>
      <c r="J1443" s="302" t="s">
        <v>772</v>
      </c>
      <c r="K1443" s="271">
        <v>12</v>
      </c>
      <c r="L1443" s="327" t="s">
        <v>641</v>
      </c>
      <c r="M1443" s="272">
        <v>6</v>
      </c>
      <c r="N1443" s="1097"/>
      <c r="O1443" s="273">
        <v>193543.2</v>
      </c>
      <c r="P1443" s="269"/>
      <c r="Q1443" s="1055">
        <v>4838.58</v>
      </c>
      <c r="R1443" s="1055">
        <v>12464.18208</v>
      </c>
      <c r="S1443" s="1055">
        <v>3870.864</v>
      </c>
      <c r="T1443" s="274">
        <v>214716.82608</v>
      </c>
      <c r="U1443" s="272">
        <v>34569.409</v>
      </c>
      <c r="V1443" s="272">
        <v>249286.23508000001</v>
      </c>
      <c r="W1443" s="275">
        <v>6446.58</v>
      </c>
      <c r="X1443" s="275">
        <v>1084.92</v>
      </c>
      <c r="Y1443" s="275">
        <v>2822.76</v>
      </c>
      <c r="Z1443" s="272">
        <v>10354.26</v>
      </c>
      <c r="AA1443" s="274">
        <v>259640.49508000002</v>
      </c>
      <c r="AB1443" s="339">
        <v>666268.14</v>
      </c>
      <c r="AC1443" s="339"/>
      <c r="AD1443" s="339"/>
      <c r="AE1443" s="340">
        <v>729883.42</v>
      </c>
      <c r="AF1443" s="340"/>
      <c r="AG1443" s="340"/>
      <c r="AH1443" s="842">
        <v>989523.91508000006</v>
      </c>
      <c r="AI1443" s="842">
        <v>82460.33</v>
      </c>
      <c r="AJ1443" s="395"/>
      <c r="AK1443" s="1635">
        <v>209</v>
      </c>
      <c r="AL1443" s="484"/>
      <c r="AM1443" s="751" t="s">
        <v>2604</v>
      </c>
      <c r="AN1443" t="b">
        <v>0</v>
      </c>
      <c r="AO1443" t="e">
        <v>#NAME?</v>
      </c>
      <c r="AQ1443" s="1454"/>
    </row>
    <row r="1444" spans="1:43" outlineLevel="1" x14ac:dyDescent="0.2">
      <c r="A1444" s="787"/>
      <c r="B1444" s="807" t="s">
        <v>2278</v>
      </c>
      <c r="C1444" s="978"/>
      <c r="D1444" s="978"/>
      <c r="E1444" s="768">
        <v>511</v>
      </c>
      <c r="F1444" s="289" t="s">
        <v>387</v>
      </c>
      <c r="G1444" s="289" t="s">
        <v>167</v>
      </c>
      <c r="H1444" s="290"/>
      <c r="I1444" s="899">
        <v>220</v>
      </c>
      <c r="J1444" s="292" t="s">
        <v>1928</v>
      </c>
      <c r="K1444" s="293"/>
      <c r="L1444" s="655"/>
      <c r="M1444" s="294">
        <v>6</v>
      </c>
      <c r="N1444" s="1465">
        <v>46</v>
      </c>
      <c r="O1444" s="296">
        <v>193543.2</v>
      </c>
      <c r="P1444" s="297">
        <v>2.5</v>
      </c>
      <c r="Q1444" s="1058">
        <v>4838.58</v>
      </c>
      <c r="R1444" s="1058">
        <v>12464.18208</v>
      </c>
      <c r="S1444" s="1058">
        <v>3870.864</v>
      </c>
      <c r="T1444" s="298">
        <v>214716.82608</v>
      </c>
      <c r="U1444" s="299">
        <v>34569.409</v>
      </c>
      <c r="V1444" s="299">
        <v>249286.23508000001</v>
      </c>
      <c r="W1444" s="300">
        <v>6446.58</v>
      </c>
      <c r="X1444" s="300">
        <v>1084.92</v>
      </c>
      <c r="Y1444" s="300">
        <v>2822.76</v>
      </c>
      <c r="Z1444" s="299">
        <v>10354.26</v>
      </c>
      <c r="AA1444" s="298">
        <v>259640.49508000002</v>
      </c>
      <c r="AB1444" s="372"/>
      <c r="AC1444" s="372"/>
      <c r="AD1444" s="372"/>
      <c r="AE1444" s="372"/>
      <c r="AF1444" s="372"/>
      <c r="AG1444" s="372"/>
      <c r="AH1444" s="753" t="s">
        <v>364</v>
      </c>
      <c r="AI1444" s="753"/>
      <c r="AJ1444" s="373"/>
      <c r="AK1444" s="1633"/>
      <c r="AL1444" s="483"/>
      <c r="AM1444"/>
      <c r="AO1444" t="s">
        <v>364</v>
      </c>
      <c r="AQ1444" s="1453"/>
    </row>
    <row r="1445" spans="1:43" outlineLevel="1" x14ac:dyDescent="0.2">
      <c r="A1445" s="1535" t="s">
        <v>3643</v>
      </c>
      <c r="B1445" s="965" t="s">
        <v>2278</v>
      </c>
      <c r="C1445" s="990" t="s">
        <v>2557</v>
      </c>
      <c r="D1445" s="1851"/>
      <c r="E1445" s="769">
        <v>511</v>
      </c>
      <c r="F1445" s="336" t="s">
        <v>3644</v>
      </c>
      <c r="G1445" s="268" t="s">
        <v>3645</v>
      </c>
      <c r="H1445" s="268" t="s">
        <v>498</v>
      </c>
      <c r="I1445" s="1585"/>
      <c r="J1445" s="302" t="s">
        <v>3646</v>
      </c>
      <c r="K1445" s="271">
        <v>12</v>
      </c>
      <c r="L1445" s="327" t="s">
        <v>641</v>
      </c>
      <c r="M1445" s="1035">
        <v>2</v>
      </c>
      <c r="N1445" s="1659"/>
      <c r="O1445" s="273">
        <v>55333.68</v>
      </c>
      <c r="P1445" s="269"/>
      <c r="Q1445" s="1055">
        <v>1383.3419999999999</v>
      </c>
      <c r="R1445" s="1055">
        <v>3563.4889899999998</v>
      </c>
      <c r="S1445" s="1055">
        <v>1106.6735999999999</v>
      </c>
      <c r="T1445" s="274">
        <v>61387.184589999997</v>
      </c>
      <c r="U1445" s="272">
        <v>9883.3367199999993</v>
      </c>
      <c r="V1445" s="272">
        <v>71270.521309999996</v>
      </c>
      <c r="W1445" s="275">
        <v>2148.86</v>
      </c>
      <c r="X1445" s="275">
        <v>361.64</v>
      </c>
      <c r="Y1445" s="275">
        <v>940.92</v>
      </c>
      <c r="Z1445" s="272">
        <v>3451.42</v>
      </c>
      <c r="AA1445" s="274">
        <v>74721.941309999995</v>
      </c>
      <c r="AB1445" s="339">
        <v>28883.97</v>
      </c>
      <c r="AC1445" s="339"/>
      <c r="AD1445" s="339"/>
      <c r="AE1445" s="340">
        <v>31641.81</v>
      </c>
      <c r="AF1445" s="340"/>
      <c r="AG1445" s="340"/>
      <c r="AH1445" s="842">
        <v>106363.75130999999</v>
      </c>
      <c r="AI1445" s="842">
        <v>8863.65</v>
      </c>
      <c r="AJ1445" s="266"/>
      <c r="AK1445" s="1636">
        <v>210</v>
      </c>
      <c r="AL1445" s="483"/>
      <c r="AM1445"/>
      <c r="AQ1445" s="1453"/>
    </row>
    <row r="1446" spans="1:43" outlineLevel="1" x14ac:dyDescent="0.2">
      <c r="A1446" s="1519"/>
      <c r="B1446" s="1852"/>
      <c r="C1446" s="1851"/>
      <c r="D1446" s="1851"/>
      <c r="E1446" s="1721">
        <v>511</v>
      </c>
      <c r="F1446" s="1539" t="s">
        <v>3644</v>
      </c>
      <c r="G1446" s="1539" t="s">
        <v>3645</v>
      </c>
      <c r="H1446" s="1795"/>
      <c r="I1446" s="1655">
        <v>1</v>
      </c>
      <c r="J1446" s="763" t="s">
        <v>546</v>
      </c>
      <c r="K1446" s="1540"/>
      <c r="L1446" s="1540"/>
      <c r="M1446" s="1658">
        <v>1</v>
      </c>
      <c r="N1446" s="1463">
        <v>54</v>
      </c>
      <c r="O1446" s="283">
        <v>44146.32</v>
      </c>
      <c r="P1446" s="284">
        <v>2.5</v>
      </c>
      <c r="Q1446" s="1056">
        <v>1103.6579999999999</v>
      </c>
      <c r="R1446" s="1056">
        <v>2843.0230099999999</v>
      </c>
      <c r="S1446" s="1056">
        <v>882.92639999999994</v>
      </c>
      <c r="T1446" s="285">
        <v>48975.927409999997</v>
      </c>
      <c r="U1446" s="286">
        <v>7885.1243100000002</v>
      </c>
      <c r="V1446" s="286">
        <v>56861.051719999996</v>
      </c>
      <c r="W1446" s="287">
        <v>1074.43</v>
      </c>
      <c r="X1446" s="287">
        <v>180.82</v>
      </c>
      <c r="Y1446" s="287">
        <v>470.46</v>
      </c>
      <c r="Z1446" s="286">
        <v>1725.71</v>
      </c>
      <c r="AA1446" s="285">
        <v>58586.761719999995</v>
      </c>
      <c r="AB1446" s="249"/>
      <c r="AC1446" s="249"/>
      <c r="AD1446" s="249"/>
      <c r="AE1446" s="249"/>
      <c r="AF1446" s="249"/>
      <c r="AG1446" s="249"/>
      <c r="AH1446" s="225"/>
      <c r="AI1446" s="225"/>
      <c r="AJ1446" s="266"/>
      <c r="AK1446" s="1636"/>
      <c r="AL1446" s="483"/>
      <c r="AM1446"/>
      <c r="AQ1446" s="1453"/>
    </row>
    <row r="1447" spans="1:43" outlineLevel="1" x14ac:dyDescent="0.2">
      <c r="A1447" s="1853"/>
      <c r="B1447" s="966"/>
      <c r="C1447" s="991"/>
      <c r="D1447" s="991"/>
      <c r="E1447" s="1721">
        <v>511</v>
      </c>
      <c r="F1447" s="1539" t="s">
        <v>3644</v>
      </c>
      <c r="G1447" s="1539" t="s">
        <v>3645</v>
      </c>
      <c r="H1447" s="1795"/>
      <c r="I1447" s="1655">
        <v>226</v>
      </c>
      <c r="J1447" s="1548" t="s">
        <v>1912</v>
      </c>
      <c r="K1447" s="1540"/>
      <c r="L1447" s="1540"/>
      <c r="M1447" s="1658">
        <v>1</v>
      </c>
      <c r="N1447" s="1463">
        <v>19</v>
      </c>
      <c r="O1447" s="283">
        <v>11187.36</v>
      </c>
      <c r="P1447" s="284">
        <v>2.5</v>
      </c>
      <c r="Q1447" s="1056">
        <v>279.68400000000003</v>
      </c>
      <c r="R1447" s="1056">
        <v>720.46597999999994</v>
      </c>
      <c r="S1447" s="1056">
        <v>223.74719999999999</v>
      </c>
      <c r="T1447" s="285">
        <v>12411.257179999999</v>
      </c>
      <c r="U1447" s="286">
        <v>1998.2124100000001</v>
      </c>
      <c r="V1447" s="286">
        <v>14409.469589999999</v>
      </c>
      <c r="W1447" s="287">
        <v>1074.43</v>
      </c>
      <c r="X1447" s="287">
        <v>180.82</v>
      </c>
      <c r="Y1447" s="287">
        <v>470.46</v>
      </c>
      <c r="Z1447" s="286">
        <v>1725.71</v>
      </c>
      <c r="AA1447" s="285">
        <v>16135.17959</v>
      </c>
      <c r="AB1447" s="249"/>
      <c r="AC1447" s="249"/>
      <c r="AD1447" s="249"/>
      <c r="AE1447" s="249"/>
      <c r="AF1447" s="249"/>
      <c r="AG1447" s="249"/>
      <c r="AH1447" s="225"/>
      <c r="AI1447" s="225"/>
      <c r="AJ1447" s="266"/>
      <c r="AK1447" s="1636"/>
      <c r="AL1447" s="483"/>
      <c r="AM1447"/>
      <c r="AQ1447" s="1453"/>
    </row>
    <row r="1448" spans="1:43" ht="24" customHeight="1" x14ac:dyDescent="0.2">
      <c r="A1448" s="804" t="s">
        <v>2196</v>
      </c>
      <c r="B1448" s="781" t="s">
        <v>2278</v>
      </c>
      <c r="C1448" s="977" t="s">
        <v>2557</v>
      </c>
      <c r="D1448" s="977" t="s">
        <v>455</v>
      </c>
      <c r="E1448" s="769">
        <v>512</v>
      </c>
      <c r="F1448" s="336" t="s">
        <v>241</v>
      </c>
      <c r="G1448" s="268" t="s">
        <v>28</v>
      </c>
      <c r="H1448" s="268" t="s">
        <v>498</v>
      </c>
      <c r="I1448" s="898"/>
      <c r="J1448" s="727" t="s">
        <v>848</v>
      </c>
      <c r="K1448" s="271">
        <v>21522</v>
      </c>
      <c r="L1448" s="327" t="s">
        <v>583</v>
      </c>
      <c r="M1448" s="272">
        <v>1.5</v>
      </c>
      <c r="N1448" s="1097"/>
      <c r="O1448" s="273">
        <v>32741.832000000002</v>
      </c>
      <c r="P1448" s="269"/>
      <c r="Q1448" s="1055">
        <v>818.5458000000001</v>
      </c>
      <c r="R1448" s="1055">
        <v>2108.5739799999997</v>
      </c>
      <c r="S1448" s="1055">
        <v>654.83663999999999</v>
      </c>
      <c r="T1448" s="274">
        <v>36323.788419999997</v>
      </c>
      <c r="U1448" s="272">
        <v>5848.1299400000007</v>
      </c>
      <c r="V1448" s="272">
        <v>42171.918360000003</v>
      </c>
      <c r="W1448" s="275">
        <v>1611.645</v>
      </c>
      <c r="X1448" s="275">
        <v>271.23</v>
      </c>
      <c r="Y1448" s="275">
        <v>705.68999999999994</v>
      </c>
      <c r="Z1448" s="272">
        <v>2588.5649999999996</v>
      </c>
      <c r="AA1448" s="274">
        <v>44760.483359999998</v>
      </c>
      <c r="AB1448" s="339">
        <v>5222.1499999999996</v>
      </c>
      <c r="AC1448" s="339">
        <v>1133.08</v>
      </c>
      <c r="AD1448" s="339">
        <v>950.04</v>
      </c>
      <c r="AE1448" s="340">
        <v>5720.76</v>
      </c>
      <c r="AF1448" s="340">
        <v>1241.27</v>
      </c>
      <c r="AG1448" s="340">
        <v>1561.12</v>
      </c>
      <c r="AH1448" s="842">
        <v>53283.63336</v>
      </c>
      <c r="AI1448" s="842">
        <v>2.48</v>
      </c>
      <c r="AJ1448" s="395"/>
      <c r="AK1448" s="1635">
        <v>211</v>
      </c>
      <c r="AL1448" s="484"/>
      <c r="AM1448" s="751" t="s">
        <v>2604</v>
      </c>
      <c r="AN1448" t="b">
        <v>0</v>
      </c>
      <c r="AO1448" t="e">
        <v>#NAME?</v>
      </c>
      <c r="AQ1448" s="1454"/>
    </row>
    <row r="1449" spans="1:43" ht="24" customHeight="1" x14ac:dyDescent="0.2">
      <c r="A1449" s="787" t="s">
        <v>2757</v>
      </c>
      <c r="B1449" s="781" t="s">
        <v>2278</v>
      </c>
      <c r="C1449" s="977" t="s">
        <v>2557</v>
      </c>
      <c r="D1449" s="977" t="s">
        <v>455</v>
      </c>
      <c r="E1449" s="766" t="s">
        <v>3071</v>
      </c>
      <c r="F1449" s="404" t="s">
        <v>241</v>
      </c>
      <c r="G1449" s="378" t="s">
        <v>167</v>
      </c>
      <c r="H1449" s="378" t="s">
        <v>498</v>
      </c>
      <c r="I1449" s="906"/>
      <c r="J1449" s="379" t="s">
        <v>3072</v>
      </c>
      <c r="K1449" s="380">
        <v>12</v>
      </c>
      <c r="L1449" s="660" t="s">
        <v>641</v>
      </c>
      <c r="M1449" s="384">
        <v>1.5</v>
      </c>
      <c r="N1449" s="1486"/>
      <c r="O1449" s="383">
        <v>32741.832000000002</v>
      </c>
      <c r="P1449" s="382"/>
      <c r="Q1449" s="1070">
        <v>818.5458000000001</v>
      </c>
      <c r="R1449" s="1070">
        <v>2108.5739799999997</v>
      </c>
      <c r="S1449" s="1070">
        <v>654.83663999999999</v>
      </c>
      <c r="T1449" s="385">
        <v>36323.788419999997</v>
      </c>
      <c r="U1449" s="384">
        <v>5848.1299400000007</v>
      </c>
      <c r="V1449" s="384">
        <v>42171.918360000003</v>
      </c>
      <c r="W1449" s="386">
        <v>1611.645</v>
      </c>
      <c r="X1449" s="386">
        <v>271.23</v>
      </c>
      <c r="Y1449" s="386">
        <v>705.68999999999994</v>
      </c>
      <c r="Z1449" s="384">
        <v>2588.5649999999996</v>
      </c>
      <c r="AA1449" s="385">
        <v>44760.483359999998</v>
      </c>
      <c r="AB1449" s="469">
        <v>5222.1499999999996</v>
      </c>
      <c r="AC1449" s="469">
        <v>1133.08</v>
      </c>
      <c r="AD1449" s="469">
        <v>950.04</v>
      </c>
      <c r="AE1449" s="362">
        <v>5720.76</v>
      </c>
      <c r="AF1449" s="362">
        <v>1241.27</v>
      </c>
      <c r="AG1449" s="362">
        <v>1561.12</v>
      </c>
      <c r="AH1449" s="362">
        <v>53283.63336</v>
      </c>
      <c r="AI1449" s="362">
        <v>4440.3</v>
      </c>
      <c r="AJ1449" s="363"/>
      <c r="AK1449" s="1646"/>
      <c r="AL1449" s="484"/>
      <c r="AM1449" s="751"/>
      <c r="AQ1449" s="1454"/>
    </row>
    <row r="1450" spans="1:43" outlineLevel="1" x14ac:dyDescent="0.2">
      <c r="A1450" s="787"/>
      <c r="B1450" s="781" t="s">
        <v>2278</v>
      </c>
      <c r="C1450" s="977"/>
      <c r="D1450" s="977"/>
      <c r="E1450" s="767">
        <v>512</v>
      </c>
      <c r="F1450" s="276" t="s">
        <v>241</v>
      </c>
      <c r="G1450" s="276" t="s">
        <v>28</v>
      </c>
      <c r="H1450" s="277"/>
      <c r="I1450" s="895">
        <v>146</v>
      </c>
      <c r="J1450" s="279" t="s">
        <v>565</v>
      </c>
      <c r="K1450" s="280"/>
      <c r="L1450" s="321"/>
      <c r="M1450" s="281">
        <v>1</v>
      </c>
      <c r="N1450" s="1463">
        <v>39</v>
      </c>
      <c r="O1450" s="283">
        <v>24513</v>
      </c>
      <c r="P1450" s="284">
        <v>2.5</v>
      </c>
      <c r="Q1450" s="1056">
        <v>612.82500000000005</v>
      </c>
      <c r="R1450" s="1056">
        <v>1578.6371999999999</v>
      </c>
      <c r="S1450" s="1056">
        <v>490.26</v>
      </c>
      <c r="T1450" s="285">
        <v>27194.7222</v>
      </c>
      <c r="U1450" s="286">
        <v>4378.3502699999999</v>
      </c>
      <c r="V1450" s="286">
        <v>31573.072469999999</v>
      </c>
      <c r="W1450" s="287">
        <v>1074.43</v>
      </c>
      <c r="X1450" s="287">
        <v>180.82</v>
      </c>
      <c r="Y1450" s="287">
        <v>470.46</v>
      </c>
      <c r="Z1450" s="286">
        <v>1725.71</v>
      </c>
      <c r="AA1450" s="285">
        <v>33298.782469999998</v>
      </c>
      <c r="AB1450" s="350"/>
      <c r="AC1450" s="350"/>
      <c r="AD1450" s="350"/>
      <c r="AE1450" s="350"/>
      <c r="AF1450" s="350"/>
      <c r="AG1450" s="350"/>
      <c r="AH1450" s="1435" t="s">
        <v>364</v>
      </c>
      <c r="AI1450" s="843"/>
      <c r="AJ1450" s="351"/>
      <c r="AK1450" s="1636"/>
      <c r="AL1450" s="483"/>
      <c r="AM1450"/>
      <c r="AO1450" t="s">
        <v>364</v>
      </c>
      <c r="AQ1450" s="1453"/>
    </row>
    <row r="1451" spans="1:43" outlineLevel="1" x14ac:dyDescent="0.2">
      <c r="A1451" s="787"/>
      <c r="B1451" s="781" t="s">
        <v>2278</v>
      </c>
      <c r="C1451" s="977"/>
      <c r="D1451" s="977"/>
      <c r="E1451" s="767">
        <v>512</v>
      </c>
      <c r="F1451" s="276" t="s">
        <v>241</v>
      </c>
      <c r="G1451" s="276" t="s">
        <v>28</v>
      </c>
      <c r="H1451" s="277"/>
      <c r="I1451" s="895">
        <v>180</v>
      </c>
      <c r="J1451" s="279" t="s">
        <v>543</v>
      </c>
      <c r="K1451" s="277"/>
      <c r="L1451" s="322"/>
      <c r="M1451" s="281">
        <v>0.3</v>
      </c>
      <c r="N1451" s="1463">
        <v>30</v>
      </c>
      <c r="O1451" s="283">
        <v>5166.72</v>
      </c>
      <c r="P1451" s="284">
        <v>2.5</v>
      </c>
      <c r="Q1451" s="1056">
        <v>129.16800000000001</v>
      </c>
      <c r="R1451" s="1056">
        <v>332.73676999999998</v>
      </c>
      <c r="S1451" s="1056">
        <v>103.3344</v>
      </c>
      <c r="T1451" s="285">
        <v>5731.9591700000001</v>
      </c>
      <c r="U1451" s="286">
        <v>922.84542999999996</v>
      </c>
      <c r="V1451" s="286">
        <v>6654.8046000000004</v>
      </c>
      <c r="W1451" s="287">
        <v>322.32900000000001</v>
      </c>
      <c r="X1451" s="287">
        <v>54.246000000000002</v>
      </c>
      <c r="Y1451" s="287">
        <v>141.13800000000001</v>
      </c>
      <c r="Z1451" s="286">
        <v>517.71299999999997</v>
      </c>
      <c r="AA1451" s="285">
        <v>7172.5176000000001</v>
      </c>
      <c r="AB1451" s="249"/>
      <c r="AC1451" s="249"/>
      <c r="AD1451" s="249"/>
      <c r="AE1451" s="249"/>
      <c r="AF1451" s="249"/>
      <c r="AG1451" s="249"/>
      <c r="AH1451" s="1435" t="s">
        <v>364</v>
      </c>
      <c r="AI1451" s="225"/>
      <c r="AJ1451" s="266"/>
      <c r="AK1451" s="1636"/>
      <c r="AL1451" s="483"/>
      <c r="AM1451"/>
      <c r="AO1451" t="s">
        <v>364</v>
      </c>
      <c r="AQ1451" s="1453"/>
    </row>
    <row r="1452" spans="1:43" outlineLevel="1" x14ac:dyDescent="0.2">
      <c r="A1452" s="787"/>
      <c r="B1452" s="781" t="s">
        <v>2278</v>
      </c>
      <c r="C1452" s="977"/>
      <c r="D1452" s="977"/>
      <c r="E1452" s="767">
        <v>512</v>
      </c>
      <c r="F1452" s="276" t="s">
        <v>241</v>
      </c>
      <c r="G1452" s="276" t="s">
        <v>28</v>
      </c>
      <c r="H1452" s="277"/>
      <c r="I1452" s="895">
        <v>200</v>
      </c>
      <c r="J1452" s="279" t="s">
        <v>1927</v>
      </c>
      <c r="K1452" s="277"/>
      <c r="L1452" s="322"/>
      <c r="M1452" s="281">
        <v>0.2</v>
      </c>
      <c r="N1452" s="1463">
        <v>27</v>
      </c>
      <c r="O1452" s="283">
        <v>3062.1120000000001</v>
      </c>
      <c r="P1452" s="284">
        <v>2.5</v>
      </c>
      <c r="Q1452" s="1056">
        <v>76.552800000000005</v>
      </c>
      <c r="R1452" s="1056">
        <v>197.20000999999999</v>
      </c>
      <c r="S1452" s="1056">
        <v>61.242240000000002</v>
      </c>
      <c r="T1452" s="285">
        <v>3397.1070500000001</v>
      </c>
      <c r="U1452" s="286">
        <v>546.93424000000005</v>
      </c>
      <c r="V1452" s="286">
        <v>3944.0412900000001</v>
      </c>
      <c r="W1452" s="287">
        <v>214.886</v>
      </c>
      <c r="X1452" s="287">
        <v>36.164000000000001</v>
      </c>
      <c r="Y1452" s="287">
        <v>94.091999999999999</v>
      </c>
      <c r="Z1452" s="286">
        <v>345.142</v>
      </c>
      <c r="AA1452" s="285">
        <v>4289.1832899999999</v>
      </c>
      <c r="AB1452" s="249"/>
      <c r="AC1452" s="249"/>
      <c r="AD1452" s="249"/>
      <c r="AE1452" s="249"/>
      <c r="AF1452" s="249"/>
      <c r="AG1452" s="249"/>
      <c r="AH1452" s="1435" t="s">
        <v>364</v>
      </c>
      <c r="AI1452" s="225"/>
      <c r="AJ1452" s="266"/>
      <c r="AK1452" s="1636"/>
      <c r="AL1452" s="483"/>
      <c r="AM1452"/>
      <c r="AO1452" t="s">
        <v>364</v>
      </c>
      <c r="AQ1452" s="1453"/>
    </row>
    <row r="1453" spans="1:43" ht="15" customHeight="1" outlineLevel="1" x14ac:dyDescent="0.2">
      <c r="A1453" s="787"/>
      <c r="B1453" s="807" t="s">
        <v>2278</v>
      </c>
      <c r="C1453" s="978"/>
      <c r="D1453" s="978"/>
      <c r="E1453" s="768">
        <v>512</v>
      </c>
      <c r="F1453" s="289" t="s">
        <v>241</v>
      </c>
      <c r="G1453" s="289" t="s">
        <v>28</v>
      </c>
      <c r="H1453" s="290"/>
      <c r="I1453" s="901" t="s">
        <v>586</v>
      </c>
      <c r="J1453" s="438" t="s">
        <v>773</v>
      </c>
      <c r="K1453" s="439"/>
      <c r="L1453" s="450"/>
      <c r="M1453" s="440"/>
      <c r="N1453" s="1470"/>
      <c r="O1453" s="440"/>
      <c r="P1453" s="441"/>
      <c r="Q1453" s="1065"/>
      <c r="R1453" s="1065"/>
      <c r="S1453" s="1062"/>
      <c r="T1453" s="430"/>
      <c r="U1453" s="430"/>
      <c r="V1453" s="430"/>
      <c r="W1453" s="430"/>
      <c r="X1453" s="430"/>
      <c r="Y1453" s="430"/>
      <c r="Z1453" s="430"/>
      <c r="AA1453" s="430"/>
      <c r="AB1453" s="260"/>
      <c r="AC1453" s="260"/>
      <c r="AD1453" s="260"/>
      <c r="AE1453" s="260"/>
      <c r="AF1453" s="260"/>
      <c r="AG1453" s="260"/>
      <c r="AH1453" s="1435" t="s">
        <v>364</v>
      </c>
      <c r="AI1453" s="261"/>
      <c r="AJ1453" s="267"/>
      <c r="AK1453" s="1633"/>
      <c r="AL1453" s="483"/>
      <c r="AM1453"/>
      <c r="AO1453" t="s">
        <v>364</v>
      </c>
      <c r="AQ1453" s="1453"/>
    </row>
    <row r="1454" spans="1:43" ht="38.25" customHeight="1" x14ac:dyDescent="0.2">
      <c r="A1454" s="1558" t="s">
        <v>3174</v>
      </c>
      <c r="B1454" s="1558" t="s">
        <v>2278</v>
      </c>
      <c r="C1454" s="1558" t="s">
        <v>2557</v>
      </c>
      <c r="D1454" s="1558" t="s">
        <v>455</v>
      </c>
      <c r="E1454" s="769">
        <v>512</v>
      </c>
      <c r="F1454" s="336" t="s">
        <v>457</v>
      </c>
      <c r="G1454" s="268" t="s">
        <v>3156</v>
      </c>
      <c r="H1454" s="268" t="s">
        <v>2306</v>
      </c>
      <c r="I1454" s="1585"/>
      <c r="J1454" s="1611" t="s">
        <v>3175</v>
      </c>
      <c r="K1454" s="327">
        <v>223235.4</v>
      </c>
      <c r="L1454" s="327" t="s">
        <v>583</v>
      </c>
      <c r="M1454" s="1035">
        <v>14.99</v>
      </c>
      <c r="N1454" s="1035"/>
      <c r="O1454" s="273">
        <v>410578.81439999997</v>
      </c>
      <c r="P1454" s="269">
        <v>25</v>
      </c>
      <c r="Q1454" s="1055">
        <v>10264.470359999999</v>
      </c>
      <c r="R1454" s="1055">
        <v>26441.275649999996</v>
      </c>
      <c r="S1454" s="1055">
        <v>8211.5762900000009</v>
      </c>
      <c r="T1454" s="274">
        <v>455496.13669999997</v>
      </c>
      <c r="U1454" s="272">
        <v>73334.877989999994</v>
      </c>
      <c r="V1454" s="272" t="s">
        <v>698</v>
      </c>
      <c r="W1454" s="275">
        <v>16105.705700000002</v>
      </c>
      <c r="X1454" s="275">
        <v>2710.4917999999993</v>
      </c>
      <c r="Y1454" s="275">
        <v>7052.1954000000005</v>
      </c>
      <c r="Z1454" s="272">
        <v>25868.392899999995</v>
      </c>
      <c r="AA1454" s="274">
        <v>554699.40759000008</v>
      </c>
      <c r="AB1454" s="339">
        <v>109872</v>
      </c>
      <c r="AC1454" s="339">
        <v>3438.5</v>
      </c>
      <c r="AD1454" s="339">
        <v>950.04</v>
      </c>
      <c r="AE1454" s="340">
        <v>120362.58</v>
      </c>
      <c r="AF1454" s="340">
        <v>3766.81</v>
      </c>
      <c r="AG1454" s="340">
        <v>1561.12</v>
      </c>
      <c r="AH1454" s="842">
        <v>680389.91759000008</v>
      </c>
      <c r="AI1454" s="842">
        <v>3.05</v>
      </c>
      <c r="AJ1454" s="266"/>
      <c r="AK1454" s="1636"/>
      <c r="AL1454" s="483"/>
      <c r="AM1454"/>
      <c r="AQ1454" s="1453"/>
    </row>
    <row r="1455" spans="1:43" ht="27.75" customHeight="1" x14ac:dyDescent="0.2">
      <c r="A1455" s="804" t="s">
        <v>2706</v>
      </c>
      <c r="B1455" s="781" t="s">
        <v>2278</v>
      </c>
      <c r="C1455" s="977" t="s">
        <v>2557</v>
      </c>
      <c r="D1455" s="977" t="s">
        <v>455</v>
      </c>
      <c r="E1455" s="769">
        <v>512</v>
      </c>
      <c r="F1455" s="336" t="s">
        <v>457</v>
      </c>
      <c r="G1455" s="268" t="s">
        <v>28</v>
      </c>
      <c r="H1455" s="268" t="s">
        <v>498</v>
      </c>
      <c r="I1455" s="898"/>
      <c r="J1455" s="688" t="s">
        <v>3079</v>
      </c>
      <c r="K1455" s="327">
        <v>223235.4</v>
      </c>
      <c r="L1455" s="327" t="s">
        <v>583</v>
      </c>
      <c r="M1455" s="272">
        <v>14.99</v>
      </c>
      <c r="N1455" s="1097"/>
      <c r="O1455" s="273">
        <v>410578.81439999997</v>
      </c>
      <c r="P1455" s="269"/>
      <c r="Q1455" s="1055">
        <v>10264.470359999999</v>
      </c>
      <c r="R1455" s="1055">
        <v>26441.275649999996</v>
      </c>
      <c r="S1455" s="1055">
        <v>8211.5762900000009</v>
      </c>
      <c r="T1455" s="274">
        <v>455496.13669999997</v>
      </c>
      <c r="U1455" s="272">
        <v>73334.877989999994</v>
      </c>
      <c r="V1455" s="272">
        <v>528831.01468999998</v>
      </c>
      <c r="W1455" s="275">
        <v>16105.705700000002</v>
      </c>
      <c r="X1455" s="275">
        <v>2710.4917999999993</v>
      </c>
      <c r="Y1455" s="275">
        <v>7052.1954000000005</v>
      </c>
      <c r="Z1455" s="272">
        <v>25868.392899999995</v>
      </c>
      <c r="AA1455" s="274">
        <v>554699.40759000008</v>
      </c>
      <c r="AB1455" s="339">
        <v>109872</v>
      </c>
      <c r="AC1455" s="339">
        <v>3438.5</v>
      </c>
      <c r="AD1455" s="339">
        <v>950.04</v>
      </c>
      <c r="AE1455" s="340">
        <v>120362.58</v>
      </c>
      <c r="AF1455" s="340">
        <v>3766.81</v>
      </c>
      <c r="AG1455" s="340">
        <v>1561.12</v>
      </c>
      <c r="AH1455" s="842">
        <v>680389.91759000008</v>
      </c>
      <c r="AI1455" s="842">
        <v>3.05</v>
      </c>
      <c r="AJ1455" s="395"/>
      <c r="AK1455" s="1635">
        <v>212</v>
      </c>
      <c r="AL1455" s="484"/>
      <c r="AM1455" s="751" t="s">
        <v>2604</v>
      </c>
      <c r="AN1455" t="b">
        <v>0</v>
      </c>
      <c r="AO1455" t="e">
        <v>#NAME?</v>
      </c>
      <c r="AQ1455" s="1454"/>
    </row>
    <row r="1456" spans="1:43" outlineLevel="1" x14ac:dyDescent="0.2">
      <c r="A1456" s="787"/>
      <c r="B1456" s="781" t="s">
        <v>2278</v>
      </c>
      <c r="C1456" s="977"/>
      <c r="D1456" s="977"/>
      <c r="E1456" s="767">
        <v>512</v>
      </c>
      <c r="F1456" s="276" t="s">
        <v>457</v>
      </c>
      <c r="G1456" s="276" t="s">
        <v>28</v>
      </c>
      <c r="H1456" s="759"/>
      <c r="I1456" s="895">
        <v>1</v>
      </c>
      <c r="J1456" s="279" t="s">
        <v>546</v>
      </c>
      <c r="K1456" s="1041">
        <v>25233</v>
      </c>
      <c r="L1456" s="321"/>
      <c r="M1456" s="281">
        <v>1</v>
      </c>
      <c r="N1456" s="1463">
        <v>54</v>
      </c>
      <c r="O1456" s="283">
        <v>44146.32</v>
      </c>
      <c r="P1456" s="284">
        <v>2.5</v>
      </c>
      <c r="Q1456" s="1056">
        <v>1103.6579999999999</v>
      </c>
      <c r="R1456" s="1056">
        <v>2843.0230099999999</v>
      </c>
      <c r="S1456" s="1056">
        <v>882.92639999999994</v>
      </c>
      <c r="T1456" s="285">
        <v>48975.927409999997</v>
      </c>
      <c r="U1456" s="286">
        <v>7885.1243100000002</v>
      </c>
      <c r="V1456" s="286">
        <v>56861.051719999996</v>
      </c>
      <c r="W1456" s="287">
        <v>1074.43</v>
      </c>
      <c r="X1456" s="287">
        <v>180.82</v>
      </c>
      <c r="Y1456" s="287">
        <v>470.46</v>
      </c>
      <c r="Z1456" s="286">
        <v>1725.71</v>
      </c>
      <c r="AA1456" s="285">
        <v>58586.761719999995</v>
      </c>
      <c r="AB1456" s="350"/>
      <c r="AC1456" s="350"/>
      <c r="AD1456" s="350"/>
      <c r="AE1456" s="350"/>
      <c r="AF1456" s="350"/>
      <c r="AG1456" s="350"/>
      <c r="AH1456" s="1435" t="s">
        <v>364</v>
      </c>
      <c r="AI1456" s="843"/>
      <c r="AJ1456" s="351"/>
      <c r="AK1456" s="1636"/>
      <c r="AL1456" s="483"/>
      <c r="AM1456"/>
      <c r="AO1456" t="s">
        <v>364</v>
      </c>
      <c r="AQ1456" s="1453"/>
    </row>
    <row r="1457" spans="1:43" outlineLevel="1" x14ac:dyDescent="0.2">
      <c r="A1457" s="787"/>
      <c r="B1457" s="781" t="s">
        <v>2278</v>
      </c>
      <c r="C1457" s="977"/>
      <c r="D1457" s="977"/>
      <c r="E1457" s="767">
        <v>512</v>
      </c>
      <c r="F1457" s="276" t="s">
        <v>457</v>
      </c>
      <c r="G1457" s="276" t="s">
        <v>28</v>
      </c>
      <c r="H1457" s="277"/>
      <c r="I1457" s="895">
        <v>150</v>
      </c>
      <c r="J1457" s="279" t="s">
        <v>3427</v>
      </c>
      <c r="K1457" s="1041">
        <v>64566</v>
      </c>
      <c r="L1457" s="322"/>
      <c r="M1457" s="281">
        <v>3</v>
      </c>
      <c r="N1457" s="1463">
        <v>50</v>
      </c>
      <c r="O1457" s="283">
        <v>113209.2</v>
      </c>
      <c r="P1457" s="284">
        <v>2.5</v>
      </c>
      <c r="Q1457" s="1056">
        <v>2830.23</v>
      </c>
      <c r="R1457" s="1056">
        <v>7290.6724800000002</v>
      </c>
      <c r="S1457" s="1056">
        <v>2264.1840000000002</v>
      </c>
      <c r="T1457" s="285">
        <v>125594.28647999998</v>
      </c>
      <c r="U1457" s="286">
        <v>20220.680120000001</v>
      </c>
      <c r="V1457" s="286">
        <v>145814.96659999999</v>
      </c>
      <c r="W1457" s="287">
        <v>3223.29</v>
      </c>
      <c r="X1457" s="287">
        <v>542.46</v>
      </c>
      <c r="Y1457" s="287">
        <v>1411.38</v>
      </c>
      <c r="Z1457" s="286">
        <v>5177.13</v>
      </c>
      <c r="AA1457" s="285">
        <v>150992.09659999999</v>
      </c>
      <c r="AB1457" s="249"/>
      <c r="AC1457" s="249"/>
      <c r="AD1457" s="249"/>
      <c r="AE1457" s="249"/>
      <c r="AF1457" s="249"/>
      <c r="AG1457" s="249"/>
      <c r="AH1457" s="1435" t="s">
        <v>364</v>
      </c>
      <c r="AI1457" s="225"/>
      <c r="AJ1457" s="266"/>
      <c r="AK1457" s="1636"/>
      <c r="AL1457" s="483"/>
      <c r="AM1457"/>
      <c r="AO1457" t="s">
        <v>364</v>
      </c>
      <c r="AQ1457" s="1453"/>
    </row>
    <row r="1458" spans="1:43" outlineLevel="1" x14ac:dyDescent="0.2">
      <c r="A1458" s="787"/>
      <c r="B1458" s="781" t="s">
        <v>2278</v>
      </c>
      <c r="C1458" s="977"/>
      <c r="D1458" s="977"/>
      <c r="E1458" s="767">
        <v>512</v>
      </c>
      <c r="F1458" s="276" t="s">
        <v>457</v>
      </c>
      <c r="G1458" s="276" t="s">
        <v>28</v>
      </c>
      <c r="H1458" s="277"/>
      <c r="I1458" s="895">
        <v>152</v>
      </c>
      <c r="J1458" s="279" t="s">
        <v>3428</v>
      </c>
      <c r="K1458" s="319">
        <v>4304.4000000000005</v>
      </c>
      <c r="L1458" s="322"/>
      <c r="M1458" s="281">
        <v>1</v>
      </c>
      <c r="N1458" s="1463">
        <v>39</v>
      </c>
      <c r="O1458" s="283">
        <v>24513</v>
      </c>
      <c r="P1458" s="284">
        <v>2.5</v>
      </c>
      <c r="Q1458" s="1056">
        <v>612.82500000000005</v>
      </c>
      <c r="R1458" s="1056">
        <v>1578.6371999999999</v>
      </c>
      <c r="S1458" s="1056">
        <v>490.26</v>
      </c>
      <c r="T1458" s="285">
        <v>27194.7222</v>
      </c>
      <c r="U1458" s="286">
        <v>4378.3502699999999</v>
      </c>
      <c r="V1458" s="286">
        <v>31573.072469999999</v>
      </c>
      <c r="W1458" s="287">
        <v>1074.43</v>
      </c>
      <c r="X1458" s="287">
        <v>180.82</v>
      </c>
      <c r="Y1458" s="287">
        <v>470.46</v>
      </c>
      <c r="Z1458" s="286">
        <v>1725.71</v>
      </c>
      <c r="AA1458" s="285">
        <v>33298.782469999998</v>
      </c>
      <c r="AB1458" s="249"/>
      <c r="AC1458" s="249"/>
      <c r="AD1458" s="249"/>
      <c r="AE1458" s="249"/>
      <c r="AF1458" s="249"/>
      <c r="AG1458" s="249"/>
      <c r="AH1458" s="1435"/>
      <c r="AI1458" s="225"/>
      <c r="AJ1458" s="266"/>
      <c r="AK1458" s="1636"/>
      <c r="AL1458" s="483"/>
      <c r="AM1458"/>
      <c r="AQ1458" s="1453"/>
    </row>
    <row r="1459" spans="1:43" outlineLevel="1" x14ac:dyDescent="0.2">
      <c r="A1459" s="787"/>
      <c r="B1459" s="781" t="s">
        <v>2278</v>
      </c>
      <c r="C1459" s="977"/>
      <c r="D1459" s="977"/>
      <c r="E1459" s="767">
        <v>512</v>
      </c>
      <c r="F1459" s="276" t="s">
        <v>457</v>
      </c>
      <c r="G1459" s="276" t="s">
        <v>28</v>
      </c>
      <c r="H1459" s="277"/>
      <c r="I1459" s="895">
        <v>140</v>
      </c>
      <c r="J1459" s="279" t="s">
        <v>536</v>
      </c>
      <c r="K1459" s="1041">
        <v>43044</v>
      </c>
      <c r="L1459" s="322"/>
      <c r="M1459" s="281">
        <v>2</v>
      </c>
      <c r="N1459" s="1463">
        <v>39</v>
      </c>
      <c r="O1459" s="283">
        <v>49026</v>
      </c>
      <c r="P1459" s="284">
        <v>2.5</v>
      </c>
      <c r="Q1459" s="1056">
        <v>1225.6500000000001</v>
      </c>
      <c r="R1459" s="1056">
        <v>3157.2743999999998</v>
      </c>
      <c r="S1459" s="1056">
        <v>980.52</v>
      </c>
      <c r="T1459" s="285">
        <v>54389.4444</v>
      </c>
      <c r="U1459" s="286">
        <v>8756.7005499999996</v>
      </c>
      <c r="V1459" s="286">
        <v>63146.144950000002</v>
      </c>
      <c r="W1459" s="287">
        <v>2148.86</v>
      </c>
      <c r="X1459" s="287">
        <v>361.64</v>
      </c>
      <c r="Y1459" s="287">
        <v>940.92</v>
      </c>
      <c r="Z1459" s="286">
        <v>3451.42</v>
      </c>
      <c r="AA1459" s="285">
        <v>66597.56495</v>
      </c>
      <c r="AB1459" s="249"/>
      <c r="AC1459" s="249"/>
      <c r="AD1459" s="249"/>
      <c r="AE1459" s="249"/>
      <c r="AF1459" s="249"/>
      <c r="AG1459" s="249"/>
      <c r="AH1459" s="1435" t="s">
        <v>364</v>
      </c>
      <c r="AI1459" s="225"/>
      <c r="AJ1459" s="266"/>
      <c r="AK1459" s="1636"/>
      <c r="AL1459" s="483"/>
      <c r="AM1459"/>
      <c r="AO1459" t="s">
        <v>364</v>
      </c>
      <c r="AQ1459" s="1453"/>
    </row>
    <row r="1460" spans="1:43" outlineLevel="1" x14ac:dyDescent="0.2">
      <c r="A1460" s="787"/>
      <c r="B1460" s="781" t="s">
        <v>2278</v>
      </c>
      <c r="C1460" s="977"/>
      <c r="D1460" s="977"/>
      <c r="E1460" s="767">
        <v>512</v>
      </c>
      <c r="F1460" s="276" t="s">
        <v>457</v>
      </c>
      <c r="G1460" s="276" t="s">
        <v>28</v>
      </c>
      <c r="H1460" s="277"/>
      <c r="I1460" s="895">
        <v>110</v>
      </c>
      <c r="J1460" s="279" t="s">
        <v>530</v>
      </c>
      <c r="K1460" s="1041">
        <v>21522</v>
      </c>
      <c r="L1460" s="322"/>
      <c r="M1460" s="281">
        <v>1</v>
      </c>
      <c r="N1460" s="1463">
        <v>39</v>
      </c>
      <c r="O1460" s="283">
        <v>24513</v>
      </c>
      <c r="P1460" s="284">
        <v>2.5</v>
      </c>
      <c r="Q1460" s="1056">
        <v>612.82500000000005</v>
      </c>
      <c r="R1460" s="1056">
        <v>1578.6371999999999</v>
      </c>
      <c r="S1460" s="1056">
        <v>490.26</v>
      </c>
      <c r="T1460" s="285">
        <v>27194.7222</v>
      </c>
      <c r="U1460" s="286">
        <v>4378.3502699999999</v>
      </c>
      <c r="V1460" s="286">
        <v>31573.072469999999</v>
      </c>
      <c r="W1460" s="287">
        <v>1074.43</v>
      </c>
      <c r="X1460" s="287">
        <v>180.82</v>
      </c>
      <c r="Y1460" s="287">
        <v>470.46</v>
      </c>
      <c r="Z1460" s="286">
        <v>1725.71</v>
      </c>
      <c r="AA1460" s="285">
        <v>33298.782469999998</v>
      </c>
      <c r="AB1460" s="249"/>
      <c r="AC1460" s="249"/>
      <c r="AD1460" s="249"/>
      <c r="AE1460" s="249"/>
      <c r="AF1460" s="249"/>
      <c r="AG1460" s="249"/>
      <c r="AH1460" s="1435" t="s">
        <v>364</v>
      </c>
      <c r="AI1460" s="225"/>
      <c r="AJ1460" s="266"/>
      <c r="AK1460" s="1636"/>
      <c r="AL1460" s="483"/>
      <c r="AM1460"/>
      <c r="AO1460" t="s">
        <v>364</v>
      </c>
      <c r="AQ1460" s="1453"/>
    </row>
    <row r="1461" spans="1:43" outlineLevel="1" x14ac:dyDescent="0.2">
      <c r="A1461" s="787"/>
      <c r="B1461" s="781" t="s">
        <v>2278</v>
      </c>
      <c r="C1461" s="977"/>
      <c r="D1461" s="977"/>
      <c r="E1461" s="767">
        <v>512</v>
      </c>
      <c r="F1461" s="276" t="s">
        <v>457</v>
      </c>
      <c r="G1461" s="276" t="s">
        <v>28</v>
      </c>
      <c r="H1461" s="277"/>
      <c r="I1461" s="895">
        <v>111</v>
      </c>
      <c r="J1461" s="279" t="s">
        <v>540</v>
      </c>
      <c r="K1461" s="1041">
        <v>21522</v>
      </c>
      <c r="L1461" s="322"/>
      <c r="M1461" s="281">
        <v>1</v>
      </c>
      <c r="N1461" s="1463">
        <v>45</v>
      </c>
      <c r="O1461" s="283">
        <v>31016.52</v>
      </c>
      <c r="P1461" s="284">
        <v>2.5</v>
      </c>
      <c r="Q1461" s="1056">
        <v>775.41300000000001</v>
      </c>
      <c r="R1461" s="1056">
        <v>1997.46389</v>
      </c>
      <c r="S1461" s="1056">
        <v>620.33040000000005</v>
      </c>
      <c r="T1461" s="285">
        <v>34409.727290000003</v>
      </c>
      <c r="U1461" s="286">
        <v>5539.9660899999999</v>
      </c>
      <c r="V1461" s="286">
        <v>39949.693380000004</v>
      </c>
      <c r="W1461" s="287">
        <v>1074.43</v>
      </c>
      <c r="X1461" s="287">
        <v>180.82</v>
      </c>
      <c r="Y1461" s="287">
        <v>470.46</v>
      </c>
      <c r="Z1461" s="286">
        <v>1725.71</v>
      </c>
      <c r="AA1461" s="285">
        <v>41675.403380000003</v>
      </c>
      <c r="AB1461" s="249"/>
      <c r="AC1461" s="249"/>
      <c r="AD1461" s="249"/>
      <c r="AE1461" s="249"/>
      <c r="AF1461" s="249"/>
      <c r="AG1461" s="249"/>
      <c r="AH1461" s="1435" t="s">
        <v>364</v>
      </c>
      <c r="AI1461" s="225"/>
      <c r="AJ1461" s="266"/>
      <c r="AK1461" s="1636"/>
      <c r="AL1461" s="483"/>
      <c r="AM1461"/>
      <c r="AO1461" t="s">
        <v>364</v>
      </c>
      <c r="AQ1461" s="1453"/>
    </row>
    <row r="1462" spans="1:43" outlineLevel="1" x14ac:dyDescent="0.2">
      <c r="A1462" s="787"/>
      <c r="B1462" s="781" t="s">
        <v>2278</v>
      </c>
      <c r="C1462" s="977"/>
      <c r="D1462" s="977"/>
      <c r="E1462" s="767">
        <v>512</v>
      </c>
      <c r="F1462" s="276" t="s">
        <v>457</v>
      </c>
      <c r="G1462" s="276" t="s">
        <v>28</v>
      </c>
      <c r="H1462" s="277"/>
      <c r="I1462" s="895">
        <v>66</v>
      </c>
      <c r="J1462" s="279" t="s">
        <v>3199</v>
      </c>
      <c r="K1462" s="1041">
        <v>21522</v>
      </c>
      <c r="L1462" s="322"/>
      <c r="M1462" s="281">
        <v>1</v>
      </c>
      <c r="N1462" s="1463">
        <v>34</v>
      </c>
      <c r="O1462" s="283">
        <v>20147.759999999998</v>
      </c>
      <c r="P1462" s="284">
        <v>2.5</v>
      </c>
      <c r="Q1462" s="1056">
        <v>503.69400000000002</v>
      </c>
      <c r="R1462" s="1056">
        <v>1297.5157400000001</v>
      </c>
      <c r="S1462" s="1056">
        <v>402.95519999999999</v>
      </c>
      <c r="T1462" s="285">
        <v>22351.924939999997</v>
      </c>
      <c r="U1462" s="286">
        <v>3598.6599200000001</v>
      </c>
      <c r="V1462" s="286">
        <v>25950.584859999995</v>
      </c>
      <c r="W1462" s="287">
        <v>1074.43</v>
      </c>
      <c r="X1462" s="287">
        <v>180.82</v>
      </c>
      <c r="Y1462" s="287">
        <v>470.46</v>
      </c>
      <c r="Z1462" s="286">
        <v>1725.71</v>
      </c>
      <c r="AA1462" s="285">
        <v>27676.294859999995</v>
      </c>
      <c r="AB1462" s="249"/>
      <c r="AC1462" s="249"/>
      <c r="AD1462" s="249"/>
      <c r="AE1462" s="249"/>
      <c r="AF1462" s="249"/>
      <c r="AG1462" s="249"/>
      <c r="AH1462" s="1435" t="s">
        <v>364</v>
      </c>
      <c r="AI1462" s="225"/>
      <c r="AJ1462" s="266"/>
      <c r="AK1462" s="1636"/>
      <c r="AL1462" s="483"/>
      <c r="AM1462"/>
      <c r="AO1462" t="s">
        <v>364</v>
      </c>
      <c r="AQ1462" s="1453"/>
    </row>
    <row r="1463" spans="1:43" outlineLevel="1" x14ac:dyDescent="0.2">
      <c r="A1463" s="787"/>
      <c r="B1463" s="781" t="s">
        <v>2278</v>
      </c>
      <c r="C1463" s="977"/>
      <c r="D1463" s="977"/>
      <c r="E1463" s="767">
        <v>512</v>
      </c>
      <c r="F1463" s="276" t="s">
        <v>457</v>
      </c>
      <c r="G1463" s="276" t="s">
        <v>28</v>
      </c>
      <c r="H1463" s="277"/>
      <c r="I1463" s="895">
        <v>209</v>
      </c>
      <c r="J1463" s="279" t="s">
        <v>539</v>
      </c>
      <c r="K1463" s="1041">
        <v>21522</v>
      </c>
      <c r="L1463" s="322"/>
      <c r="M1463" s="281">
        <v>1</v>
      </c>
      <c r="N1463" s="1463">
        <v>39</v>
      </c>
      <c r="O1463" s="283">
        <v>24513</v>
      </c>
      <c r="P1463" s="284">
        <v>2.5</v>
      </c>
      <c r="Q1463" s="1056">
        <v>612.82500000000005</v>
      </c>
      <c r="R1463" s="1056">
        <v>1578.6371999999999</v>
      </c>
      <c r="S1463" s="1056">
        <v>490.26</v>
      </c>
      <c r="T1463" s="285">
        <v>27194.7222</v>
      </c>
      <c r="U1463" s="286">
        <v>4378.3502699999999</v>
      </c>
      <c r="V1463" s="286">
        <v>31573.072469999999</v>
      </c>
      <c r="W1463" s="287">
        <v>1074.43</v>
      </c>
      <c r="X1463" s="287">
        <v>180.82</v>
      </c>
      <c r="Y1463" s="287">
        <v>470.46</v>
      </c>
      <c r="Z1463" s="286">
        <v>1725.71</v>
      </c>
      <c r="AA1463" s="285">
        <v>33298.782469999998</v>
      </c>
      <c r="AB1463" s="249"/>
      <c r="AC1463" s="249"/>
      <c r="AD1463" s="249"/>
      <c r="AE1463" s="249"/>
      <c r="AF1463" s="249"/>
      <c r="AG1463" s="249"/>
      <c r="AH1463" s="1435" t="s">
        <v>364</v>
      </c>
      <c r="AI1463" s="225"/>
      <c r="AJ1463" s="266"/>
      <c r="AK1463" s="1636"/>
      <c r="AL1463" s="483"/>
      <c r="AM1463"/>
      <c r="AO1463" t="s">
        <v>364</v>
      </c>
      <c r="AQ1463" s="1453"/>
    </row>
    <row r="1464" spans="1:43" outlineLevel="1" x14ac:dyDescent="0.2">
      <c r="A1464" s="787"/>
      <c r="B1464" s="781" t="s">
        <v>2278</v>
      </c>
      <c r="C1464" s="977"/>
      <c r="D1464" s="977"/>
      <c r="E1464" s="767">
        <v>512</v>
      </c>
      <c r="F1464" s="276" t="s">
        <v>457</v>
      </c>
      <c r="G1464" s="276" t="s">
        <v>28</v>
      </c>
      <c r="H1464" s="277"/>
      <c r="I1464" s="895">
        <v>80</v>
      </c>
      <c r="J1464" s="279" t="s">
        <v>561</v>
      </c>
      <c r="K1464" s="319"/>
      <c r="L1464" s="322"/>
      <c r="M1464" s="281">
        <v>2</v>
      </c>
      <c r="N1464" s="1463">
        <v>39</v>
      </c>
      <c r="O1464" s="283">
        <v>49026</v>
      </c>
      <c r="P1464" s="284">
        <v>2.5</v>
      </c>
      <c r="Q1464" s="1056">
        <v>1225.6500000000001</v>
      </c>
      <c r="R1464" s="1056">
        <v>3157.2743999999998</v>
      </c>
      <c r="S1464" s="1056">
        <v>980.52</v>
      </c>
      <c r="T1464" s="285">
        <v>54389.4444</v>
      </c>
      <c r="U1464" s="286">
        <v>8756.7005499999996</v>
      </c>
      <c r="V1464" s="286">
        <v>63146.144950000002</v>
      </c>
      <c r="W1464" s="287">
        <v>2148.86</v>
      </c>
      <c r="X1464" s="287">
        <v>361.64</v>
      </c>
      <c r="Y1464" s="287">
        <v>940.92</v>
      </c>
      <c r="Z1464" s="286">
        <v>3451.42</v>
      </c>
      <c r="AA1464" s="285">
        <v>66597.56495</v>
      </c>
      <c r="AB1464" s="249"/>
      <c r="AC1464" s="249"/>
      <c r="AD1464" s="249"/>
      <c r="AE1464" s="249"/>
      <c r="AF1464" s="249"/>
      <c r="AG1464" s="249"/>
      <c r="AH1464" s="1435" t="s">
        <v>364</v>
      </c>
      <c r="AI1464" s="225"/>
      <c r="AJ1464" s="266"/>
      <c r="AK1464" s="1636"/>
      <c r="AL1464" s="483"/>
      <c r="AM1464"/>
      <c r="AO1464" t="s">
        <v>364</v>
      </c>
      <c r="AQ1464" s="1453"/>
    </row>
    <row r="1465" spans="1:43" outlineLevel="1" x14ac:dyDescent="0.2">
      <c r="A1465" s="787"/>
      <c r="B1465" s="781" t="s">
        <v>2278</v>
      </c>
      <c r="C1465" s="977"/>
      <c r="D1465" s="977"/>
      <c r="E1465" s="767">
        <v>512</v>
      </c>
      <c r="F1465" s="276" t="s">
        <v>457</v>
      </c>
      <c r="G1465" s="276" t="s">
        <v>28</v>
      </c>
      <c r="H1465" s="277"/>
      <c r="I1465" s="895">
        <v>200</v>
      </c>
      <c r="J1465" s="279" t="s">
        <v>1927</v>
      </c>
      <c r="K1465" s="277"/>
      <c r="L1465" s="322"/>
      <c r="M1465" s="281">
        <v>1.99</v>
      </c>
      <c r="N1465" s="1463">
        <v>27</v>
      </c>
      <c r="O1465" s="283">
        <v>30468.0144</v>
      </c>
      <c r="P1465" s="284">
        <v>2.5</v>
      </c>
      <c r="Q1465" s="1056">
        <v>761.70036000000005</v>
      </c>
      <c r="R1465" s="1056">
        <v>1962.14013</v>
      </c>
      <c r="S1465" s="1056">
        <v>609.36028999999996</v>
      </c>
      <c r="T1465" s="285">
        <v>33801.215179999999</v>
      </c>
      <c r="U1465" s="286">
        <v>5441.9956400000001</v>
      </c>
      <c r="V1465" s="286">
        <v>39243.21082</v>
      </c>
      <c r="W1465" s="287">
        <v>2138.1156999999998</v>
      </c>
      <c r="X1465" s="287">
        <v>359.83179999999999</v>
      </c>
      <c r="Y1465" s="287">
        <v>936.21540000000005</v>
      </c>
      <c r="Z1465" s="286">
        <v>3434.1628999999998</v>
      </c>
      <c r="AA1465" s="285">
        <v>42677.373720000003</v>
      </c>
      <c r="AB1465" s="249"/>
      <c r="AC1465" s="249"/>
      <c r="AD1465" s="249"/>
      <c r="AE1465" s="249"/>
      <c r="AF1465" s="249"/>
      <c r="AG1465" s="249"/>
      <c r="AH1465" s="1435" t="s">
        <v>364</v>
      </c>
      <c r="AI1465" s="225"/>
      <c r="AJ1465" s="266"/>
      <c r="AK1465" s="1636"/>
      <c r="AL1465" s="483"/>
      <c r="AM1465"/>
      <c r="AO1465" t="s">
        <v>364</v>
      </c>
      <c r="AQ1465" s="1453"/>
    </row>
    <row r="1466" spans="1:43" ht="15" customHeight="1" outlineLevel="1" x14ac:dyDescent="0.2">
      <c r="A1466" s="787"/>
      <c r="B1466" s="781" t="s">
        <v>2278</v>
      </c>
      <c r="C1466" s="977"/>
      <c r="D1466" s="977"/>
      <c r="E1466" s="767">
        <v>512</v>
      </c>
      <c r="F1466" s="276" t="s">
        <v>457</v>
      </c>
      <c r="G1466" s="276" t="s">
        <v>28</v>
      </c>
      <c r="H1466" s="277"/>
      <c r="I1466" s="902" t="s">
        <v>587</v>
      </c>
      <c r="J1466" s="445" t="s">
        <v>1836</v>
      </c>
      <c r="K1466" s="446"/>
      <c r="L1466" s="657"/>
      <c r="M1466" s="436"/>
      <c r="N1466" s="1477"/>
      <c r="O1466" s="436"/>
      <c r="P1466" s="448"/>
      <c r="Q1466" s="1064"/>
      <c r="R1466" s="1064"/>
      <c r="S1466" s="1064"/>
      <c r="T1466" s="436"/>
      <c r="U1466" s="436"/>
      <c r="V1466" s="436"/>
      <c r="W1466" s="436"/>
      <c r="X1466" s="436"/>
      <c r="Y1466" s="436"/>
      <c r="Z1466" s="436"/>
      <c r="AA1466" s="436"/>
      <c r="AB1466" s="249"/>
      <c r="AC1466" s="249"/>
      <c r="AD1466" s="249"/>
      <c r="AE1466" s="249"/>
      <c r="AF1466" s="249"/>
      <c r="AG1466" s="249"/>
      <c r="AH1466" s="1435" t="s">
        <v>364</v>
      </c>
      <c r="AI1466" s="225"/>
      <c r="AJ1466" s="266"/>
      <c r="AK1466" s="1636"/>
      <c r="AL1466" s="483"/>
      <c r="AM1466"/>
      <c r="AO1466" t="s">
        <v>364</v>
      </c>
      <c r="AQ1466" s="1453"/>
    </row>
    <row r="1467" spans="1:43" ht="15" customHeight="1" outlineLevel="1" x14ac:dyDescent="0.2">
      <c r="A1467" s="787"/>
      <c r="B1467" s="781" t="s">
        <v>2278</v>
      </c>
      <c r="C1467" s="977"/>
      <c r="D1467" s="977"/>
      <c r="E1467" s="767">
        <v>512</v>
      </c>
      <c r="F1467" s="276" t="s">
        <v>457</v>
      </c>
      <c r="G1467" s="276" t="s">
        <v>28</v>
      </c>
      <c r="H1467" s="277"/>
      <c r="I1467" s="902" t="s">
        <v>587</v>
      </c>
      <c r="J1467" s="442" t="s">
        <v>1837</v>
      </c>
      <c r="K1467" s="224"/>
      <c r="L1467" s="649"/>
      <c r="M1467" s="249"/>
      <c r="N1467" s="1464"/>
      <c r="O1467" s="249"/>
      <c r="P1467" s="250"/>
      <c r="Q1467" s="1048"/>
      <c r="R1467" s="1048"/>
      <c r="S1467" s="1048"/>
      <c r="T1467" s="249"/>
      <c r="U1467" s="249"/>
      <c r="V1467" s="249"/>
      <c r="W1467" s="249"/>
      <c r="X1467" s="249"/>
      <c r="Y1467" s="249"/>
      <c r="Z1467" s="249"/>
      <c r="AA1467" s="249"/>
      <c r="AB1467" s="249"/>
      <c r="AC1467" s="249"/>
      <c r="AD1467" s="249"/>
      <c r="AE1467" s="249"/>
      <c r="AF1467" s="249"/>
      <c r="AG1467" s="249"/>
      <c r="AH1467" s="1435" t="s">
        <v>364</v>
      </c>
      <c r="AI1467" s="225"/>
      <c r="AJ1467" s="266"/>
      <c r="AK1467" s="1636"/>
      <c r="AL1467" s="483"/>
      <c r="AM1467"/>
      <c r="AO1467" t="s">
        <v>364</v>
      </c>
      <c r="AQ1467" s="1453"/>
    </row>
    <row r="1468" spans="1:43" ht="15" customHeight="1" outlineLevel="1" x14ac:dyDescent="0.2">
      <c r="A1468" s="787"/>
      <c r="B1468" s="781" t="s">
        <v>2278</v>
      </c>
      <c r="C1468" s="977"/>
      <c r="D1468" s="977"/>
      <c r="E1468" s="767">
        <v>512</v>
      </c>
      <c r="F1468" s="276" t="s">
        <v>457</v>
      </c>
      <c r="G1468" s="276" t="s">
        <v>28</v>
      </c>
      <c r="H1468" s="277"/>
      <c r="I1468" s="902" t="s">
        <v>587</v>
      </c>
      <c r="J1468" s="442" t="s">
        <v>3259</v>
      </c>
      <c r="K1468" s="224"/>
      <c r="L1468" s="649"/>
      <c r="M1468" s="249"/>
      <c r="N1468" s="1464"/>
      <c r="O1468" s="249"/>
      <c r="P1468" s="250"/>
      <c r="Q1468" s="1048"/>
      <c r="R1468" s="1048"/>
      <c r="S1468" s="1048"/>
      <c r="T1468" s="249"/>
      <c r="U1468" s="249"/>
      <c r="V1468" s="249"/>
      <c r="W1468" s="249"/>
      <c r="X1468" s="249"/>
      <c r="Y1468" s="249"/>
      <c r="Z1468" s="249"/>
      <c r="AA1468" s="249"/>
      <c r="AB1468" s="249"/>
      <c r="AC1468" s="249"/>
      <c r="AD1468" s="249"/>
      <c r="AE1468" s="249"/>
      <c r="AF1468" s="249"/>
      <c r="AG1468" s="249"/>
      <c r="AH1468" s="1435"/>
      <c r="AI1468" s="225"/>
      <c r="AJ1468" s="266"/>
      <c r="AK1468" s="1636"/>
      <c r="AL1468" s="483"/>
      <c r="AM1468"/>
      <c r="AQ1468" s="1453"/>
    </row>
    <row r="1469" spans="1:43" ht="15" customHeight="1" outlineLevel="1" x14ac:dyDescent="0.2">
      <c r="A1469" s="787"/>
      <c r="B1469" s="781" t="s">
        <v>2278</v>
      </c>
      <c r="C1469" s="977"/>
      <c r="D1469" s="977"/>
      <c r="E1469" s="767">
        <v>512</v>
      </c>
      <c r="F1469" s="276" t="s">
        <v>457</v>
      </c>
      <c r="G1469" s="276" t="s">
        <v>28</v>
      </c>
      <c r="H1469" s="277"/>
      <c r="I1469" s="902" t="s">
        <v>587</v>
      </c>
      <c r="J1469" s="442" t="s">
        <v>3099</v>
      </c>
      <c r="K1469" s="224"/>
      <c r="L1469" s="649"/>
      <c r="M1469" s="249"/>
      <c r="N1469" s="1464"/>
      <c r="O1469" s="249"/>
      <c r="P1469" s="250"/>
      <c r="Q1469" s="1048"/>
      <c r="R1469" s="1048"/>
      <c r="S1469" s="1048"/>
      <c r="T1469" s="249"/>
      <c r="U1469" s="249"/>
      <c r="V1469" s="249"/>
      <c r="W1469" s="249"/>
      <c r="X1469" s="249"/>
      <c r="Y1469" s="249"/>
      <c r="Z1469" s="249"/>
      <c r="AA1469" s="249"/>
      <c r="AB1469" s="249"/>
      <c r="AC1469" s="249"/>
      <c r="AD1469" s="249"/>
      <c r="AE1469" s="249"/>
      <c r="AF1469" s="249"/>
      <c r="AG1469" s="249"/>
      <c r="AH1469" s="1435"/>
      <c r="AI1469" s="225"/>
      <c r="AJ1469" s="266"/>
      <c r="AK1469" s="1636"/>
      <c r="AL1469" s="483"/>
      <c r="AM1469"/>
      <c r="AQ1469" s="1453"/>
    </row>
    <row r="1470" spans="1:43" ht="15" customHeight="1" outlineLevel="1" x14ac:dyDescent="0.2">
      <c r="A1470" s="787"/>
      <c r="B1470" s="807" t="s">
        <v>2278</v>
      </c>
      <c r="C1470" s="978"/>
      <c r="D1470" s="978"/>
      <c r="E1470" s="767">
        <v>512</v>
      </c>
      <c r="F1470" s="276" t="s">
        <v>457</v>
      </c>
      <c r="G1470" s="276" t="s">
        <v>28</v>
      </c>
      <c r="H1470" s="277"/>
      <c r="I1470" s="902" t="s">
        <v>587</v>
      </c>
      <c r="J1470" s="442" t="s">
        <v>3100</v>
      </c>
      <c r="K1470" s="224"/>
      <c r="L1470" s="649"/>
      <c r="M1470" s="249"/>
      <c r="N1470" s="1464"/>
      <c r="O1470" s="249"/>
      <c r="P1470" s="250"/>
      <c r="Q1470" s="1048"/>
      <c r="R1470" s="1048"/>
      <c r="S1470" s="1048"/>
      <c r="T1470" s="249"/>
      <c r="U1470" s="249"/>
      <c r="V1470" s="249"/>
      <c r="W1470" s="249"/>
      <c r="X1470" s="249"/>
      <c r="Y1470" s="249"/>
      <c r="Z1470" s="249"/>
      <c r="AA1470" s="249"/>
      <c r="AB1470" s="249"/>
      <c r="AC1470" s="249"/>
      <c r="AD1470" s="249"/>
      <c r="AE1470" s="249"/>
      <c r="AF1470" s="249"/>
      <c r="AG1470" s="249"/>
      <c r="AH1470" s="1435"/>
      <c r="AI1470" s="225"/>
      <c r="AJ1470" s="266"/>
      <c r="AK1470" s="1636"/>
      <c r="AL1470" s="483"/>
      <c r="AM1470"/>
      <c r="AQ1470" s="1453"/>
    </row>
    <row r="1471" spans="1:43" outlineLevel="1" x14ac:dyDescent="0.2">
      <c r="A1471" s="787"/>
      <c r="B1471" s="807" t="s">
        <v>2278</v>
      </c>
      <c r="C1471" s="978"/>
      <c r="D1471" s="978"/>
      <c r="E1471" s="767">
        <v>512</v>
      </c>
      <c r="F1471" s="276" t="s">
        <v>457</v>
      </c>
      <c r="G1471" s="276" t="s">
        <v>28</v>
      </c>
      <c r="H1471" s="277"/>
      <c r="I1471" s="902" t="s">
        <v>587</v>
      </c>
      <c r="J1471" s="442" t="s">
        <v>3429</v>
      </c>
      <c r="K1471" s="224"/>
      <c r="L1471" s="649"/>
      <c r="M1471" s="249"/>
      <c r="N1471" s="1464"/>
      <c r="O1471" s="249"/>
      <c r="P1471" s="250"/>
      <c r="Q1471" s="1048"/>
      <c r="R1471" s="1048"/>
      <c r="S1471" s="1048"/>
      <c r="T1471" s="249"/>
      <c r="U1471" s="249"/>
      <c r="V1471" s="249"/>
      <c r="W1471" s="249"/>
      <c r="X1471" s="249"/>
      <c r="Y1471" s="249"/>
      <c r="Z1471" s="249"/>
      <c r="AA1471" s="249"/>
      <c r="AB1471" s="249"/>
      <c r="AC1471" s="249"/>
      <c r="AD1471" s="249"/>
      <c r="AE1471" s="249"/>
      <c r="AF1471" s="249"/>
      <c r="AG1471" s="249"/>
      <c r="AH1471" s="1435" t="s">
        <v>364</v>
      </c>
      <c r="AI1471" s="225"/>
      <c r="AJ1471" s="266"/>
      <c r="AK1471" s="1636"/>
      <c r="AL1471" s="483"/>
      <c r="AM1471"/>
      <c r="AO1471" t="s">
        <v>364</v>
      </c>
      <c r="AQ1471" s="1453"/>
    </row>
    <row r="1472" spans="1:43" outlineLevel="1" x14ac:dyDescent="0.2">
      <c r="A1472" s="787"/>
      <c r="B1472" s="807" t="s">
        <v>2278</v>
      </c>
      <c r="C1472" s="978"/>
      <c r="D1472" s="978"/>
      <c r="E1472" s="768">
        <v>512</v>
      </c>
      <c r="F1472" s="289" t="s">
        <v>457</v>
      </c>
      <c r="G1472" s="289" t="s">
        <v>28</v>
      </c>
      <c r="H1472" s="290"/>
      <c r="I1472" s="897" t="s">
        <v>587</v>
      </c>
      <c r="J1472" s="442" t="s">
        <v>3562</v>
      </c>
      <c r="K1472" s="224"/>
      <c r="L1472" s="649"/>
      <c r="M1472" s="249"/>
      <c r="N1472" s="1464"/>
      <c r="O1472" s="249"/>
      <c r="P1472" s="250"/>
      <c r="Q1472" s="1048"/>
      <c r="R1472" s="1048"/>
      <c r="S1472" s="1048"/>
      <c r="T1472" s="249"/>
      <c r="U1472" s="249"/>
      <c r="V1472" s="249"/>
      <c r="W1472" s="249"/>
      <c r="X1472" s="249"/>
      <c r="Y1472" s="249"/>
      <c r="Z1472" s="249"/>
      <c r="AA1472" s="249"/>
      <c r="AB1472" s="249"/>
      <c r="AC1472" s="249"/>
      <c r="AD1472" s="249"/>
      <c r="AE1472" s="249"/>
      <c r="AF1472" s="249"/>
      <c r="AG1472" s="249"/>
      <c r="AH1472" s="1435"/>
      <c r="AI1472" s="225"/>
      <c r="AJ1472" s="266"/>
      <c r="AK1472" s="1636"/>
      <c r="AL1472" s="483"/>
      <c r="AM1472"/>
      <c r="AQ1472" s="1453"/>
    </row>
    <row r="1473" spans="1:43" ht="39.75" customHeight="1" x14ac:dyDescent="0.2">
      <c r="A1473" s="804" t="s">
        <v>2704</v>
      </c>
      <c r="B1473" s="805" t="s">
        <v>2278</v>
      </c>
      <c r="C1473" s="975" t="s">
        <v>2557</v>
      </c>
      <c r="D1473" s="975" t="s">
        <v>455</v>
      </c>
      <c r="E1473" s="769">
        <v>512</v>
      </c>
      <c r="F1473" s="336" t="s">
        <v>459</v>
      </c>
      <c r="G1473" s="268" t="s">
        <v>28</v>
      </c>
      <c r="H1473" s="268" t="s">
        <v>498</v>
      </c>
      <c r="I1473" s="898"/>
      <c r="J1473" s="302" t="s">
        <v>3094</v>
      </c>
      <c r="K1473" s="327">
        <v>132082.4</v>
      </c>
      <c r="L1473" s="327" t="s">
        <v>583</v>
      </c>
      <c r="M1473" s="272">
        <v>8.07</v>
      </c>
      <c r="N1473" s="1097"/>
      <c r="O1473" s="273">
        <v>234053.4192</v>
      </c>
      <c r="P1473" s="269"/>
      <c r="Q1473" s="1055">
        <v>5851.3354799999997</v>
      </c>
      <c r="R1473" s="1055">
        <v>15073.040199999998</v>
      </c>
      <c r="S1473" s="1055">
        <v>4681.0683800000006</v>
      </c>
      <c r="T1473" s="274">
        <v>259658.86325999995</v>
      </c>
      <c r="U1473" s="272">
        <v>41805.076970000002</v>
      </c>
      <c r="V1473" s="272">
        <v>301463.94023000007</v>
      </c>
      <c r="W1473" s="275">
        <v>8670.6501000000007</v>
      </c>
      <c r="X1473" s="275">
        <v>1459.2173999999998</v>
      </c>
      <c r="Y1473" s="275">
        <v>3796.6121999999996</v>
      </c>
      <c r="Z1473" s="272">
        <v>13926.479699999998</v>
      </c>
      <c r="AA1473" s="274">
        <v>315390.41993000003</v>
      </c>
      <c r="AB1473" s="339">
        <v>62496</v>
      </c>
      <c r="AC1473" s="339">
        <v>3438.5</v>
      </c>
      <c r="AD1473" s="339">
        <v>950.04</v>
      </c>
      <c r="AE1473" s="340">
        <v>68463.12</v>
      </c>
      <c r="AF1473" s="340">
        <v>3766.81</v>
      </c>
      <c r="AG1473" s="340">
        <v>1561.12</v>
      </c>
      <c r="AH1473" s="842">
        <v>389181.46993000002</v>
      </c>
      <c r="AI1473" s="842">
        <v>2.95</v>
      </c>
      <c r="AJ1473" s="395"/>
      <c r="AK1473" s="1635">
        <v>213</v>
      </c>
      <c r="AL1473" s="484"/>
      <c r="AM1473" s="751" t="s">
        <v>2604</v>
      </c>
      <c r="AN1473" t="b">
        <v>0</v>
      </c>
      <c r="AO1473" t="e">
        <v>#NAME?</v>
      </c>
      <c r="AQ1473" s="1454"/>
    </row>
    <row r="1474" spans="1:43" outlineLevel="1" x14ac:dyDescent="0.2">
      <c r="A1474" s="787"/>
      <c r="B1474" s="781" t="s">
        <v>2278</v>
      </c>
      <c r="C1474" s="977"/>
      <c r="D1474" s="977"/>
      <c r="E1474" s="767">
        <v>512</v>
      </c>
      <c r="F1474" s="276" t="s">
        <v>459</v>
      </c>
      <c r="G1474" s="276" t="s">
        <v>28</v>
      </c>
      <c r="H1474" s="277"/>
      <c r="I1474" s="895">
        <v>1</v>
      </c>
      <c r="J1474" s="279" t="s">
        <v>546</v>
      </c>
      <c r="K1474" s="319">
        <v>25233</v>
      </c>
      <c r="L1474" s="321"/>
      <c r="M1474" s="281">
        <v>1</v>
      </c>
      <c r="N1474" s="1463">
        <v>54</v>
      </c>
      <c r="O1474" s="283">
        <v>44146.32</v>
      </c>
      <c r="P1474" s="284">
        <v>2.5</v>
      </c>
      <c r="Q1474" s="1056">
        <v>1103.6579999999999</v>
      </c>
      <c r="R1474" s="1056">
        <v>2843.0230099999999</v>
      </c>
      <c r="S1474" s="1056">
        <v>882.92639999999994</v>
      </c>
      <c r="T1474" s="285">
        <v>48975.927409999997</v>
      </c>
      <c r="U1474" s="286">
        <v>7885.1243100000002</v>
      </c>
      <c r="V1474" s="286">
        <v>56861.051719999996</v>
      </c>
      <c r="W1474" s="287">
        <v>1074.43</v>
      </c>
      <c r="X1474" s="287">
        <v>180.82</v>
      </c>
      <c r="Y1474" s="287">
        <v>470.46</v>
      </c>
      <c r="Z1474" s="286">
        <v>1725.71</v>
      </c>
      <c r="AA1474" s="285">
        <v>58586.761719999995</v>
      </c>
      <c r="AB1474" s="350"/>
      <c r="AC1474" s="350"/>
      <c r="AD1474" s="350"/>
      <c r="AE1474" s="350"/>
      <c r="AF1474" s="350"/>
      <c r="AG1474" s="350"/>
      <c r="AH1474" s="843" t="s">
        <v>364</v>
      </c>
      <c r="AI1474" s="843"/>
      <c r="AJ1474" s="351"/>
      <c r="AK1474" s="1636"/>
      <c r="AL1474" s="483"/>
      <c r="AM1474"/>
      <c r="AO1474" t="s">
        <v>364</v>
      </c>
      <c r="AQ1474" s="1453"/>
    </row>
    <row r="1475" spans="1:43" outlineLevel="1" x14ac:dyDescent="0.2">
      <c r="A1475" s="787"/>
      <c r="B1475" s="781" t="s">
        <v>2278</v>
      </c>
      <c r="C1475" s="977"/>
      <c r="D1475" s="977"/>
      <c r="E1475" s="767">
        <v>512</v>
      </c>
      <c r="F1475" s="276" t="s">
        <v>459</v>
      </c>
      <c r="G1475" s="276" t="s">
        <v>28</v>
      </c>
      <c r="H1475" s="277"/>
      <c r="I1475" s="895">
        <v>150</v>
      </c>
      <c r="J1475" s="279" t="s">
        <v>3427</v>
      </c>
      <c r="K1475" s="319">
        <v>43044</v>
      </c>
      <c r="L1475" s="322"/>
      <c r="M1475" s="281">
        <v>2</v>
      </c>
      <c r="N1475" s="1463">
        <v>50</v>
      </c>
      <c r="O1475" s="283">
        <v>75472.800000000003</v>
      </c>
      <c r="P1475" s="284">
        <v>2.5</v>
      </c>
      <c r="Q1475" s="1056">
        <v>1886.82</v>
      </c>
      <c r="R1475" s="1056">
        <v>4860.4483200000004</v>
      </c>
      <c r="S1475" s="1056">
        <v>1509.4559999999999</v>
      </c>
      <c r="T1475" s="285">
        <v>83729.524320000011</v>
      </c>
      <c r="U1475" s="286">
        <v>13480.45342</v>
      </c>
      <c r="V1475" s="286">
        <v>97209.977740000017</v>
      </c>
      <c r="W1475" s="287">
        <v>2148.86</v>
      </c>
      <c r="X1475" s="287">
        <v>361.64</v>
      </c>
      <c r="Y1475" s="287">
        <v>940.92</v>
      </c>
      <c r="Z1475" s="286">
        <v>3451.42</v>
      </c>
      <c r="AA1475" s="285">
        <v>100661.39774000001</v>
      </c>
      <c r="AB1475" s="249"/>
      <c r="AC1475" s="249"/>
      <c r="AD1475" s="249"/>
      <c r="AE1475" s="249"/>
      <c r="AF1475" s="249"/>
      <c r="AG1475" s="249"/>
      <c r="AH1475" s="225" t="s">
        <v>364</v>
      </c>
      <c r="AI1475" s="225"/>
      <c r="AJ1475" s="266"/>
      <c r="AK1475" s="1636"/>
      <c r="AL1475" s="483"/>
      <c r="AM1475"/>
      <c r="AO1475" t="s">
        <v>364</v>
      </c>
      <c r="AQ1475" s="1453"/>
    </row>
    <row r="1476" spans="1:43" outlineLevel="1" x14ac:dyDescent="0.2">
      <c r="A1476" s="787"/>
      <c r="B1476" s="781" t="s">
        <v>2278</v>
      </c>
      <c r="C1476" s="977"/>
      <c r="D1476" s="977"/>
      <c r="E1476" s="767">
        <v>512</v>
      </c>
      <c r="F1476" s="276" t="s">
        <v>459</v>
      </c>
      <c r="G1476" s="276" t="s">
        <v>28</v>
      </c>
      <c r="H1476" s="277"/>
      <c r="I1476" s="895">
        <v>152</v>
      </c>
      <c r="J1476" s="279" t="s">
        <v>3428</v>
      </c>
      <c r="K1476" s="319">
        <v>4304.4000000000005</v>
      </c>
      <c r="L1476" s="322"/>
      <c r="M1476" s="281">
        <v>1</v>
      </c>
      <c r="N1476" s="1463">
        <v>39</v>
      </c>
      <c r="O1476" s="283">
        <v>24513</v>
      </c>
      <c r="P1476" s="284">
        <v>2.5</v>
      </c>
      <c r="Q1476" s="1056">
        <v>612.82500000000005</v>
      </c>
      <c r="R1476" s="1056">
        <v>1578.6371999999999</v>
      </c>
      <c r="S1476" s="1056">
        <v>490.26</v>
      </c>
      <c r="T1476" s="285">
        <v>27194.7222</v>
      </c>
      <c r="U1476" s="286">
        <v>4378.3502699999999</v>
      </c>
      <c r="V1476" s="286">
        <v>31573.072469999999</v>
      </c>
      <c r="W1476" s="287">
        <v>1074.43</v>
      </c>
      <c r="X1476" s="287">
        <v>180.82</v>
      </c>
      <c r="Y1476" s="287">
        <v>470.46</v>
      </c>
      <c r="Z1476" s="286">
        <v>1725.71</v>
      </c>
      <c r="AA1476" s="285">
        <v>33298.782469999998</v>
      </c>
      <c r="AB1476" s="249"/>
      <c r="AC1476" s="249"/>
      <c r="AD1476" s="249"/>
      <c r="AE1476" s="249"/>
      <c r="AF1476" s="249"/>
      <c r="AG1476" s="249"/>
      <c r="AH1476" s="225"/>
      <c r="AI1476" s="225"/>
      <c r="AJ1476" s="266"/>
      <c r="AK1476" s="1636"/>
      <c r="AL1476" s="483"/>
      <c r="AM1476"/>
      <c r="AQ1476" s="1453"/>
    </row>
    <row r="1477" spans="1:43" outlineLevel="1" x14ac:dyDescent="0.2">
      <c r="A1477" s="787"/>
      <c r="B1477" s="781" t="s">
        <v>2278</v>
      </c>
      <c r="C1477" s="977"/>
      <c r="D1477" s="977"/>
      <c r="E1477" s="767">
        <v>513</v>
      </c>
      <c r="F1477" s="276" t="s">
        <v>461</v>
      </c>
      <c r="G1477" s="276" t="s">
        <v>28</v>
      </c>
      <c r="H1477" s="277"/>
      <c r="I1477" s="895">
        <v>140</v>
      </c>
      <c r="J1477" s="279" t="s">
        <v>536</v>
      </c>
      <c r="K1477" s="319">
        <v>21522</v>
      </c>
      <c r="L1477" s="322"/>
      <c r="M1477" s="281">
        <v>1</v>
      </c>
      <c r="N1477" s="1463">
        <v>39</v>
      </c>
      <c r="O1477" s="283">
        <v>24513</v>
      </c>
      <c r="P1477" s="284">
        <v>2.5</v>
      </c>
      <c r="Q1477" s="1056">
        <v>612.82500000000005</v>
      </c>
      <c r="R1477" s="1056">
        <v>1578.6371999999999</v>
      </c>
      <c r="S1477" s="1056">
        <v>490.26</v>
      </c>
      <c r="T1477" s="285">
        <v>27194.7222</v>
      </c>
      <c r="U1477" s="286">
        <v>4378.3502699999999</v>
      </c>
      <c r="V1477" s="286">
        <v>31573.072469999999</v>
      </c>
      <c r="W1477" s="287">
        <v>1074.43</v>
      </c>
      <c r="X1477" s="287">
        <v>180.82</v>
      </c>
      <c r="Y1477" s="287">
        <v>470.46</v>
      </c>
      <c r="Z1477" s="286">
        <v>1725.71</v>
      </c>
      <c r="AA1477" s="285">
        <v>33298.782469999998</v>
      </c>
      <c r="AB1477" s="249"/>
      <c r="AC1477" s="249"/>
      <c r="AD1477" s="249"/>
      <c r="AE1477" s="249"/>
      <c r="AF1477" s="249"/>
      <c r="AG1477" s="249"/>
      <c r="AH1477" s="225" t="s">
        <v>364</v>
      </c>
      <c r="AI1477" s="225"/>
      <c r="AJ1477" s="266"/>
      <c r="AK1477" s="1636"/>
      <c r="AL1477" s="483"/>
      <c r="AM1477"/>
      <c r="AQ1477" s="1453"/>
    </row>
    <row r="1478" spans="1:43" outlineLevel="1" x14ac:dyDescent="0.2">
      <c r="A1478" s="787"/>
      <c r="B1478" s="781" t="s">
        <v>2278</v>
      </c>
      <c r="C1478" s="977"/>
      <c r="D1478" s="977"/>
      <c r="E1478" s="767">
        <v>512</v>
      </c>
      <c r="F1478" s="276" t="s">
        <v>459</v>
      </c>
      <c r="G1478" s="276" t="s">
        <v>28</v>
      </c>
      <c r="H1478" s="277"/>
      <c r="I1478" s="895">
        <v>209</v>
      </c>
      <c r="J1478" s="279" t="s">
        <v>539</v>
      </c>
      <c r="K1478" s="319">
        <v>21522</v>
      </c>
      <c r="L1478" s="322"/>
      <c r="M1478" s="281">
        <v>1</v>
      </c>
      <c r="N1478" s="1463">
        <v>39</v>
      </c>
      <c r="O1478" s="283">
        <v>24513</v>
      </c>
      <c r="P1478" s="284">
        <v>2.5</v>
      </c>
      <c r="Q1478" s="1056">
        <v>612.82500000000005</v>
      </c>
      <c r="R1478" s="1056">
        <v>1578.6371999999999</v>
      </c>
      <c r="S1478" s="1056">
        <v>490.26</v>
      </c>
      <c r="T1478" s="285">
        <v>27194.7222</v>
      </c>
      <c r="U1478" s="286">
        <v>4378.3502699999999</v>
      </c>
      <c r="V1478" s="286">
        <v>31573.072469999999</v>
      </c>
      <c r="W1478" s="287">
        <v>1074.43</v>
      </c>
      <c r="X1478" s="287">
        <v>180.82</v>
      </c>
      <c r="Y1478" s="287">
        <v>470.46</v>
      </c>
      <c r="Z1478" s="286">
        <v>1725.71</v>
      </c>
      <c r="AA1478" s="285">
        <v>33298.782469999998</v>
      </c>
      <c r="AB1478" s="249"/>
      <c r="AC1478" s="249"/>
      <c r="AD1478" s="249"/>
      <c r="AE1478" s="249"/>
      <c r="AF1478" s="249"/>
      <c r="AG1478" s="249"/>
      <c r="AH1478" s="225" t="s">
        <v>364</v>
      </c>
      <c r="AI1478" s="225"/>
      <c r="AJ1478" s="266"/>
      <c r="AK1478" s="1636"/>
      <c r="AL1478" s="483"/>
      <c r="AM1478"/>
      <c r="AO1478" t="s">
        <v>364</v>
      </c>
      <c r="AQ1478" s="1453"/>
    </row>
    <row r="1479" spans="1:43" outlineLevel="1" x14ac:dyDescent="0.2">
      <c r="A1479" s="787"/>
      <c r="B1479" s="781" t="s">
        <v>2278</v>
      </c>
      <c r="C1479" s="977"/>
      <c r="D1479" s="977"/>
      <c r="E1479" s="767">
        <v>512</v>
      </c>
      <c r="F1479" s="276" t="s">
        <v>459</v>
      </c>
      <c r="G1479" s="276" t="s">
        <v>28</v>
      </c>
      <c r="H1479" s="277"/>
      <c r="I1479" s="895">
        <v>80</v>
      </c>
      <c r="J1479" s="279" t="s">
        <v>561</v>
      </c>
      <c r="K1479" s="319">
        <v>16457</v>
      </c>
      <c r="L1479" s="322"/>
      <c r="M1479" s="281">
        <v>1</v>
      </c>
      <c r="N1479" s="1463">
        <v>39</v>
      </c>
      <c r="O1479" s="283">
        <v>24513</v>
      </c>
      <c r="P1479" s="284">
        <v>2.5</v>
      </c>
      <c r="Q1479" s="1056">
        <v>612.82500000000005</v>
      </c>
      <c r="R1479" s="1056">
        <v>1578.6371999999999</v>
      </c>
      <c r="S1479" s="1056">
        <v>490.26</v>
      </c>
      <c r="T1479" s="285">
        <v>27194.7222</v>
      </c>
      <c r="U1479" s="286">
        <v>4378.3502699999999</v>
      </c>
      <c r="V1479" s="286">
        <v>31573.072469999999</v>
      </c>
      <c r="W1479" s="287">
        <v>1074.43</v>
      </c>
      <c r="X1479" s="287">
        <v>180.82</v>
      </c>
      <c r="Y1479" s="287">
        <v>470.46</v>
      </c>
      <c r="Z1479" s="286">
        <v>1725.71</v>
      </c>
      <c r="AA1479" s="285">
        <v>33298.782469999998</v>
      </c>
      <c r="AB1479" s="249"/>
      <c r="AC1479" s="249"/>
      <c r="AD1479" s="249"/>
      <c r="AE1479" s="249"/>
      <c r="AF1479" s="249"/>
      <c r="AG1479" s="249"/>
      <c r="AH1479" s="225" t="s">
        <v>364</v>
      </c>
      <c r="AI1479" s="225"/>
      <c r="AJ1479" s="266"/>
      <c r="AK1479" s="1636"/>
      <c r="AL1479" s="483"/>
      <c r="AM1479"/>
      <c r="AO1479" t="s">
        <v>364</v>
      </c>
      <c r="AQ1479" s="1453"/>
    </row>
    <row r="1480" spans="1:43" outlineLevel="1" x14ac:dyDescent="0.2">
      <c r="A1480" s="787"/>
      <c r="B1480" s="781" t="s">
        <v>2278</v>
      </c>
      <c r="C1480" s="977"/>
      <c r="D1480" s="977"/>
      <c r="E1480" s="767">
        <v>512</v>
      </c>
      <c r="F1480" s="276" t="s">
        <v>459</v>
      </c>
      <c r="G1480" s="276" t="s">
        <v>28</v>
      </c>
      <c r="H1480" s="277"/>
      <c r="I1480" s="895">
        <v>200</v>
      </c>
      <c r="J1480" s="279" t="s">
        <v>1927</v>
      </c>
      <c r="K1480" s="277"/>
      <c r="L1480" s="322"/>
      <c r="M1480" s="281">
        <v>1.07</v>
      </c>
      <c r="N1480" s="1463">
        <v>27</v>
      </c>
      <c r="O1480" s="283">
        <v>16382.299199999999</v>
      </c>
      <c r="P1480" s="284">
        <v>2.5</v>
      </c>
      <c r="Q1480" s="1056">
        <v>409.55748</v>
      </c>
      <c r="R1480" s="1056">
        <v>1055.02007</v>
      </c>
      <c r="S1480" s="1056">
        <v>327.64598000000001</v>
      </c>
      <c r="T1480" s="285">
        <v>18174.522730000001</v>
      </c>
      <c r="U1480" s="286">
        <v>2926.09816</v>
      </c>
      <c r="V1480" s="286">
        <v>21100.620890000002</v>
      </c>
      <c r="W1480" s="287">
        <v>1149.6401000000001</v>
      </c>
      <c r="X1480" s="287">
        <v>193.47739999999999</v>
      </c>
      <c r="Y1480" s="287">
        <v>503.3922</v>
      </c>
      <c r="Z1480" s="286">
        <v>1846.5097000000001</v>
      </c>
      <c r="AA1480" s="285">
        <v>22947.130590000001</v>
      </c>
      <c r="AB1480" s="249"/>
      <c r="AC1480" s="249"/>
      <c r="AD1480" s="249"/>
      <c r="AE1480" s="249"/>
      <c r="AF1480" s="249"/>
      <c r="AG1480" s="249"/>
      <c r="AH1480" s="225" t="s">
        <v>364</v>
      </c>
      <c r="AI1480" s="225"/>
      <c r="AJ1480" s="266"/>
      <c r="AK1480" s="1636"/>
      <c r="AL1480" s="483"/>
      <c r="AM1480"/>
      <c r="AO1480" t="s">
        <v>364</v>
      </c>
      <c r="AQ1480" s="1453"/>
    </row>
    <row r="1481" spans="1:43" ht="15" customHeight="1" outlineLevel="1" x14ac:dyDescent="0.2">
      <c r="A1481" s="787"/>
      <c r="B1481" s="781" t="s">
        <v>2278</v>
      </c>
      <c r="C1481" s="977"/>
      <c r="D1481" s="977"/>
      <c r="E1481" s="767">
        <v>512</v>
      </c>
      <c r="F1481" s="276" t="s">
        <v>459</v>
      </c>
      <c r="G1481" s="276" t="s">
        <v>28</v>
      </c>
      <c r="H1481" s="277"/>
      <c r="I1481" s="902" t="s">
        <v>587</v>
      </c>
      <c r="J1481" s="445" t="s">
        <v>1836</v>
      </c>
      <c r="K1481" s="446"/>
      <c r="L1481" s="657"/>
      <c r="M1481" s="436"/>
      <c r="N1481" s="1477"/>
      <c r="O1481" s="436"/>
      <c r="P1481" s="448"/>
      <c r="Q1481" s="1064"/>
      <c r="R1481" s="1064"/>
      <c r="S1481" s="1064"/>
      <c r="T1481" s="436"/>
      <c r="U1481" s="436"/>
      <c r="V1481" s="436"/>
      <c r="W1481" s="436"/>
      <c r="X1481" s="436"/>
      <c r="Y1481" s="436"/>
      <c r="Z1481" s="436"/>
      <c r="AA1481" s="436"/>
      <c r="AB1481" s="249"/>
      <c r="AC1481" s="249"/>
      <c r="AD1481" s="249"/>
      <c r="AE1481" s="249"/>
      <c r="AF1481" s="249"/>
      <c r="AG1481" s="249"/>
      <c r="AH1481" s="225" t="s">
        <v>364</v>
      </c>
      <c r="AI1481" s="225"/>
      <c r="AJ1481" s="266"/>
      <c r="AK1481" s="1636"/>
      <c r="AL1481" s="483"/>
      <c r="AM1481"/>
      <c r="AO1481" t="s">
        <v>364</v>
      </c>
      <c r="AQ1481" s="1453"/>
    </row>
    <row r="1482" spans="1:43" ht="15" customHeight="1" outlineLevel="1" x14ac:dyDescent="0.2">
      <c r="A1482" s="787"/>
      <c r="B1482" s="781" t="s">
        <v>2278</v>
      </c>
      <c r="C1482" s="977"/>
      <c r="D1482" s="977"/>
      <c r="E1482" s="767">
        <v>512</v>
      </c>
      <c r="F1482" s="276" t="s">
        <v>459</v>
      </c>
      <c r="G1482" s="276" t="s">
        <v>28</v>
      </c>
      <c r="H1482" s="277"/>
      <c r="I1482" s="902" t="s">
        <v>587</v>
      </c>
      <c r="J1482" s="442" t="s">
        <v>1838</v>
      </c>
      <c r="K1482" s="224"/>
      <c r="L1482" s="649"/>
      <c r="M1482" s="249"/>
      <c r="N1482" s="1464"/>
      <c r="O1482" s="249"/>
      <c r="P1482" s="250"/>
      <c r="Q1482" s="1048"/>
      <c r="R1482" s="1048"/>
      <c r="S1482" s="1048"/>
      <c r="T1482" s="249"/>
      <c r="U1482" s="249"/>
      <c r="V1482" s="249"/>
      <c r="W1482" s="249"/>
      <c r="X1482" s="249"/>
      <c r="Y1482" s="249"/>
      <c r="Z1482" s="249"/>
      <c r="AA1482" s="249"/>
      <c r="AB1482" s="249"/>
      <c r="AC1482" s="249"/>
      <c r="AD1482" s="249"/>
      <c r="AE1482" s="249"/>
      <c r="AF1482" s="249"/>
      <c r="AG1482" s="249"/>
      <c r="AH1482" s="225" t="s">
        <v>364</v>
      </c>
      <c r="AI1482" s="225"/>
      <c r="AJ1482" s="266"/>
      <c r="AK1482" s="1636"/>
      <c r="AL1482" s="483"/>
      <c r="AM1482"/>
      <c r="AO1482" t="s">
        <v>364</v>
      </c>
      <c r="AQ1482" s="1453"/>
    </row>
    <row r="1483" spans="1:43" ht="15" customHeight="1" outlineLevel="1" x14ac:dyDescent="0.2">
      <c r="A1483" s="787"/>
      <c r="B1483" s="807" t="s">
        <v>2278</v>
      </c>
      <c r="C1483" s="978"/>
      <c r="D1483" s="978"/>
      <c r="E1483" s="767">
        <v>512</v>
      </c>
      <c r="F1483" s="276" t="s">
        <v>459</v>
      </c>
      <c r="G1483" s="276" t="s">
        <v>28</v>
      </c>
      <c r="H1483" s="277"/>
      <c r="I1483" s="902" t="s">
        <v>587</v>
      </c>
      <c r="J1483" s="442" t="s">
        <v>3259</v>
      </c>
      <c r="K1483" s="224"/>
      <c r="L1483" s="649"/>
      <c r="M1483" s="249"/>
      <c r="N1483" s="1464"/>
      <c r="O1483" s="249"/>
      <c r="P1483" s="250"/>
      <c r="Q1483" s="1048"/>
      <c r="R1483" s="1048"/>
      <c r="S1483" s="1048"/>
      <c r="T1483" s="249"/>
      <c r="U1483" s="249"/>
      <c r="V1483" s="249"/>
      <c r="W1483" s="249"/>
      <c r="X1483" s="249"/>
      <c r="Y1483" s="249"/>
      <c r="Z1483" s="249"/>
      <c r="AA1483" s="249"/>
      <c r="AB1483" s="249"/>
      <c r="AC1483" s="249"/>
      <c r="AD1483" s="249"/>
      <c r="AE1483" s="249"/>
      <c r="AF1483" s="249"/>
      <c r="AG1483" s="249"/>
      <c r="AH1483" s="225"/>
      <c r="AI1483" s="225"/>
      <c r="AJ1483" s="266"/>
      <c r="AK1483" s="1636"/>
      <c r="AL1483" s="483"/>
      <c r="AM1483"/>
      <c r="AQ1483" s="1453"/>
    </row>
    <row r="1484" spans="1:43" outlineLevel="1" x14ac:dyDescent="0.2">
      <c r="A1484" s="787"/>
      <c r="B1484" s="807" t="s">
        <v>2278</v>
      </c>
      <c r="C1484" s="978"/>
      <c r="D1484" s="978"/>
      <c r="E1484" s="767">
        <v>512</v>
      </c>
      <c r="F1484" s="276" t="s">
        <v>459</v>
      </c>
      <c r="G1484" s="276" t="s">
        <v>28</v>
      </c>
      <c r="H1484" s="277"/>
      <c r="I1484" s="902" t="s">
        <v>587</v>
      </c>
      <c r="J1484" s="442" t="s">
        <v>3429</v>
      </c>
      <c r="K1484" s="224"/>
      <c r="L1484" s="649"/>
      <c r="M1484" s="249"/>
      <c r="N1484" s="1464"/>
      <c r="O1484" s="249"/>
      <c r="P1484" s="250"/>
      <c r="Q1484" s="1048"/>
      <c r="R1484" s="1048"/>
      <c r="S1484" s="1048"/>
      <c r="T1484" s="249"/>
      <c r="U1484" s="249"/>
      <c r="V1484" s="249"/>
      <c r="W1484" s="249"/>
      <c r="X1484" s="249"/>
      <c r="Y1484" s="249"/>
      <c r="Z1484" s="249"/>
      <c r="AA1484" s="249"/>
      <c r="AB1484" s="249"/>
      <c r="AC1484" s="249"/>
      <c r="AD1484" s="249"/>
      <c r="AE1484" s="249"/>
      <c r="AF1484" s="249"/>
      <c r="AG1484" s="249"/>
      <c r="AH1484" s="225" t="s">
        <v>364</v>
      </c>
      <c r="AI1484" s="225"/>
      <c r="AJ1484" s="266"/>
      <c r="AK1484" s="1636"/>
      <c r="AL1484" s="483"/>
      <c r="AM1484"/>
      <c r="AO1484" t="s">
        <v>364</v>
      </c>
      <c r="AQ1484" s="1453"/>
    </row>
    <row r="1485" spans="1:43" outlineLevel="1" x14ac:dyDescent="0.2">
      <c r="A1485" s="787"/>
      <c r="B1485" s="807" t="s">
        <v>2278</v>
      </c>
      <c r="C1485" s="978"/>
      <c r="D1485" s="978"/>
      <c r="E1485" s="768">
        <v>512</v>
      </c>
      <c r="F1485" s="276" t="s">
        <v>459</v>
      </c>
      <c r="G1485" s="289" t="s">
        <v>28</v>
      </c>
      <c r="H1485" s="290"/>
      <c r="I1485" s="897" t="s">
        <v>587</v>
      </c>
      <c r="J1485" s="437" t="s">
        <v>3562</v>
      </c>
      <c r="K1485" s="224"/>
      <c r="L1485" s="649"/>
      <c r="M1485" s="249"/>
      <c r="N1485" s="1464"/>
      <c r="O1485" s="249"/>
      <c r="P1485" s="250"/>
      <c r="Q1485" s="1048"/>
      <c r="R1485" s="1048"/>
      <c r="S1485" s="1048"/>
      <c r="T1485" s="249"/>
      <c r="U1485" s="249"/>
      <c r="V1485" s="249"/>
      <c r="W1485" s="249"/>
      <c r="X1485" s="249"/>
      <c r="Y1485" s="249"/>
      <c r="Z1485" s="249"/>
      <c r="AA1485" s="249"/>
      <c r="AB1485" s="249"/>
      <c r="AC1485" s="249"/>
      <c r="AD1485" s="249"/>
      <c r="AE1485" s="249"/>
      <c r="AF1485" s="249"/>
      <c r="AG1485" s="249"/>
      <c r="AH1485" s="225"/>
      <c r="AI1485" s="225"/>
      <c r="AJ1485" s="266"/>
      <c r="AK1485" s="1636"/>
      <c r="AL1485" s="483"/>
      <c r="AM1485"/>
      <c r="AQ1485" s="1453"/>
    </row>
    <row r="1486" spans="1:43" ht="47.25" customHeight="1" x14ac:dyDescent="0.2">
      <c r="A1486" s="804" t="s">
        <v>2705</v>
      </c>
      <c r="B1486" s="805" t="s">
        <v>2278</v>
      </c>
      <c r="C1486" s="975" t="s">
        <v>2557</v>
      </c>
      <c r="D1486" s="975" t="s">
        <v>455</v>
      </c>
      <c r="E1486" s="769">
        <v>512</v>
      </c>
      <c r="F1486" s="336" t="s">
        <v>461</v>
      </c>
      <c r="G1486" s="268" t="s">
        <v>28</v>
      </c>
      <c r="H1486" s="268" t="s">
        <v>498</v>
      </c>
      <c r="I1486" s="898"/>
      <c r="J1486" s="302" t="s">
        <v>774</v>
      </c>
      <c r="K1486" s="327">
        <v>176388.4</v>
      </c>
      <c r="L1486" s="327" t="s">
        <v>583</v>
      </c>
      <c r="M1486" s="272">
        <v>11.53</v>
      </c>
      <c r="N1486" s="1097"/>
      <c r="O1486" s="273">
        <v>297046.63679999998</v>
      </c>
      <c r="P1486" s="269"/>
      <c r="Q1486" s="1055">
        <v>7426.1659199999995</v>
      </c>
      <c r="R1486" s="1055">
        <v>19129.80341</v>
      </c>
      <c r="S1486" s="1055">
        <v>5940.9327400000002</v>
      </c>
      <c r="T1486" s="274">
        <v>329543.53886999993</v>
      </c>
      <c r="U1486" s="272">
        <v>53056.509749999997</v>
      </c>
      <c r="V1486" s="272">
        <v>382600.04862000002</v>
      </c>
      <c r="W1486" s="275">
        <v>12388.177899999999</v>
      </c>
      <c r="X1486" s="275">
        <v>2084.8545999999997</v>
      </c>
      <c r="Y1486" s="275">
        <v>5424.4038</v>
      </c>
      <c r="Z1486" s="272">
        <v>19897.436299999998</v>
      </c>
      <c r="AA1486" s="274">
        <v>402497.48491999996</v>
      </c>
      <c r="AB1486" s="339">
        <v>85680</v>
      </c>
      <c r="AC1486" s="339">
        <v>3438.5</v>
      </c>
      <c r="AD1486" s="339">
        <v>950.04</v>
      </c>
      <c r="AE1486" s="340">
        <v>93860.73</v>
      </c>
      <c r="AF1486" s="340">
        <v>3766.81</v>
      </c>
      <c r="AG1486" s="340">
        <v>1561.12</v>
      </c>
      <c r="AH1486" s="842">
        <v>501686.14491999993</v>
      </c>
      <c r="AI1486" s="842">
        <v>2.84</v>
      </c>
      <c r="AJ1486" s="395"/>
      <c r="AK1486" s="1635">
        <v>214</v>
      </c>
      <c r="AL1486" s="484"/>
      <c r="AM1486" s="751" t="s">
        <v>2604</v>
      </c>
      <c r="AN1486" t="b">
        <v>0</v>
      </c>
      <c r="AO1486" t="e">
        <v>#NAME?</v>
      </c>
      <c r="AQ1486" s="1454"/>
    </row>
    <row r="1487" spans="1:43" outlineLevel="1" x14ac:dyDescent="0.2">
      <c r="A1487" s="787"/>
      <c r="B1487" s="781" t="s">
        <v>2278</v>
      </c>
      <c r="C1487" s="977"/>
      <c r="D1487" s="977"/>
      <c r="E1487" s="767">
        <v>512</v>
      </c>
      <c r="F1487" s="276" t="s">
        <v>461</v>
      </c>
      <c r="G1487" s="276" t="s">
        <v>28</v>
      </c>
      <c r="H1487" s="277"/>
      <c r="I1487" s="895">
        <v>1</v>
      </c>
      <c r="J1487" s="279" t="s">
        <v>546</v>
      </c>
      <c r="K1487" s="319">
        <v>25233</v>
      </c>
      <c r="L1487" s="321"/>
      <c r="M1487" s="281">
        <v>1</v>
      </c>
      <c r="N1487" s="1463">
        <v>54</v>
      </c>
      <c r="O1487" s="283">
        <v>44146.32</v>
      </c>
      <c r="P1487" s="284">
        <v>2.5</v>
      </c>
      <c r="Q1487" s="1056">
        <v>1103.6579999999999</v>
      </c>
      <c r="R1487" s="1056">
        <v>2843.0230099999999</v>
      </c>
      <c r="S1487" s="1056">
        <v>882.92639999999994</v>
      </c>
      <c r="T1487" s="285">
        <v>48975.927409999997</v>
      </c>
      <c r="U1487" s="286">
        <v>7885.1243100000002</v>
      </c>
      <c r="V1487" s="286">
        <v>56861.051719999996</v>
      </c>
      <c r="W1487" s="287">
        <v>1074.43</v>
      </c>
      <c r="X1487" s="287">
        <v>180.82</v>
      </c>
      <c r="Y1487" s="287">
        <v>470.46</v>
      </c>
      <c r="Z1487" s="286">
        <v>1725.71</v>
      </c>
      <c r="AA1487" s="285">
        <v>58586.761719999995</v>
      </c>
      <c r="AB1487" s="350"/>
      <c r="AC1487" s="350"/>
      <c r="AD1487" s="350"/>
      <c r="AE1487" s="350"/>
      <c r="AF1487" s="350"/>
      <c r="AG1487" s="350"/>
      <c r="AH1487" s="1435" t="s">
        <v>364</v>
      </c>
      <c r="AI1487" s="843"/>
      <c r="AJ1487" s="351"/>
      <c r="AK1487" s="1636"/>
      <c r="AL1487" s="483"/>
      <c r="AM1487"/>
      <c r="AO1487" t="s">
        <v>364</v>
      </c>
      <c r="AQ1487" s="1453"/>
    </row>
    <row r="1488" spans="1:43" outlineLevel="1" x14ac:dyDescent="0.2">
      <c r="A1488" s="787"/>
      <c r="B1488" s="781" t="s">
        <v>2278</v>
      </c>
      <c r="C1488" s="977"/>
      <c r="D1488" s="977"/>
      <c r="E1488" s="767">
        <v>512</v>
      </c>
      <c r="F1488" s="276" t="s">
        <v>461</v>
      </c>
      <c r="G1488" s="276" t="s">
        <v>28</v>
      </c>
      <c r="H1488" s="277"/>
      <c r="I1488" s="895">
        <v>69</v>
      </c>
      <c r="J1488" s="279" t="s">
        <v>556</v>
      </c>
      <c r="K1488" s="319">
        <v>21522</v>
      </c>
      <c r="L1488" s="322"/>
      <c r="M1488" s="281">
        <v>1</v>
      </c>
      <c r="N1488" s="1463">
        <v>34</v>
      </c>
      <c r="O1488" s="283">
        <v>20147.759999999998</v>
      </c>
      <c r="P1488" s="284">
        <v>2.5</v>
      </c>
      <c r="Q1488" s="1056">
        <v>503.69400000000002</v>
      </c>
      <c r="R1488" s="1056">
        <v>1297.5157400000001</v>
      </c>
      <c r="S1488" s="1056">
        <v>402.95519999999999</v>
      </c>
      <c r="T1488" s="285">
        <v>22351.924939999997</v>
      </c>
      <c r="U1488" s="286">
        <v>3598.6599200000001</v>
      </c>
      <c r="V1488" s="286">
        <v>25950.584859999995</v>
      </c>
      <c r="W1488" s="287">
        <v>1074.43</v>
      </c>
      <c r="X1488" s="287">
        <v>180.82</v>
      </c>
      <c r="Y1488" s="287">
        <v>470.46</v>
      </c>
      <c r="Z1488" s="286">
        <v>1725.71</v>
      </c>
      <c r="AA1488" s="285">
        <v>27676.294859999995</v>
      </c>
      <c r="AB1488" s="249"/>
      <c r="AC1488" s="249"/>
      <c r="AD1488" s="249"/>
      <c r="AE1488" s="249"/>
      <c r="AF1488" s="249"/>
      <c r="AG1488" s="249"/>
      <c r="AH1488" s="1435" t="s">
        <v>364</v>
      </c>
      <c r="AI1488" s="225"/>
      <c r="AJ1488" s="266"/>
      <c r="AK1488" s="1636"/>
      <c r="AL1488" s="483"/>
      <c r="AM1488"/>
      <c r="AO1488" t="s">
        <v>364</v>
      </c>
      <c r="AQ1488" s="1453"/>
    </row>
    <row r="1489" spans="1:43" outlineLevel="1" x14ac:dyDescent="0.2">
      <c r="A1489" s="787"/>
      <c r="B1489" s="781" t="s">
        <v>2278</v>
      </c>
      <c r="C1489" s="977"/>
      <c r="D1489" s="977"/>
      <c r="E1489" s="767">
        <v>512</v>
      </c>
      <c r="F1489" s="276" t="s">
        <v>461</v>
      </c>
      <c r="G1489" s="276" t="s">
        <v>28</v>
      </c>
      <c r="H1489" s="277"/>
      <c r="I1489" s="895">
        <v>150</v>
      </c>
      <c r="J1489" s="279" t="s">
        <v>3427</v>
      </c>
      <c r="K1489" s="319">
        <v>21522</v>
      </c>
      <c r="L1489" s="322"/>
      <c r="M1489" s="281">
        <v>1</v>
      </c>
      <c r="N1489" s="1463">
        <v>50</v>
      </c>
      <c r="O1489" s="283">
        <v>37736.400000000001</v>
      </c>
      <c r="P1489" s="284">
        <v>2.5</v>
      </c>
      <c r="Q1489" s="1056">
        <v>943.41</v>
      </c>
      <c r="R1489" s="1056">
        <v>2430.2241600000002</v>
      </c>
      <c r="S1489" s="1056">
        <v>754.72799999999995</v>
      </c>
      <c r="T1489" s="285">
        <v>41864.762160000006</v>
      </c>
      <c r="U1489" s="286">
        <v>6740.2267099999999</v>
      </c>
      <c r="V1489" s="286">
        <v>48604.988870000008</v>
      </c>
      <c r="W1489" s="287">
        <v>1074.43</v>
      </c>
      <c r="X1489" s="287">
        <v>180.82</v>
      </c>
      <c r="Y1489" s="287">
        <v>470.46</v>
      </c>
      <c r="Z1489" s="286">
        <v>1725.71</v>
      </c>
      <c r="AA1489" s="285">
        <v>50330.698870000007</v>
      </c>
      <c r="AB1489" s="249"/>
      <c r="AC1489" s="249"/>
      <c r="AD1489" s="249"/>
      <c r="AE1489" s="249"/>
      <c r="AF1489" s="249"/>
      <c r="AG1489" s="249"/>
      <c r="AH1489" s="1435" t="s">
        <v>364</v>
      </c>
      <c r="AI1489" s="225"/>
      <c r="AJ1489" s="266"/>
      <c r="AK1489" s="1636"/>
      <c r="AL1489" s="483"/>
      <c r="AM1489"/>
      <c r="AO1489" t="s">
        <v>364</v>
      </c>
      <c r="AQ1489" s="1453"/>
    </row>
    <row r="1490" spans="1:43" outlineLevel="1" x14ac:dyDescent="0.2">
      <c r="A1490" s="787"/>
      <c r="B1490" s="781" t="s">
        <v>2278</v>
      </c>
      <c r="C1490" s="977"/>
      <c r="D1490" s="977"/>
      <c r="E1490" s="767">
        <v>512</v>
      </c>
      <c r="F1490" s="276">
        <v>59</v>
      </c>
      <c r="G1490" s="276" t="s">
        <v>28</v>
      </c>
      <c r="H1490" s="277"/>
      <c r="I1490" s="895">
        <v>152</v>
      </c>
      <c r="J1490" s="279" t="s">
        <v>3428</v>
      </c>
      <c r="K1490" s="319">
        <v>4304.4000000000005</v>
      </c>
      <c r="L1490" s="322"/>
      <c r="M1490" s="281">
        <v>1</v>
      </c>
      <c r="N1490" s="1463">
        <v>39</v>
      </c>
      <c r="O1490" s="283">
        <v>24513</v>
      </c>
      <c r="P1490" s="284">
        <v>2.5</v>
      </c>
      <c r="Q1490" s="1056">
        <v>612.82500000000005</v>
      </c>
      <c r="R1490" s="1056">
        <v>1578.6371999999999</v>
      </c>
      <c r="S1490" s="1056">
        <v>490.26</v>
      </c>
      <c r="T1490" s="285">
        <v>27194.7222</v>
      </c>
      <c r="U1490" s="286">
        <v>4378.3502699999999</v>
      </c>
      <c r="V1490" s="286">
        <v>31573.072469999999</v>
      </c>
      <c r="W1490" s="287">
        <v>1074.43</v>
      </c>
      <c r="X1490" s="287">
        <v>180.82</v>
      </c>
      <c r="Y1490" s="287">
        <v>470.46</v>
      </c>
      <c r="Z1490" s="286">
        <v>1725.71</v>
      </c>
      <c r="AA1490" s="285">
        <v>33298.782469999998</v>
      </c>
      <c r="AB1490" s="249"/>
      <c r="AC1490" s="249"/>
      <c r="AD1490" s="249"/>
      <c r="AE1490" s="249"/>
      <c r="AF1490" s="249"/>
      <c r="AG1490" s="249"/>
      <c r="AH1490" s="1435"/>
      <c r="AI1490" s="225"/>
      <c r="AJ1490" s="266"/>
      <c r="AK1490" s="1636"/>
      <c r="AL1490" s="483"/>
      <c r="AM1490"/>
      <c r="AQ1490" s="1453"/>
    </row>
    <row r="1491" spans="1:43" outlineLevel="1" x14ac:dyDescent="0.2">
      <c r="A1491" s="787"/>
      <c r="B1491" s="781" t="s">
        <v>2278</v>
      </c>
      <c r="C1491" s="977"/>
      <c r="D1491" s="977"/>
      <c r="E1491" s="767">
        <v>512</v>
      </c>
      <c r="F1491" s="276" t="s">
        <v>461</v>
      </c>
      <c r="G1491" s="276" t="s">
        <v>28</v>
      </c>
      <c r="H1491" s="277"/>
      <c r="I1491" s="895">
        <v>209</v>
      </c>
      <c r="J1491" s="279" t="s">
        <v>539</v>
      </c>
      <c r="K1491" s="319">
        <v>21522</v>
      </c>
      <c r="L1491" s="322"/>
      <c r="M1491" s="281">
        <v>1</v>
      </c>
      <c r="N1491" s="1463">
        <v>39</v>
      </c>
      <c r="O1491" s="283">
        <v>24513</v>
      </c>
      <c r="P1491" s="284">
        <v>2.5</v>
      </c>
      <c r="Q1491" s="1056">
        <v>612.82500000000005</v>
      </c>
      <c r="R1491" s="1056">
        <v>1578.6371999999999</v>
      </c>
      <c r="S1491" s="1056">
        <v>490.26</v>
      </c>
      <c r="T1491" s="285">
        <v>27194.7222</v>
      </c>
      <c r="U1491" s="286">
        <v>4378.3502699999999</v>
      </c>
      <c r="V1491" s="286">
        <v>31573.072469999999</v>
      </c>
      <c r="W1491" s="287">
        <v>1074.43</v>
      </c>
      <c r="X1491" s="287">
        <v>180.82</v>
      </c>
      <c r="Y1491" s="287">
        <v>470.46</v>
      </c>
      <c r="Z1491" s="286">
        <v>1725.71</v>
      </c>
      <c r="AA1491" s="285">
        <v>33298.782469999998</v>
      </c>
      <c r="AB1491" s="249"/>
      <c r="AC1491" s="249"/>
      <c r="AD1491" s="249"/>
      <c r="AE1491" s="249"/>
      <c r="AF1491" s="249"/>
      <c r="AG1491" s="249"/>
      <c r="AH1491" s="1435" t="s">
        <v>364</v>
      </c>
      <c r="AI1491" s="225"/>
      <c r="AJ1491" s="266"/>
      <c r="AK1491" s="1636"/>
      <c r="AL1491" s="483"/>
      <c r="AM1491"/>
      <c r="AO1491" t="s">
        <v>364</v>
      </c>
      <c r="AQ1491" s="1453"/>
    </row>
    <row r="1492" spans="1:43" outlineLevel="1" x14ac:dyDescent="0.2">
      <c r="A1492" s="787"/>
      <c r="B1492" s="781" t="s">
        <v>2278</v>
      </c>
      <c r="C1492" s="977"/>
      <c r="D1492" s="977"/>
      <c r="E1492" s="767">
        <v>512</v>
      </c>
      <c r="F1492" s="276" t="s">
        <v>461</v>
      </c>
      <c r="G1492" s="276" t="s">
        <v>28</v>
      </c>
      <c r="H1492" s="277"/>
      <c r="I1492" s="895">
        <v>80</v>
      </c>
      <c r="J1492" s="279" t="s">
        <v>561</v>
      </c>
      <c r="K1492" s="319">
        <v>82285</v>
      </c>
      <c r="L1492" s="322"/>
      <c r="M1492" s="281">
        <v>5</v>
      </c>
      <c r="N1492" s="1463">
        <v>39</v>
      </c>
      <c r="O1492" s="283">
        <v>122565</v>
      </c>
      <c r="P1492" s="284">
        <v>2.5</v>
      </c>
      <c r="Q1492" s="1056">
        <v>3064.125</v>
      </c>
      <c r="R1492" s="1056">
        <v>7893.1859999999997</v>
      </c>
      <c r="S1492" s="1056">
        <v>2451.3000000000002</v>
      </c>
      <c r="T1492" s="285">
        <v>135973.61099999998</v>
      </c>
      <c r="U1492" s="286">
        <v>21891.751370000002</v>
      </c>
      <c r="V1492" s="286">
        <v>157865.36236999999</v>
      </c>
      <c r="W1492" s="287">
        <v>5372.15</v>
      </c>
      <c r="X1492" s="287">
        <v>904.1</v>
      </c>
      <c r="Y1492" s="287">
        <v>2352.3000000000002</v>
      </c>
      <c r="Z1492" s="286">
        <v>8628.5499999999993</v>
      </c>
      <c r="AA1492" s="285">
        <v>166493.91236999998</v>
      </c>
      <c r="AB1492" s="249"/>
      <c r="AC1492" s="249"/>
      <c r="AD1492" s="249"/>
      <c r="AE1492" s="249"/>
      <c r="AF1492" s="249"/>
      <c r="AG1492" s="249"/>
      <c r="AH1492" s="1435" t="s">
        <v>364</v>
      </c>
      <c r="AI1492" s="225"/>
      <c r="AJ1492" s="266"/>
      <c r="AK1492" s="1636"/>
      <c r="AL1492" s="483"/>
      <c r="AM1492"/>
      <c r="AO1492" t="s">
        <v>364</v>
      </c>
      <c r="AQ1492" s="1453"/>
    </row>
    <row r="1493" spans="1:43" outlineLevel="1" x14ac:dyDescent="0.2">
      <c r="A1493" s="787"/>
      <c r="B1493" s="781" t="s">
        <v>2278</v>
      </c>
      <c r="C1493" s="977"/>
      <c r="D1493" s="977"/>
      <c r="E1493" s="767">
        <v>512</v>
      </c>
      <c r="F1493" s="276" t="s">
        <v>461</v>
      </c>
      <c r="G1493" s="276" t="s">
        <v>28</v>
      </c>
      <c r="H1493" s="277"/>
      <c r="I1493" s="895">
        <v>200</v>
      </c>
      <c r="J1493" s="279" t="s">
        <v>1927</v>
      </c>
      <c r="K1493" s="277"/>
      <c r="L1493" s="322"/>
      <c r="M1493" s="281">
        <v>1.53</v>
      </c>
      <c r="N1493" s="1463">
        <v>27</v>
      </c>
      <c r="O1493" s="283">
        <v>23425.156800000001</v>
      </c>
      <c r="P1493" s="284">
        <v>2.5</v>
      </c>
      <c r="Q1493" s="1056">
        <v>585.62891999999999</v>
      </c>
      <c r="R1493" s="1056">
        <v>1508.5800999999999</v>
      </c>
      <c r="S1493" s="1056">
        <v>468.50313999999997</v>
      </c>
      <c r="T1493" s="285">
        <v>25987.86896</v>
      </c>
      <c r="U1493" s="286">
        <v>4184.0469000000003</v>
      </c>
      <c r="V1493" s="286">
        <v>30171.915860000001</v>
      </c>
      <c r="W1493" s="287">
        <v>1643.8779</v>
      </c>
      <c r="X1493" s="287">
        <v>276.65460000000002</v>
      </c>
      <c r="Y1493" s="287">
        <v>719.80380000000002</v>
      </c>
      <c r="Z1493" s="286">
        <v>2640.3362999999999</v>
      </c>
      <c r="AA1493" s="285">
        <v>32812.252160000004</v>
      </c>
      <c r="AB1493" s="249"/>
      <c r="AC1493" s="249"/>
      <c r="AD1493" s="249"/>
      <c r="AE1493" s="249"/>
      <c r="AF1493" s="249"/>
      <c r="AG1493" s="249"/>
      <c r="AH1493" s="1435" t="s">
        <v>364</v>
      </c>
      <c r="AI1493" s="225"/>
      <c r="AJ1493" s="266"/>
      <c r="AK1493" s="1636"/>
      <c r="AL1493" s="483"/>
      <c r="AM1493"/>
      <c r="AO1493" t="s">
        <v>364</v>
      </c>
      <c r="AQ1493" s="1453"/>
    </row>
    <row r="1494" spans="1:43" ht="15" customHeight="1" outlineLevel="1" x14ac:dyDescent="0.2">
      <c r="A1494" s="787"/>
      <c r="B1494" s="781" t="s">
        <v>2278</v>
      </c>
      <c r="C1494" s="977"/>
      <c r="D1494" s="977"/>
      <c r="E1494" s="767">
        <v>512</v>
      </c>
      <c r="F1494" s="276" t="s">
        <v>461</v>
      </c>
      <c r="G1494" s="276" t="s">
        <v>28</v>
      </c>
      <c r="H1494" s="277"/>
      <c r="I1494" s="902" t="s">
        <v>587</v>
      </c>
      <c r="J1494" s="445" t="s">
        <v>1839</v>
      </c>
      <c r="K1494" s="446"/>
      <c r="L1494" s="657"/>
      <c r="M1494" s="436"/>
      <c r="N1494" s="1477"/>
      <c r="O1494" s="436"/>
      <c r="P1494" s="448"/>
      <c r="Q1494" s="1064"/>
      <c r="R1494" s="1064"/>
      <c r="S1494" s="1064"/>
      <c r="T1494" s="436"/>
      <c r="U1494" s="436"/>
      <c r="V1494" s="436"/>
      <c r="W1494" s="436"/>
      <c r="X1494" s="436"/>
      <c r="Y1494" s="436"/>
      <c r="Z1494" s="436"/>
      <c r="AA1494" s="436"/>
      <c r="AB1494" s="249"/>
      <c r="AC1494" s="249"/>
      <c r="AD1494" s="249"/>
      <c r="AE1494" s="249"/>
      <c r="AF1494" s="249"/>
      <c r="AG1494" s="249"/>
      <c r="AH1494" s="1435" t="s">
        <v>364</v>
      </c>
      <c r="AI1494" s="225"/>
      <c r="AJ1494" s="266"/>
      <c r="AK1494" s="1636"/>
      <c r="AL1494" s="483"/>
      <c r="AM1494"/>
      <c r="AO1494" t="s">
        <v>364</v>
      </c>
      <c r="AQ1494" s="1453"/>
    </row>
    <row r="1495" spans="1:43" ht="15" customHeight="1" outlineLevel="1" x14ac:dyDescent="0.2">
      <c r="A1495" s="787"/>
      <c r="B1495" s="781" t="s">
        <v>2278</v>
      </c>
      <c r="C1495" s="977"/>
      <c r="D1495" s="977"/>
      <c r="E1495" s="767">
        <v>512</v>
      </c>
      <c r="F1495" s="276" t="s">
        <v>461</v>
      </c>
      <c r="G1495" s="276" t="s">
        <v>28</v>
      </c>
      <c r="H1495" s="277"/>
      <c r="I1495" s="902" t="s">
        <v>587</v>
      </c>
      <c r="J1495" s="442" t="s">
        <v>1837</v>
      </c>
      <c r="K1495" s="224"/>
      <c r="L1495" s="649"/>
      <c r="M1495" s="249"/>
      <c r="N1495" s="1464"/>
      <c r="O1495" s="249"/>
      <c r="P1495" s="250"/>
      <c r="Q1495" s="1048"/>
      <c r="R1495" s="1048"/>
      <c r="S1495" s="1048"/>
      <c r="T1495" s="249"/>
      <c r="U1495" s="249"/>
      <c r="V1495" s="249"/>
      <c r="W1495" s="249"/>
      <c r="X1495" s="249"/>
      <c r="Y1495" s="249"/>
      <c r="Z1495" s="249"/>
      <c r="AA1495" s="249"/>
      <c r="AB1495" s="249"/>
      <c r="AC1495" s="249"/>
      <c r="AD1495" s="249"/>
      <c r="AE1495" s="249"/>
      <c r="AF1495" s="249"/>
      <c r="AG1495" s="249"/>
      <c r="AH1495" s="1435" t="s">
        <v>364</v>
      </c>
      <c r="AI1495" s="225"/>
      <c r="AJ1495" s="266"/>
      <c r="AK1495" s="1636"/>
      <c r="AL1495" s="483"/>
      <c r="AM1495"/>
      <c r="AO1495" t="s">
        <v>364</v>
      </c>
      <c r="AQ1495" s="1453"/>
    </row>
    <row r="1496" spans="1:43" outlineLevel="1" x14ac:dyDescent="0.2">
      <c r="A1496" s="787"/>
      <c r="B1496" s="781" t="s">
        <v>2278</v>
      </c>
      <c r="C1496" s="977"/>
      <c r="D1496" s="977"/>
      <c r="E1496" s="767">
        <v>512</v>
      </c>
      <c r="F1496" s="276" t="s">
        <v>461</v>
      </c>
      <c r="G1496" s="276" t="s">
        <v>28</v>
      </c>
      <c r="H1496" s="277"/>
      <c r="I1496" s="902" t="s">
        <v>587</v>
      </c>
      <c r="J1496" s="442" t="s">
        <v>3260</v>
      </c>
      <c r="K1496" s="224"/>
      <c r="L1496" s="649"/>
      <c r="M1496" s="249"/>
      <c r="N1496" s="1464"/>
      <c r="O1496" s="249"/>
      <c r="P1496" s="250"/>
      <c r="Q1496" s="1048"/>
      <c r="R1496" s="1048"/>
      <c r="S1496" s="1048"/>
      <c r="T1496" s="249"/>
      <c r="U1496" s="249"/>
      <c r="V1496" s="249"/>
      <c r="W1496" s="249"/>
      <c r="X1496" s="249"/>
      <c r="Y1496" s="249"/>
      <c r="Z1496" s="249"/>
      <c r="AA1496" s="249"/>
      <c r="AB1496" s="249"/>
      <c r="AC1496" s="249"/>
      <c r="AD1496" s="249"/>
      <c r="AE1496" s="249"/>
      <c r="AF1496" s="249"/>
      <c r="AG1496" s="249"/>
      <c r="AH1496" s="1435" t="s">
        <v>364</v>
      </c>
      <c r="AI1496" s="225"/>
      <c r="AJ1496" s="266"/>
      <c r="AK1496" s="1636"/>
      <c r="AL1496" s="483"/>
      <c r="AM1496"/>
      <c r="AO1496" t="s">
        <v>364</v>
      </c>
      <c r="AQ1496" s="1453"/>
    </row>
    <row r="1497" spans="1:43" ht="13.5" outlineLevel="1" thickBot="1" x14ac:dyDescent="0.25">
      <c r="A1497" s="787"/>
      <c r="B1497" s="781" t="s">
        <v>2278</v>
      </c>
      <c r="C1497" s="977"/>
      <c r="D1497" s="977"/>
      <c r="E1497" s="767">
        <v>512</v>
      </c>
      <c r="F1497" s="276" t="s">
        <v>461</v>
      </c>
      <c r="G1497" s="276" t="s">
        <v>28</v>
      </c>
      <c r="H1497" s="224"/>
      <c r="I1497" s="902" t="s">
        <v>587</v>
      </c>
      <c r="J1497" s="442" t="s">
        <v>3429</v>
      </c>
      <c r="K1497" s="224"/>
      <c r="L1497" s="649"/>
      <c r="M1497" s="249"/>
      <c r="N1497" s="1464"/>
      <c r="O1497" s="249"/>
      <c r="P1497" s="250"/>
      <c r="Q1497" s="1048"/>
      <c r="R1497" s="1048"/>
      <c r="S1497" s="1048"/>
      <c r="T1497" s="249"/>
      <c r="U1497" s="249"/>
      <c r="V1497" s="249"/>
      <c r="W1497" s="249"/>
      <c r="X1497" s="249"/>
      <c r="Y1497" s="249"/>
      <c r="Z1497" s="249"/>
      <c r="AA1497" s="249"/>
      <c r="AB1497" s="249"/>
      <c r="AC1497" s="249"/>
      <c r="AD1497" s="249"/>
      <c r="AE1497" s="249"/>
      <c r="AF1497" s="249"/>
      <c r="AG1497" s="249"/>
      <c r="AH1497" s="1435"/>
      <c r="AI1497" s="225"/>
      <c r="AJ1497" s="266"/>
      <c r="AK1497" s="1636"/>
      <c r="AL1497" s="483"/>
      <c r="AM1497"/>
      <c r="AQ1497" s="1453"/>
    </row>
    <row r="1498" spans="1:43" ht="23.25" customHeight="1" thickBot="1" x14ac:dyDescent="0.25">
      <c r="A1498" s="792">
        <v>1</v>
      </c>
      <c r="B1498" s="1339" t="s">
        <v>2282</v>
      </c>
      <c r="C1498" s="1339"/>
      <c r="D1498" s="1339" t="s">
        <v>364</v>
      </c>
      <c r="E1498" s="772" t="s">
        <v>303</v>
      </c>
      <c r="F1498" s="251"/>
      <c r="G1498" s="251"/>
      <c r="H1498" s="251"/>
      <c r="I1498" s="910"/>
      <c r="J1498" s="252"/>
      <c r="K1498" s="5"/>
      <c r="L1498" s="25"/>
      <c r="M1498" s="5"/>
      <c r="AH1498" s="1435" t="s">
        <v>364</v>
      </c>
      <c r="AI1498" s="1"/>
      <c r="AJ1498" s="89"/>
      <c r="AK1498" s="1645"/>
      <c r="AL1498" s="562"/>
      <c r="AM1498"/>
      <c r="AN1498" t="b">
        <v>0</v>
      </c>
      <c r="AO1498" t="s">
        <v>364</v>
      </c>
    </row>
    <row r="1499" spans="1:43" ht="36" customHeight="1" x14ac:dyDescent="0.2">
      <c r="A1499" s="804" t="s">
        <v>2200</v>
      </c>
      <c r="B1499" s="805" t="s">
        <v>2282</v>
      </c>
      <c r="C1499" s="975" t="s">
        <v>2557</v>
      </c>
      <c r="D1499" s="975" t="s">
        <v>186</v>
      </c>
      <c r="E1499" s="766">
        <v>513</v>
      </c>
      <c r="F1499" s="378">
        <v>150</v>
      </c>
      <c r="G1499" s="378" t="s">
        <v>1887</v>
      </c>
      <c r="H1499" s="378" t="s">
        <v>498</v>
      </c>
      <c r="I1499" s="894"/>
      <c r="J1499" s="400" t="s">
        <v>821</v>
      </c>
      <c r="K1499" s="271">
        <v>99460</v>
      </c>
      <c r="L1499" s="327" t="s">
        <v>583</v>
      </c>
      <c r="M1499" s="272">
        <v>2.31</v>
      </c>
      <c r="N1499" s="1097"/>
      <c r="O1499" s="273">
        <v>45041.793599999997</v>
      </c>
      <c r="P1499" s="269"/>
      <c r="Q1499" s="1055">
        <v>17669.895629999999</v>
      </c>
      <c r="R1499" s="1055">
        <v>2900.6914999999999</v>
      </c>
      <c r="S1499" s="1055">
        <v>900.83587</v>
      </c>
      <c r="T1499" s="274">
        <v>66513.2166</v>
      </c>
      <c r="U1499" s="272">
        <v>10708.62788</v>
      </c>
      <c r="V1499" s="272">
        <v>77221.84448</v>
      </c>
      <c r="W1499" s="275">
        <v>2481.9333000000001</v>
      </c>
      <c r="X1499" s="275">
        <v>417.69419999999997</v>
      </c>
      <c r="Y1499" s="275">
        <v>1086.7626</v>
      </c>
      <c r="Z1499" s="272">
        <v>3986.3901000000001</v>
      </c>
      <c r="AA1499" s="274">
        <v>81208.234580000004</v>
      </c>
      <c r="AB1499" s="339">
        <v>17571.86</v>
      </c>
      <c r="AC1499" s="339">
        <v>18430.669999999998</v>
      </c>
      <c r="AD1499" s="339">
        <v>950.04</v>
      </c>
      <c r="AE1499" s="340">
        <v>19249.62</v>
      </c>
      <c r="AF1499" s="340">
        <v>20190.43</v>
      </c>
      <c r="AG1499" s="340">
        <v>1561.12</v>
      </c>
      <c r="AH1499" s="842">
        <v>122209.40458</v>
      </c>
      <c r="AI1499" s="842">
        <v>1.23</v>
      </c>
      <c r="AJ1499" s="395"/>
      <c r="AK1499" s="1635">
        <v>215</v>
      </c>
      <c r="AL1499" s="484"/>
      <c r="AM1499" s="751" t="s">
        <v>2604</v>
      </c>
      <c r="AN1499" t="b">
        <v>0</v>
      </c>
      <c r="AO1499" t="e">
        <v>#NAME?</v>
      </c>
      <c r="AQ1499" s="1454"/>
    </row>
    <row r="1500" spans="1:43" outlineLevel="1" x14ac:dyDescent="0.2">
      <c r="A1500" s="787"/>
      <c r="B1500" s="781" t="s">
        <v>2282</v>
      </c>
      <c r="C1500" s="977"/>
      <c r="D1500" s="977"/>
      <c r="E1500" s="767">
        <v>513</v>
      </c>
      <c r="F1500" s="276">
        <v>150</v>
      </c>
      <c r="G1500" s="276" t="s">
        <v>1887</v>
      </c>
      <c r="H1500" s="277"/>
      <c r="I1500" s="895">
        <v>50</v>
      </c>
      <c r="J1500" s="279" t="s">
        <v>537</v>
      </c>
      <c r="K1500" s="319">
        <v>99460</v>
      </c>
      <c r="L1500" s="321"/>
      <c r="M1500" s="281">
        <v>1</v>
      </c>
      <c r="N1500" s="1463">
        <v>34</v>
      </c>
      <c r="O1500" s="283">
        <v>20147.759999999998</v>
      </c>
      <c r="P1500" s="284">
        <v>39.229999999999997</v>
      </c>
      <c r="Q1500" s="1056">
        <v>7903.9662500000004</v>
      </c>
      <c r="R1500" s="1056">
        <v>1297.5157400000001</v>
      </c>
      <c r="S1500" s="1056">
        <v>402.95519999999999</v>
      </c>
      <c r="T1500" s="285">
        <v>29752.197189999999</v>
      </c>
      <c r="U1500" s="286">
        <v>4790.1037500000002</v>
      </c>
      <c r="V1500" s="286">
        <v>34542.300940000001</v>
      </c>
      <c r="W1500" s="287">
        <v>1074.43</v>
      </c>
      <c r="X1500" s="287">
        <v>180.82</v>
      </c>
      <c r="Y1500" s="287">
        <v>470.46</v>
      </c>
      <c r="Z1500" s="286">
        <v>1725.71</v>
      </c>
      <c r="AA1500" s="285">
        <v>36268.01094</v>
      </c>
      <c r="AB1500" s="350"/>
      <c r="AC1500" s="350"/>
      <c r="AD1500" s="350"/>
      <c r="AE1500" s="350"/>
      <c r="AF1500" s="350"/>
      <c r="AG1500" s="350"/>
      <c r="AH1500" s="843" t="s">
        <v>364</v>
      </c>
      <c r="AI1500" s="843"/>
      <c r="AJ1500" s="351"/>
      <c r="AK1500" s="1636"/>
      <c r="AL1500" s="483"/>
      <c r="AM1500"/>
      <c r="AO1500" t="s">
        <v>364</v>
      </c>
      <c r="AQ1500" s="1453"/>
    </row>
    <row r="1501" spans="1:43" outlineLevel="1" x14ac:dyDescent="0.2">
      <c r="A1501" s="787"/>
      <c r="B1501" s="781" t="s">
        <v>2282</v>
      </c>
      <c r="C1501" s="977"/>
      <c r="D1501" s="977"/>
      <c r="E1501" s="767">
        <v>513</v>
      </c>
      <c r="F1501" s="276">
        <v>150</v>
      </c>
      <c r="G1501" s="276" t="s">
        <v>1887</v>
      </c>
      <c r="H1501" s="277"/>
      <c r="I1501" s="895">
        <v>180</v>
      </c>
      <c r="J1501" s="279" t="s">
        <v>543</v>
      </c>
      <c r="K1501" s="277"/>
      <c r="L1501" s="322"/>
      <c r="M1501" s="281">
        <v>1</v>
      </c>
      <c r="N1501" s="1463">
        <v>34</v>
      </c>
      <c r="O1501" s="283">
        <v>20147.759999999998</v>
      </c>
      <c r="P1501" s="284">
        <v>39.229999999999997</v>
      </c>
      <c r="Q1501" s="1056">
        <v>7903.9662500000004</v>
      </c>
      <c r="R1501" s="1056">
        <v>1297.5157400000001</v>
      </c>
      <c r="S1501" s="1056">
        <v>402.95519999999999</v>
      </c>
      <c r="T1501" s="285">
        <v>29752.197189999999</v>
      </c>
      <c r="U1501" s="286">
        <v>4790.1037500000002</v>
      </c>
      <c r="V1501" s="286">
        <v>34542.300940000001</v>
      </c>
      <c r="W1501" s="287">
        <v>1074.43</v>
      </c>
      <c r="X1501" s="287">
        <v>180.82</v>
      </c>
      <c r="Y1501" s="287">
        <v>470.46</v>
      </c>
      <c r="Z1501" s="286">
        <v>1725.71</v>
      </c>
      <c r="AA1501" s="285">
        <v>36268.01094</v>
      </c>
      <c r="AB1501" s="249"/>
      <c r="AC1501" s="249"/>
      <c r="AD1501" s="249"/>
      <c r="AE1501" s="249"/>
      <c r="AF1501" s="249"/>
      <c r="AG1501" s="249"/>
      <c r="AH1501" s="225" t="s">
        <v>364</v>
      </c>
      <c r="AI1501" s="250"/>
      <c r="AJ1501" s="266"/>
      <c r="AK1501" s="1636"/>
      <c r="AL1501" s="483"/>
      <c r="AM1501"/>
      <c r="AO1501" t="s">
        <v>364</v>
      </c>
      <c r="AQ1501" s="1453"/>
    </row>
    <row r="1502" spans="1:43" outlineLevel="1" x14ac:dyDescent="0.2">
      <c r="A1502" s="787"/>
      <c r="B1502" s="807" t="s">
        <v>2282</v>
      </c>
      <c r="C1502" s="978"/>
      <c r="D1502" s="978"/>
      <c r="E1502" s="768">
        <v>513</v>
      </c>
      <c r="F1502" s="289">
        <v>150</v>
      </c>
      <c r="G1502" s="289" t="s">
        <v>1887</v>
      </c>
      <c r="H1502" s="290"/>
      <c r="I1502" s="899">
        <v>200</v>
      </c>
      <c r="J1502" s="292" t="s">
        <v>1927</v>
      </c>
      <c r="K1502" s="290"/>
      <c r="L1502" s="656"/>
      <c r="M1502" s="294">
        <v>0.31</v>
      </c>
      <c r="N1502" s="1465">
        <v>27</v>
      </c>
      <c r="O1502" s="283">
        <v>4746.2736000000004</v>
      </c>
      <c r="P1502" s="297">
        <v>39.229999999999997</v>
      </c>
      <c r="Q1502" s="1056">
        <v>1861.9631300000001</v>
      </c>
      <c r="R1502" s="1056">
        <v>305.66001999999997</v>
      </c>
      <c r="S1502" s="1056">
        <v>94.925470000000004</v>
      </c>
      <c r="T1502" s="298">
        <v>7008.8222200000009</v>
      </c>
      <c r="U1502" s="286">
        <v>1128.42038</v>
      </c>
      <c r="V1502" s="299">
        <v>8137.2426000000014</v>
      </c>
      <c r="W1502" s="287">
        <v>333.07330000000002</v>
      </c>
      <c r="X1502" s="287">
        <v>56.054200000000002</v>
      </c>
      <c r="Y1502" s="287">
        <v>145.8426</v>
      </c>
      <c r="Z1502" s="299">
        <v>534.9701</v>
      </c>
      <c r="AA1502" s="298">
        <v>8672.2127000000019</v>
      </c>
      <c r="AB1502" s="260"/>
      <c r="AC1502" s="260"/>
      <c r="AD1502" s="260"/>
      <c r="AE1502" s="260"/>
      <c r="AF1502" s="260"/>
      <c r="AG1502" s="260"/>
      <c r="AH1502" s="261" t="s">
        <v>364</v>
      </c>
      <c r="AI1502" s="261"/>
      <c r="AJ1502" s="267"/>
      <c r="AK1502" s="1633"/>
      <c r="AL1502" s="483"/>
      <c r="AM1502"/>
      <c r="AO1502" t="s">
        <v>364</v>
      </c>
      <c r="AQ1502" s="1453"/>
    </row>
    <row r="1503" spans="1:43" ht="24" customHeight="1" x14ac:dyDescent="0.2">
      <c r="A1503" s="804" t="s">
        <v>2201</v>
      </c>
      <c r="B1503" s="781" t="s">
        <v>2282</v>
      </c>
      <c r="C1503" s="977" t="s">
        <v>2557</v>
      </c>
      <c r="D1503" s="977" t="s">
        <v>186</v>
      </c>
      <c r="E1503" s="769">
        <v>513</v>
      </c>
      <c r="F1503" s="268">
        <v>151</v>
      </c>
      <c r="G1503" s="268" t="s">
        <v>1887</v>
      </c>
      <c r="H1503" s="268" t="s">
        <v>498</v>
      </c>
      <c r="I1503" s="898"/>
      <c r="J1503" s="302" t="s">
        <v>775</v>
      </c>
      <c r="K1503" s="271">
        <v>99460</v>
      </c>
      <c r="L1503" s="327" t="s">
        <v>583</v>
      </c>
      <c r="M1503" s="272">
        <v>1.38</v>
      </c>
      <c r="N1503" s="1097"/>
      <c r="O1503" s="273">
        <v>24249.628799999999</v>
      </c>
      <c r="P1503" s="269"/>
      <c r="Q1503" s="1055">
        <v>9513.1293700000006</v>
      </c>
      <c r="R1503" s="1055">
        <v>1561.6760899999999</v>
      </c>
      <c r="S1503" s="1055">
        <v>484.99257999999998</v>
      </c>
      <c r="T1503" s="274">
        <v>35809.42684</v>
      </c>
      <c r="U1503" s="272">
        <v>5765.31772</v>
      </c>
      <c r="V1503" s="272">
        <v>41574.744559999999</v>
      </c>
      <c r="W1503" s="275">
        <v>1482.7134000000001</v>
      </c>
      <c r="X1503" s="275">
        <v>249.53160000000003</v>
      </c>
      <c r="Y1503" s="275">
        <v>649.23480000000006</v>
      </c>
      <c r="Z1503" s="272">
        <v>2381.4798000000001</v>
      </c>
      <c r="AA1503" s="274">
        <v>43956.22436</v>
      </c>
      <c r="AB1503" s="339">
        <v>14365.14</v>
      </c>
      <c r="AC1503" s="339">
        <v>6031.86</v>
      </c>
      <c r="AD1503" s="339">
        <v>950.04</v>
      </c>
      <c r="AE1503" s="340">
        <v>15736.72</v>
      </c>
      <c r="AF1503" s="340">
        <v>6607.78</v>
      </c>
      <c r="AG1503" s="340">
        <v>1561.12</v>
      </c>
      <c r="AH1503" s="842">
        <v>67861.844360000003</v>
      </c>
      <c r="AI1503" s="842">
        <v>0.68</v>
      </c>
      <c r="AJ1503" s="395"/>
      <c r="AK1503" s="1635">
        <v>216</v>
      </c>
      <c r="AL1503" s="484"/>
      <c r="AM1503" s="751" t="s">
        <v>2604</v>
      </c>
      <c r="AN1503" t="b">
        <v>0</v>
      </c>
      <c r="AO1503" t="e">
        <v>#NAME?</v>
      </c>
      <c r="AQ1503" s="1454"/>
    </row>
    <row r="1504" spans="1:43" outlineLevel="1" x14ac:dyDescent="0.2">
      <c r="A1504" s="787"/>
      <c r="B1504" s="781" t="s">
        <v>2282</v>
      </c>
      <c r="C1504" s="977"/>
      <c r="D1504" s="977"/>
      <c r="E1504" s="767">
        <v>513</v>
      </c>
      <c r="F1504" s="276">
        <v>151</v>
      </c>
      <c r="G1504" s="276" t="s">
        <v>1887</v>
      </c>
      <c r="H1504" s="277"/>
      <c r="I1504" s="895">
        <v>46</v>
      </c>
      <c r="J1504" s="279" t="s">
        <v>544</v>
      </c>
      <c r="K1504" s="319">
        <v>99460</v>
      </c>
      <c r="L1504" s="321"/>
      <c r="M1504" s="281">
        <v>1.2</v>
      </c>
      <c r="N1504" s="1463">
        <v>31</v>
      </c>
      <c r="O1504" s="283">
        <v>21493.727999999999</v>
      </c>
      <c r="P1504" s="284">
        <v>39.229999999999997</v>
      </c>
      <c r="Q1504" s="1056">
        <v>8431.9894899999999</v>
      </c>
      <c r="R1504" s="1056">
        <v>1384.1960799999999</v>
      </c>
      <c r="S1504" s="1056">
        <v>429.87455999999997</v>
      </c>
      <c r="T1504" s="285">
        <v>31739.788130000001</v>
      </c>
      <c r="U1504" s="286">
        <v>5110.1058899999998</v>
      </c>
      <c r="V1504" s="286">
        <v>36849.89402</v>
      </c>
      <c r="W1504" s="287">
        <v>1289.316</v>
      </c>
      <c r="X1504" s="287">
        <v>216.98400000000001</v>
      </c>
      <c r="Y1504" s="287">
        <v>564.55200000000002</v>
      </c>
      <c r="Z1504" s="286">
        <v>2070.8519999999999</v>
      </c>
      <c r="AA1504" s="285">
        <v>38920.746019999999</v>
      </c>
      <c r="AB1504" s="350"/>
      <c r="AC1504" s="350"/>
      <c r="AD1504" s="350"/>
      <c r="AE1504" s="350"/>
      <c r="AF1504" s="350"/>
      <c r="AG1504" s="350"/>
      <c r="AH1504" s="843" t="s">
        <v>364</v>
      </c>
      <c r="AI1504" s="843"/>
      <c r="AJ1504" s="351"/>
      <c r="AK1504" s="1636"/>
      <c r="AL1504" s="483"/>
      <c r="AM1504"/>
      <c r="AO1504" t="s">
        <v>364</v>
      </c>
      <c r="AQ1504" s="1453"/>
    </row>
    <row r="1505" spans="1:43" outlineLevel="1" x14ac:dyDescent="0.2">
      <c r="A1505" s="787"/>
      <c r="B1505" s="807" t="s">
        <v>2282</v>
      </c>
      <c r="C1505" s="978"/>
      <c r="D1505" s="978"/>
      <c r="E1505" s="768">
        <v>513</v>
      </c>
      <c r="F1505" s="289">
        <v>151</v>
      </c>
      <c r="G1505" s="289" t="s">
        <v>1887</v>
      </c>
      <c r="H1505" s="290"/>
      <c r="I1505" s="899">
        <v>200</v>
      </c>
      <c r="J1505" s="292" t="s">
        <v>1927</v>
      </c>
      <c r="K1505" s="290"/>
      <c r="L1505" s="656"/>
      <c r="M1505" s="294">
        <v>0.18</v>
      </c>
      <c r="N1505" s="1465">
        <v>27</v>
      </c>
      <c r="O1505" s="283">
        <v>2755.9007999999999</v>
      </c>
      <c r="P1505" s="297">
        <v>39.229999999999997</v>
      </c>
      <c r="Q1505" s="1056">
        <v>1081.1398799999999</v>
      </c>
      <c r="R1505" s="1056">
        <v>177.48000999999999</v>
      </c>
      <c r="S1505" s="1056">
        <v>55.118020000000001</v>
      </c>
      <c r="T1505" s="298">
        <v>4069.6387100000002</v>
      </c>
      <c r="U1505" s="286">
        <v>655.21182999999996</v>
      </c>
      <c r="V1505" s="299">
        <v>4724.8505400000004</v>
      </c>
      <c r="W1505" s="287">
        <v>193.3974</v>
      </c>
      <c r="X1505" s="287">
        <v>32.547600000000003</v>
      </c>
      <c r="Y1505" s="287">
        <v>84.6828</v>
      </c>
      <c r="Z1505" s="299">
        <v>310.62779999999998</v>
      </c>
      <c r="AA1505" s="298">
        <v>5035.4783400000006</v>
      </c>
      <c r="AB1505" s="260"/>
      <c r="AC1505" s="260"/>
      <c r="AD1505" s="260"/>
      <c r="AE1505" s="260"/>
      <c r="AF1505" s="260"/>
      <c r="AG1505" s="260"/>
      <c r="AH1505" s="261" t="s">
        <v>364</v>
      </c>
      <c r="AI1505" s="261"/>
      <c r="AJ1505" s="267"/>
      <c r="AK1505" s="1633"/>
      <c r="AL1505" s="483"/>
      <c r="AM1505"/>
      <c r="AO1505" t="s">
        <v>364</v>
      </c>
      <c r="AQ1505" s="1453"/>
    </row>
    <row r="1506" spans="1:43" ht="24" customHeight="1" x14ac:dyDescent="0.2">
      <c r="A1506" s="804" t="s">
        <v>2202</v>
      </c>
      <c r="B1506" s="781" t="s">
        <v>2282</v>
      </c>
      <c r="C1506" s="977" t="s">
        <v>2557</v>
      </c>
      <c r="D1506" s="977" t="s">
        <v>186</v>
      </c>
      <c r="E1506" s="769">
        <v>513</v>
      </c>
      <c r="F1506" s="268">
        <v>153</v>
      </c>
      <c r="G1506" s="268" t="s">
        <v>1887</v>
      </c>
      <c r="H1506" s="268" t="s">
        <v>498</v>
      </c>
      <c r="I1506" s="898"/>
      <c r="J1506" s="302" t="s">
        <v>776</v>
      </c>
      <c r="K1506" s="271">
        <v>99460</v>
      </c>
      <c r="L1506" s="327" t="s">
        <v>583</v>
      </c>
      <c r="M1506" s="272">
        <v>1.1499999999999999</v>
      </c>
      <c r="N1506" s="1097"/>
      <c r="O1506" s="273">
        <v>20208.023999999998</v>
      </c>
      <c r="P1506" s="269"/>
      <c r="Q1506" s="1055">
        <v>7927.6078099999995</v>
      </c>
      <c r="R1506" s="1055">
        <v>1301.3967500000001</v>
      </c>
      <c r="S1506" s="1055">
        <v>404.16048000000001</v>
      </c>
      <c r="T1506" s="274">
        <v>29841.189039999997</v>
      </c>
      <c r="U1506" s="272">
        <v>4804.4314400000003</v>
      </c>
      <c r="V1506" s="272">
        <v>34645.620479999998</v>
      </c>
      <c r="W1506" s="275">
        <v>1235.5945000000002</v>
      </c>
      <c r="X1506" s="275">
        <v>207.94299999999998</v>
      </c>
      <c r="Y1506" s="275">
        <v>541.029</v>
      </c>
      <c r="Z1506" s="272">
        <v>1984.5664999999999</v>
      </c>
      <c r="AA1506" s="274">
        <v>36630.186979999999</v>
      </c>
      <c r="AB1506" s="339">
        <v>11833.26</v>
      </c>
      <c r="AC1506" s="339">
        <v>5026.55</v>
      </c>
      <c r="AD1506" s="339">
        <v>950.04</v>
      </c>
      <c r="AE1506" s="340">
        <v>12963.1</v>
      </c>
      <c r="AF1506" s="340">
        <v>5506.48</v>
      </c>
      <c r="AG1506" s="340">
        <v>1561.12</v>
      </c>
      <c r="AH1506" s="842">
        <v>56660.886980000003</v>
      </c>
      <c r="AI1506" s="842">
        <v>0.56999999999999995</v>
      </c>
      <c r="AJ1506" s="395"/>
      <c r="AK1506" s="1635">
        <v>217</v>
      </c>
      <c r="AL1506" s="484"/>
      <c r="AM1506" s="751" t="s">
        <v>2604</v>
      </c>
      <c r="AN1506" t="b">
        <v>0</v>
      </c>
      <c r="AO1506" t="e">
        <v>#NAME?</v>
      </c>
      <c r="AQ1506" s="1454"/>
    </row>
    <row r="1507" spans="1:43" outlineLevel="1" x14ac:dyDescent="0.2">
      <c r="A1507" s="787"/>
      <c r="B1507" s="781" t="s">
        <v>2282</v>
      </c>
      <c r="C1507" s="977"/>
      <c r="D1507" s="977"/>
      <c r="E1507" s="767">
        <v>513</v>
      </c>
      <c r="F1507" s="276">
        <v>153</v>
      </c>
      <c r="G1507" s="276" t="s">
        <v>1887</v>
      </c>
      <c r="H1507" s="277"/>
      <c r="I1507" s="895">
        <v>46</v>
      </c>
      <c r="J1507" s="279" t="s">
        <v>544</v>
      </c>
      <c r="K1507" s="319">
        <v>99460</v>
      </c>
      <c r="L1507" s="321"/>
      <c r="M1507" s="281">
        <v>1</v>
      </c>
      <c r="N1507" s="1463">
        <v>31</v>
      </c>
      <c r="O1507" s="283">
        <v>17911.439999999999</v>
      </c>
      <c r="P1507" s="284">
        <v>39.229999999999997</v>
      </c>
      <c r="Q1507" s="1056">
        <v>7026.6579099999999</v>
      </c>
      <c r="R1507" s="1056">
        <v>1153.49674</v>
      </c>
      <c r="S1507" s="1056">
        <v>358.22879999999998</v>
      </c>
      <c r="T1507" s="285">
        <v>26449.823449999996</v>
      </c>
      <c r="U1507" s="286">
        <v>4258.4215800000002</v>
      </c>
      <c r="V1507" s="286">
        <v>30708.245029999998</v>
      </c>
      <c r="W1507" s="287">
        <v>1074.43</v>
      </c>
      <c r="X1507" s="287">
        <v>180.82</v>
      </c>
      <c r="Y1507" s="287">
        <v>470.46</v>
      </c>
      <c r="Z1507" s="286">
        <v>1725.71</v>
      </c>
      <c r="AA1507" s="285">
        <v>32433.955029999997</v>
      </c>
      <c r="AB1507" s="350"/>
      <c r="AC1507" s="350"/>
      <c r="AD1507" s="350"/>
      <c r="AE1507" s="350"/>
      <c r="AF1507" s="350"/>
      <c r="AG1507" s="350"/>
      <c r="AH1507" s="843" t="s">
        <v>364</v>
      </c>
      <c r="AI1507" s="843"/>
      <c r="AJ1507" s="351"/>
      <c r="AK1507" s="1636"/>
      <c r="AL1507" s="483"/>
      <c r="AM1507"/>
      <c r="AO1507" t="s">
        <v>364</v>
      </c>
      <c r="AQ1507" s="1453"/>
    </row>
    <row r="1508" spans="1:43" outlineLevel="1" x14ac:dyDescent="0.2">
      <c r="A1508" s="787"/>
      <c r="B1508" s="807" t="s">
        <v>2282</v>
      </c>
      <c r="C1508" s="978"/>
      <c r="D1508" s="978"/>
      <c r="E1508" s="768">
        <v>513</v>
      </c>
      <c r="F1508" s="289">
        <v>153</v>
      </c>
      <c r="G1508" s="289" t="s">
        <v>1887</v>
      </c>
      <c r="H1508" s="290"/>
      <c r="I1508" s="899">
        <v>200</v>
      </c>
      <c r="J1508" s="292" t="s">
        <v>1927</v>
      </c>
      <c r="K1508" s="290"/>
      <c r="L1508" s="656"/>
      <c r="M1508" s="294">
        <v>0.15</v>
      </c>
      <c r="N1508" s="1465">
        <v>27</v>
      </c>
      <c r="O1508" s="283">
        <v>2296.5839999999998</v>
      </c>
      <c r="P1508" s="297">
        <v>39.229999999999997</v>
      </c>
      <c r="Q1508" s="1056">
        <v>900.94989999999996</v>
      </c>
      <c r="R1508" s="1056">
        <v>147.90001000000001</v>
      </c>
      <c r="S1508" s="1056">
        <v>45.93168</v>
      </c>
      <c r="T1508" s="298">
        <v>3391.3655899999999</v>
      </c>
      <c r="U1508" s="286">
        <v>546.00986</v>
      </c>
      <c r="V1508" s="299">
        <v>3937.37545</v>
      </c>
      <c r="W1508" s="287">
        <v>161.1645</v>
      </c>
      <c r="X1508" s="287">
        <v>27.123000000000001</v>
      </c>
      <c r="Y1508" s="287">
        <v>70.569000000000003</v>
      </c>
      <c r="Z1508" s="299">
        <v>258.85649999999998</v>
      </c>
      <c r="AA1508" s="298">
        <v>4196.2319500000003</v>
      </c>
      <c r="AB1508" s="260"/>
      <c r="AC1508" s="260"/>
      <c r="AD1508" s="260"/>
      <c r="AE1508" s="260"/>
      <c r="AF1508" s="260"/>
      <c r="AG1508" s="260"/>
      <c r="AH1508" s="261" t="s">
        <v>364</v>
      </c>
      <c r="AI1508" s="261"/>
      <c r="AJ1508" s="267"/>
      <c r="AK1508" s="1633"/>
      <c r="AL1508" s="483"/>
      <c r="AM1508"/>
      <c r="AO1508" t="s">
        <v>364</v>
      </c>
      <c r="AQ1508" s="1453"/>
    </row>
    <row r="1509" spans="1:43" ht="24" customHeight="1" x14ac:dyDescent="0.2">
      <c r="A1509" s="804" t="s">
        <v>2203</v>
      </c>
      <c r="B1509" s="781" t="s">
        <v>2278</v>
      </c>
      <c r="C1509" s="977" t="s">
        <v>2557</v>
      </c>
      <c r="D1509" s="977" t="s">
        <v>455</v>
      </c>
      <c r="E1509" s="769">
        <v>549</v>
      </c>
      <c r="F1509" s="336" t="s">
        <v>242</v>
      </c>
      <c r="G1509" s="268" t="s">
        <v>28</v>
      </c>
      <c r="H1509" s="268" t="s">
        <v>498</v>
      </c>
      <c r="I1509" s="898"/>
      <c r="J1509" s="302" t="s">
        <v>777</v>
      </c>
      <c r="K1509" s="271">
        <v>22853</v>
      </c>
      <c r="L1509" s="327" t="s">
        <v>583</v>
      </c>
      <c r="M1509" s="272">
        <v>1.5</v>
      </c>
      <c r="N1509" s="1097"/>
      <c r="O1509" s="273">
        <v>45965.232000000004</v>
      </c>
      <c r="P1509" s="269"/>
      <c r="Q1509" s="1055">
        <v>1149.1307999999999</v>
      </c>
      <c r="R1509" s="1055">
        <v>2960.1609400000002</v>
      </c>
      <c r="S1509" s="1055">
        <v>919.30463999999995</v>
      </c>
      <c r="T1509" s="274">
        <v>50993.828380000006</v>
      </c>
      <c r="U1509" s="272">
        <v>8210.0063800000007</v>
      </c>
      <c r="V1509" s="272">
        <v>59203.834760000012</v>
      </c>
      <c r="W1509" s="275">
        <v>1611.645</v>
      </c>
      <c r="X1509" s="275">
        <v>271.23</v>
      </c>
      <c r="Y1509" s="275">
        <v>705.68999999999994</v>
      </c>
      <c r="Z1509" s="272">
        <v>2588.5649999999996</v>
      </c>
      <c r="AA1509" s="274">
        <v>61792.399760000008</v>
      </c>
      <c r="AB1509" s="339">
        <v>16655.22</v>
      </c>
      <c r="AC1509" s="339">
        <v>3537.04</v>
      </c>
      <c r="AD1509" s="339">
        <v>950.04</v>
      </c>
      <c r="AE1509" s="340">
        <v>18245.46</v>
      </c>
      <c r="AF1509" s="340">
        <v>3874.76</v>
      </c>
      <c r="AG1509" s="340">
        <v>1561.12</v>
      </c>
      <c r="AH1509" s="842">
        <v>85473.739759999997</v>
      </c>
      <c r="AI1509" s="842">
        <v>3.74</v>
      </c>
      <c r="AJ1509" s="395"/>
      <c r="AK1509" s="1635">
        <v>218</v>
      </c>
      <c r="AL1509" s="484"/>
      <c r="AM1509" s="751" t="s">
        <v>2604</v>
      </c>
      <c r="AN1509" t="b">
        <v>0</v>
      </c>
      <c r="AO1509" t="e">
        <v>#NAME?</v>
      </c>
      <c r="AQ1509" s="1454"/>
    </row>
    <row r="1510" spans="1:43" outlineLevel="1" x14ac:dyDescent="0.2">
      <c r="A1510" s="787"/>
      <c r="B1510" s="781" t="s">
        <v>2278</v>
      </c>
      <c r="C1510" s="977"/>
      <c r="D1510" s="977"/>
      <c r="E1510" s="767">
        <v>549</v>
      </c>
      <c r="F1510" s="276" t="s">
        <v>242</v>
      </c>
      <c r="G1510" s="276" t="s">
        <v>28</v>
      </c>
      <c r="H1510" s="277"/>
      <c r="I1510" s="895">
        <v>150</v>
      </c>
      <c r="J1510" s="279" t="s">
        <v>3427</v>
      </c>
      <c r="K1510" s="280"/>
      <c r="L1510" s="321"/>
      <c r="M1510" s="281">
        <v>1</v>
      </c>
      <c r="N1510" s="1463">
        <v>50</v>
      </c>
      <c r="O1510" s="283">
        <v>37736.400000000001</v>
      </c>
      <c r="P1510" s="284">
        <v>2.5</v>
      </c>
      <c r="Q1510" s="1056">
        <v>943.41</v>
      </c>
      <c r="R1510" s="1056">
        <v>2430.2241600000002</v>
      </c>
      <c r="S1510" s="1056">
        <v>754.72799999999995</v>
      </c>
      <c r="T1510" s="285">
        <v>41864.762160000006</v>
      </c>
      <c r="U1510" s="286">
        <v>6740.2267099999999</v>
      </c>
      <c r="V1510" s="286">
        <v>48604.988870000008</v>
      </c>
      <c r="W1510" s="287">
        <v>1074.43</v>
      </c>
      <c r="X1510" s="287">
        <v>180.82</v>
      </c>
      <c r="Y1510" s="287">
        <v>470.46</v>
      </c>
      <c r="Z1510" s="286">
        <v>1725.71</v>
      </c>
      <c r="AA1510" s="285">
        <v>50330.698870000007</v>
      </c>
      <c r="AB1510" s="350"/>
      <c r="AC1510" s="350"/>
      <c r="AD1510" s="350"/>
      <c r="AE1510" s="350"/>
      <c r="AF1510" s="350"/>
      <c r="AG1510" s="350"/>
      <c r="AH1510" s="1435" t="s">
        <v>364</v>
      </c>
      <c r="AI1510" s="843"/>
      <c r="AJ1510" s="351"/>
      <c r="AK1510" s="1636"/>
      <c r="AL1510" s="483"/>
      <c r="AM1510"/>
      <c r="AO1510" t="s">
        <v>364</v>
      </c>
      <c r="AQ1510" s="1453"/>
    </row>
    <row r="1511" spans="1:43" outlineLevel="1" x14ac:dyDescent="0.2">
      <c r="A1511" s="787"/>
      <c r="B1511" s="781" t="s">
        <v>2278</v>
      </c>
      <c r="C1511" s="977"/>
      <c r="D1511" s="977"/>
      <c r="E1511" s="767">
        <v>549</v>
      </c>
      <c r="F1511" s="276" t="s">
        <v>242</v>
      </c>
      <c r="G1511" s="276" t="s">
        <v>28</v>
      </c>
      <c r="H1511" s="277"/>
      <c r="I1511" s="895">
        <v>180</v>
      </c>
      <c r="J1511" s="279" t="s">
        <v>543</v>
      </c>
      <c r="K1511" s="277"/>
      <c r="L1511" s="322"/>
      <c r="M1511" s="281">
        <v>0.3</v>
      </c>
      <c r="N1511" s="1463">
        <v>30</v>
      </c>
      <c r="O1511" s="283">
        <v>5166.72</v>
      </c>
      <c r="P1511" s="284">
        <v>2.5</v>
      </c>
      <c r="Q1511" s="1056">
        <v>129.16800000000001</v>
      </c>
      <c r="R1511" s="1056">
        <v>332.73676999999998</v>
      </c>
      <c r="S1511" s="1056">
        <v>103.3344</v>
      </c>
      <c r="T1511" s="285">
        <v>5731.9591700000001</v>
      </c>
      <c r="U1511" s="286">
        <v>922.84542999999996</v>
      </c>
      <c r="V1511" s="286">
        <v>6654.8046000000004</v>
      </c>
      <c r="W1511" s="287">
        <v>322.32900000000001</v>
      </c>
      <c r="X1511" s="287">
        <v>54.246000000000002</v>
      </c>
      <c r="Y1511" s="287">
        <v>141.13800000000001</v>
      </c>
      <c r="Z1511" s="286">
        <v>517.71299999999997</v>
      </c>
      <c r="AA1511" s="285">
        <v>7172.5176000000001</v>
      </c>
      <c r="AB1511" s="249"/>
      <c r="AC1511" s="249"/>
      <c r="AD1511" s="249"/>
      <c r="AE1511" s="249"/>
      <c r="AF1511" s="249"/>
      <c r="AG1511" s="249"/>
      <c r="AH1511" s="1435" t="s">
        <v>364</v>
      </c>
      <c r="AI1511" s="225"/>
      <c r="AJ1511" s="266"/>
      <c r="AK1511" s="1636"/>
      <c r="AL1511" s="483"/>
      <c r="AM1511"/>
      <c r="AO1511" t="s">
        <v>364</v>
      </c>
      <c r="AQ1511" s="1453"/>
    </row>
    <row r="1512" spans="1:43" outlineLevel="1" x14ac:dyDescent="0.2">
      <c r="A1512" s="787"/>
      <c r="B1512" s="807" t="s">
        <v>2278</v>
      </c>
      <c r="C1512" s="978"/>
      <c r="D1512" s="978"/>
      <c r="E1512" s="768">
        <v>549</v>
      </c>
      <c r="F1512" s="289" t="s">
        <v>242</v>
      </c>
      <c r="G1512" s="289" t="s">
        <v>28</v>
      </c>
      <c r="H1512" s="290"/>
      <c r="I1512" s="899">
        <v>200</v>
      </c>
      <c r="J1512" s="292" t="s">
        <v>1927</v>
      </c>
      <c r="K1512" s="290"/>
      <c r="L1512" s="656"/>
      <c r="M1512" s="294">
        <v>0.2</v>
      </c>
      <c r="N1512" s="1465">
        <v>27</v>
      </c>
      <c r="O1512" s="296">
        <v>3062.1120000000001</v>
      </c>
      <c r="P1512" s="297">
        <v>2.5</v>
      </c>
      <c r="Q1512" s="1058">
        <v>76.552800000000005</v>
      </c>
      <c r="R1512" s="1058">
        <v>197.20000999999999</v>
      </c>
      <c r="S1512" s="1058">
        <v>61.242240000000002</v>
      </c>
      <c r="T1512" s="298">
        <v>3397.1070500000001</v>
      </c>
      <c r="U1512" s="299">
        <v>546.93424000000005</v>
      </c>
      <c r="V1512" s="299">
        <v>3944.0412900000001</v>
      </c>
      <c r="W1512" s="300">
        <v>214.886</v>
      </c>
      <c r="X1512" s="300">
        <v>36.164000000000001</v>
      </c>
      <c r="Y1512" s="300">
        <v>94.091999999999999</v>
      </c>
      <c r="Z1512" s="299">
        <v>345.142</v>
      </c>
      <c r="AA1512" s="298">
        <v>4289.1832899999999</v>
      </c>
      <c r="AB1512" s="260"/>
      <c r="AC1512" s="260"/>
      <c r="AD1512" s="260"/>
      <c r="AE1512" s="260"/>
      <c r="AF1512" s="260"/>
      <c r="AG1512" s="260"/>
      <c r="AH1512" s="1592" t="s">
        <v>364</v>
      </c>
      <c r="AI1512" s="261"/>
      <c r="AJ1512" s="267"/>
      <c r="AK1512" s="1633"/>
      <c r="AL1512" s="483"/>
      <c r="AM1512"/>
      <c r="AO1512" t="s">
        <v>364</v>
      </c>
      <c r="AQ1512" s="1453"/>
    </row>
    <row r="1513" spans="1:43" ht="25.5" x14ac:dyDescent="0.2">
      <c r="A1513" s="1535" t="s">
        <v>2758</v>
      </c>
      <c r="B1513" s="965" t="s">
        <v>2278</v>
      </c>
      <c r="C1513" s="990" t="s">
        <v>2557</v>
      </c>
      <c r="D1513" s="1522" t="s">
        <v>455</v>
      </c>
      <c r="E1513" s="311">
        <v>549</v>
      </c>
      <c r="F1513" s="336" t="s">
        <v>3069</v>
      </c>
      <c r="G1513" s="268" t="s">
        <v>167</v>
      </c>
      <c r="H1513" s="268" t="s">
        <v>2306</v>
      </c>
      <c r="I1513" s="1585"/>
      <c r="J1513" s="1045" t="s">
        <v>3176</v>
      </c>
      <c r="K1513" s="271">
        <v>12</v>
      </c>
      <c r="L1513" s="327" t="s">
        <v>641</v>
      </c>
      <c r="M1513" s="1035">
        <v>1.5</v>
      </c>
      <c r="N1513" s="1537"/>
      <c r="O1513" s="273">
        <v>45965.232000000004</v>
      </c>
      <c r="P1513" s="1534"/>
      <c r="Q1513" s="1055">
        <v>1149.1307999999999</v>
      </c>
      <c r="R1513" s="1055">
        <v>2960.1609400000002</v>
      </c>
      <c r="S1513" s="1055">
        <v>919.30463999999995</v>
      </c>
      <c r="T1513" s="274">
        <v>50993.828380000006</v>
      </c>
      <c r="U1513" s="272">
        <v>8210.0063800000007</v>
      </c>
      <c r="V1513" s="272">
        <v>59203.834760000012</v>
      </c>
      <c r="W1513" s="275">
        <v>1611.645</v>
      </c>
      <c r="X1513" s="275">
        <v>271.23</v>
      </c>
      <c r="Y1513" s="275">
        <v>705.68999999999994</v>
      </c>
      <c r="Z1513" s="272">
        <v>2588.5649999999996</v>
      </c>
      <c r="AA1513" s="274">
        <v>61792.399760000008</v>
      </c>
      <c r="AB1513" s="339">
        <v>16655.22</v>
      </c>
      <c r="AC1513" s="339">
        <v>3537.04</v>
      </c>
      <c r="AD1513" s="339">
        <v>950.04</v>
      </c>
      <c r="AE1513" s="340">
        <v>18245.46</v>
      </c>
      <c r="AF1513" s="340">
        <v>3874.76</v>
      </c>
      <c r="AG1513" s="340">
        <v>1561.12</v>
      </c>
      <c r="AH1513" s="842">
        <v>85473.739759999997</v>
      </c>
      <c r="AI1513" s="842">
        <v>7122.81</v>
      </c>
      <c r="AJ1513" s="395"/>
      <c r="AK1513" s="1635">
        <v>219</v>
      </c>
      <c r="AL1513" s="483"/>
      <c r="AM1513"/>
      <c r="AQ1513" s="1453"/>
    </row>
    <row r="1514" spans="1:43" x14ac:dyDescent="0.2">
      <c r="A1514" s="1519"/>
      <c r="B1514" s="965" t="s">
        <v>2278</v>
      </c>
      <c r="C1514" s="990"/>
      <c r="D1514" s="1522"/>
      <c r="E1514" s="1538">
        <v>549</v>
      </c>
      <c r="F1514" s="1539" t="s">
        <v>3069</v>
      </c>
      <c r="G1514" s="1539" t="s">
        <v>167</v>
      </c>
      <c r="H1514" s="1540"/>
      <c r="I1514" s="895">
        <v>150</v>
      </c>
      <c r="J1514" s="763" t="s">
        <v>3655</v>
      </c>
      <c r="K1514" s="1042"/>
      <c r="L1514" s="1541"/>
      <c r="M1514" s="281">
        <v>1</v>
      </c>
      <c r="N1514" s="1542">
        <v>50</v>
      </c>
      <c r="O1514" s="283">
        <v>37736.400000000001</v>
      </c>
      <c r="P1514" s="284">
        <v>2.5</v>
      </c>
      <c r="Q1514" s="1056">
        <v>943.41</v>
      </c>
      <c r="R1514" s="1056">
        <v>2430.2241600000002</v>
      </c>
      <c r="S1514" s="1056">
        <v>754.72799999999995</v>
      </c>
      <c r="T1514" s="285">
        <v>41864.762160000006</v>
      </c>
      <c r="U1514" s="286">
        <v>6740.2267099999999</v>
      </c>
      <c r="V1514" s="286">
        <v>48604.988870000008</v>
      </c>
      <c r="W1514" s="287">
        <v>1074.43</v>
      </c>
      <c r="X1514" s="287">
        <v>180.82</v>
      </c>
      <c r="Y1514" s="287">
        <v>470.46</v>
      </c>
      <c r="Z1514" s="286">
        <v>1725.71</v>
      </c>
      <c r="AA1514" s="285">
        <v>50330.698870000007</v>
      </c>
      <c r="AB1514" s="249"/>
      <c r="AC1514" s="249"/>
      <c r="AD1514" s="249"/>
      <c r="AE1514" s="249"/>
      <c r="AF1514" s="249"/>
      <c r="AG1514" s="249"/>
      <c r="AH1514" s="1435"/>
      <c r="AI1514" s="225"/>
      <c r="AJ1514" s="266"/>
      <c r="AK1514" s="1636"/>
      <c r="AL1514" s="483"/>
      <c r="AM1514"/>
      <c r="AQ1514" s="1453"/>
    </row>
    <row r="1515" spans="1:43" x14ac:dyDescent="0.2">
      <c r="A1515" s="1519"/>
      <c r="B1515" s="965" t="s">
        <v>2278</v>
      </c>
      <c r="C1515" s="990"/>
      <c r="D1515" s="1522"/>
      <c r="E1515" s="1538">
        <v>549</v>
      </c>
      <c r="F1515" s="1539" t="s">
        <v>3069</v>
      </c>
      <c r="G1515" s="1539" t="s">
        <v>167</v>
      </c>
      <c r="H1515" s="1540"/>
      <c r="I1515" s="895">
        <v>180</v>
      </c>
      <c r="J1515" s="763" t="s">
        <v>543</v>
      </c>
      <c r="K1515" s="1540"/>
      <c r="L1515" s="1543"/>
      <c r="M1515" s="281">
        <v>0.3</v>
      </c>
      <c r="N1515" s="1542">
        <v>30</v>
      </c>
      <c r="O1515" s="283">
        <v>5166.72</v>
      </c>
      <c r="P1515" s="284">
        <v>2.5</v>
      </c>
      <c r="Q1515" s="1056">
        <v>129.16800000000001</v>
      </c>
      <c r="R1515" s="1056">
        <v>332.73676999999998</v>
      </c>
      <c r="S1515" s="1056">
        <v>103.3344</v>
      </c>
      <c r="T1515" s="285">
        <v>5731.9591700000001</v>
      </c>
      <c r="U1515" s="286">
        <v>922.84542999999996</v>
      </c>
      <c r="V1515" s="286">
        <v>6654.8046000000004</v>
      </c>
      <c r="W1515" s="287">
        <v>322.32900000000001</v>
      </c>
      <c r="X1515" s="287">
        <v>54.246000000000002</v>
      </c>
      <c r="Y1515" s="287">
        <v>141.13800000000001</v>
      </c>
      <c r="Z1515" s="286">
        <v>517.71299999999997</v>
      </c>
      <c r="AA1515" s="285">
        <v>7172.5176000000001</v>
      </c>
      <c r="AB1515" s="249"/>
      <c r="AC1515" s="249"/>
      <c r="AD1515" s="249"/>
      <c r="AE1515" s="249"/>
      <c r="AF1515" s="249"/>
      <c r="AG1515" s="249"/>
      <c r="AH1515" s="1435"/>
      <c r="AI1515" s="225"/>
      <c r="AJ1515" s="266"/>
      <c r="AK1515" s="1636"/>
      <c r="AL1515" s="483"/>
      <c r="AM1515"/>
      <c r="AQ1515" s="1453"/>
    </row>
    <row r="1516" spans="1:43" x14ac:dyDescent="0.2">
      <c r="A1516" s="1519"/>
      <c r="B1516" s="966" t="s">
        <v>2278</v>
      </c>
      <c r="C1516" s="991"/>
      <c r="D1516" s="1544"/>
      <c r="E1516" s="1545">
        <v>549</v>
      </c>
      <c r="F1516" s="1546" t="s">
        <v>3069</v>
      </c>
      <c r="G1516" s="1539" t="s">
        <v>167</v>
      </c>
      <c r="H1516" s="1547"/>
      <c r="I1516" s="899">
        <v>200</v>
      </c>
      <c r="J1516" s="1548" t="s">
        <v>1927</v>
      </c>
      <c r="K1516" s="1547"/>
      <c r="L1516" s="1549"/>
      <c r="M1516" s="294">
        <v>0.2</v>
      </c>
      <c r="N1516" s="1550">
        <v>27</v>
      </c>
      <c r="O1516" s="283">
        <v>3062.1120000000001</v>
      </c>
      <c r="P1516" s="284">
        <v>2.5</v>
      </c>
      <c r="Q1516" s="1056">
        <v>76.552800000000005</v>
      </c>
      <c r="R1516" s="1056">
        <v>197.20000999999999</v>
      </c>
      <c r="S1516" s="1056">
        <v>61.242240000000002</v>
      </c>
      <c r="T1516" s="285">
        <v>3397.1070500000001</v>
      </c>
      <c r="U1516" s="286">
        <v>546.93424000000005</v>
      </c>
      <c r="V1516" s="286">
        <v>3944.0412900000001</v>
      </c>
      <c r="W1516" s="287">
        <v>214.886</v>
      </c>
      <c r="X1516" s="287">
        <v>36.164000000000001</v>
      </c>
      <c r="Y1516" s="287">
        <v>94.091999999999999</v>
      </c>
      <c r="Z1516" s="286">
        <v>345.142</v>
      </c>
      <c r="AA1516" s="285">
        <v>4289.1832899999999</v>
      </c>
      <c r="AB1516" s="249"/>
      <c r="AC1516" s="249"/>
      <c r="AD1516" s="249"/>
      <c r="AE1516" s="249"/>
      <c r="AF1516" s="249"/>
      <c r="AG1516" s="249"/>
      <c r="AH1516" s="1435"/>
      <c r="AI1516" s="225"/>
      <c r="AJ1516" s="266"/>
      <c r="AK1516" s="1636"/>
      <c r="AL1516" s="483"/>
      <c r="AM1516"/>
      <c r="AQ1516" s="1453"/>
    </row>
    <row r="1517" spans="1:43" ht="29.25" customHeight="1" x14ac:dyDescent="0.2">
      <c r="A1517" s="804" t="s">
        <v>2204</v>
      </c>
      <c r="B1517" s="781" t="s">
        <v>2279</v>
      </c>
      <c r="C1517" s="977" t="s">
        <v>2560</v>
      </c>
      <c r="D1517" s="977" t="s">
        <v>2564</v>
      </c>
      <c r="E1517" s="769">
        <v>644</v>
      </c>
      <c r="F1517" s="268">
        <v>405</v>
      </c>
      <c r="G1517" s="268" t="s">
        <v>779</v>
      </c>
      <c r="H1517" s="268" t="s">
        <v>1888</v>
      </c>
      <c r="I1517" s="898"/>
      <c r="J1517" s="302" t="s">
        <v>1926</v>
      </c>
      <c r="K1517" s="271">
        <v>1000</v>
      </c>
      <c r="L1517" s="337" t="s">
        <v>778</v>
      </c>
      <c r="M1517" s="272">
        <v>0.96000000000000008</v>
      </c>
      <c r="N1517" s="1097"/>
      <c r="O1517" s="273">
        <v>18337.3452</v>
      </c>
      <c r="P1517" s="269"/>
      <c r="Q1517" s="1055">
        <v>2592.9005999999999</v>
      </c>
      <c r="R1517" s="1055">
        <v>1180.9250300000001</v>
      </c>
      <c r="S1517" s="1055">
        <v>366.74691000000001</v>
      </c>
      <c r="T1517" s="274">
        <v>22477.917740000001</v>
      </c>
      <c r="U1517" s="272">
        <v>3618.9447599999999</v>
      </c>
      <c r="V1517" s="272">
        <v>26096.862499999999</v>
      </c>
      <c r="W1517" s="275">
        <v>1031.4528</v>
      </c>
      <c r="X1517" s="275">
        <v>173.5872</v>
      </c>
      <c r="Y1517" s="275">
        <v>451.64160000000004</v>
      </c>
      <c r="Z1517" s="272">
        <v>1656.6816000000001</v>
      </c>
      <c r="AA1517" s="274">
        <v>27753.544099999999</v>
      </c>
      <c r="AB1517" s="339">
        <v>2693.13</v>
      </c>
      <c r="AC1517" s="339">
        <v>612.33000000000004</v>
      </c>
      <c r="AD1517" s="339">
        <v>19.634999999999998</v>
      </c>
      <c r="AE1517" s="340">
        <v>2950.27</v>
      </c>
      <c r="AF1517" s="340">
        <v>670.8</v>
      </c>
      <c r="AG1517" s="340">
        <v>21.51</v>
      </c>
      <c r="AH1517" s="842">
        <v>31396.124099999997</v>
      </c>
      <c r="AI1517" s="842">
        <v>31.4</v>
      </c>
      <c r="AJ1517" s="395"/>
      <c r="AK1517" s="1635">
        <v>220</v>
      </c>
      <c r="AL1517" s="484"/>
      <c r="AM1517" s="751" t="s">
        <v>2604</v>
      </c>
      <c r="AN1517" t="b">
        <v>0</v>
      </c>
      <c r="AO1517" t="e">
        <v>#NAME?</v>
      </c>
      <c r="AQ1517" s="1454"/>
    </row>
    <row r="1518" spans="1:43" outlineLevel="1" x14ac:dyDescent="0.2">
      <c r="A1518" s="787"/>
      <c r="B1518" s="781" t="s">
        <v>2279</v>
      </c>
      <c r="C1518" s="977"/>
      <c r="D1518" s="977"/>
      <c r="E1518" s="767">
        <v>644</v>
      </c>
      <c r="F1518" s="276">
        <v>405</v>
      </c>
      <c r="G1518" s="276" t="s">
        <v>779</v>
      </c>
      <c r="H1518" s="277"/>
      <c r="I1518" s="895">
        <v>61</v>
      </c>
      <c r="J1518" s="279" t="s">
        <v>509</v>
      </c>
      <c r="K1518" s="280"/>
      <c r="L1518" s="321"/>
      <c r="M1518" s="281">
        <v>0.28000000000000003</v>
      </c>
      <c r="N1518" s="1463">
        <v>36</v>
      </c>
      <c r="O1518" s="283">
        <v>6101.7263999999996</v>
      </c>
      <c r="P1518" s="284">
        <v>14.14</v>
      </c>
      <c r="Q1518" s="1056">
        <v>862.78411000000006</v>
      </c>
      <c r="R1518" s="1056">
        <v>392.95118000000002</v>
      </c>
      <c r="S1518" s="1056">
        <v>122.03453</v>
      </c>
      <c r="T1518" s="285">
        <v>7479.49622</v>
      </c>
      <c r="U1518" s="286">
        <v>1204.1988899999999</v>
      </c>
      <c r="V1518" s="286">
        <v>8683.6951100000006</v>
      </c>
      <c r="W1518" s="287">
        <v>300.84039999999999</v>
      </c>
      <c r="X1518" s="287">
        <v>50.629600000000003</v>
      </c>
      <c r="Y1518" s="287">
        <v>131.72880000000001</v>
      </c>
      <c r="Z1518" s="286">
        <v>483.19880000000001</v>
      </c>
      <c r="AA1518" s="285">
        <v>9166.8939100000007</v>
      </c>
      <c r="AB1518" s="350"/>
      <c r="AC1518" s="350"/>
      <c r="AD1518" s="350"/>
      <c r="AE1518" s="350"/>
      <c r="AF1518" s="350"/>
      <c r="AG1518" s="350"/>
      <c r="AH1518" s="843" t="s">
        <v>364</v>
      </c>
      <c r="AI1518" s="843"/>
      <c r="AJ1518" s="351"/>
      <c r="AK1518" s="1636"/>
      <c r="AL1518" s="483"/>
      <c r="AM1518"/>
      <c r="AO1518" t="s">
        <v>364</v>
      </c>
      <c r="AQ1518" s="1453"/>
    </row>
    <row r="1519" spans="1:43" outlineLevel="1" x14ac:dyDescent="0.2">
      <c r="A1519" s="787"/>
      <c r="B1519" s="781" t="s">
        <v>2279</v>
      </c>
      <c r="C1519" s="977"/>
      <c r="D1519" s="977"/>
      <c r="E1519" s="767">
        <v>644</v>
      </c>
      <c r="F1519" s="276">
        <v>405</v>
      </c>
      <c r="G1519" s="276" t="s">
        <v>779</v>
      </c>
      <c r="H1519" s="277"/>
      <c r="I1519" s="895">
        <v>180</v>
      </c>
      <c r="J1519" s="279" t="s">
        <v>543</v>
      </c>
      <c r="K1519" s="277"/>
      <c r="L1519" s="322"/>
      <c r="M1519" s="281">
        <v>0.55000000000000004</v>
      </c>
      <c r="N1519" s="1463">
        <v>32</v>
      </c>
      <c r="O1519" s="283">
        <v>10245.245999999999</v>
      </c>
      <c r="P1519" s="284">
        <v>14.14</v>
      </c>
      <c r="Q1519" s="1056">
        <v>1448.67778</v>
      </c>
      <c r="R1519" s="1056">
        <v>659.79384000000005</v>
      </c>
      <c r="S1519" s="1056">
        <v>204.90492</v>
      </c>
      <c r="T1519" s="285">
        <v>12558.62254</v>
      </c>
      <c r="U1519" s="286">
        <v>2021.93823</v>
      </c>
      <c r="V1519" s="286">
        <v>14580.56077</v>
      </c>
      <c r="W1519" s="287">
        <v>590.93650000000002</v>
      </c>
      <c r="X1519" s="287">
        <v>99.450999999999993</v>
      </c>
      <c r="Y1519" s="287">
        <v>258.75299999999999</v>
      </c>
      <c r="Z1519" s="286">
        <v>949.14049999999997</v>
      </c>
      <c r="AA1519" s="285">
        <v>15529.70127</v>
      </c>
      <c r="AB1519" s="249"/>
      <c r="AC1519" s="249"/>
      <c r="AD1519" s="249"/>
      <c r="AE1519" s="249"/>
      <c r="AF1519" s="249"/>
      <c r="AG1519" s="249"/>
      <c r="AH1519" s="225" t="s">
        <v>364</v>
      </c>
      <c r="AI1519" s="225"/>
      <c r="AJ1519" s="266"/>
      <c r="AK1519" s="1636"/>
      <c r="AL1519" s="483"/>
      <c r="AM1519"/>
      <c r="AO1519" t="s">
        <v>364</v>
      </c>
      <c r="AQ1519" s="1453"/>
    </row>
    <row r="1520" spans="1:43" outlineLevel="1" x14ac:dyDescent="0.2">
      <c r="A1520" s="787"/>
      <c r="B1520" s="807" t="s">
        <v>2279</v>
      </c>
      <c r="C1520" s="978"/>
      <c r="D1520" s="978"/>
      <c r="E1520" s="768">
        <v>644</v>
      </c>
      <c r="F1520" s="289">
        <v>405</v>
      </c>
      <c r="G1520" s="289" t="s">
        <v>779</v>
      </c>
      <c r="H1520" s="290"/>
      <c r="I1520" s="899">
        <v>200</v>
      </c>
      <c r="J1520" s="292" t="s">
        <v>1927</v>
      </c>
      <c r="K1520" s="290"/>
      <c r="L1520" s="656"/>
      <c r="M1520" s="294">
        <v>0.13</v>
      </c>
      <c r="N1520" s="1465">
        <v>27</v>
      </c>
      <c r="O1520" s="283">
        <v>1990.3728000000001</v>
      </c>
      <c r="P1520" s="297">
        <v>14.14</v>
      </c>
      <c r="Q1520" s="1056">
        <v>281.43871000000001</v>
      </c>
      <c r="R1520" s="1056">
        <v>128.18001000000001</v>
      </c>
      <c r="S1520" s="1056">
        <v>39.807459999999999</v>
      </c>
      <c r="T1520" s="298">
        <v>2439.79898</v>
      </c>
      <c r="U1520" s="286">
        <v>392.80763999999999</v>
      </c>
      <c r="V1520" s="299">
        <v>2832.60662</v>
      </c>
      <c r="W1520" s="287">
        <v>139.67590000000001</v>
      </c>
      <c r="X1520" s="287">
        <v>23.506599999999999</v>
      </c>
      <c r="Y1520" s="287">
        <v>61.159799999999997</v>
      </c>
      <c r="Z1520" s="299">
        <v>224.34229999999999</v>
      </c>
      <c r="AA1520" s="298">
        <v>3056.9489199999998</v>
      </c>
      <c r="AB1520" s="260"/>
      <c r="AC1520" s="260"/>
      <c r="AD1520" s="260"/>
      <c r="AE1520" s="260"/>
      <c r="AF1520" s="260"/>
      <c r="AG1520" s="260"/>
      <c r="AH1520" s="261" t="s">
        <v>364</v>
      </c>
      <c r="AI1520" s="261"/>
      <c r="AJ1520" s="267"/>
      <c r="AK1520" s="1633"/>
      <c r="AL1520" s="483"/>
      <c r="AM1520"/>
      <c r="AO1520" t="s">
        <v>364</v>
      </c>
      <c r="AQ1520" s="1453"/>
    </row>
    <row r="1521" spans="1:43" ht="38.25" x14ac:dyDescent="0.2">
      <c r="A1521" s="804" t="s">
        <v>3076</v>
      </c>
      <c r="B1521" s="781" t="s">
        <v>2279</v>
      </c>
      <c r="C1521" s="977" t="s">
        <v>2560</v>
      </c>
      <c r="D1521" s="977" t="s">
        <v>2564</v>
      </c>
      <c r="E1521" s="769">
        <v>644</v>
      </c>
      <c r="F1521" s="268">
        <v>405</v>
      </c>
      <c r="G1521" s="268" t="s">
        <v>779</v>
      </c>
      <c r="H1521" s="268" t="s">
        <v>498</v>
      </c>
      <c r="I1521" s="898"/>
      <c r="J1521" s="302" t="s">
        <v>1925</v>
      </c>
      <c r="K1521" s="271">
        <v>1000</v>
      </c>
      <c r="L1521" s="337" t="s">
        <v>778</v>
      </c>
      <c r="M1521" s="272">
        <v>0.92</v>
      </c>
      <c r="N1521" s="1097"/>
      <c r="O1521" s="273">
        <v>18005.107199999999</v>
      </c>
      <c r="P1521" s="269"/>
      <c r="Q1521" s="1055">
        <v>2545.9221499999999</v>
      </c>
      <c r="R1521" s="1055">
        <v>1159.52891</v>
      </c>
      <c r="S1521" s="1055">
        <v>360.10214000000002</v>
      </c>
      <c r="T1521" s="274">
        <v>22070.660399999997</v>
      </c>
      <c r="U1521" s="272">
        <v>3553.3763200000003</v>
      </c>
      <c r="V1521" s="272">
        <v>25624.036719999996</v>
      </c>
      <c r="W1521" s="275">
        <v>988.47559999999999</v>
      </c>
      <c r="X1521" s="275">
        <v>166.3544</v>
      </c>
      <c r="Y1521" s="275">
        <v>432.82319999999999</v>
      </c>
      <c r="Z1521" s="272">
        <v>1587.6532</v>
      </c>
      <c r="AA1521" s="274">
        <v>27211.689919999997</v>
      </c>
      <c r="AB1521" s="339">
        <v>3678.52</v>
      </c>
      <c r="AC1521" s="339">
        <v>612.33000000000004</v>
      </c>
      <c r="AD1521" s="339">
        <v>19.634999999999998</v>
      </c>
      <c r="AE1521" s="340">
        <v>4029.75</v>
      </c>
      <c r="AF1521" s="340">
        <v>670.8</v>
      </c>
      <c r="AG1521" s="340">
        <v>21.51</v>
      </c>
      <c r="AH1521" s="842">
        <v>31933.749919999995</v>
      </c>
      <c r="AI1521" s="842">
        <v>31.93</v>
      </c>
      <c r="AJ1521" s="395"/>
      <c r="AK1521" s="1635">
        <v>221</v>
      </c>
      <c r="AL1521" s="484"/>
      <c r="AM1521" s="751" t="s">
        <v>2604</v>
      </c>
      <c r="AN1521" t="b">
        <v>0</v>
      </c>
      <c r="AO1521" t="e">
        <v>#NAME?</v>
      </c>
      <c r="AQ1521" s="1454"/>
    </row>
    <row r="1522" spans="1:43" outlineLevel="1" x14ac:dyDescent="0.2">
      <c r="A1522" s="787"/>
      <c r="B1522" s="781" t="s">
        <v>2279</v>
      </c>
      <c r="C1522" s="977"/>
      <c r="D1522" s="977"/>
      <c r="E1522" s="767">
        <v>644</v>
      </c>
      <c r="F1522" s="276">
        <v>405</v>
      </c>
      <c r="G1522" s="276" t="s">
        <v>779</v>
      </c>
      <c r="H1522" s="277"/>
      <c r="I1522" s="895">
        <v>61</v>
      </c>
      <c r="J1522" s="279" t="s">
        <v>509</v>
      </c>
      <c r="K1522" s="280"/>
      <c r="L1522" s="321"/>
      <c r="M1522" s="281">
        <v>0.4</v>
      </c>
      <c r="N1522" s="1463">
        <v>36</v>
      </c>
      <c r="O1522" s="283">
        <v>8716.7520000000004</v>
      </c>
      <c r="P1522" s="284">
        <v>14.14</v>
      </c>
      <c r="Q1522" s="1056">
        <v>1232.54873</v>
      </c>
      <c r="R1522" s="1056">
        <v>561.35883000000001</v>
      </c>
      <c r="S1522" s="1056">
        <v>174.33503999999999</v>
      </c>
      <c r="T1522" s="285">
        <v>10684.9946</v>
      </c>
      <c r="U1522" s="286">
        <v>1720.28413</v>
      </c>
      <c r="V1522" s="286">
        <v>12405.27873</v>
      </c>
      <c r="W1522" s="287">
        <v>429.77199999999999</v>
      </c>
      <c r="X1522" s="287">
        <v>72.328000000000003</v>
      </c>
      <c r="Y1522" s="287">
        <v>188.184</v>
      </c>
      <c r="Z1522" s="286">
        <v>690.28399999999999</v>
      </c>
      <c r="AA1522" s="285">
        <v>13095.56273</v>
      </c>
      <c r="AB1522" s="350"/>
      <c r="AC1522" s="350"/>
      <c r="AD1522" s="350"/>
      <c r="AE1522" s="350"/>
      <c r="AF1522" s="350"/>
      <c r="AG1522" s="350"/>
      <c r="AH1522" s="843" t="s">
        <v>364</v>
      </c>
      <c r="AI1522" s="843"/>
      <c r="AJ1522" s="351"/>
      <c r="AK1522" s="1636"/>
      <c r="AL1522" s="483"/>
      <c r="AM1522"/>
      <c r="AO1522" t="s">
        <v>364</v>
      </c>
      <c r="AQ1522" s="1453"/>
    </row>
    <row r="1523" spans="1:43" outlineLevel="1" x14ac:dyDescent="0.2">
      <c r="A1523" s="787"/>
      <c r="B1523" s="781" t="s">
        <v>2279</v>
      </c>
      <c r="C1523" s="977"/>
      <c r="D1523" s="977"/>
      <c r="E1523" s="767">
        <v>644</v>
      </c>
      <c r="F1523" s="276">
        <v>405</v>
      </c>
      <c r="G1523" s="276" t="s">
        <v>779</v>
      </c>
      <c r="H1523" s="277"/>
      <c r="I1523" s="895">
        <v>180</v>
      </c>
      <c r="J1523" s="279" t="s">
        <v>543</v>
      </c>
      <c r="K1523" s="277"/>
      <c r="L1523" s="322"/>
      <c r="M1523" s="281">
        <v>0.4</v>
      </c>
      <c r="N1523" s="1463">
        <v>32</v>
      </c>
      <c r="O1523" s="283">
        <v>7451.0879999999997</v>
      </c>
      <c r="P1523" s="284">
        <v>14.14</v>
      </c>
      <c r="Q1523" s="1056">
        <v>1053.58384</v>
      </c>
      <c r="R1523" s="1056">
        <v>479.85007000000002</v>
      </c>
      <c r="S1523" s="1056">
        <v>149.02176</v>
      </c>
      <c r="T1523" s="285">
        <v>9133.5436699999991</v>
      </c>
      <c r="U1523" s="286">
        <v>1470.50053</v>
      </c>
      <c r="V1523" s="286">
        <v>10604.044199999998</v>
      </c>
      <c r="W1523" s="287">
        <v>429.77199999999999</v>
      </c>
      <c r="X1523" s="287">
        <v>72.328000000000003</v>
      </c>
      <c r="Y1523" s="287">
        <v>188.184</v>
      </c>
      <c r="Z1523" s="286">
        <v>690.28399999999999</v>
      </c>
      <c r="AA1523" s="285">
        <v>11294.328199999998</v>
      </c>
      <c r="AB1523" s="249"/>
      <c r="AC1523" s="249"/>
      <c r="AD1523" s="249"/>
      <c r="AE1523" s="249"/>
      <c r="AF1523" s="249"/>
      <c r="AG1523" s="249"/>
      <c r="AH1523" s="225" t="s">
        <v>364</v>
      </c>
      <c r="AI1523" s="225"/>
      <c r="AJ1523" s="266"/>
      <c r="AK1523" s="1636"/>
      <c r="AL1523" s="483"/>
      <c r="AM1523"/>
      <c r="AO1523" t="s">
        <v>364</v>
      </c>
      <c r="AQ1523" s="1453"/>
    </row>
    <row r="1524" spans="1:43" outlineLevel="1" x14ac:dyDescent="0.2">
      <c r="A1524" s="787"/>
      <c r="B1524" s="807" t="s">
        <v>2279</v>
      </c>
      <c r="C1524" s="978"/>
      <c r="D1524" s="978"/>
      <c r="E1524" s="768">
        <v>644</v>
      </c>
      <c r="F1524" s="289">
        <v>405</v>
      </c>
      <c r="G1524" s="289" t="s">
        <v>779</v>
      </c>
      <c r="H1524" s="290"/>
      <c r="I1524" s="899">
        <v>200</v>
      </c>
      <c r="J1524" s="292" t="s">
        <v>1927</v>
      </c>
      <c r="K1524" s="290"/>
      <c r="L1524" s="656"/>
      <c r="M1524" s="294">
        <v>0.12</v>
      </c>
      <c r="N1524" s="1465">
        <v>27</v>
      </c>
      <c r="O1524" s="283">
        <v>1837.2672</v>
      </c>
      <c r="P1524" s="297">
        <v>14.14</v>
      </c>
      <c r="Q1524" s="1056">
        <v>259.78958</v>
      </c>
      <c r="R1524" s="1056">
        <v>118.32001</v>
      </c>
      <c r="S1524" s="1056">
        <v>36.745339999999999</v>
      </c>
      <c r="T1524" s="298">
        <v>2252.1221299999997</v>
      </c>
      <c r="U1524" s="286">
        <v>362.59165999999999</v>
      </c>
      <c r="V1524" s="299">
        <v>2614.7137899999998</v>
      </c>
      <c r="W1524" s="287">
        <v>128.9316</v>
      </c>
      <c r="X1524" s="287">
        <v>21.698399999999999</v>
      </c>
      <c r="Y1524" s="287">
        <v>56.455199999999998</v>
      </c>
      <c r="Z1524" s="299">
        <v>207.08519999999999</v>
      </c>
      <c r="AA1524" s="298">
        <v>2821.7989899999998</v>
      </c>
      <c r="AB1524" s="260"/>
      <c r="AC1524" s="260"/>
      <c r="AD1524" s="260"/>
      <c r="AE1524" s="260"/>
      <c r="AF1524" s="260"/>
      <c r="AG1524" s="260"/>
      <c r="AH1524" s="261" t="s">
        <v>364</v>
      </c>
      <c r="AI1524" s="261"/>
      <c r="AJ1524" s="267"/>
      <c r="AK1524" s="1633"/>
      <c r="AL1524" s="483"/>
      <c r="AM1524"/>
      <c r="AO1524" t="s">
        <v>364</v>
      </c>
      <c r="AQ1524" s="1453"/>
    </row>
    <row r="1525" spans="1:43" ht="25.5" x14ac:dyDescent="0.2">
      <c r="A1525" s="804" t="s">
        <v>2206</v>
      </c>
      <c r="B1525" s="781" t="s">
        <v>2279</v>
      </c>
      <c r="C1525" s="977" t="s">
        <v>2560</v>
      </c>
      <c r="D1525" s="977" t="s">
        <v>2564</v>
      </c>
      <c r="E1525" s="769">
        <v>644</v>
      </c>
      <c r="F1525" s="268">
        <v>405</v>
      </c>
      <c r="G1525" s="268" t="s">
        <v>780</v>
      </c>
      <c r="H1525" s="268" t="s">
        <v>1889</v>
      </c>
      <c r="I1525" s="898"/>
      <c r="J1525" s="302" t="s">
        <v>1791</v>
      </c>
      <c r="K1525" s="271">
        <v>1000</v>
      </c>
      <c r="L1525" s="337" t="s">
        <v>778</v>
      </c>
      <c r="M1525" s="272">
        <v>2.2200000000000002</v>
      </c>
      <c r="N1525" s="1097"/>
      <c r="O1525" s="273">
        <v>42694.936800000003</v>
      </c>
      <c r="P1525" s="269"/>
      <c r="Q1525" s="1055">
        <v>10784.741039999999</v>
      </c>
      <c r="R1525" s="1055">
        <v>2749.5539400000002</v>
      </c>
      <c r="S1525" s="1055">
        <v>853.89874000000009</v>
      </c>
      <c r="T1525" s="274">
        <v>57083.130519999992</v>
      </c>
      <c r="U1525" s="272">
        <v>9190.3840199999995</v>
      </c>
      <c r="V1525" s="272">
        <v>66273.514540000004</v>
      </c>
      <c r="W1525" s="275">
        <v>2385.2346000000002</v>
      </c>
      <c r="X1525" s="275">
        <v>401.42039999999997</v>
      </c>
      <c r="Y1525" s="275">
        <v>1044.4212</v>
      </c>
      <c r="Z1525" s="272">
        <v>3831.0762000000004</v>
      </c>
      <c r="AA1525" s="274">
        <v>70104.59074</v>
      </c>
      <c r="AB1525" s="339">
        <v>3890.93</v>
      </c>
      <c r="AC1525" s="339">
        <v>656.63</v>
      </c>
      <c r="AD1525" s="339">
        <v>19.634999999999998</v>
      </c>
      <c r="AE1525" s="340">
        <v>4262.4399999999996</v>
      </c>
      <c r="AF1525" s="340">
        <v>719.33</v>
      </c>
      <c r="AG1525" s="340">
        <v>21.51</v>
      </c>
      <c r="AH1525" s="842">
        <v>75107.870739999998</v>
      </c>
      <c r="AI1525" s="842">
        <v>75.11</v>
      </c>
      <c r="AJ1525" s="395"/>
      <c r="AK1525" s="1635">
        <v>222</v>
      </c>
      <c r="AL1525" s="484"/>
      <c r="AM1525" s="751" t="s">
        <v>2604</v>
      </c>
      <c r="AN1525" t="b">
        <v>0</v>
      </c>
      <c r="AO1525" t="e">
        <v>#NAME?</v>
      </c>
      <c r="AQ1525" s="1454"/>
    </row>
    <row r="1526" spans="1:43" outlineLevel="1" x14ac:dyDescent="0.2">
      <c r="A1526" s="787"/>
      <c r="B1526" s="781" t="s">
        <v>2279</v>
      </c>
      <c r="C1526" s="977"/>
      <c r="D1526" s="977"/>
      <c r="E1526" s="767">
        <v>644</v>
      </c>
      <c r="F1526" s="276">
        <v>405</v>
      </c>
      <c r="G1526" s="276" t="s">
        <v>780</v>
      </c>
      <c r="H1526" s="277"/>
      <c r="I1526" s="895">
        <v>80</v>
      </c>
      <c r="J1526" s="279" t="s">
        <v>561</v>
      </c>
      <c r="K1526" s="280"/>
      <c r="L1526" s="321"/>
      <c r="M1526" s="281">
        <v>0.09</v>
      </c>
      <c r="N1526" s="1463">
        <v>41</v>
      </c>
      <c r="O1526" s="283">
        <v>2386.1844000000001</v>
      </c>
      <c r="P1526" s="284">
        <v>25.26</v>
      </c>
      <c r="Q1526" s="1056">
        <v>602.75018</v>
      </c>
      <c r="R1526" s="1056">
        <v>153.67027999999999</v>
      </c>
      <c r="S1526" s="1056">
        <v>47.723689999999998</v>
      </c>
      <c r="T1526" s="285">
        <v>3190.3285499999997</v>
      </c>
      <c r="U1526" s="286">
        <v>513.64290000000005</v>
      </c>
      <c r="V1526" s="286">
        <v>3703.97145</v>
      </c>
      <c r="W1526" s="287">
        <v>96.698700000000002</v>
      </c>
      <c r="X1526" s="287">
        <v>16.273800000000001</v>
      </c>
      <c r="Y1526" s="287">
        <v>42.3414</v>
      </c>
      <c r="Z1526" s="286">
        <v>155.31389999999999</v>
      </c>
      <c r="AA1526" s="285">
        <v>3859.2853500000001</v>
      </c>
      <c r="AB1526" s="350"/>
      <c r="AC1526" s="350"/>
      <c r="AD1526" s="350"/>
      <c r="AE1526" s="350"/>
      <c r="AF1526" s="350"/>
      <c r="AG1526" s="350"/>
      <c r="AH1526" s="1435" t="s">
        <v>364</v>
      </c>
      <c r="AI1526" s="843"/>
      <c r="AJ1526" s="351"/>
      <c r="AK1526" s="1636"/>
      <c r="AL1526" s="483"/>
      <c r="AM1526"/>
      <c r="AO1526" t="s">
        <v>364</v>
      </c>
      <c r="AQ1526" s="1453"/>
    </row>
    <row r="1527" spans="1:43" outlineLevel="1" x14ac:dyDescent="0.2">
      <c r="A1527" s="787"/>
      <c r="B1527" s="781" t="s">
        <v>2279</v>
      </c>
      <c r="C1527" s="977"/>
      <c r="D1527" s="977"/>
      <c r="E1527" s="767">
        <v>644</v>
      </c>
      <c r="F1527" s="276">
        <v>405</v>
      </c>
      <c r="G1527" s="276" t="s">
        <v>780</v>
      </c>
      <c r="H1527" s="277"/>
      <c r="I1527" s="895">
        <v>68</v>
      </c>
      <c r="J1527" s="279" t="s">
        <v>557</v>
      </c>
      <c r="K1527" s="277"/>
      <c r="L1527" s="322"/>
      <c r="M1527" s="281">
        <v>0.64</v>
      </c>
      <c r="N1527" s="1463">
        <v>36</v>
      </c>
      <c r="O1527" s="283">
        <v>13946.8032</v>
      </c>
      <c r="P1527" s="284">
        <v>25.26</v>
      </c>
      <c r="Q1527" s="1056">
        <v>3522.9624899999999</v>
      </c>
      <c r="R1527" s="1056">
        <v>898.17412999999999</v>
      </c>
      <c r="S1527" s="1056">
        <v>278.93606</v>
      </c>
      <c r="T1527" s="285">
        <v>18646.87588</v>
      </c>
      <c r="U1527" s="286">
        <v>3002.1470199999999</v>
      </c>
      <c r="V1527" s="286">
        <v>21649.0229</v>
      </c>
      <c r="W1527" s="287">
        <v>687.63520000000005</v>
      </c>
      <c r="X1527" s="287">
        <v>115.7248</v>
      </c>
      <c r="Y1527" s="287">
        <v>301.09440000000001</v>
      </c>
      <c r="Z1527" s="286">
        <v>1104.4544000000001</v>
      </c>
      <c r="AA1527" s="285">
        <v>22753.477299999999</v>
      </c>
      <c r="AB1527" s="249"/>
      <c r="AC1527" s="249"/>
      <c r="AD1527" s="249"/>
      <c r="AE1527" s="249"/>
      <c r="AF1527" s="249"/>
      <c r="AG1527" s="249"/>
      <c r="AH1527" s="1435" t="s">
        <v>364</v>
      </c>
      <c r="AI1527" s="225"/>
      <c r="AJ1527" s="266"/>
      <c r="AK1527" s="1636"/>
      <c r="AL1527" s="483"/>
      <c r="AM1527"/>
      <c r="AO1527" t="s">
        <v>364</v>
      </c>
      <c r="AQ1527" s="1453"/>
    </row>
    <row r="1528" spans="1:43" outlineLevel="1" x14ac:dyDescent="0.2">
      <c r="A1528" s="787"/>
      <c r="B1528" s="781" t="s">
        <v>2279</v>
      </c>
      <c r="C1528" s="977"/>
      <c r="D1528" s="977"/>
      <c r="E1528" s="767">
        <v>644</v>
      </c>
      <c r="F1528" s="276">
        <v>405</v>
      </c>
      <c r="G1528" s="276" t="s">
        <v>780</v>
      </c>
      <c r="H1528" s="277"/>
      <c r="I1528" s="895">
        <v>110</v>
      </c>
      <c r="J1528" s="279" t="s">
        <v>530</v>
      </c>
      <c r="K1528" s="277"/>
      <c r="L1528" s="322"/>
      <c r="M1528" s="281">
        <v>0.08</v>
      </c>
      <c r="N1528" s="1463">
        <v>39</v>
      </c>
      <c r="O1528" s="283">
        <v>1961.04</v>
      </c>
      <c r="P1528" s="284">
        <v>25.26</v>
      </c>
      <c r="Q1528" s="1056">
        <v>495.3587</v>
      </c>
      <c r="R1528" s="1056">
        <v>126.29098</v>
      </c>
      <c r="S1528" s="1056">
        <v>39.220799999999997</v>
      </c>
      <c r="T1528" s="285">
        <v>2621.91048</v>
      </c>
      <c r="U1528" s="286">
        <v>422.12759</v>
      </c>
      <c r="V1528" s="286">
        <v>3044.0380700000001</v>
      </c>
      <c r="W1528" s="287">
        <v>85.954400000000007</v>
      </c>
      <c r="X1528" s="287">
        <v>14.4656</v>
      </c>
      <c r="Y1528" s="287">
        <v>37.636800000000001</v>
      </c>
      <c r="Z1528" s="286">
        <v>138.05680000000001</v>
      </c>
      <c r="AA1528" s="285">
        <v>3182.0948699999999</v>
      </c>
      <c r="AB1528" s="249"/>
      <c r="AC1528" s="249"/>
      <c r="AD1528" s="249"/>
      <c r="AE1528" s="249"/>
      <c r="AF1528" s="249"/>
      <c r="AG1528" s="249"/>
      <c r="AH1528" s="1435" t="s">
        <v>364</v>
      </c>
      <c r="AI1528" s="225"/>
      <c r="AJ1528" s="266"/>
      <c r="AK1528" s="1636"/>
      <c r="AL1528" s="483"/>
      <c r="AM1528"/>
      <c r="AO1528" t="s">
        <v>364</v>
      </c>
      <c r="AQ1528" s="1453"/>
    </row>
    <row r="1529" spans="1:43" outlineLevel="1" x14ac:dyDescent="0.2">
      <c r="A1529" s="787"/>
      <c r="B1529" s="781" t="s">
        <v>2279</v>
      </c>
      <c r="C1529" s="977"/>
      <c r="D1529" s="977"/>
      <c r="E1529" s="767">
        <v>644</v>
      </c>
      <c r="F1529" s="276">
        <v>405</v>
      </c>
      <c r="G1529" s="276" t="s">
        <v>780</v>
      </c>
      <c r="H1529" s="277"/>
      <c r="I1529" s="895">
        <v>140</v>
      </c>
      <c r="J1529" s="279" t="s">
        <v>536</v>
      </c>
      <c r="K1529" s="277"/>
      <c r="L1529" s="322"/>
      <c r="M1529" s="281">
        <v>0.01</v>
      </c>
      <c r="N1529" s="1463">
        <v>39</v>
      </c>
      <c r="O1529" s="283">
        <v>245.13</v>
      </c>
      <c r="P1529" s="284">
        <v>25.26</v>
      </c>
      <c r="Q1529" s="1056">
        <v>61.919840000000001</v>
      </c>
      <c r="R1529" s="1056">
        <v>15.78637</v>
      </c>
      <c r="S1529" s="1056">
        <v>4.9025999999999996</v>
      </c>
      <c r="T1529" s="285">
        <v>327.73881</v>
      </c>
      <c r="U1529" s="286">
        <v>52.765949999999997</v>
      </c>
      <c r="V1529" s="286">
        <v>380.50475999999998</v>
      </c>
      <c r="W1529" s="287">
        <v>10.744300000000001</v>
      </c>
      <c r="X1529" s="287">
        <v>1.8082</v>
      </c>
      <c r="Y1529" s="287">
        <v>4.7046000000000001</v>
      </c>
      <c r="Z1529" s="286">
        <v>17.257100000000001</v>
      </c>
      <c r="AA1529" s="285">
        <v>397.76185999999996</v>
      </c>
      <c r="AB1529" s="249"/>
      <c r="AC1529" s="249"/>
      <c r="AD1529" s="249"/>
      <c r="AE1529" s="249"/>
      <c r="AF1529" s="249"/>
      <c r="AG1529" s="249"/>
      <c r="AH1529" s="1435" t="s">
        <v>364</v>
      </c>
      <c r="AI1529" s="225"/>
      <c r="AJ1529" s="266"/>
      <c r="AK1529" s="1636"/>
      <c r="AL1529" s="483"/>
      <c r="AM1529"/>
      <c r="AO1529" t="s">
        <v>364</v>
      </c>
      <c r="AQ1529" s="1453"/>
    </row>
    <row r="1530" spans="1:43" outlineLevel="1" x14ac:dyDescent="0.2">
      <c r="A1530" s="787"/>
      <c r="B1530" s="781" t="s">
        <v>2279</v>
      </c>
      <c r="C1530" s="977"/>
      <c r="D1530" s="977"/>
      <c r="E1530" s="767">
        <v>644</v>
      </c>
      <c r="F1530" s="276">
        <v>405</v>
      </c>
      <c r="G1530" s="276" t="s">
        <v>780</v>
      </c>
      <c r="H1530" s="277"/>
      <c r="I1530" s="895">
        <v>180</v>
      </c>
      <c r="J1530" s="279" t="s">
        <v>543</v>
      </c>
      <c r="K1530" s="277"/>
      <c r="L1530" s="322"/>
      <c r="M1530" s="281">
        <v>0.97</v>
      </c>
      <c r="N1530" s="1463">
        <v>32</v>
      </c>
      <c r="O1530" s="283">
        <v>18068.8884</v>
      </c>
      <c r="P1530" s="284">
        <v>25.26</v>
      </c>
      <c r="Q1530" s="1056">
        <v>4564.2012100000002</v>
      </c>
      <c r="R1530" s="1056">
        <v>1163.6364100000001</v>
      </c>
      <c r="S1530" s="1056">
        <v>361.37777</v>
      </c>
      <c r="T1530" s="285">
        <v>24158.103789999997</v>
      </c>
      <c r="U1530" s="286">
        <v>3889.45471</v>
      </c>
      <c r="V1530" s="286">
        <v>28047.558499999999</v>
      </c>
      <c r="W1530" s="287">
        <v>1042.1971000000001</v>
      </c>
      <c r="X1530" s="287">
        <v>175.3954</v>
      </c>
      <c r="Y1530" s="287">
        <v>456.34620000000001</v>
      </c>
      <c r="Z1530" s="286">
        <v>1673.9387000000002</v>
      </c>
      <c r="AA1530" s="285">
        <v>29721.497199999998</v>
      </c>
      <c r="AB1530" s="249"/>
      <c r="AC1530" s="249"/>
      <c r="AD1530" s="249"/>
      <c r="AE1530" s="249"/>
      <c r="AF1530" s="249"/>
      <c r="AG1530" s="249"/>
      <c r="AH1530" s="1435" t="s">
        <v>364</v>
      </c>
      <c r="AI1530" s="225"/>
      <c r="AJ1530" s="266"/>
      <c r="AK1530" s="1636"/>
      <c r="AL1530" s="483"/>
      <c r="AM1530"/>
      <c r="AO1530" t="s">
        <v>364</v>
      </c>
      <c r="AQ1530" s="1453"/>
    </row>
    <row r="1531" spans="1:43" outlineLevel="1" x14ac:dyDescent="0.2">
      <c r="A1531" s="787"/>
      <c r="B1531" s="807" t="s">
        <v>2279</v>
      </c>
      <c r="C1531" s="978"/>
      <c r="D1531" s="978"/>
      <c r="E1531" s="768">
        <v>644</v>
      </c>
      <c r="F1531" s="289">
        <v>405</v>
      </c>
      <c r="G1531" s="289" t="s">
        <v>780</v>
      </c>
      <c r="H1531" s="290"/>
      <c r="I1531" s="899">
        <v>182</v>
      </c>
      <c r="J1531" s="292" t="s">
        <v>506</v>
      </c>
      <c r="K1531" s="290"/>
      <c r="L1531" s="656"/>
      <c r="M1531" s="294">
        <v>0.43</v>
      </c>
      <c r="N1531" s="1465">
        <v>25</v>
      </c>
      <c r="O1531" s="283">
        <v>6086.8908000000001</v>
      </c>
      <c r="P1531" s="297">
        <v>25.26</v>
      </c>
      <c r="Q1531" s="1056">
        <v>1537.54862</v>
      </c>
      <c r="R1531" s="1056">
        <v>391.99576999999999</v>
      </c>
      <c r="S1531" s="1056">
        <v>121.73782</v>
      </c>
      <c r="T1531" s="298">
        <v>8138.1730100000004</v>
      </c>
      <c r="U1531" s="286">
        <v>1310.24585</v>
      </c>
      <c r="V1531" s="299">
        <v>9448.4188599999998</v>
      </c>
      <c r="W1531" s="287">
        <v>462.00490000000002</v>
      </c>
      <c r="X1531" s="287">
        <v>77.752600000000001</v>
      </c>
      <c r="Y1531" s="287">
        <v>202.2978</v>
      </c>
      <c r="Z1531" s="299">
        <v>742.05529999999999</v>
      </c>
      <c r="AA1531" s="298">
        <v>10190.47416</v>
      </c>
      <c r="AB1531" s="260"/>
      <c r="AC1531" s="260"/>
      <c r="AD1531" s="260"/>
      <c r="AE1531" s="260"/>
      <c r="AF1531" s="260"/>
      <c r="AG1531" s="260"/>
      <c r="AH1531" s="1435" t="s">
        <v>364</v>
      </c>
      <c r="AI1531" s="261"/>
      <c r="AJ1531" s="267"/>
      <c r="AK1531" s="1633"/>
      <c r="AL1531" s="483"/>
      <c r="AM1531"/>
      <c r="AO1531" t="s">
        <v>364</v>
      </c>
      <c r="AQ1531" s="1453"/>
    </row>
    <row r="1532" spans="1:43" ht="38.25" x14ac:dyDescent="0.2">
      <c r="A1532" s="781" t="s">
        <v>3063</v>
      </c>
      <c r="B1532" s="977" t="s">
        <v>2279</v>
      </c>
      <c r="C1532" s="977" t="s">
        <v>2560</v>
      </c>
      <c r="D1532" s="977" t="s">
        <v>2564</v>
      </c>
      <c r="E1532" s="769">
        <v>644</v>
      </c>
      <c r="F1532" s="268">
        <v>408</v>
      </c>
      <c r="G1532" s="268" t="s">
        <v>2737</v>
      </c>
      <c r="H1532" s="268" t="s">
        <v>1889</v>
      </c>
      <c r="I1532" s="898"/>
      <c r="J1532" s="302" t="s">
        <v>2738</v>
      </c>
      <c r="K1532" s="271">
        <v>2190</v>
      </c>
      <c r="L1532" s="337" t="s">
        <v>778</v>
      </c>
      <c r="M1532" s="272">
        <v>8.25</v>
      </c>
      <c r="N1532" s="1097"/>
      <c r="O1532" s="273">
        <v>175829.22</v>
      </c>
      <c r="P1532" s="269"/>
      <c r="Q1532" s="1055">
        <v>44414.460969999993</v>
      </c>
      <c r="R1532" s="1055">
        <v>11323.40177</v>
      </c>
      <c r="S1532" s="1055">
        <v>3516.5843999999997</v>
      </c>
      <c r="T1532" s="274">
        <v>235083.66714000001</v>
      </c>
      <c r="U1532" s="272">
        <v>37848.470399999998</v>
      </c>
      <c r="V1532" s="272">
        <v>272932.13754000003</v>
      </c>
      <c r="W1532" s="275">
        <v>8864.0475000000006</v>
      </c>
      <c r="X1532" s="275">
        <v>1491.7649999999999</v>
      </c>
      <c r="Y1532" s="275">
        <v>3881.2950000000001</v>
      </c>
      <c r="Z1532" s="272">
        <v>14237.1075</v>
      </c>
      <c r="AA1532" s="274">
        <v>287169.24504000007</v>
      </c>
      <c r="AB1532" s="339">
        <v>7748.4</v>
      </c>
      <c r="AC1532" s="339">
        <v>1783.94</v>
      </c>
      <c r="AD1532" s="339">
        <v>44.234999999999999</v>
      </c>
      <c r="AE1532" s="340">
        <v>8488.2199999999993</v>
      </c>
      <c r="AF1532" s="340">
        <v>1954.27</v>
      </c>
      <c r="AG1532" s="831">
        <v>48.46</v>
      </c>
      <c r="AH1532" s="395">
        <v>297660.19504000008</v>
      </c>
      <c r="AI1532" s="395">
        <v>135.91999999999999</v>
      </c>
      <c r="AJ1532" s="395"/>
      <c r="AK1532" s="1635">
        <v>223</v>
      </c>
      <c r="AL1532" s="483"/>
      <c r="AM1532"/>
      <c r="AQ1532" s="1454"/>
    </row>
    <row r="1533" spans="1:43" outlineLevel="1" x14ac:dyDescent="0.2">
      <c r="A1533" s="787"/>
      <c r="B1533" s="781" t="s">
        <v>2279</v>
      </c>
      <c r="C1533" s="977"/>
      <c r="D1533" s="977"/>
      <c r="E1533" s="767">
        <v>644</v>
      </c>
      <c r="F1533" s="276">
        <v>408</v>
      </c>
      <c r="G1533" s="276" t="s">
        <v>2737</v>
      </c>
      <c r="H1533" s="277"/>
      <c r="I1533" s="895">
        <v>80</v>
      </c>
      <c r="J1533" s="279" t="s">
        <v>561</v>
      </c>
      <c r="K1533" s="280"/>
      <c r="L1533" s="321"/>
      <c r="M1533" s="281">
        <v>2</v>
      </c>
      <c r="N1533" s="1463">
        <v>41</v>
      </c>
      <c r="O1533" s="283">
        <v>53026.32</v>
      </c>
      <c r="P1533" s="284">
        <v>25.26</v>
      </c>
      <c r="Q1533" s="1056">
        <v>13394.44843</v>
      </c>
      <c r="R1533" s="1056">
        <v>3414.8950100000002</v>
      </c>
      <c r="S1533" s="1056">
        <v>1060.5264</v>
      </c>
      <c r="T1533" s="285">
        <v>70896.189840000006</v>
      </c>
      <c r="U1533" s="286">
        <v>11414.28656</v>
      </c>
      <c r="V1533" s="286">
        <v>82310.476400000014</v>
      </c>
      <c r="W1533" s="287">
        <v>2148.86</v>
      </c>
      <c r="X1533" s="287">
        <v>361.64</v>
      </c>
      <c r="Y1533" s="287">
        <v>940.92</v>
      </c>
      <c r="Z1533" s="286">
        <v>3451.42</v>
      </c>
      <c r="AA1533" s="285">
        <v>85761.896400000012</v>
      </c>
      <c r="AB1533" s="249"/>
      <c r="AC1533" s="350"/>
      <c r="AD1533" s="350"/>
      <c r="AE1533" s="350"/>
      <c r="AF1533" s="350"/>
      <c r="AG1533" s="350"/>
      <c r="AH1533" s="843" t="s">
        <v>364</v>
      </c>
      <c r="AI1533" s="843"/>
      <c r="AJ1533" s="351"/>
      <c r="AK1533" s="1636"/>
      <c r="AL1533" s="483"/>
      <c r="AM1533"/>
      <c r="AO1533" t="s">
        <v>364</v>
      </c>
      <c r="AQ1533" s="1453"/>
    </row>
    <row r="1534" spans="1:43" outlineLevel="1" x14ac:dyDescent="0.2">
      <c r="A1534" s="787"/>
      <c r="B1534" s="781" t="s">
        <v>2279</v>
      </c>
      <c r="C1534" s="977"/>
      <c r="D1534" s="977"/>
      <c r="E1534" s="767">
        <v>644</v>
      </c>
      <c r="F1534" s="276">
        <v>408</v>
      </c>
      <c r="G1534" s="276" t="s">
        <v>2737</v>
      </c>
      <c r="H1534" s="277"/>
      <c r="I1534" s="895">
        <v>180</v>
      </c>
      <c r="J1534" s="279" t="s">
        <v>543</v>
      </c>
      <c r="K1534" s="280"/>
      <c r="L1534" s="321"/>
      <c r="M1534" s="281">
        <v>6</v>
      </c>
      <c r="N1534" s="1463">
        <v>32</v>
      </c>
      <c r="O1534" s="283">
        <v>111766.32</v>
      </c>
      <c r="P1534" s="284">
        <v>25.26</v>
      </c>
      <c r="Q1534" s="1056">
        <v>28232.172429999999</v>
      </c>
      <c r="R1534" s="1056">
        <v>7197.75101</v>
      </c>
      <c r="S1534" s="1056">
        <v>2235.3263999999999</v>
      </c>
      <c r="T1534" s="285">
        <v>149431.56984000001</v>
      </c>
      <c r="U1534" s="286">
        <v>24058.482739999999</v>
      </c>
      <c r="V1534" s="286">
        <v>173490.05258000002</v>
      </c>
      <c r="W1534" s="287">
        <v>6446.58</v>
      </c>
      <c r="X1534" s="287">
        <v>1084.92</v>
      </c>
      <c r="Y1534" s="287">
        <v>2822.76</v>
      </c>
      <c r="Z1534" s="286">
        <v>10354.26</v>
      </c>
      <c r="AA1534" s="285">
        <v>183844.31258000003</v>
      </c>
      <c r="AB1534" s="249"/>
      <c r="AC1534" s="249"/>
      <c r="AD1534" s="249"/>
      <c r="AE1534" s="249"/>
      <c r="AF1534" s="249"/>
      <c r="AG1534" s="249"/>
      <c r="AH1534" s="225" t="s">
        <v>364</v>
      </c>
      <c r="AI1534" s="225"/>
      <c r="AJ1534" s="266"/>
      <c r="AK1534" s="1636"/>
      <c r="AL1534" s="483"/>
      <c r="AM1534"/>
      <c r="AO1534" t="s">
        <v>364</v>
      </c>
      <c r="AQ1534" s="1453"/>
    </row>
    <row r="1535" spans="1:43" outlineLevel="1" x14ac:dyDescent="0.2">
      <c r="A1535" s="787"/>
      <c r="B1535" s="781" t="s">
        <v>2279</v>
      </c>
      <c r="C1535" s="977"/>
      <c r="D1535" s="977"/>
      <c r="E1535" s="767">
        <v>644</v>
      </c>
      <c r="F1535" s="276">
        <v>408</v>
      </c>
      <c r="G1535" s="276" t="s">
        <v>2737</v>
      </c>
      <c r="H1535" s="277"/>
      <c r="I1535" s="895">
        <v>1</v>
      </c>
      <c r="J1535" s="279" t="s">
        <v>546</v>
      </c>
      <c r="K1535" s="280"/>
      <c r="L1535" s="321"/>
      <c r="M1535" s="281">
        <v>0.25</v>
      </c>
      <c r="N1535" s="1463">
        <v>54</v>
      </c>
      <c r="O1535" s="283">
        <v>11036.58</v>
      </c>
      <c r="P1535" s="284">
        <v>25.26</v>
      </c>
      <c r="Q1535" s="1056">
        <v>2787.8401100000001</v>
      </c>
      <c r="R1535" s="1056">
        <v>710.75575000000003</v>
      </c>
      <c r="S1535" s="1056">
        <v>220.73159999999999</v>
      </c>
      <c r="T1535" s="285">
        <v>14755.907459999999</v>
      </c>
      <c r="U1535" s="286">
        <v>2375.7011000000002</v>
      </c>
      <c r="V1535" s="286">
        <v>17131.608560000001</v>
      </c>
      <c r="W1535" s="287">
        <v>268.60750000000002</v>
      </c>
      <c r="X1535" s="287">
        <v>45.204999999999998</v>
      </c>
      <c r="Y1535" s="287">
        <v>117.61499999999999</v>
      </c>
      <c r="Z1535" s="286">
        <v>431.42750000000001</v>
      </c>
      <c r="AA1535" s="285">
        <v>17563.036060000002</v>
      </c>
      <c r="AB1535" s="249"/>
      <c r="AC1535" s="249"/>
      <c r="AD1535" s="249"/>
      <c r="AE1535" s="249"/>
      <c r="AF1535" s="249"/>
      <c r="AG1535" s="249"/>
      <c r="AH1535" s="225" t="s">
        <v>364</v>
      </c>
      <c r="AI1535" s="225"/>
      <c r="AJ1535" s="266"/>
      <c r="AK1535" s="1636"/>
      <c r="AL1535" s="483"/>
      <c r="AM1535"/>
      <c r="AO1535" t="s">
        <v>364</v>
      </c>
      <c r="AQ1535" s="1453"/>
    </row>
    <row r="1536" spans="1:43" ht="31.5" customHeight="1" x14ac:dyDescent="0.2">
      <c r="A1536" s="861" t="s">
        <v>2303</v>
      </c>
      <c r="B1536" s="862" t="s">
        <v>2279</v>
      </c>
      <c r="C1536" s="981" t="s">
        <v>2560</v>
      </c>
      <c r="D1536" s="981" t="s">
        <v>2563</v>
      </c>
      <c r="E1536" s="863">
        <v>644</v>
      </c>
      <c r="F1536" s="864" t="s">
        <v>2301</v>
      </c>
      <c r="G1536" s="864" t="s">
        <v>38</v>
      </c>
      <c r="H1536" s="865"/>
      <c r="I1536" s="912"/>
      <c r="J1536" s="867" t="s">
        <v>3095</v>
      </c>
      <c r="K1536" s="868">
        <v>3000</v>
      </c>
      <c r="L1536" s="869" t="s">
        <v>778</v>
      </c>
      <c r="M1536" s="877">
        <v>1.7813699999999999</v>
      </c>
      <c r="N1536" s="1494"/>
      <c r="O1536" s="873">
        <v>32182.732239999998</v>
      </c>
      <c r="P1536" s="866"/>
      <c r="Q1536" s="1073">
        <v>4302.8312999999998</v>
      </c>
      <c r="R1536" s="1073">
        <v>2072.5679499999997</v>
      </c>
      <c r="S1536" s="1073">
        <v>643.65463999999997</v>
      </c>
      <c r="T1536" s="874">
        <v>39201.786129999993</v>
      </c>
      <c r="U1536" s="870">
        <v>6311.4875700000002</v>
      </c>
      <c r="V1536" s="870">
        <v>45513.273699999991</v>
      </c>
      <c r="W1536" s="875">
        <v>1913.9573700000001</v>
      </c>
      <c r="X1536" s="875">
        <v>322.10731999999996</v>
      </c>
      <c r="Y1536" s="875">
        <v>838.06333999999993</v>
      </c>
      <c r="Z1536" s="870">
        <v>3074.1280299999999</v>
      </c>
      <c r="AA1536" s="874">
        <v>48587.40172999999</v>
      </c>
      <c r="AB1536" s="876">
        <v>6483.13</v>
      </c>
      <c r="AC1536" s="876">
        <v>294.74</v>
      </c>
      <c r="AD1536" s="876">
        <v>61.005000000000003</v>
      </c>
      <c r="AE1536" s="870">
        <v>7102.14</v>
      </c>
      <c r="AF1536" s="870">
        <v>322.88</v>
      </c>
      <c r="AG1536" s="870">
        <v>66.83</v>
      </c>
      <c r="AH1536" s="871">
        <v>56079.251729999989</v>
      </c>
      <c r="AI1536" s="871">
        <v>18.690000000000001</v>
      </c>
      <c r="AJ1536" s="872"/>
      <c r="AK1536" s="1647">
        <v>224</v>
      </c>
      <c r="AL1536" s="484"/>
      <c r="AM1536" s="751" t="s">
        <v>2604</v>
      </c>
      <c r="AN1536" t="b">
        <v>0</v>
      </c>
      <c r="AO1536" t="e">
        <v>#NAME?</v>
      </c>
      <c r="AQ1536" s="1458"/>
    </row>
    <row r="1537" spans="1:43" outlineLevel="1" x14ac:dyDescent="0.2">
      <c r="A1537" s="787"/>
      <c r="B1537" s="814" t="s">
        <v>2279</v>
      </c>
      <c r="C1537" s="979"/>
      <c r="D1537" s="979"/>
      <c r="E1537" s="768">
        <v>644</v>
      </c>
      <c r="F1537" s="289" t="s">
        <v>2301</v>
      </c>
      <c r="G1537" s="289" t="s">
        <v>38</v>
      </c>
      <c r="H1537" s="290"/>
      <c r="I1537" s="899">
        <v>220</v>
      </c>
      <c r="J1537" s="292" t="s">
        <v>1928</v>
      </c>
      <c r="K1537" s="293"/>
      <c r="L1537" s="655"/>
      <c r="M1537" s="690">
        <v>1.7813699999999999</v>
      </c>
      <c r="N1537" s="1465"/>
      <c r="O1537" s="296">
        <v>32182.732239999998</v>
      </c>
      <c r="P1537" s="326"/>
      <c r="Q1537" s="1058">
        <v>4302.8312999999998</v>
      </c>
      <c r="R1537" s="1058">
        <v>2072.5679499999997</v>
      </c>
      <c r="S1537" s="1058">
        <v>643.65463999999997</v>
      </c>
      <c r="T1537" s="298">
        <v>39201.786129999993</v>
      </c>
      <c r="U1537" s="299">
        <v>6311.4875700000002</v>
      </c>
      <c r="V1537" s="299">
        <v>45513.273699999991</v>
      </c>
      <c r="W1537" s="300">
        <v>1913.9573700000001</v>
      </c>
      <c r="X1537" s="300">
        <v>322.10731999999996</v>
      </c>
      <c r="Y1537" s="300">
        <v>838.06333999999993</v>
      </c>
      <c r="Z1537" s="299">
        <v>3074.1280299999999</v>
      </c>
      <c r="AA1537" s="298">
        <v>48587.40172999999</v>
      </c>
      <c r="AB1537" s="372"/>
      <c r="AC1537" s="372"/>
      <c r="AD1537" s="372"/>
      <c r="AE1537" s="372"/>
      <c r="AF1537" s="372"/>
      <c r="AG1537" s="372"/>
      <c r="AH1537" s="753" t="s">
        <v>364</v>
      </c>
      <c r="AI1537" s="753"/>
      <c r="AJ1537" s="373"/>
      <c r="AK1537" s="1633"/>
      <c r="AL1537" s="483"/>
      <c r="AM1537"/>
      <c r="AO1537" t="s">
        <v>364</v>
      </c>
      <c r="AQ1537" s="1453"/>
    </row>
    <row r="1538" spans="1:43" ht="31.5" customHeight="1" x14ac:dyDescent="0.2">
      <c r="A1538" s="804" t="s">
        <v>2207</v>
      </c>
      <c r="B1538" s="1249" t="s">
        <v>2279</v>
      </c>
      <c r="C1538" s="1250" t="s">
        <v>2560</v>
      </c>
      <c r="D1538" s="1250" t="s">
        <v>2563</v>
      </c>
      <c r="E1538" s="1288">
        <v>644</v>
      </c>
      <c r="F1538" s="268">
        <v>411</v>
      </c>
      <c r="G1538" s="268" t="s">
        <v>38</v>
      </c>
      <c r="H1538" s="268" t="s">
        <v>1890</v>
      </c>
      <c r="I1538" s="913"/>
      <c r="J1538" s="302" t="s">
        <v>1792</v>
      </c>
      <c r="K1538" s="271">
        <v>1000</v>
      </c>
      <c r="L1538" s="337" t="s">
        <v>778</v>
      </c>
      <c r="M1538" s="691">
        <v>0.39534000000000002</v>
      </c>
      <c r="N1538" s="1097"/>
      <c r="O1538" s="273">
        <v>6546.8778400000001</v>
      </c>
      <c r="P1538" s="269"/>
      <c r="Q1538" s="1055">
        <v>875.31757000000005</v>
      </c>
      <c r="R1538" s="1055">
        <v>421.61892999999998</v>
      </c>
      <c r="S1538" s="1055">
        <v>130.93755999999999</v>
      </c>
      <c r="T1538" s="274">
        <v>7974.7519000000002</v>
      </c>
      <c r="U1538" s="272">
        <v>1283.93506</v>
      </c>
      <c r="V1538" s="272">
        <v>9258.6869600000009</v>
      </c>
      <c r="W1538" s="275">
        <v>424.76515999999998</v>
      </c>
      <c r="X1538" s="275">
        <v>71.485380000000006</v>
      </c>
      <c r="Y1538" s="275">
        <v>185.99166</v>
      </c>
      <c r="Z1538" s="272">
        <v>682.24220000000003</v>
      </c>
      <c r="AA1538" s="274">
        <v>9940.9291600000015</v>
      </c>
      <c r="AB1538" s="1335">
        <v>1746.27</v>
      </c>
      <c r="AC1538" s="1335">
        <v>54.56</v>
      </c>
      <c r="AD1538" s="1312">
        <v>20.34</v>
      </c>
      <c r="AE1538" s="272">
        <v>1913</v>
      </c>
      <c r="AF1538" s="272">
        <v>59.77</v>
      </c>
      <c r="AG1538" s="272">
        <v>22.282060000000001</v>
      </c>
      <c r="AH1538" s="342">
        <v>11935.981220000001</v>
      </c>
      <c r="AI1538" s="342">
        <v>11.94</v>
      </c>
      <c r="AJ1538" s="1336"/>
      <c r="AK1538" s="1647">
        <v>225</v>
      </c>
      <c r="AL1538" s="484"/>
      <c r="AM1538" s="474" t="s">
        <v>2603</v>
      </c>
      <c r="AN1538" t="b">
        <v>0</v>
      </c>
      <c r="AO1538" t="e">
        <v>#NAME?</v>
      </c>
      <c r="AQ1538" s="1454"/>
    </row>
    <row r="1539" spans="1:43" ht="27" customHeight="1" x14ac:dyDescent="0.2">
      <c r="A1539" s="1251" t="s">
        <v>3075</v>
      </c>
      <c r="B1539" s="781" t="s">
        <v>2279</v>
      </c>
      <c r="C1539" s="977" t="s">
        <v>2560</v>
      </c>
      <c r="D1539" s="977" t="s">
        <v>2563</v>
      </c>
      <c r="E1539" s="1299">
        <v>602</v>
      </c>
      <c r="F1539" s="1259">
        <v>419</v>
      </c>
      <c r="G1539" s="1259" t="s">
        <v>38</v>
      </c>
      <c r="H1539" s="1259" t="s">
        <v>2306</v>
      </c>
      <c r="I1539" s="1260"/>
      <c r="J1539" s="1261" t="s">
        <v>2305</v>
      </c>
      <c r="K1539" s="331">
        <v>1000</v>
      </c>
      <c r="L1539" s="1340" t="s">
        <v>778</v>
      </c>
      <c r="M1539" s="1341">
        <v>0.39534000000000002</v>
      </c>
      <c r="N1539" s="1479"/>
      <c r="O1539" s="1264">
        <v>6546.8778400000001</v>
      </c>
      <c r="P1539" s="1263"/>
      <c r="Q1539" s="1265">
        <v>875.31757000000005</v>
      </c>
      <c r="R1539" s="1265">
        <v>421.61892999999998</v>
      </c>
      <c r="S1539" s="1265">
        <v>130.93755999999999</v>
      </c>
      <c r="T1539" s="1266">
        <v>7974.7519000000002</v>
      </c>
      <c r="U1539" s="1262">
        <v>1283.93506</v>
      </c>
      <c r="V1539" s="1262">
        <v>9258.6869600000009</v>
      </c>
      <c r="W1539" s="1267">
        <v>424.76515999999998</v>
      </c>
      <c r="X1539" s="1267">
        <v>71.485380000000006</v>
      </c>
      <c r="Y1539" s="1267">
        <v>185.99166</v>
      </c>
      <c r="Z1539" s="1262">
        <v>682.24220000000003</v>
      </c>
      <c r="AA1539" s="1266">
        <v>9940.9291600000015</v>
      </c>
      <c r="AB1539" s="1300">
        <v>1746.27</v>
      </c>
      <c r="AC1539" s="1300">
        <v>54.56</v>
      </c>
      <c r="AD1539" s="1312">
        <v>20.34</v>
      </c>
      <c r="AE1539" s="1301">
        <v>1913</v>
      </c>
      <c r="AF1539" s="1301">
        <v>59.77</v>
      </c>
      <c r="AG1539" s="1301">
        <v>22.282060000000001</v>
      </c>
      <c r="AH1539" s="1302">
        <v>11935.981220000001</v>
      </c>
      <c r="AI1539" s="1302">
        <v>11.94</v>
      </c>
      <c r="AJ1539" s="1303"/>
      <c r="AK1539" s="1635"/>
      <c r="AL1539" s="484"/>
      <c r="AM1539" s="474" t="s">
        <v>2603</v>
      </c>
      <c r="AN1539" t="b">
        <v>0</v>
      </c>
      <c r="AO1539" t="e">
        <v>#NAME?</v>
      </c>
      <c r="AQ1539" s="1454"/>
    </row>
    <row r="1540" spans="1:43" ht="15" customHeight="1" outlineLevel="1" x14ac:dyDescent="0.2">
      <c r="A1540" s="787"/>
      <c r="B1540" s="807" t="s">
        <v>2279</v>
      </c>
      <c r="C1540" s="978"/>
      <c r="D1540" s="978"/>
      <c r="E1540" s="768">
        <v>644</v>
      </c>
      <c r="F1540" s="289">
        <v>411</v>
      </c>
      <c r="G1540" s="289" t="s">
        <v>38</v>
      </c>
      <c r="H1540" s="290"/>
      <c r="I1540" s="899">
        <v>220</v>
      </c>
      <c r="J1540" s="292" t="s">
        <v>1928</v>
      </c>
      <c r="K1540" s="293"/>
      <c r="L1540" s="655"/>
      <c r="M1540" s="690">
        <v>0.39534000000000002</v>
      </c>
      <c r="N1540" s="1465">
        <v>29</v>
      </c>
      <c r="O1540" s="283">
        <v>6546.8778400000001</v>
      </c>
      <c r="P1540" s="297">
        <v>13.37</v>
      </c>
      <c r="Q1540" s="1056">
        <v>875.31757000000005</v>
      </c>
      <c r="R1540" s="1056">
        <v>421.61892999999998</v>
      </c>
      <c r="S1540" s="1056">
        <v>130.93755999999999</v>
      </c>
      <c r="T1540" s="298">
        <v>7974.7519000000002</v>
      </c>
      <c r="U1540" s="299">
        <v>1283.93506</v>
      </c>
      <c r="V1540" s="299">
        <v>9258.6869600000009</v>
      </c>
      <c r="W1540" s="287">
        <v>424.76515999999998</v>
      </c>
      <c r="X1540" s="287">
        <v>71.485380000000006</v>
      </c>
      <c r="Y1540" s="287">
        <v>185.99166</v>
      </c>
      <c r="Z1540" s="299">
        <v>682.24220000000003</v>
      </c>
      <c r="AA1540" s="298">
        <v>9940.9291600000015</v>
      </c>
      <c r="AB1540" s="372"/>
      <c r="AC1540" s="372"/>
      <c r="AD1540" s="372"/>
      <c r="AE1540" s="372"/>
      <c r="AF1540" s="372"/>
      <c r="AG1540" s="372"/>
      <c r="AH1540" s="753" t="s">
        <v>364</v>
      </c>
      <c r="AI1540" s="753"/>
      <c r="AJ1540" s="373"/>
      <c r="AK1540" s="1633"/>
      <c r="AL1540" s="483"/>
      <c r="AM1540"/>
      <c r="AO1540" t="s">
        <v>364</v>
      </c>
      <c r="AQ1540" s="1453"/>
    </row>
    <row r="1541" spans="1:43" ht="25.5" x14ac:dyDescent="0.2">
      <c r="A1541" s="804" t="s">
        <v>2208</v>
      </c>
      <c r="B1541" s="781" t="s">
        <v>2279</v>
      </c>
      <c r="C1541" s="977" t="s">
        <v>2560</v>
      </c>
      <c r="D1541" s="977" t="s">
        <v>2563</v>
      </c>
      <c r="E1541" s="769">
        <v>644</v>
      </c>
      <c r="F1541" s="268">
        <v>412</v>
      </c>
      <c r="G1541" s="268" t="s">
        <v>38</v>
      </c>
      <c r="H1541" s="268" t="s">
        <v>1982</v>
      </c>
      <c r="I1541" s="913"/>
      <c r="J1541" s="302" t="s">
        <v>1794</v>
      </c>
      <c r="K1541" s="271">
        <v>1000</v>
      </c>
      <c r="L1541" s="337" t="s">
        <v>778</v>
      </c>
      <c r="M1541" s="691">
        <v>0.56520999999999999</v>
      </c>
      <c r="N1541" s="1097"/>
      <c r="O1541" s="273">
        <v>9734.2726999999995</v>
      </c>
      <c r="P1541" s="269"/>
      <c r="Q1541" s="1055">
        <v>1301.47226</v>
      </c>
      <c r="R1541" s="1055">
        <v>626.88715999999999</v>
      </c>
      <c r="S1541" s="1055">
        <v>194.68545</v>
      </c>
      <c r="T1541" s="274">
        <v>11857.317570000001</v>
      </c>
      <c r="U1541" s="272">
        <v>1909.0281299999999</v>
      </c>
      <c r="V1541" s="272">
        <v>13766.345700000002</v>
      </c>
      <c r="W1541" s="275">
        <v>607.27858000000003</v>
      </c>
      <c r="X1541" s="275">
        <v>102.20126999999999</v>
      </c>
      <c r="Y1541" s="275">
        <v>265.90870000000001</v>
      </c>
      <c r="Z1541" s="272">
        <v>975.38855000000012</v>
      </c>
      <c r="AA1541" s="274">
        <v>14741.734250000001</v>
      </c>
      <c r="AB1541" s="339">
        <v>2368.4299999999998</v>
      </c>
      <c r="AC1541" s="339">
        <v>98.21</v>
      </c>
      <c r="AD1541" s="1312">
        <v>20.34</v>
      </c>
      <c r="AE1541" s="340">
        <v>2594.5700000000002</v>
      </c>
      <c r="AF1541" s="340">
        <v>107.59</v>
      </c>
      <c r="AG1541" s="340">
        <v>22.28</v>
      </c>
      <c r="AH1541" s="842">
        <v>17466.17425</v>
      </c>
      <c r="AI1541" s="842">
        <v>17.47</v>
      </c>
      <c r="AJ1541" s="395"/>
      <c r="AK1541" s="1635">
        <v>226</v>
      </c>
      <c r="AL1541" s="484"/>
      <c r="AM1541" s="474" t="s">
        <v>2603</v>
      </c>
      <c r="AN1541" t="b">
        <v>0</v>
      </c>
      <c r="AO1541" t="e">
        <v>#NAME?</v>
      </c>
      <c r="AQ1541" s="1454"/>
    </row>
    <row r="1542" spans="1:43" ht="15" customHeight="1" outlineLevel="1" x14ac:dyDescent="0.2">
      <c r="A1542" s="787"/>
      <c r="B1542" s="807" t="s">
        <v>2279</v>
      </c>
      <c r="C1542" s="978"/>
      <c r="D1542" s="978"/>
      <c r="E1542" s="768">
        <v>644</v>
      </c>
      <c r="F1542" s="289">
        <v>412</v>
      </c>
      <c r="G1542" s="289" t="s">
        <v>38</v>
      </c>
      <c r="H1542" s="290"/>
      <c r="I1542" s="899">
        <v>220</v>
      </c>
      <c r="J1542" s="292" t="s">
        <v>1928</v>
      </c>
      <c r="K1542" s="293"/>
      <c r="L1542" s="655"/>
      <c r="M1542" s="690">
        <v>0.56520999999999999</v>
      </c>
      <c r="N1542" s="1465">
        <v>30</v>
      </c>
      <c r="O1542" s="283">
        <v>9734.2726999999995</v>
      </c>
      <c r="P1542" s="297">
        <v>13.37</v>
      </c>
      <c r="Q1542" s="1056">
        <v>1301.47226</v>
      </c>
      <c r="R1542" s="1056">
        <v>626.88715999999999</v>
      </c>
      <c r="S1542" s="1056">
        <v>194.68545</v>
      </c>
      <c r="T1542" s="298">
        <v>11857.317570000001</v>
      </c>
      <c r="U1542" s="299">
        <v>1909.0281299999999</v>
      </c>
      <c r="V1542" s="299">
        <v>13766.345700000002</v>
      </c>
      <c r="W1542" s="287">
        <v>607.27858000000003</v>
      </c>
      <c r="X1542" s="287">
        <v>102.20126999999999</v>
      </c>
      <c r="Y1542" s="287">
        <v>265.90870000000001</v>
      </c>
      <c r="Z1542" s="299">
        <v>975.38855000000012</v>
      </c>
      <c r="AA1542" s="298">
        <v>14741.734250000001</v>
      </c>
      <c r="AB1542" s="372"/>
      <c r="AC1542" s="372"/>
      <c r="AD1542" s="372"/>
      <c r="AE1542" s="372"/>
      <c r="AF1542" s="372"/>
      <c r="AG1542" s="372"/>
      <c r="AH1542" s="1435" t="s">
        <v>364</v>
      </c>
      <c r="AI1542" s="753"/>
      <c r="AJ1542" s="373"/>
      <c r="AK1542" s="1633"/>
      <c r="AL1542" s="483"/>
      <c r="AM1542"/>
      <c r="AO1542" t="s">
        <v>364</v>
      </c>
      <c r="AQ1542" s="1453"/>
    </row>
    <row r="1543" spans="1:43" ht="25.5" x14ac:dyDescent="0.2">
      <c r="A1543" s="804" t="s">
        <v>2209</v>
      </c>
      <c r="B1543" s="781" t="s">
        <v>2279</v>
      </c>
      <c r="C1543" s="977" t="s">
        <v>2560</v>
      </c>
      <c r="D1543" s="977" t="s">
        <v>2563</v>
      </c>
      <c r="E1543" s="769">
        <v>644</v>
      </c>
      <c r="F1543" s="268">
        <v>413</v>
      </c>
      <c r="G1543" s="268" t="s">
        <v>38</v>
      </c>
      <c r="H1543" s="268" t="s">
        <v>1983</v>
      </c>
      <c r="I1543" s="913"/>
      <c r="J1543" s="302" t="s">
        <v>1795</v>
      </c>
      <c r="K1543" s="271">
        <v>1000</v>
      </c>
      <c r="L1543" s="337" t="s">
        <v>778</v>
      </c>
      <c r="M1543" s="691">
        <v>0.82081999999999999</v>
      </c>
      <c r="N1543" s="1097"/>
      <c r="O1543" s="273">
        <v>15901.581700000001</v>
      </c>
      <c r="P1543" s="269"/>
      <c r="Q1543" s="1055">
        <v>2126.0414700000001</v>
      </c>
      <c r="R1543" s="1055">
        <v>1024.06186</v>
      </c>
      <c r="S1543" s="1055">
        <v>318.03163000000001</v>
      </c>
      <c r="T1543" s="274">
        <v>19369.716660000002</v>
      </c>
      <c r="U1543" s="272">
        <v>3118.5243799999998</v>
      </c>
      <c r="V1543" s="272">
        <v>22488.241040000001</v>
      </c>
      <c r="W1543" s="275">
        <v>881.91363000000001</v>
      </c>
      <c r="X1543" s="275">
        <v>148.42067</v>
      </c>
      <c r="Y1543" s="275">
        <v>386.16298</v>
      </c>
      <c r="Z1543" s="272">
        <v>1416.49728</v>
      </c>
      <c r="AA1543" s="274">
        <v>23904.73832</v>
      </c>
      <c r="AB1543" s="339">
        <v>2368.4299999999998</v>
      </c>
      <c r="AC1543" s="339">
        <v>141.96</v>
      </c>
      <c r="AD1543" s="1312">
        <v>20.34</v>
      </c>
      <c r="AE1543" s="340">
        <v>2594.5700000000002</v>
      </c>
      <c r="AF1543" s="340">
        <v>155.51</v>
      </c>
      <c r="AG1543" s="340">
        <v>22.28</v>
      </c>
      <c r="AH1543" s="842">
        <v>26677.098319999997</v>
      </c>
      <c r="AI1543" s="842">
        <v>26.68</v>
      </c>
      <c r="AJ1543" s="395"/>
      <c r="AK1543" s="1635">
        <v>227</v>
      </c>
      <c r="AL1543" s="484"/>
      <c r="AM1543" s="474" t="s">
        <v>2603</v>
      </c>
      <c r="AN1543" t="b">
        <v>0</v>
      </c>
      <c r="AO1543" t="e">
        <v>#NAME?</v>
      </c>
      <c r="AQ1543" s="1454"/>
    </row>
    <row r="1544" spans="1:43" ht="15" customHeight="1" outlineLevel="1" x14ac:dyDescent="0.2">
      <c r="A1544" s="787"/>
      <c r="B1544" s="807" t="s">
        <v>2279</v>
      </c>
      <c r="C1544" s="978"/>
      <c r="D1544" s="978"/>
      <c r="E1544" s="771">
        <v>644</v>
      </c>
      <c r="F1544" s="387">
        <v>413</v>
      </c>
      <c r="G1544" s="387" t="s">
        <v>38</v>
      </c>
      <c r="H1544" s="388"/>
      <c r="I1544" s="909">
        <v>220</v>
      </c>
      <c r="J1544" s="389" t="s">
        <v>1928</v>
      </c>
      <c r="K1544" s="390"/>
      <c r="L1544" s="667"/>
      <c r="M1544" s="692">
        <v>0.82081999999999999</v>
      </c>
      <c r="N1544" s="1495">
        <v>33</v>
      </c>
      <c r="O1544" s="283">
        <v>15901.581700000001</v>
      </c>
      <c r="P1544" s="391">
        <v>13.37</v>
      </c>
      <c r="Q1544" s="1056">
        <v>2126.0414700000001</v>
      </c>
      <c r="R1544" s="1056">
        <v>1024.06186</v>
      </c>
      <c r="S1544" s="1056">
        <v>318.03163000000001</v>
      </c>
      <c r="T1544" s="393">
        <v>19369.716660000002</v>
      </c>
      <c r="U1544" s="299">
        <v>3118.5243799999998</v>
      </c>
      <c r="V1544" s="392">
        <v>22488.241040000001</v>
      </c>
      <c r="W1544" s="287">
        <v>881.91363000000001</v>
      </c>
      <c r="X1544" s="287">
        <v>148.42067</v>
      </c>
      <c r="Y1544" s="287">
        <v>386.16298</v>
      </c>
      <c r="Z1544" s="392">
        <v>1416.49728</v>
      </c>
      <c r="AA1544" s="393">
        <v>23904.73832</v>
      </c>
      <c r="AB1544" s="350"/>
      <c r="AC1544" s="350"/>
      <c r="AD1544" s="350"/>
      <c r="AE1544" s="350"/>
      <c r="AF1544" s="350"/>
      <c r="AG1544" s="350"/>
      <c r="AH1544" s="843" t="s">
        <v>364</v>
      </c>
      <c r="AI1544" s="843"/>
      <c r="AJ1544" s="351"/>
      <c r="AK1544" s="1633"/>
      <c r="AL1544" s="483"/>
      <c r="AM1544"/>
      <c r="AO1544" t="s">
        <v>364</v>
      </c>
      <c r="AQ1544" s="1453"/>
    </row>
    <row r="1545" spans="1:43" ht="40.5" customHeight="1" x14ac:dyDescent="0.2">
      <c r="A1545" s="861" t="s">
        <v>2304</v>
      </c>
      <c r="B1545" s="862" t="s">
        <v>2279</v>
      </c>
      <c r="C1545" s="981" t="s">
        <v>2560</v>
      </c>
      <c r="D1545" s="981" t="s">
        <v>2563</v>
      </c>
      <c r="E1545" s="863">
        <v>644</v>
      </c>
      <c r="F1545" s="864" t="s">
        <v>2302</v>
      </c>
      <c r="G1545" s="864" t="s">
        <v>38</v>
      </c>
      <c r="H1545" s="865"/>
      <c r="I1545" s="912"/>
      <c r="J1545" s="867" t="s">
        <v>1796</v>
      </c>
      <c r="K1545" s="868">
        <v>3000</v>
      </c>
      <c r="L1545" s="869" t="s">
        <v>778</v>
      </c>
      <c r="M1545" s="877">
        <v>1.7813699999999999</v>
      </c>
      <c r="N1545" s="1494"/>
      <c r="O1545" s="873">
        <v>32182.732239999998</v>
      </c>
      <c r="P1545" s="866"/>
      <c r="Q1545" s="1073">
        <v>8457.6220400000002</v>
      </c>
      <c r="R1545" s="1073">
        <v>2072.5679499999997</v>
      </c>
      <c r="S1545" s="1073">
        <v>643.65463999999997</v>
      </c>
      <c r="T1545" s="874">
        <v>43356.576869999997</v>
      </c>
      <c r="U1545" s="870">
        <v>6980.40888</v>
      </c>
      <c r="V1545" s="870">
        <v>50336.98575</v>
      </c>
      <c r="W1545" s="875">
        <v>1913.9573700000001</v>
      </c>
      <c r="X1545" s="875">
        <v>322.10731999999996</v>
      </c>
      <c r="Y1545" s="875">
        <v>838.06333999999993</v>
      </c>
      <c r="Z1545" s="870">
        <v>3074.1280299999999</v>
      </c>
      <c r="AA1545" s="874">
        <v>53411.11378</v>
      </c>
      <c r="AB1545" s="876">
        <v>6483.13</v>
      </c>
      <c r="AC1545" s="876">
        <v>294.74</v>
      </c>
      <c r="AD1545" s="876">
        <v>61.005000000000003</v>
      </c>
      <c r="AE1545" s="870">
        <v>7102.14</v>
      </c>
      <c r="AF1545" s="870">
        <v>322.88</v>
      </c>
      <c r="AG1545" s="870">
        <v>66.83</v>
      </c>
      <c r="AH1545" s="871">
        <v>60902.963779999998</v>
      </c>
      <c r="AI1545" s="871">
        <v>20.3</v>
      </c>
      <c r="AJ1545" s="872"/>
      <c r="AK1545" s="1635">
        <v>228</v>
      </c>
      <c r="AL1545" s="484"/>
      <c r="AM1545" s="751" t="s">
        <v>2604</v>
      </c>
      <c r="AN1545" t="b">
        <v>0</v>
      </c>
      <c r="AO1545" t="e">
        <v>#NAME?</v>
      </c>
      <c r="AQ1545" s="1458"/>
    </row>
    <row r="1546" spans="1:43" ht="15" customHeight="1" outlineLevel="1" x14ac:dyDescent="0.2">
      <c r="A1546" s="860"/>
      <c r="B1546" s="807" t="s">
        <v>2279</v>
      </c>
      <c r="C1546" s="978"/>
      <c r="D1546" s="978"/>
      <c r="E1546" s="768">
        <v>644</v>
      </c>
      <c r="F1546" s="289" t="s">
        <v>2302</v>
      </c>
      <c r="G1546" s="289" t="s">
        <v>38</v>
      </c>
      <c r="H1546" s="290"/>
      <c r="I1546" s="899">
        <v>220</v>
      </c>
      <c r="J1546" s="292" t="s">
        <v>1928</v>
      </c>
      <c r="K1546" s="293"/>
      <c r="L1546" s="655"/>
      <c r="M1546" s="690">
        <v>1.7813699999999999</v>
      </c>
      <c r="N1546" s="1465"/>
      <c r="O1546" s="296">
        <v>32182.732239999998</v>
      </c>
      <c r="P1546" s="326"/>
      <c r="Q1546" s="1058">
        <v>8457.6220400000002</v>
      </c>
      <c r="R1546" s="1058">
        <v>2072.5679499999997</v>
      </c>
      <c r="S1546" s="1058">
        <v>643.65463999999997</v>
      </c>
      <c r="T1546" s="298">
        <v>43356.576869999997</v>
      </c>
      <c r="U1546" s="299">
        <v>6980.40888</v>
      </c>
      <c r="V1546" s="299">
        <v>50336.98575</v>
      </c>
      <c r="W1546" s="287">
        <v>1913.9573700000001</v>
      </c>
      <c r="X1546" s="287">
        <v>322.10731999999996</v>
      </c>
      <c r="Y1546" s="287">
        <v>838.06333999999993</v>
      </c>
      <c r="Z1546" s="299">
        <v>3074.1280299999999</v>
      </c>
      <c r="AA1546" s="298">
        <v>53411.11378</v>
      </c>
      <c r="AB1546" s="372"/>
      <c r="AC1546" s="372"/>
      <c r="AD1546" s="372"/>
      <c r="AE1546" s="372"/>
      <c r="AF1546" s="372"/>
      <c r="AG1546" s="372"/>
      <c r="AH1546" s="848" t="s">
        <v>364</v>
      </c>
      <c r="AI1546" s="848"/>
      <c r="AJ1546" s="375"/>
      <c r="AK1546" s="1633"/>
      <c r="AL1546" s="483"/>
      <c r="AM1546"/>
      <c r="AO1546" t="s">
        <v>364</v>
      </c>
      <c r="AQ1546" s="1454"/>
    </row>
    <row r="1547" spans="1:43" ht="25.5" x14ac:dyDescent="0.2">
      <c r="A1547" s="804" t="s">
        <v>2720</v>
      </c>
      <c r="B1547" s="1249" t="s">
        <v>2279</v>
      </c>
      <c r="C1547" s="1250" t="s">
        <v>2560</v>
      </c>
      <c r="D1547" s="1250" t="s">
        <v>2563</v>
      </c>
      <c r="E1547" s="1288">
        <v>644</v>
      </c>
      <c r="F1547" s="268">
        <v>416</v>
      </c>
      <c r="G1547" s="268" t="s">
        <v>38</v>
      </c>
      <c r="H1547" s="268" t="s">
        <v>2715</v>
      </c>
      <c r="I1547" s="913"/>
      <c r="J1547" s="302" t="s">
        <v>2718</v>
      </c>
      <c r="K1547" s="271">
        <v>1000</v>
      </c>
      <c r="L1547" s="337" t="s">
        <v>778</v>
      </c>
      <c r="M1547" s="691">
        <v>0.39534000000000002</v>
      </c>
      <c r="N1547" s="1097"/>
      <c r="O1547" s="273">
        <v>6546.8778400000001</v>
      </c>
      <c r="P1547" s="269"/>
      <c r="Q1547" s="1055">
        <v>1720.5195000000001</v>
      </c>
      <c r="R1547" s="1055">
        <v>421.61892999999998</v>
      </c>
      <c r="S1547" s="1055">
        <v>130.93755999999999</v>
      </c>
      <c r="T1547" s="274">
        <v>8819.9538300000004</v>
      </c>
      <c r="U1547" s="272">
        <v>1420.0125700000001</v>
      </c>
      <c r="V1547" s="272">
        <v>10239.966400000001</v>
      </c>
      <c r="W1547" s="275">
        <v>424.76515999999998</v>
      </c>
      <c r="X1547" s="275">
        <v>71.485380000000006</v>
      </c>
      <c r="Y1547" s="275">
        <v>185.99166</v>
      </c>
      <c r="Z1547" s="272">
        <v>682.24220000000003</v>
      </c>
      <c r="AA1547" s="274">
        <v>10922.208600000002</v>
      </c>
      <c r="AB1547" s="1296">
        <v>1746.27</v>
      </c>
      <c r="AC1547" s="1296">
        <v>54.56</v>
      </c>
      <c r="AD1547" s="1312">
        <v>20.34</v>
      </c>
      <c r="AE1547" s="1294">
        <v>1913</v>
      </c>
      <c r="AF1547" s="1294">
        <v>59.77</v>
      </c>
      <c r="AG1547" s="1294">
        <v>22.28</v>
      </c>
      <c r="AH1547" s="1297">
        <v>12917.258600000003</v>
      </c>
      <c r="AI1547" s="1297">
        <v>12.92</v>
      </c>
      <c r="AJ1547" s="1298"/>
      <c r="AK1547" s="1635">
        <v>229</v>
      </c>
      <c r="AL1547" s="484"/>
      <c r="AM1547" s="474" t="s">
        <v>2603</v>
      </c>
      <c r="AN1547" t="b">
        <v>0</v>
      </c>
      <c r="AO1547" t="e">
        <v>#NAME?</v>
      </c>
      <c r="AQ1547" s="1454"/>
    </row>
    <row r="1548" spans="1:43" ht="25.5" x14ac:dyDescent="0.2">
      <c r="A1548" s="1251" t="s">
        <v>2210</v>
      </c>
      <c r="B1548" s="781" t="s">
        <v>2279</v>
      </c>
      <c r="C1548" s="977" t="s">
        <v>2560</v>
      </c>
      <c r="D1548" s="977" t="s">
        <v>2563</v>
      </c>
      <c r="E1548" s="1299">
        <v>644</v>
      </c>
      <c r="F1548" s="1259">
        <v>416</v>
      </c>
      <c r="G1548" s="1259" t="s">
        <v>38</v>
      </c>
      <c r="H1548" s="1259" t="s">
        <v>1984</v>
      </c>
      <c r="I1548" s="895"/>
      <c r="J1548" s="1261" t="s">
        <v>2716</v>
      </c>
      <c r="K1548" s="331">
        <v>1000</v>
      </c>
      <c r="L1548" s="1340" t="s">
        <v>778</v>
      </c>
      <c r="M1548" s="1341">
        <v>0.39534000000000002</v>
      </c>
      <c r="N1548" s="1463"/>
      <c r="O1548" s="1264">
        <v>6546.8778400000001</v>
      </c>
      <c r="P1548" s="733"/>
      <c r="Q1548" s="1265">
        <v>1720.5195000000001</v>
      </c>
      <c r="R1548" s="1265">
        <v>421.61892999999998</v>
      </c>
      <c r="S1548" s="1265">
        <v>130.93755999999999</v>
      </c>
      <c r="T1548" s="1266">
        <v>8819.9538300000004</v>
      </c>
      <c r="U1548" s="1265">
        <v>1420.0125700000001</v>
      </c>
      <c r="V1548" s="1265">
        <v>10239.966400000001</v>
      </c>
      <c r="W1548" s="1267">
        <v>424.76515999999998</v>
      </c>
      <c r="X1548" s="1267">
        <v>71.485380000000006</v>
      </c>
      <c r="Y1548" s="1267">
        <v>185.99166</v>
      </c>
      <c r="Z1548" s="1262">
        <v>682.24220000000003</v>
      </c>
      <c r="AA1548" s="1266">
        <v>10922.208600000002</v>
      </c>
      <c r="AB1548" s="1312">
        <v>1746.27</v>
      </c>
      <c r="AC1548" s="1312">
        <v>54.56</v>
      </c>
      <c r="AD1548" s="1312">
        <v>20.34</v>
      </c>
      <c r="AE1548" s="1269">
        <v>1913</v>
      </c>
      <c r="AF1548" s="1269">
        <v>59.77</v>
      </c>
      <c r="AG1548" s="1269">
        <v>22.28</v>
      </c>
      <c r="AH1548" s="1271">
        <v>12917.258600000003</v>
      </c>
      <c r="AI1548" s="1271">
        <v>12.92</v>
      </c>
      <c r="AJ1548" s="1274"/>
      <c r="AK1548" s="1646"/>
      <c r="AL1548" s="484"/>
      <c r="AQ1548" s="1454"/>
    </row>
    <row r="1549" spans="1:43" ht="15" customHeight="1" outlineLevel="1" x14ac:dyDescent="0.2">
      <c r="A1549" s="787"/>
      <c r="B1549" s="814" t="s">
        <v>2279</v>
      </c>
      <c r="C1549" s="979"/>
      <c r="D1549" s="979"/>
      <c r="E1549" s="1331">
        <v>644</v>
      </c>
      <c r="F1549" s="289">
        <v>416</v>
      </c>
      <c r="G1549" s="289" t="s">
        <v>38</v>
      </c>
      <c r="H1549" s="290"/>
      <c r="I1549" s="899">
        <v>220</v>
      </c>
      <c r="J1549" s="292" t="s">
        <v>1928</v>
      </c>
      <c r="K1549" s="293"/>
      <c r="L1549" s="655"/>
      <c r="M1549" s="690">
        <v>0.39534000000000002</v>
      </c>
      <c r="N1549" s="1465">
        <v>29</v>
      </c>
      <c r="O1549" s="296">
        <v>6546.8778400000001</v>
      </c>
      <c r="P1549" s="297">
        <v>26.28</v>
      </c>
      <c r="Q1549" s="1058">
        <v>1720.5195000000001</v>
      </c>
      <c r="R1549" s="1058">
        <v>421.61892999999998</v>
      </c>
      <c r="S1549" s="1058">
        <v>130.93755999999999</v>
      </c>
      <c r="T1549" s="298">
        <v>8819.9538300000004</v>
      </c>
      <c r="U1549" s="299">
        <v>1420.0125700000001</v>
      </c>
      <c r="V1549" s="299">
        <v>10239.966400000001</v>
      </c>
      <c r="W1549" s="300">
        <v>424.76515999999998</v>
      </c>
      <c r="X1549" s="300">
        <v>71.485380000000006</v>
      </c>
      <c r="Y1549" s="300">
        <v>185.99166</v>
      </c>
      <c r="Z1549" s="299">
        <v>682.24220000000003</v>
      </c>
      <c r="AA1549" s="298">
        <v>10922.208600000002</v>
      </c>
      <c r="AB1549" s="430"/>
      <c r="AC1549" s="430"/>
      <c r="AD1549" s="430"/>
      <c r="AE1549" s="430"/>
      <c r="AF1549" s="430"/>
      <c r="AG1549" s="430"/>
      <c r="AH1549" s="1304" t="s">
        <v>364</v>
      </c>
      <c r="AI1549" s="1304"/>
      <c r="AJ1549" s="373"/>
      <c r="AK1549" s="1633"/>
      <c r="AL1549" s="483"/>
      <c r="AM1549"/>
      <c r="AO1549" t="s">
        <v>364</v>
      </c>
      <c r="AQ1549" s="1453"/>
    </row>
    <row r="1550" spans="1:43" ht="25.5" x14ac:dyDescent="0.2">
      <c r="A1550" s="804" t="s">
        <v>2726</v>
      </c>
      <c r="B1550" s="1249" t="s">
        <v>2279</v>
      </c>
      <c r="C1550" s="1250" t="s">
        <v>2560</v>
      </c>
      <c r="D1550" s="1250" t="s">
        <v>2563</v>
      </c>
      <c r="E1550" s="1288">
        <v>644</v>
      </c>
      <c r="F1550" s="268">
        <v>417</v>
      </c>
      <c r="G1550" s="268" t="s">
        <v>38</v>
      </c>
      <c r="H1550" s="268" t="s">
        <v>2717</v>
      </c>
      <c r="I1550" s="913"/>
      <c r="J1550" s="302" t="s">
        <v>2719</v>
      </c>
      <c r="K1550" s="271">
        <v>1000</v>
      </c>
      <c r="L1550" s="337" t="s">
        <v>778</v>
      </c>
      <c r="M1550" s="691">
        <v>0.56520999999999999</v>
      </c>
      <c r="N1550" s="1097"/>
      <c r="O1550" s="273">
        <v>9734.2726999999995</v>
      </c>
      <c r="P1550" s="269"/>
      <c r="Q1550" s="1055">
        <v>2558.16687</v>
      </c>
      <c r="R1550" s="1055">
        <v>626.88715999999999</v>
      </c>
      <c r="S1550" s="1055">
        <v>194.68545</v>
      </c>
      <c r="T1550" s="274">
        <v>13114.01218</v>
      </c>
      <c r="U1550" s="272">
        <v>2111.3559599999999</v>
      </c>
      <c r="V1550" s="272">
        <v>15225.368139999999</v>
      </c>
      <c r="W1550" s="275">
        <v>607.27858000000003</v>
      </c>
      <c r="X1550" s="275">
        <v>102.20126999999999</v>
      </c>
      <c r="Y1550" s="275">
        <v>265.90870000000001</v>
      </c>
      <c r="Z1550" s="272">
        <v>975.38855000000012</v>
      </c>
      <c r="AA1550" s="274">
        <v>16200.756689999998</v>
      </c>
      <c r="AB1550" s="1296">
        <v>2368.4299999999998</v>
      </c>
      <c r="AC1550" s="1296">
        <v>98.21</v>
      </c>
      <c r="AD1550" s="1312">
        <v>20.34</v>
      </c>
      <c r="AE1550" s="1294">
        <v>2594.5700000000002</v>
      </c>
      <c r="AF1550" s="1294">
        <v>107.59</v>
      </c>
      <c r="AG1550" s="1294">
        <v>22.28</v>
      </c>
      <c r="AH1550" s="1298">
        <v>18925.196689999997</v>
      </c>
      <c r="AI1550" s="1298">
        <v>18.93</v>
      </c>
      <c r="AJ1550" s="1351"/>
      <c r="AK1550" s="1635">
        <v>230</v>
      </c>
      <c r="AL1550" s="484"/>
      <c r="AM1550" s="474" t="s">
        <v>2603</v>
      </c>
      <c r="AN1550" t="b">
        <v>0</v>
      </c>
      <c r="AO1550" t="e">
        <v>#NAME?</v>
      </c>
      <c r="AQ1550" s="1454"/>
    </row>
    <row r="1551" spans="1:43" ht="25.5" x14ac:dyDescent="0.2">
      <c r="A1551" s="1251" t="s">
        <v>2211</v>
      </c>
      <c r="B1551" s="781" t="s">
        <v>2279</v>
      </c>
      <c r="C1551" s="977" t="s">
        <v>2560</v>
      </c>
      <c r="D1551" s="977" t="s">
        <v>2563</v>
      </c>
      <c r="E1551" s="1299">
        <v>644</v>
      </c>
      <c r="F1551" s="1259">
        <v>417</v>
      </c>
      <c r="G1551" s="1259" t="s">
        <v>38</v>
      </c>
      <c r="H1551" s="1259" t="s">
        <v>1985</v>
      </c>
      <c r="I1551" s="1352"/>
      <c r="J1551" s="1261" t="s">
        <v>2721</v>
      </c>
      <c r="K1551" s="331">
        <v>1000</v>
      </c>
      <c r="L1551" s="1340" t="s">
        <v>778</v>
      </c>
      <c r="M1551" s="1341">
        <v>0.56520999999999999</v>
      </c>
      <c r="N1551" s="1479"/>
      <c r="O1551" s="1264">
        <v>9734.2726999999995</v>
      </c>
      <c r="P1551" s="1263"/>
      <c r="Q1551" s="1265">
        <v>2558.16687</v>
      </c>
      <c r="R1551" s="1265">
        <v>626.88715999999999</v>
      </c>
      <c r="S1551" s="1265">
        <v>194.68545</v>
      </c>
      <c r="T1551" s="1266">
        <v>13114.01218</v>
      </c>
      <c r="U1551" s="1262">
        <v>2111.3559599999999</v>
      </c>
      <c r="V1551" s="1262">
        <v>15225.368139999999</v>
      </c>
      <c r="W1551" s="1267">
        <v>607.27858000000003</v>
      </c>
      <c r="X1551" s="1267">
        <v>102.20126999999999</v>
      </c>
      <c r="Y1551" s="1267">
        <v>265.90870000000001</v>
      </c>
      <c r="Z1551" s="1262">
        <v>975.38855000000012</v>
      </c>
      <c r="AA1551" s="1266">
        <v>16200.756689999998</v>
      </c>
      <c r="AB1551" s="1312">
        <v>2368.4299999999998</v>
      </c>
      <c r="AC1551" s="1312">
        <v>98.21</v>
      </c>
      <c r="AD1551" s="1312">
        <v>20.34</v>
      </c>
      <c r="AE1551" s="1269">
        <v>2594.5700000000002</v>
      </c>
      <c r="AF1551" s="1269">
        <v>107.59</v>
      </c>
      <c r="AG1551" s="1269">
        <v>22.28</v>
      </c>
      <c r="AH1551" s="1271">
        <v>18925.196689999997</v>
      </c>
      <c r="AI1551" s="1271">
        <v>18.93</v>
      </c>
      <c r="AJ1551" s="1274"/>
      <c r="AK1551" s="1646"/>
      <c r="AL1551" s="484"/>
      <c r="AQ1551" s="1454"/>
    </row>
    <row r="1552" spans="1:43" ht="15" customHeight="1" outlineLevel="1" x14ac:dyDescent="0.2">
      <c r="A1552" s="787"/>
      <c r="B1552" s="814" t="s">
        <v>2279</v>
      </c>
      <c r="C1552" s="979"/>
      <c r="D1552" s="979"/>
      <c r="E1552" s="1331">
        <v>644</v>
      </c>
      <c r="F1552" s="289">
        <v>417</v>
      </c>
      <c r="G1552" s="289" t="s">
        <v>38</v>
      </c>
      <c r="H1552" s="290"/>
      <c r="I1552" s="899">
        <v>220</v>
      </c>
      <c r="J1552" s="292" t="s">
        <v>1928</v>
      </c>
      <c r="K1552" s="293"/>
      <c r="L1552" s="655"/>
      <c r="M1552" s="690">
        <v>0.56520999999999999</v>
      </c>
      <c r="N1552" s="1465">
        <v>30</v>
      </c>
      <c r="O1552" s="296">
        <v>9734.2726999999995</v>
      </c>
      <c r="P1552" s="297">
        <v>26.28</v>
      </c>
      <c r="Q1552" s="1058">
        <v>2558.16687</v>
      </c>
      <c r="R1552" s="1058">
        <v>626.88715999999999</v>
      </c>
      <c r="S1552" s="1058">
        <v>194.68545</v>
      </c>
      <c r="T1552" s="298">
        <v>13114.01218</v>
      </c>
      <c r="U1552" s="299">
        <v>2111.3559599999999</v>
      </c>
      <c r="V1552" s="299">
        <v>15225.368139999999</v>
      </c>
      <c r="W1552" s="300">
        <v>607.27858000000003</v>
      </c>
      <c r="X1552" s="300">
        <v>102.20126999999999</v>
      </c>
      <c r="Y1552" s="300">
        <v>265.90870000000001</v>
      </c>
      <c r="Z1552" s="299">
        <v>975.38855000000012</v>
      </c>
      <c r="AA1552" s="298">
        <v>16200.756689999998</v>
      </c>
      <c r="AB1552" s="430"/>
      <c r="AC1552" s="430"/>
      <c r="AD1552" s="430"/>
      <c r="AE1552" s="430"/>
      <c r="AF1552" s="430"/>
      <c r="AG1552" s="430"/>
      <c r="AH1552" s="1304" t="s">
        <v>364</v>
      </c>
      <c r="AI1552" s="1304"/>
      <c r="AJ1552" s="373"/>
      <c r="AK1552" s="1633"/>
      <c r="AL1552" s="483"/>
      <c r="AM1552"/>
      <c r="AO1552" t="s">
        <v>364</v>
      </c>
      <c r="AQ1552" s="1453"/>
    </row>
    <row r="1553" spans="1:43" ht="25.5" x14ac:dyDescent="0.2">
      <c r="A1553" s="804" t="s">
        <v>2722</v>
      </c>
      <c r="B1553" s="1249" t="s">
        <v>2279</v>
      </c>
      <c r="C1553" s="1250" t="s">
        <v>2560</v>
      </c>
      <c r="D1553" s="1250" t="s">
        <v>2563</v>
      </c>
      <c r="E1553" s="1342">
        <v>644</v>
      </c>
      <c r="F1553" s="1343">
        <v>418</v>
      </c>
      <c r="G1553" s="1343" t="s">
        <v>38</v>
      </c>
      <c r="H1553" s="1343" t="s">
        <v>2723</v>
      </c>
      <c r="I1553" s="1344"/>
      <c r="J1553" s="727" t="s">
        <v>2724</v>
      </c>
      <c r="K1553" s="376">
        <v>1000</v>
      </c>
      <c r="L1553" s="1345" t="s">
        <v>778</v>
      </c>
      <c r="M1553" s="1354">
        <v>0.82081999999999999</v>
      </c>
      <c r="N1553" s="1496"/>
      <c r="O1553" s="1347">
        <v>15901.581700000001</v>
      </c>
      <c r="P1553" s="1346"/>
      <c r="Q1553" s="1348">
        <v>4178.9356699999998</v>
      </c>
      <c r="R1553" s="1348">
        <v>1024.06186</v>
      </c>
      <c r="S1553" s="1348">
        <v>318.03163000000001</v>
      </c>
      <c r="T1553" s="1349">
        <v>21422.610860000004</v>
      </c>
      <c r="U1553" s="377">
        <v>3449.0403500000002</v>
      </c>
      <c r="V1553" s="377">
        <v>24871.651210000004</v>
      </c>
      <c r="W1553" s="1350">
        <v>881.91363000000001</v>
      </c>
      <c r="X1553" s="1350">
        <v>148.42067</v>
      </c>
      <c r="Y1553" s="1350">
        <v>386.16298</v>
      </c>
      <c r="Z1553" s="377">
        <v>1416.49728</v>
      </c>
      <c r="AA1553" s="1349">
        <v>26288.148490000003</v>
      </c>
      <c r="AB1553" s="343">
        <v>2368.4299999999998</v>
      </c>
      <c r="AC1553" s="343">
        <v>141.96</v>
      </c>
      <c r="AD1553" s="1703">
        <v>20.34</v>
      </c>
      <c r="AE1553" s="344">
        <v>2594.5700000000002</v>
      </c>
      <c r="AF1553" s="344">
        <v>155.51</v>
      </c>
      <c r="AG1553" s="344">
        <v>22.28</v>
      </c>
      <c r="AH1553" s="397">
        <v>29060.50849</v>
      </c>
      <c r="AI1553" s="397">
        <v>29.06</v>
      </c>
      <c r="AJ1553" s="1353"/>
      <c r="AK1553" s="1635">
        <v>231</v>
      </c>
      <c r="AL1553" s="484"/>
      <c r="AM1553" s="474" t="s">
        <v>2603</v>
      </c>
      <c r="AN1553" t="b">
        <v>0</v>
      </c>
      <c r="AO1553" t="e">
        <v>#NAME?</v>
      </c>
      <c r="AQ1553" s="1454"/>
    </row>
    <row r="1554" spans="1:43" ht="25.5" x14ac:dyDescent="0.2">
      <c r="A1554" s="1251" t="s">
        <v>2212</v>
      </c>
      <c r="B1554" s="781" t="s">
        <v>2279</v>
      </c>
      <c r="C1554" s="977" t="s">
        <v>2560</v>
      </c>
      <c r="D1554" s="977" t="s">
        <v>2563</v>
      </c>
      <c r="E1554" s="1288">
        <v>644</v>
      </c>
      <c r="F1554" s="268">
        <v>418</v>
      </c>
      <c r="G1554" s="268" t="s">
        <v>38</v>
      </c>
      <c r="H1554" s="268" t="s">
        <v>1986</v>
      </c>
      <c r="I1554" s="913"/>
      <c r="J1554" s="302" t="s">
        <v>2725</v>
      </c>
      <c r="K1554" s="271">
        <v>1000</v>
      </c>
      <c r="L1554" s="337" t="s">
        <v>778</v>
      </c>
      <c r="M1554" s="691">
        <v>0.82081999999999999</v>
      </c>
      <c r="N1554" s="1097"/>
      <c r="O1554" s="273">
        <v>15901.581700000001</v>
      </c>
      <c r="P1554" s="269"/>
      <c r="Q1554" s="1055">
        <v>4178.9356699999998</v>
      </c>
      <c r="R1554" s="1055">
        <v>1024.06186</v>
      </c>
      <c r="S1554" s="1055">
        <v>318.03163000000001</v>
      </c>
      <c r="T1554" s="274">
        <v>21422.610860000004</v>
      </c>
      <c r="U1554" s="272">
        <v>3449.0403500000002</v>
      </c>
      <c r="V1554" s="272">
        <v>24871.651210000004</v>
      </c>
      <c r="W1554" s="275">
        <v>881.91363000000001</v>
      </c>
      <c r="X1554" s="275">
        <v>148.42067</v>
      </c>
      <c r="Y1554" s="275">
        <v>386.16298</v>
      </c>
      <c r="Z1554" s="272">
        <v>1416.49728</v>
      </c>
      <c r="AA1554" s="274">
        <v>26288.148490000003</v>
      </c>
      <c r="AB1554" s="1296">
        <v>2368.4299999999998</v>
      </c>
      <c r="AC1554" s="1296">
        <v>141.96</v>
      </c>
      <c r="AD1554" s="1725">
        <v>20.34</v>
      </c>
      <c r="AE1554" s="1294">
        <v>2594.5700000000002</v>
      </c>
      <c r="AF1554" s="1294">
        <v>155.51</v>
      </c>
      <c r="AG1554" s="1294">
        <v>22.28</v>
      </c>
      <c r="AH1554" s="1298">
        <v>29060.50849</v>
      </c>
      <c r="AI1554" s="1298">
        <v>29.06</v>
      </c>
      <c r="AJ1554" s="363"/>
      <c r="AK1554" s="1646"/>
      <c r="AL1554" s="484"/>
      <c r="AQ1554" s="1454"/>
    </row>
    <row r="1555" spans="1:43" ht="15" customHeight="1" outlineLevel="1" x14ac:dyDescent="0.2">
      <c r="A1555" s="787"/>
      <c r="B1555" s="814" t="s">
        <v>2279</v>
      </c>
      <c r="C1555" s="979"/>
      <c r="D1555" s="979"/>
      <c r="E1555" s="1331">
        <v>644</v>
      </c>
      <c r="F1555" s="289">
        <v>418</v>
      </c>
      <c r="G1555" s="289" t="s">
        <v>38</v>
      </c>
      <c r="H1555" s="290"/>
      <c r="I1555" s="899">
        <v>220</v>
      </c>
      <c r="J1555" s="292" t="s">
        <v>1928</v>
      </c>
      <c r="K1555" s="293"/>
      <c r="L1555" s="655"/>
      <c r="M1555" s="690">
        <v>0.82081999999999999</v>
      </c>
      <c r="N1555" s="1465">
        <v>33</v>
      </c>
      <c r="O1555" s="296">
        <v>15901.581700000001</v>
      </c>
      <c r="P1555" s="297">
        <v>26.28</v>
      </c>
      <c r="Q1555" s="1058">
        <v>4178.9356699999998</v>
      </c>
      <c r="R1555" s="1058">
        <v>1024.06186</v>
      </c>
      <c r="S1555" s="1058">
        <v>318.03163000000001</v>
      </c>
      <c r="T1555" s="298">
        <v>21422.610860000004</v>
      </c>
      <c r="U1555" s="299">
        <v>3449.0403500000002</v>
      </c>
      <c r="V1555" s="299">
        <v>24871.651210000004</v>
      </c>
      <c r="W1555" s="300">
        <v>881.91363000000001</v>
      </c>
      <c r="X1555" s="300">
        <v>148.42067</v>
      </c>
      <c r="Y1555" s="300">
        <v>386.16298</v>
      </c>
      <c r="Z1555" s="299">
        <v>1416.49728</v>
      </c>
      <c r="AA1555" s="298">
        <v>26288.148490000003</v>
      </c>
      <c r="AB1555" s="430"/>
      <c r="AC1555" s="430"/>
      <c r="AD1555" s="430"/>
      <c r="AE1555" s="430"/>
      <c r="AF1555" s="430"/>
      <c r="AG1555" s="430"/>
      <c r="AH1555" s="1304" t="s">
        <v>364</v>
      </c>
      <c r="AI1555" s="1304"/>
      <c r="AJ1555" s="351"/>
      <c r="AK1555" s="1633"/>
      <c r="AL1555" s="483"/>
      <c r="AM1555"/>
      <c r="AO1555" t="s">
        <v>364</v>
      </c>
      <c r="AQ1555" s="1453"/>
    </row>
    <row r="1556" spans="1:43" ht="30" customHeight="1" x14ac:dyDescent="0.2">
      <c r="A1556" s="861" t="s">
        <v>2304</v>
      </c>
      <c r="B1556" s="862" t="s">
        <v>2279</v>
      </c>
      <c r="C1556" s="981" t="s">
        <v>2560</v>
      </c>
      <c r="D1556" s="981" t="s">
        <v>2563</v>
      </c>
      <c r="E1556" s="863">
        <v>644</v>
      </c>
      <c r="F1556" s="864" t="s">
        <v>2302</v>
      </c>
      <c r="G1556" s="864" t="s">
        <v>38</v>
      </c>
      <c r="H1556" s="865"/>
      <c r="I1556" s="912"/>
      <c r="J1556" s="867" t="s">
        <v>815</v>
      </c>
      <c r="K1556" s="868">
        <v>3000</v>
      </c>
      <c r="L1556" s="869" t="s">
        <v>778</v>
      </c>
      <c r="M1556" s="877">
        <v>1.7813699999999999</v>
      </c>
      <c r="N1556" s="1494"/>
      <c r="O1556" s="873">
        <v>32182.732239999998</v>
      </c>
      <c r="P1556" s="866"/>
      <c r="Q1556" s="1073">
        <v>8457.6220400000002</v>
      </c>
      <c r="R1556" s="1073">
        <v>2072.5679499999997</v>
      </c>
      <c r="S1556" s="1073">
        <v>643.65463999999997</v>
      </c>
      <c r="T1556" s="874">
        <v>43356.576869999997</v>
      </c>
      <c r="U1556" s="870">
        <v>6980.40888</v>
      </c>
      <c r="V1556" s="870">
        <v>50336.98575</v>
      </c>
      <c r="W1556" s="875">
        <v>1913.9573700000001</v>
      </c>
      <c r="X1556" s="875">
        <v>322.10731999999996</v>
      </c>
      <c r="Y1556" s="875">
        <v>838.06333999999993</v>
      </c>
      <c r="Z1556" s="870">
        <v>3074.1280299999999</v>
      </c>
      <c r="AA1556" s="874">
        <v>53411.11378</v>
      </c>
      <c r="AB1556" s="876">
        <v>6483.13</v>
      </c>
      <c r="AC1556" s="876">
        <v>1145.8900000000001</v>
      </c>
      <c r="AD1556" s="876">
        <v>61.005000000000003</v>
      </c>
      <c r="AE1556" s="870">
        <v>7102.14</v>
      </c>
      <c r="AF1556" s="870">
        <v>1255.3</v>
      </c>
      <c r="AG1556" s="870">
        <v>66.83</v>
      </c>
      <c r="AH1556" s="871">
        <v>61835.383780000004</v>
      </c>
      <c r="AI1556" s="871">
        <v>20.61</v>
      </c>
      <c r="AJ1556" s="872"/>
      <c r="AK1556" s="1647">
        <v>232</v>
      </c>
      <c r="AL1556" s="484"/>
      <c r="AM1556" s="751" t="s">
        <v>2604</v>
      </c>
      <c r="AN1556" t="b">
        <v>0</v>
      </c>
      <c r="AO1556" t="e">
        <v>#NAME?</v>
      </c>
      <c r="AQ1556" s="1458"/>
    </row>
    <row r="1557" spans="1:43" ht="15" customHeight="1" outlineLevel="1" x14ac:dyDescent="0.2">
      <c r="A1557" s="787"/>
      <c r="B1557" s="814" t="s">
        <v>2279</v>
      </c>
      <c r="C1557" s="979"/>
      <c r="D1557" s="979"/>
      <c r="E1557" s="768">
        <v>644</v>
      </c>
      <c r="F1557" s="289" t="s">
        <v>2302</v>
      </c>
      <c r="G1557" s="289" t="s">
        <v>38</v>
      </c>
      <c r="H1557" s="290"/>
      <c r="I1557" s="899">
        <v>220</v>
      </c>
      <c r="J1557" s="292" t="s">
        <v>1928</v>
      </c>
      <c r="K1557" s="293"/>
      <c r="L1557" s="655"/>
      <c r="M1557" s="690">
        <v>1.7813699999999999</v>
      </c>
      <c r="N1557" s="1465"/>
      <c r="O1557" s="296">
        <v>32182.732239999998</v>
      </c>
      <c r="P1557" s="326"/>
      <c r="Q1557" s="1058">
        <v>8457.6220400000002</v>
      </c>
      <c r="R1557" s="1058">
        <v>2072.5679499999997</v>
      </c>
      <c r="S1557" s="1058">
        <v>643.65463999999997</v>
      </c>
      <c r="T1557" s="298">
        <v>43356.576869999997</v>
      </c>
      <c r="U1557" s="299">
        <v>6980.40888</v>
      </c>
      <c r="V1557" s="299">
        <v>50336.98575</v>
      </c>
      <c r="W1557" s="287">
        <v>1913.9573700000001</v>
      </c>
      <c r="X1557" s="287">
        <v>322.10731999999996</v>
      </c>
      <c r="Y1557" s="287">
        <v>838.06333999999993</v>
      </c>
      <c r="Z1557" s="299">
        <v>3074.1280299999999</v>
      </c>
      <c r="AA1557" s="298">
        <v>53411.11378</v>
      </c>
      <c r="AB1557" s="372"/>
      <c r="AC1557" s="372"/>
      <c r="AD1557" s="372"/>
      <c r="AE1557" s="372"/>
      <c r="AF1557" s="372"/>
      <c r="AG1557" s="372"/>
      <c r="AH1557" s="753" t="s">
        <v>364</v>
      </c>
      <c r="AI1557" s="753"/>
      <c r="AJ1557" s="373"/>
      <c r="AK1557" s="1633"/>
      <c r="AL1557" s="483"/>
      <c r="AM1557"/>
      <c r="AO1557" t="s">
        <v>364</v>
      </c>
      <c r="AQ1557" s="1453"/>
    </row>
    <row r="1558" spans="1:43" ht="34.5" customHeight="1" x14ac:dyDescent="0.2">
      <c r="A1558" s="804" t="s">
        <v>2213</v>
      </c>
      <c r="B1558" s="781" t="s">
        <v>2279</v>
      </c>
      <c r="C1558" s="977" t="s">
        <v>2560</v>
      </c>
      <c r="D1558" s="977" t="s">
        <v>2563</v>
      </c>
      <c r="E1558" s="769">
        <v>644</v>
      </c>
      <c r="F1558" s="268">
        <v>416</v>
      </c>
      <c r="G1558" s="268" t="s">
        <v>38</v>
      </c>
      <c r="H1558" s="268" t="s">
        <v>1987</v>
      </c>
      <c r="I1558" s="913"/>
      <c r="J1558" s="302" t="s">
        <v>1793</v>
      </c>
      <c r="K1558" s="271">
        <v>1000</v>
      </c>
      <c r="L1558" s="337" t="s">
        <v>778</v>
      </c>
      <c r="M1558" s="691">
        <v>0.39534000000000002</v>
      </c>
      <c r="N1558" s="1097"/>
      <c r="O1558" s="273">
        <v>6546.8778400000001</v>
      </c>
      <c r="P1558" s="269"/>
      <c r="Q1558" s="1055">
        <v>1720.5195000000001</v>
      </c>
      <c r="R1558" s="1055">
        <v>421.61892999999998</v>
      </c>
      <c r="S1558" s="1055">
        <v>130.93755999999999</v>
      </c>
      <c r="T1558" s="274">
        <v>8819.9538300000004</v>
      </c>
      <c r="U1558" s="272">
        <v>1420.0125700000001</v>
      </c>
      <c r="V1558" s="272">
        <v>10239.966400000001</v>
      </c>
      <c r="W1558" s="275">
        <v>424.76515999999998</v>
      </c>
      <c r="X1558" s="275">
        <v>71.485380000000006</v>
      </c>
      <c r="Y1558" s="275">
        <v>185.99166</v>
      </c>
      <c r="Z1558" s="272">
        <v>682.24220000000003</v>
      </c>
      <c r="AA1558" s="274">
        <v>10922.208600000002</v>
      </c>
      <c r="AB1558" s="339">
        <v>1746.27</v>
      </c>
      <c r="AC1558" s="339">
        <v>250.99</v>
      </c>
      <c r="AD1558" s="1312">
        <v>20.34</v>
      </c>
      <c r="AE1558" s="340">
        <v>1913</v>
      </c>
      <c r="AF1558" s="340">
        <v>274.95</v>
      </c>
      <c r="AG1558" s="340">
        <v>22.28</v>
      </c>
      <c r="AH1558" s="842">
        <v>13132.438600000003</v>
      </c>
      <c r="AI1558" s="842">
        <v>13.13</v>
      </c>
      <c r="AJ1558" s="395"/>
      <c r="AK1558" s="1635">
        <v>233</v>
      </c>
      <c r="AL1558" s="484"/>
      <c r="AM1558" s="474" t="s">
        <v>2603</v>
      </c>
      <c r="AN1558" t="b">
        <v>0</v>
      </c>
      <c r="AO1558" t="e">
        <v>#NAME?</v>
      </c>
      <c r="AQ1558" s="1454"/>
    </row>
    <row r="1559" spans="1:43" outlineLevel="1" x14ac:dyDescent="0.2">
      <c r="A1559" s="787"/>
      <c r="B1559" s="807" t="s">
        <v>2279</v>
      </c>
      <c r="C1559" s="978"/>
      <c r="D1559" s="978"/>
      <c r="E1559" s="768">
        <v>644</v>
      </c>
      <c r="F1559" s="289">
        <v>416</v>
      </c>
      <c r="G1559" s="289" t="s">
        <v>38</v>
      </c>
      <c r="H1559" s="290"/>
      <c r="I1559" s="899">
        <v>220</v>
      </c>
      <c r="J1559" s="292" t="s">
        <v>1928</v>
      </c>
      <c r="K1559" s="293"/>
      <c r="L1559" s="655"/>
      <c r="M1559" s="690">
        <v>0.39534000000000002</v>
      </c>
      <c r="N1559" s="1465">
        <v>29</v>
      </c>
      <c r="O1559" s="283">
        <v>6546.8778400000001</v>
      </c>
      <c r="P1559" s="297">
        <v>26.28</v>
      </c>
      <c r="Q1559" s="1056">
        <v>1720.5195000000001</v>
      </c>
      <c r="R1559" s="1056">
        <v>421.61892999999998</v>
      </c>
      <c r="S1559" s="1056">
        <v>130.93755999999999</v>
      </c>
      <c r="T1559" s="298">
        <v>8819.9538300000004</v>
      </c>
      <c r="U1559" s="299">
        <v>1420.0125700000001</v>
      </c>
      <c r="V1559" s="299">
        <v>10239.966400000001</v>
      </c>
      <c r="W1559" s="287">
        <v>424.76515999999998</v>
      </c>
      <c r="X1559" s="287">
        <v>71.485380000000006</v>
      </c>
      <c r="Y1559" s="287">
        <v>185.99166</v>
      </c>
      <c r="Z1559" s="299">
        <v>682.24220000000003</v>
      </c>
      <c r="AA1559" s="298">
        <v>10922.208600000002</v>
      </c>
      <c r="AB1559" s="372"/>
      <c r="AC1559" s="372"/>
      <c r="AD1559" s="372"/>
      <c r="AE1559" s="372"/>
      <c r="AF1559" s="372"/>
      <c r="AG1559" s="372"/>
      <c r="AH1559" s="753" t="s">
        <v>364</v>
      </c>
      <c r="AI1559" s="753"/>
      <c r="AJ1559" s="373"/>
      <c r="AK1559" s="1633"/>
      <c r="AL1559" s="483"/>
      <c r="AM1559"/>
      <c r="AO1559" t="s">
        <v>364</v>
      </c>
      <c r="AQ1559" s="1453"/>
    </row>
    <row r="1560" spans="1:43" ht="30.75" customHeight="1" x14ac:dyDescent="0.2">
      <c r="A1560" s="804" t="s">
        <v>2214</v>
      </c>
      <c r="B1560" s="781" t="s">
        <v>2279</v>
      </c>
      <c r="C1560" s="977" t="s">
        <v>2560</v>
      </c>
      <c r="D1560" s="977" t="s">
        <v>2563</v>
      </c>
      <c r="E1560" s="769">
        <v>644</v>
      </c>
      <c r="F1560" s="268">
        <v>417</v>
      </c>
      <c r="G1560" s="268" t="s">
        <v>38</v>
      </c>
      <c r="H1560" s="268" t="s">
        <v>1988</v>
      </c>
      <c r="I1560" s="913"/>
      <c r="J1560" s="302" t="s">
        <v>1797</v>
      </c>
      <c r="K1560" s="271">
        <v>1000</v>
      </c>
      <c r="L1560" s="337" t="s">
        <v>778</v>
      </c>
      <c r="M1560" s="691">
        <v>0.56520999999999999</v>
      </c>
      <c r="N1560" s="1097"/>
      <c r="O1560" s="273">
        <v>9734.2726999999995</v>
      </c>
      <c r="P1560" s="269"/>
      <c r="Q1560" s="1055">
        <v>2558.16687</v>
      </c>
      <c r="R1560" s="1055">
        <v>626.88715999999999</v>
      </c>
      <c r="S1560" s="1055">
        <v>194.68545</v>
      </c>
      <c r="T1560" s="274">
        <v>13114.01218</v>
      </c>
      <c r="U1560" s="272">
        <v>2111.3559599999999</v>
      </c>
      <c r="V1560" s="272">
        <v>15225.368139999999</v>
      </c>
      <c r="W1560" s="275">
        <v>607.27858000000003</v>
      </c>
      <c r="X1560" s="275">
        <v>102.20126999999999</v>
      </c>
      <c r="Y1560" s="275">
        <v>265.90870000000001</v>
      </c>
      <c r="Z1560" s="272">
        <v>975.38855000000012</v>
      </c>
      <c r="AA1560" s="274">
        <v>16200.756689999998</v>
      </c>
      <c r="AB1560" s="339">
        <v>2368.4299999999998</v>
      </c>
      <c r="AC1560" s="339">
        <v>371.04</v>
      </c>
      <c r="AD1560" s="1312">
        <v>20.34</v>
      </c>
      <c r="AE1560" s="340">
        <v>2594.5700000000002</v>
      </c>
      <c r="AF1560" s="340">
        <v>406.47</v>
      </c>
      <c r="AG1560" s="340">
        <v>22.28</v>
      </c>
      <c r="AH1560" s="842">
        <v>19224.076689999998</v>
      </c>
      <c r="AI1560" s="842">
        <v>19.22</v>
      </c>
      <c r="AJ1560" s="395"/>
      <c r="AK1560" s="1635">
        <v>234</v>
      </c>
      <c r="AL1560" s="484"/>
      <c r="AM1560" s="474" t="s">
        <v>2603</v>
      </c>
      <c r="AN1560" t="b">
        <v>0</v>
      </c>
      <c r="AO1560" t="e">
        <v>#NAME?</v>
      </c>
      <c r="AQ1560" s="1454"/>
    </row>
    <row r="1561" spans="1:43" ht="15" customHeight="1" outlineLevel="1" x14ac:dyDescent="0.2">
      <c r="A1561" s="787"/>
      <c r="B1561" s="807" t="s">
        <v>2279</v>
      </c>
      <c r="C1561" s="978"/>
      <c r="D1561" s="978"/>
      <c r="E1561" s="768">
        <v>644</v>
      </c>
      <c r="F1561" s="289">
        <v>417</v>
      </c>
      <c r="G1561" s="289" t="s">
        <v>38</v>
      </c>
      <c r="H1561" s="290"/>
      <c r="I1561" s="899">
        <v>220</v>
      </c>
      <c r="J1561" s="292" t="s">
        <v>1928</v>
      </c>
      <c r="K1561" s="293"/>
      <c r="L1561" s="655"/>
      <c r="M1561" s="690">
        <v>0.56520999999999999</v>
      </c>
      <c r="N1561" s="1465">
        <v>30</v>
      </c>
      <c r="O1561" s="283">
        <v>9734.2726999999995</v>
      </c>
      <c r="P1561" s="297">
        <v>26.28</v>
      </c>
      <c r="Q1561" s="1056">
        <v>2558.16687</v>
      </c>
      <c r="R1561" s="1056">
        <v>626.88715999999999</v>
      </c>
      <c r="S1561" s="1056">
        <v>194.68545</v>
      </c>
      <c r="T1561" s="298">
        <v>13114.01218</v>
      </c>
      <c r="U1561" s="299">
        <v>2111.3559599999999</v>
      </c>
      <c r="V1561" s="299">
        <v>15225.368139999999</v>
      </c>
      <c r="W1561" s="287">
        <v>607.27858000000003</v>
      </c>
      <c r="X1561" s="287">
        <v>102.20126999999999</v>
      </c>
      <c r="Y1561" s="287">
        <v>265.90870000000001</v>
      </c>
      <c r="Z1561" s="299">
        <v>975.38855000000012</v>
      </c>
      <c r="AA1561" s="298">
        <v>16200.756689999998</v>
      </c>
      <c r="AB1561" s="372"/>
      <c r="AC1561" s="372"/>
      <c r="AD1561" s="372"/>
      <c r="AE1561" s="372"/>
      <c r="AF1561" s="372"/>
      <c r="AG1561" s="372"/>
      <c r="AH1561" s="1435" t="s">
        <v>364</v>
      </c>
      <c r="AI1561" s="753"/>
      <c r="AJ1561" s="373"/>
      <c r="AK1561" s="1633"/>
      <c r="AL1561" s="483"/>
      <c r="AM1561"/>
      <c r="AO1561" t="s">
        <v>364</v>
      </c>
      <c r="AQ1561" s="1453"/>
    </row>
    <row r="1562" spans="1:43" ht="30.75" customHeight="1" x14ac:dyDescent="0.2">
      <c r="A1562" s="804" t="s">
        <v>2215</v>
      </c>
      <c r="B1562" s="781" t="s">
        <v>2279</v>
      </c>
      <c r="C1562" s="977" t="s">
        <v>2560</v>
      </c>
      <c r="D1562" s="977" t="s">
        <v>2563</v>
      </c>
      <c r="E1562" s="769">
        <v>644</v>
      </c>
      <c r="F1562" s="268">
        <v>418</v>
      </c>
      <c r="G1562" s="268" t="s">
        <v>38</v>
      </c>
      <c r="H1562" s="268" t="s">
        <v>1989</v>
      </c>
      <c r="I1562" s="913"/>
      <c r="J1562" s="302" t="s">
        <v>1798</v>
      </c>
      <c r="K1562" s="271">
        <v>1000</v>
      </c>
      <c r="L1562" s="337" t="s">
        <v>778</v>
      </c>
      <c r="M1562" s="691">
        <v>0.82081999999999999</v>
      </c>
      <c r="N1562" s="1097"/>
      <c r="O1562" s="273">
        <v>15901.581700000001</v>
      </c>
      <c r="P1562" s="269"/>
      <c r="Q1562" s="1055">
        <v>4178.9356699999998</v>
      </c>
      <c r="R1562" s="1055">
        <v>1024.06186</v>
      </c>
      <c r="S1562" s="1055">
        <v>318.03163000000001</v>
      </c>
      <c r="T1562" s="274">
        <v>21422.610860000004</v>
      </c>
      <c r="U1562" s="272">
        <v>3449.0403500000002</v>
      </c>
      <c r="V1562" s="272">
        <v>24871.651210000004</v>
      </c>
      <c r="W1562" s="275">
        <v>881.91363000000001</v>
      </c>
      <c r="X1562" s="275">
        <v>148.42067</v>
      </c>
      <c r="Y1562" s="275">
        <v>386.16298</v>
      </c>
      <c r="Z1562" s="272">
        <v>1416.49728</v>
      </c>
      <c r="AA1562" s="274">
        <v>26288.148490000003</v>
      </c>
      <c r="AB1562" s="339">
        <v>2368.4299999999998</v>
      </c>
      <c r="AC1562" s="339">
        <v>523.86</v>
      </c>
      <c r="AD1562" s="1312">
        <v>20.34</v>
      </c>
      <c r="AE1562" s="340">
        <v>2594.5700000000002</v>
      </c>
      <c r="AF1562" s="340">
        <v>573.88</v>
      </c>
      <c r="AG1562" s="340">
        <v>22.28</v>
      </c>
      <c r="AH1562" s="842">
        <v>29478.878490000003</v>
      </c>
      <c r="AI1562" s="842">
        <v>29.48</v>
      </c>
      <c r="AJ1562" s="395"/>
      <c r="AK1562" s="1635">
        <v>235</v>
      </c>
      <c r="AL1562" s="484"/>
      <c r="AM1562" s="474" t="s">
        <v>2603</v>
      </c>
      <c r="AN1562" t="b">
        <v>0</v>
      </c>
      <c r="AO1562" t="e">
        <v>#NAME?</v>
      </c>
      <c r="AQ1562" s="1454"/>
    </row>
    <row r="1563" spans="1:43" ht="15" customHeight="1" outlineLevel="1" x14ac:dyDescent="0.2">
      <c r="A1563" s="787"/>
      <c r="B1563" s="807" t="s">
        <v>2279</v>
      </c>
      <c r="C1563" s="978"/>
      <c r="D1563" s="978"/>
      <c r="E1563" s="771">
        <v>644</v>
      </c>
      <c r="F1563" s="387">
        <v>418</v>
      </c>
      <c r="G1563" s="387" t="s">
        <v>38</v>
      </c>
      <c r="H1563" s="388"/>
      <c r="I1563" s="909">
        <v>220</v>
      </c>
      <c r="J1563" s="389" t="s">
        <v>1928</v>
      </c>
      <c r="K1563" s="390"/>
      <c r="L1563" s="667"/>
      <c r="M1563" s="692">
        <v>0.82081999999999999</v>
      </c>
      <c r="N1563" s="1495">
        <v>33</v>
      </c>
      <c r="O1563" s="283">
        <v>15901.581700000001</v>
      </c>
      <c r="P1563" s="391">
        <v>26.28</v>
      </c>
      <c r="Q1563" s="1056">
        <v>4178.9356699999998</v>
      </c>
      <c r="R1563" s="1056">
        <v>1024.06186</v>
      </c>
      <c r="S1563" s="1056">
        <v>318.03163000000001</v>
      </c>
      <c r="T1563" s="393">
        <v>21422.610860000004</v>
      </c>
      <c r="U1563" s="299">
        <v>3449.0403500000002</v>
      </c>
      <c r="V1563" s="392">
        <v>24871.651210000004</v>
      </c>
      <c r="W1563" s="287">
        <v>881.91363000000001</v>
      </c>
      <c r="X1563" s="287">
        <v>148.42067</v>
      </c>
      <c r="Y1563" s="287">
        <v>386.16298</v>
      </c>
      <c r="Z1563" s="392">
        <v>1416.49728</v>
      </c>
      <c r="AA1563" s="393">
        <v>26288.148490000003</v>
      </c>
      <c r="AB1563" s="350"/>
      <c r="AC1563" s="350"/>
      <c r="AD1563" s="430"/>
      <c r="AE1563" s="350"/>
      <c r="AF1563" s="350"/>
      <c r="AG1563" s="350"/>
      <c r="AH1563" s="843" t="s">
        <v>364</v>
      </c>
      <c r="AI1563" s="843"/>
      <c r="AJ1563" s="351"/>
      <c r="AK1563" s="1633"/>
      <c r="AL1563" s="483"/>
      <c r="AM1563"/>
      <c r="AO1563" t="s">
        <v>364</v>
      </c>
      <c r="AQ1563" s="1453"/>
    </row>
    <row r="1564" spans="1:43" ht="31.5" customHeight="1" x14ac:dyDescent="0.2">
      <c r="A1564" s="804" t="s">
        <v>2216</v>
      </c>
      <c r="B1564" s="1249" t="s">
        <v>2279</v>
      </c>
      <c r="C1564" s="1250" t="s">
        <v>2560</v>
      </c>
      <c r="D1564" s="1250" t="s">
        <v>2563</v>
      </c>
      <c r="E1564" s="1288">
        <v>644</v>
      </c>
      <c r="F1564" s="268">
        <v>410</v>
      </c>
      <c r="G1564" s="268" t="s">
        <v>38</v>
      </c>
      <c r="H1564" s="268" t="s">
        <v>498</v>
      </c>
      <c r="I1564" s="913"/>
      <c r="J1564" s="302" t="s">
        <v>816</v>
      </c>
      <c r="K1564" s="271">
        <v>1000</v>
      </c>
      <c r="L1564" s="337" t="s">
        <v>778</v>
      </c>
      <c r="M1564" s="691">
        <v>1.1499999999999999</v>
      </c>
      <c r="N1564" s="1097"/>
      <c r="O1564" s="273">
        <v>23169.923999999999</v>
      </c>
      <c r="P1564" s="269"/>
      <c r="Q1564" s="1055">
        <v>3097.8188399999999</v>
      </c>
      <c r="R1564" s="1055">
        <v>1492.14311</v>
      </c>
      <c r="S1564" s="1055">
        <v>463.39848000000001</v>
      </c>
      <c r="T1564" s="274">
        <v>28223.28443</v>
      </c>
      <c r="U1564" s="272">
        <v>4543.9487900000004</v>
      </c>
      <c r="V1564" s="272">
        <v>32767.233220000002</v>
      </c>
      <c r="W1564" s="275">
        <v>1235.5944999999999</v>
      </c>
      <c r="X1564" s="275">
        <v>207.94300000000001</v>
      </c>
      <c r="Y1564" s="275">
        <v>541.029</v>
      </c>
      <c r="Z1564" s="272">
        <v>1984.5664999999999</v>
      </c>
      <c r="AA1564" s="274">
        <v>34751.799720000003</v>
      </c>
      <c r="AB1564" s="1335">
        <v>45106.03</v>
      </c>
      <c r="AC1564" s="1335">
        <v>943.5</v>
      </c>
      <c r="AD1564" s="1725">
        <v>20.34</v>
      </c>
      <c r="AE1564" s="272">
        <v>49412.75</v>
      </c>
      <c r="AF1564" s="272">
        <v>1033.5899999999999</v>
      </c>
      <c r="AG1564" s="272">
        <v>22.28</v>
      </c>
      <c r="AH1564" s="342">
        <v>85220.419720000005</v>
      </c>
      <c r="AI1564" s="342">
        <v>85.22</v>
      </c>
      <c r="AJ1564" s="1336"/>
      <c r="AK1564" s="1647">
        <v>236</v>
      </c>
      <c r="AL1564" s="484"/>
      <c r="AM1564" s="751" t="s">
        <v>2604</v>
      </c>
      <c r="AN1564" t="b">
        <v>0</v>
      </c>
      <c r="AO1564" t="e">
        <v>#NAME?</v>
      </c>
      <c r="AQ1564" s="1454"/>
    </row>
    <row r="1565" spans="1:43" ht="31.5" customHeight="1" x14ac:dyDescent="0.2">
      <c r="A1565" s="1251" t="s">
        <v>2217</v>
      </c>
      <c r="B1565" s="781" t="s">
        <v>2279</v>
      </c>
      <c r="C1565" s="977" t="s">
        <v>2560</v>
      </c>
      <c r="D1565" s="977" t="s">
        <v>2563</v>
      </c>
      <c r="E1565" s="1299">
        <v>644</v>
      </c>
      <c r="F1565" s="1259">
        <v>415</v>
      </c>
      <c r="G1565" s="1259" t="s">
        <v>38</v>
      </c>
      <c r="H1565" s="1259" t="s">
        <v>498</v>
      </c>
      <c r="I1565" s="1352"/>
      <c r="J1565" s="1261" t="s">
        <v>816</v>
      </c>
      <c r="K1565" s="331">
        <v>1000</v>
      </c>
      <c r="L1565" s="1340" t="s">
        <v>778</v>
      </c>
      <c r="M1565" s="1341">
        <v>1.1499999999999999</v>
      </c>
      <c r="N1565" s="1479"/>
      <c r="O1565" s="1264">
        <v>23169.923999999999</v>
      </c>
      <c r="P1565" s="1263"/>
      <c r="Q1565" s="1265">
        <v>3097.8188399999999</v>
      </c>
      <c r="R1565" s="1265">
        <v>1492.14311</v>
      </c>
      <c r="S1565" s="1265">
        <v>463.39848000000001</v>
      </c>
      <c r="T1565" s="1266">
        <v>28223.28443</v>
      </c>
      <c r="U1565" s="1262">
        <v>4543.9487900000004</v>
      </c>
      <c r="V1565" s="1262">
        <v>32767.233220000002</v>
      </c>
      <c r="W1565" s="1267">
        <v>1235.5944999999999</v>
      </c>
      <c r="X1565" s="1267">
        <v>207.94300000000001</v>
      </c>
      <c r="Y1565" s="1267">
        <v>541.029</v>
      </c>
      <c r="Z1565" s="1262">
        <v>1984.5664999999999</v>
      </c>
      <c r="AA1565" s="1266">
        <v>34751.799720000003</v>
      </c>
      <c r="AB1565" s="1355">
        <v>45106.03</v>
      </c>
      <c r="AC1565" s="1355">
        <v>943.5</v>
      </c>
      <c r="AD1565" s="1312">
        <v>20.34</v>
      </c>
      <c r="AE1565" s="1262">
        <v>49412.75</v>
      </c>
      <c r="AF1565" s="1262">
        <v>1033.5899999999999</v>
      </c>
      <c r="AG1565" s="1262">
        <v>22.28</v>
      </c>
      <c r="AH1565" s="1356">
        <v>85220.419720000005</v>
      </c>
      <c r="AI1565" s="1356">
        <v>85.22</v>
      </c>
      <c r="AJ1565" s="1357"/>
      <c r="AK1565" s="1647"/>
      <c r="AL1565" s="484"/>
      <c r="AM1565" s="474" t="s">
        <v>2603</v>
      </c>
      <c r="AN1565" t="b">
        <v>0</v>
      </c>
      <c r="AO1565" t="e">
        <v>#NAME?</v>
      </c>
      <c r="AQ1565" s="1454"/>
    </row>
    <row r="1566" spans="1:43" ht="31.5" customHeight="1" x14ac:dyDescent="0.2">
      <c r="A1566" s="1251" t="s">
        <v>2218</v>
      </c>
      <c r="B1566" s="781" t="s">
        <v>2279</v>
      </c>
      <c r="C1566" s="977" t="s">
        <v>2560</v>
      </c>
      <c r="D1566" s="977" t="s">
        <v>2563</v>
      </c>
      <c r="E1566" s="1299">
        <v>644</v>
      </c>
      <c r="F1566" s="1259">
        <v>425</v>
      </c>
      <c r="G1566" s="1259" t="s">
        <v>38</v>
      </c>
      <c r="H1566" s="1259" t="s">
        <v>498</v>
      </c>
      <c r="I1566" s="1352"/>
      <c r="J1566" s="1261" t="s">
        <v>816</v>
      </c>
      <c r="K1566" s="331">
        <v>1000</v>
      </c>
      <c r="L1566" s="1340" t="s">
        <v>778</v>
      </c>
      <c r="M1566" s="1341">
        <v>1.1499999999999999</v>
      </c>
      <c r="N1566" s="1479"/>
      <c r="O1566" s="1264">
        <v>23169.923999999999</v>
      </c>
      <c r="P1566" s="1263"/>
      <c r="Q1566" s="1265">
        <v>3097.8188399999999</v>
      </c>
      <c r="R1566" s="1265">
        <v>1492.14311</v>
      </c>
      <c r="S1566" s="1265">
        <v>463.39848000000001</v>
      </c>
      <c r="T1566" s="1266">
        <v>28223.28443</v>
      </c>
      <c r="U1566" s="1262">
        <v>4543.9487900000004</v>
      </c>
      <c r="V1566" s="1262">
        <v>32767.233220000002</v>
      </c>
      <c r="W1566" s="1267">
        <v>1235.5944999999999</v>
      </c>
      <c r="X1566" s="1267">
        <v>207.94300000000001</v>
      </c>
      <c r="Y1566" s="1267">
        <v>541.029</v>
      </c>
      <c r="Z1566" s="1262">
        <v>1984.5664999999999</v>
      </c>
      <c r="AA1566" s="1266">
        <v>34751.799720000003</v>
      </c>
      <c r="AB1566" s="1300">
        <v>45106.03</v>
      </c>
      <c r="AC1566" s="1300">
        <v>943.5</v>
      </c>
      <c r="AD1566" s="1312">
        <v>20.34</v>
      </c>
      <c r="AE1566" s="1301">
        <v>49412.75</v>
      </c>
      <c r="AF1566" s="1301">
        <v>1033.5899999999999</v>
      </c>
      <c r="AG1566" s="1301">
        <v>22.28</v>
      </c>
      <c r="AH1566" s="1302">
        <v>85220.419720000005</v>
      </c>
      <c r="AI1566" s="1302">
        <v>85.22</v>
      </c>
      <c r="AJ1566" s="1303"/>
      <c r="AK1566" s="1635"/>
      <c r="AL1566" s="484"/>
      <c r="AM1566" s="474" t="s">
        <v>2603</v>
      </c>
      <c r="AN1566" t="b">
        <v>0</v>
      </c>
      <c r="AO1566" t="e">
        <v>#NAME?</v>
      </c>
      <c r="AQ1566" s="1454"/>
    </row>
    <row r="1567" spans="1:43" ht="15" customHeight="1" outlineLevel="1" x14ac:dyDescent="0.2">
      <c r="A1567" s="860"/>
      <c r="B1567" s="807" t="s">
        <v>2279</v>
      </c>
      <c r="C1567" s="978"/>
      <c r="D1567" s="978"/>
      <c r="E1567" s="768">
        <v>644</v>
      </c>
      <c r="F1567" s="289">
        <v>410</v>
      </c>
      <c r="G1567" s="289" t="s">
        <v>38</v>
      </c>
      <c r="H1567" s="290"/>
      <c r="I1567" s="899">
        <v>220</v>
      </c>
      <c r="J1567" s="292" t="s">
        <v>1928</v>
      </c>
      <c r="K1567" s="293"/>
      <c r="L1567" s="655"/>
      <c r="M1567" s="294">
        <v>1.1499999999999999</v>
      </c>
      <c r="N1567" s="1465">
        <v>34</v>
      </c>
      <c r="O1567" s="283">
        <v>23169.923999999999</v>
      </c>
      <c r="P1567" s="297">
        <v>13.37</v>
      </c>
      <c r="Q1567" s="1056">
        <v>3097.8188399999999</v>
      </c>
      <c r="R1567" s="1056">
        <v>1492.14311</v>
      </c>
      <c r="S1567" s="1056">
        <v>463.39848000000001</v>
      </c>
      <c r="T1567" s="298">
        <v>28223.28443</v>
      </c>
      <c r="U1567" s="299">
        <v>4543.9487900000004</v>
      </c>
      <c r="V1567" s="299">
        <v>32767.233220000002</v>
      </c>
      <c r="W1567" s="287">
        <v>1235.5944999999999</v>
      </c>
      <c r="X1567" s="287">
        <v>207.94300000000001</v>
      </c>
      <c r="Y1567" s="287">
        <v>541.029</v>
      </c>
      <c r="Z1567" s="299">
        <v>1984.5664999999999</v>
      </c>
      <c r="AA1567" s="298">
        <v>34751.799720000003</v>
      </c>
      <c r="AB1567" s="372"/>
      <c r="AC1567" s="372"/>
      <c r="AD1567" s="372"/>
      <c r="AE1567" s="372"/>
      <c r="AF1567" s="372"/>
      <c r="AG1567" s="372"/>
      <c r="AH1567" s="753" t="s">
        <v>364</v>
      </c>
      <c r="AI1567" s="753"/>
      <c r="AJ1567" s="373"/>
      <c r="AK1567" s="1633"/>
      <c r="AL1567" s="483"/>
      <c r="AM1567"/>
      <c r="AO1567" t="s">
        <v>364</v>
      </c>
      <c r="AQ1567" s="1453"/>
    </row>
    <row r="1568" spans="1:43" ht="28.9" customHeight="1" x14ac:dyDescent="0.2">
      <c r="A1568" s="861" t="s">
        <v>3595</v>
      </c>
      <c r="B1568" s="1807" t="s">
        <v>2279</v>
      </c>
      <c r="C1568" s="1808" t="s">
        <v>2560</v>
      </c>
      <c r="D1568" s="1808" t="s">
        <v>2564</v>
      </c>
      <c r="E1568" s="863">
        <v>644</v>
      </c>
      <c r="F1568" s="864" t="s">
        <v>3594</v>
      </c>
      <c r="G1568" s="864" t="s">
        <v>38</v>
      </c>
      <c r="H1568" s="865"/>
      <c r="I1568" s="912"/>
      <c r="J1568" s="867" t="s">
        <v>2680</v>
      </c>
      <c r="K1568" s="868">
        <v>2000</v>
      </c>
      <c r="L1568" s="1809" t="s">
        <v>778</v>
      </c>
      <c r="M1568" s="870">
        <v>3.5900000000000003</v>
      </c>
      <c r="N1568" s="1494"/>
      <c r="O1568" s="873">
        <v>31602.851600000002</v>
      </c>
      <c r="P1568" s="866"/>
      <c r="Q1568" s="1073">
        <v>7984.3751099999999</v>
      </c>
      <c r="R1568" s="1073">
        <v>2037.09485</v>
      </c>
      <c r="S1568" s="1073">
        <v>634.01702999999998</v>
      </c>
      <c r="T1568" s="874">
        <v>42252.338589999999</v>
      </c>
      <c r="U1568" s="870">
        <v>6804.3045000000002</v>
      </c>
      <c r="V1568" s="870">
        <v>49054.643089999998</v>
      </c>
      <c r="W1568" s="875">
        <v>1710.3436999999999</v>
      </c>
      <c r="X1568" s="875">
        <v>289.50380000000001</v>
      </c>
      <c r="Y1568" s="875">
        <v>750.03140000000008</v>
      </c>
      <c r="Z1568" s="870">
        <v>2745.8788999999997</v>
      </c>
      <c r="AA1568" s="874">
        <v>51798.521989999994</v>
      </c>
      <c r="AB1568" s="1810">
        <v>7105.2199999999993</v>
      </c>
      <c r="AC1568" s="1810">
        <v>1629.0500000000002</v>
      </c>
      <c r="AD1568" s="1810">
        <v>26.990000000000002</v>
      </c>
      <c r="AE1568" s="870">
        <v>7783.63</v>
      </c>
      <c r="AF1568" s="870">
        <v>1784.6</v>
      </c>
      <c r="AG1568" s="870">
        <v>29.57</v>
      </c>
      <c r="AH1568" s="871">
        <v>61396.321989999989</v>
      </c>
      <c r="AI1568" s="871">
        <v>30.7</v>
      </c>
      <c r="AJ1568" s="395"/>
      <c r="AK1568" s="1635">
        <v>237</v>
      </c>
      <c r="AL1568" s="483"/>
      <c r="AM1568"/>
      <c r="AQ1568" s="1453"/>
    </row>
    <row r="1569" spans="1:43" ht="28.9" customHeight="1" x14ac:dyDescent="0.2">
      <c r="A1569" s="804" t="s">
        <v>3054</v>
      </c>
      <c r="B1569" s="805" t="s">
        <v>2279</v>
      </c>
      <c r="C1569" s="975" t="s">
        <v>2560</v>
      </c>
      <c r="D1569" s="975" t="s">
        <v>2564</v>
      </c>
      <c r="E1569" s="769">
        <v>644</v>
      </c>
      <c r="F1569" s="268">
        <v>407</v>
      </c>
      <c r="G1569" s="268" t="s">
        <v>38</v>
      </c>
      <c r="H1569" s="268" t="s">
        <v>3040</v>
      </c>
      <c r="I1569" s="898"/>
      <c r="J1569" s="302" t="s">
        <v>3596</v>
      </c>
      <c r="K1569" s="271">
        <v>1000</v>
      </c>
      <c r="L1569" s="337" t="s">
        <v>778</v>
      </c>
      <c r="M1569" s="272">
        <v>0.6</v>
      </c>
      <c r="N1569" s="1097"/>
      <c r="O1569" s="273">
        <v>11176.632</v>
      </c>
      <c r="P1569" s="269"/>
      <c r="Q1569" s="1055">
        <v>2823.2172399999999</v>
      </c>
      <c r="R1569" s="1055">
        <v>719.77509999999995</v>
      </c>
      <c r="S1569" s="1055">
        <v>223.53263999999999</v>
      </c>
      <c r="T1569" s="274">
        <v>14943.15698</v>
      </c>
      <c r="U1569" s="272">
        <v>2405.84827</v>
      </c>
      <c r="V1569" s="272">
        <v>17349.005249999998</v>
      </c>
      <c r="W1569" s="275">
        <v>644.65800000000002</v>
      </c>
      <c r="X1569" s="275">
        <v>108.492</v>
      </c>
      <c r="Y1569" s="275">
        <v>282.27600000000001</v>
      </c>
      <c r="Z1569" s="272">
        <v>1035.4259999999999</v>
      </c>
      <c r="AA1569" s="274">
        <v>18384.431249999998</v>
      </c>
      <c r="AB1569" s="1805">
        <v>3567.14</v>
      </c>
      <c r="AC1569" s="1805">
        <v>814.47</v>
      </c>
      <c r="AD1569" s="1725">
        <v>13.52</v>
      </c>
      <c r="AE1569" s="340">
        <v>3907.73</v>
      </c>
      <c r="AF1569" s="340">
        <v>892.24</v>
      </c>
      <c r="AG1569" s="340">
        <v>14.81</v>
      </c>
      <c r="AH1569" s="842">
        <v>23199.21125</v>
      </c>
      <c r="AI1569" s="842">
        <v>23.2</v>
      </c>
      <c r="AJ1569" s="395"/>
      <c r="AK1569" s="1635">
        <v>238</v>
      </c>
      <c r="AL1569" s="483"/>
      <c r="AM1569"/>
      <c r="AQ1569" s="1453"/>
    </row>
    <row r="1570" spans="1:43" ht="15" customHeight="1" outlineLevel="1" x14ac:dyDescent="0.2">
      <c r="A1570" s="787"/>
      <c r="B1570" s="807" t="s">
        <v>2279</v>
      </c>
      <c r="C1570" s="978"/>
      <c r="D1570" s="978"/>
      <c r="E1570" s="767">
        <v>644</v>
      </c>
      <c r="F1570" s="276">
        <v>407</v>
      </c>
      <c r="G1570" s="276" t="s">
        <v>38</v>
      </c>
      <c r="H1570" s="277"/>
      <c r="I1570" s="895">
        <v>180</v>
      </c>
      <c r="J1570" s="279" t="s">
        <v>543</v>
      </c>
      <c r="K1570" s="280"/>
      <c r="L1570" s="321"/>
      <c r="M1570" s="281">
        <v>0.6</v>
      </c>
      <c r="N1570" s="1463">
        <v>32</v>
      </c>
      <c r="O1570" s="283">
        <v>11176.632</v>
      </c>
      <c r="P1570" s="284">
        <v>25.26</v>
      </c>
      <c r="Q1570" s="1056">
        <v>2823.2172399999999</v>
      </c>
      <c r="R1570" s="1056">
        <v>719.77509999999995</v>
      </c>
      <c r="S1570" s="1056">
        <v>223.53263999999999</v>
      </c>
      <c r="T1570" s="285">
        <v>14943.15698</v>
      </c>
      <c r="U1570" s="286">
        <v>2405.84827</v>
      </c>
      <c r="V1570" s="286">
        <v>17349.005249999998</v>
      </c>
      <c r="W1570" s="287">
        <v>644.65800000000002</v>
      </c>
      <c r="X1570" s="287">
        <v>108.492</v>
      </c>
      <c r="Y1570" s="287">
        <v>282.27600000000001</v>
      </c>
      <c r="Z1570" s="286">
        <v>1035.4259999999999</v>
      </c>
      <c r="AA1570" s="285">
        <v>18384.431249999998</v>
      </c>
      <c r="AB1570" s="346"/>
      <c r="AC1570" s="430"/>
      <c r="AD1570" s="430"/>
      <c r="AE1570" s="350"/>
      <c r="AF1570" s="350"/>
      <c r="AG1570" s="350"/>
      <c r="AH1570" s="1435" t="s">
        <v>364</v>
      </c>
      <c r="AI1570" s="843"/>
      <c r="AJ1570" s="373"/>
      <c r="AK1570" s="1633"/>
      <c r="AL1570" s="1806"/>
      <c r="AM1570"/>
      <c r="AQ1570" s="1453"/>
    </row>
    <row r="1571" spans="1:43" ht="30" customHeight="1" x14ac:dyDescent="0.2">
      <c r="A1571" s="804" t="s">
        <v>3055</v>
      </c>
      <c r="B1571" s="805" t="s">
        <v>2279</v>
      </c>
      <c r="C1571" s="975" t="s">
        <v>2560</v>
      </c>
      <c r="D1571" s="975" t="s">
        <v>2564</v>
      </c>
      <c r="E1571" s="769">
        <v>644</v>
      </c>
      <c r="F1571" s="268">
        <v>408</v>
      </c>
      <c r="G1571" s="268" t="s">
        <v>38</v>
      </c>
      <c r="H1571" s="268" t="s">
        <v>3041</v>
      </c>
      <c r="I1571" s="898"/>
      <c r="J1571" s="302" t="s">
        <v>3597</v>
      </c>
      <c r="K1571" s="271">
        <v>1000</v>
      </c>
      <c r="L1571" s="337" t="s">
        <v>778</v>
      </c>
      <c r="M1571" s="272">
        <v>2.99</v>
      </c>
      <c r="N1571" s="1097"/>
      <c r="O1571" s="273">
        <v>20426.219600000004</v>
      </c>
      <c r="P1571" s="269"/>
      <c r="Q1571" s="1055">
        <v>5161.15787</v>
      </c>
      <c r="R1571" s="1055">
        <v>1317.3197500000001</v>
      </c>
      <c r="S1571" s="1055">
        <v>410.48439000000002</v>
      </c>
      <c r="T1571" s="274">
        <v>27309.181610000003</v>
      </c>
      <c r="U1571" s="272">
        <v>4398.4562300000007</v>
      </c>
      <c r="V1571" s="272">
        <v>31705.637840000003</v>
      </c>
      <c r="W1571" s="275">
        <v>1065.6857</v>
      </c>
      <c r="X1571" s="275">
        <v>181.01179999999999</v>
      </c>
      <c r="Y1571" s="275">
        <v>467.75540000000001</v>
      </c>
      <c r="Z1571" s="272">
        <v>1710.4529</v>
      </c>
      <c r="AA1571" s="274">
        <v>33414.09074</v>
      </c>
      <c r="AB1571" s="1805">
        <v>3538.08</v>
      </c>
      <c r="AC1571" s="1805">
        <v>814.58</v>
      </c>
      <c r="AD1571" s="1725">
        <v>13.47</v>
      </c>
      <c r="AE1571" s="340">
        <v>3875.9</v>
      </c>
      <c r="AF1571" s="340">
        <v>892.36</v>
      </c>
      <c r="AG1571" s="340">
        <v>14.76</v>
      </c>
      <c r="AH1571" s="842">
        <v>38197.110740000004</v>
      </c>
      <c r="AI1571" s="842">
        <v>38.200000000000003</v>
      </c>
      <c r="AJ1571" s="266"/>
      <c r="AK1571" s="1636">
        <v>239</v>
      </c>
      <c r="AL1571" s="483"/>
      <c r="AM1571"/>
      <c r="AQ1571" s="1453"/>
    </row>
    <row r="1572" spans="1:43" ht="15" customHeight="1" outlineLevel="1" x14ac:dyDescent="0.2">
      <c r="A1572" s="787"/>
      <c r="B1572" s="781" t="s">
        <v>2279</v>
      </c>
      <c r="C1572" s="977"/>
      <c r="D1572" s="977"/>
      <c r="E1572" s="767">
        <v>644</v>
      </c>
      <c r="F1572" s="276">
        <v>408</v>
      </c>
      <c r="G1572" s="276" t="s">
        <v>38</v>
      </c>
      <c r="H1572" s="277"/>
      <c r="I1572" s="895">
        <v>140</v>
      </c>
      <c r="J1572" s="279" t="s">
        <v>536</v>
      </c>
      <c r="K1572" s="277"/>
      <c r="L1572" s="322"/>
      <c r="M1572" s="281">
        <v>0.02</v>
      </c>
      <c r="N1572" s="1463">
        <v>39</v>
      </c>
      <c r="O1572" s="283">
        <v>490.26</v>
      </c>
      <c r="P1572" s="284">
        <v>25.26</v>
      </c>
      <c r="Q1572" s="1056">
        <v>123.83968</v>
      </c>
      <c r="R1572" s="1056">
        <v>31.57274</v>
      </c>
      <c r="S1572" s="1056">
        <v>9.8051999999999992</v>
      </c>
      <c r="T1572" s="285">
        <v>655.47762</v>
      </c>
      <c r="U1572" s="286">
        <v>105.53189999999999</v>
      </c>
      <c r="V1572" s="286">
        <v>761.00951999999995</v>
      </c>
      <c r="W1572" s="287">
        <v>21.488600000000002</v>
      </c>
      <c r="X1572" s="287">
        <v>3.6164000000000001</v>
      </c>
      <c r="Y1572" s="287">
        <v>9.4092000000000002</v>
      </c>
      <c r="Z1572" s="286">
        <v>34.514200000000002</v>
      </c>
      <c r="AA1572" s="285">
        <v>795.52371999999991</v>
      </c>
      <c r="AB1572" s="249"/>
      <c r="AC1572" s="249"/>
      <c r="AD1572" s="249"/>
      <c r="AE1572" s="249"/>
      <c r="AF1572" s="249"/>
      <c r="AG1572" s="249"/>
      <c r="AH1572" s="1435" t="s">
        <v>364</v>
      </c>
      <c r="AI1572" s="225"/>
      <c r="AJ1572" s="266"/>
      <c r="AK1572" s="1636"/>
      <c r="AL1572" s="483"/>
      <c r="AM1572"/>
      <c r="AQ1572" s="1453"/>
    </row>
    <row r="1573" spans="1:43" ht="15" customHeight="1" outlineLevel="1" x14ac:dyDescent="0.2">
      <c r="A1573" s="787"/>
      <c r="B1573" s="781" t="s">
        <v>2279</v>
      </c>
      <c r="C1573" s="977"/>
      <c r="D1573" s="977"/>
      <c r="E1573" s="767">
        <v>644</v>
      </c>
      <c r="F1573" s="276">
        <v>408</v>
      </c>
      <c r="G1573" s="276" t="s">
        <v>38</v>
      </c>
      <c r="H1573" s="277"/>
      <c r="I1573" s="895">
        <v>67</v>
      </c>
      <c r="J1573" s="279" t="s">
        <v>508</v>
      </c>
      <c r="K1573" s="277"/>
      <c r="L1573" s="322"/>
      <c r="M1573" s="281">
        <v>0.1</v>
      </c>
      <c r="N1573" s="1463">
        <v>36</v>
      </c>
      <c r="O1573" s="283">
        <v>2179.1880000000001</v>
      </c>
      <c r="P1573" s="284">
        <v>25.26</v>
      </c>
      <c r="Q1573" s="1056">
        <v>550.46289000000002</v>
      </c>
      <c r="R1573" s="1056">
        <v>140.33971</v>
      </c>
      <c r="S1573" s="1056">
        <v>43.583759999999998</v>
      </c>
      <c r="T1573" s="285">
        <v>2913.5743600000001</v>
      </c>
      <c r="U1573" s="286">
        <v>469.08546999999999</v>
      </c>
      <c r="V1573" s="286">
        <v>3382.6598300000001</v>
      </c>
      <c r="W1573" s="287">
        <v>107.443</v>
      </c>
      <c r="X1573" s="287">
        <v>18.082000000000001</v>
      </c>
      <c r="Y1573" s="287">
        <v>47.045999999999999</v>
      </c>
      <c r="Z1573" s="286">
        <v>172.571</v>
      </c>
      <c r="AA1573" s="285">
        <v>3555.23083</v>
      </c>
      <c r="AB1573" s="249"/>
      <c r="AC1573" s="249"/>
      <c r="AD1573" s="249"/>
      <c r="AE1573" s="249"/>
      <c r="AF1573" s="249"/>
      <c r="AG1573" s="249"/>
      <c r="AH1573" s="1435" t="s">
        <v>364</v>
      </c>
      <c r="AI1573" s="225"/>
      <c r="AJ1573" s="266"/>
      <c r="AK1573" s="1636"/>
      <c r="AL1573" s="483"/>
      <c r="AM1573"/>
      <c r="AQ1573" s="1453"/>
    </row>
    <row r="1574" spans="1:43" ht="15" customHeight="1" outlineLevel="1" x14ac:dyDescent="0.2">
      <c r="A1574" s="787"/>
      <c r="B1574" s="781" t="s">
        <v>2279</v>
      </c>
      <c r="C1574" s="977"/>
      <c r="D1574" s="977"/>
      <c r="E1574" s="767">
        <v>644</v>
      </c>
      <c r="F1574" s="276">
        <v>408</v>
      </c>
      <c r="G1574" s="276" t="s">
        <v>38</v>
      </c>
      <c r="H1574" s="277"/>
      <c r="I1574" s="895">
        <v>82</v>
      </c>
      <c r="J1574" s="279" t="s">
        <v>560</v>
      </c>
      <c r="K1574" s="277"/>
      <c r="L1574" s="322"/>
      <c r="M1574" s="281">
        <v>0.15</v>
      </c>
      <c r="N1574" s="1463">
        <v>41</v>
      </c>
      <c r="O1574" s="283">
        <v>3976.9740000000002</v>
      </c>
      <c r="P1574" s="284">
        <v>25.26</v>
      </c>
      <c r="Q1574" s="1056">
        <v>1004.58363</v>
      </c>
      <c r="R1574" s="1056">
        <v>256.11712999999997</v>
      </c>
      <c r="S1574" s="1056">
        <v>79.539479999999998</v>
      </c>
      <c r="T1574" s="285">
        <v>5317.2142400000002</v>
      </c>
      <c r="U1574" s="286">
        <v>856.07149000000004</v>
      </c>
      <c r="V1574" s="286">
        <v>6173.2857300000005</v>
      </c>
      <c r="W1574" s="287">
        <v>161.1645</v>
      </c>
      <c r="X1574" s="287">
        <v>27.123000000000001</v>
      </c>
      <c r="Y1574" s="287">
        <v>70.569000000000003</v>
      </c>
      <c r="Z1574" s="286">
        <v>258.85649999999998</v>
      </c>
      <c r="AA1574" s="285">
        <v>6432.1422300000004</v>
      </c>
      <c r="AB1574" s="249"/>
      <c r="AC1574" s="249"/>
      <c r="AD1574" s="249"/>
      <c r="AE1574" s="249"/>
      <c r="AF1574" s="249"/>
      <c r="AG1574" s="249"/>
      <c r="AH1574" s="1435" t="s">
        <v>364</v>
      </c>
      <c r="AI1574" s="225"/>
      <c r="AJ1574" s="266"/>
      <c r="AK1574" s="1636"/>
      <c r="AL1574" s="483"/>
      <c r="AM1574"/>
      <c r="AQ1574" s="1453"/>
    </row>
    <row r="1575" spans="1:43" ht="15" customHeight="1" outlineLevel="1" x14ac:dyDescent="0.2">
      <c r="A1575" s="787"/>
      <c r="B1575" s="781" t="s">
        <v>2279</v>
      </c>
      <c r="C1575" s="977"/>
      <c r="D1575" s="977"/>
      <c r="E1575" s="767">
        <v>644</v>
      </c>
      <c r="F1575" s="276">
        <v>408</v>
      </c>
      <c r="G1575" s="276" t="s">
        <v>38</v>
      </c>
      <c r="H1575" s="277"/>
      <c r="I1575" s="895">
        <v>61</v>
      </c>
      <c r="J1575" s="279" t="s">
        <v>509</v>
      </c>
      <c r="K1575" s="277"/>
      <c r="L1575" s="322"/>
      <c r="M1575" s="281">
        <v>0.1</v>
      </c>
      <c r="N1575" s="1463">
        <v>36</v>
      </c>
      <c r="O1575" s="283">
        <v>2179.1880000000001</v>
      </c>
      <c r="P1575" s="284">
        <v>25.26</v>
      </c>
      <c r="Q1575" s="1056">
        <v>550.46289000000002</v>
      </c>
      <c r="R1575" s="1056">
        <v>140.33971</v>
      </c>
      <c r="S1575" s="1056">
        <v>43.583759999999998</v>
      </c>
      <c r="T1575" s="285">
        <v>2913.5743600000001</v>
      </c>
      <c r="U1575" s="286">
        <v>469.08546999999999</v>
      </c>
      <c r="V1575" s="286">
        <v>3382.6598300000001</v>
      </c>
      <c r="W1575" s="287">
        <v>107.443</v>
      </c>
      <c r="X1575" s="287">
        <v>18.082000000000001</v>
      </c>
      <c r="Y1575" s="287">
        <v>47.045999999999999</v>
      </c>
      <c r="Z1575" s="286">
        <v>172.571</v>
      </c>
      <c r="AA1575" s="285">
        <v>3555.23083</v>
      </c>
      <c r="AB1575" s="249"/>
      <c r="AC1575" s="249"/>
      <c r="AD1575" s="249"/>
      <c r="AE1575" s="249"/>
      <c r="AF1575" s="249"/>
      <c r="AG1575" s="249"/>
      <c r="AH1575" s="1435" t="s">
        <v>364</v>
      </c>
      <c r="AI1575" s="225"/>
      <c r="AJ1575" s="266"/>
      <c r="AK1575" s="1636"/>
      <c r="AL1575" s="483"/>
      <c r="AM1575"/>
      <c r="AQ1575" s="1453"/>
    </row>
    <row r="1576" spans="1:43" ht="15" customHeight="1" outlineLevel="1" x14ac:dyDescent="0.2">
      <c r="A1576" s="787"/>
      <c r="B1576" s="781" t="s">
        <v>2279</v>
      </c>
      <c r="C1576" s="977"/>
      <c r="D1576" s="977"/>
      <c r="E1576" s="767">
        <v>644</v>
      </c>
      <c r="F1576" s="276">
        <v>408</v>
      </c>
      <c r="G1576" s="276" t="s">
        <v>38</v>
      </c>
      <c r="H1576" s="277"/>
      <c r="I1576" s="895">
        <v>180</v>
      </c>
      <c r="J1576" s="279" t="s">
        <v>543</v>
      </c>
      <c r="K1576" s="277"/>
      <c r="L1576" s="322"/>
      <c r="M1576" s="281">
        <v>0.61</v>
      </c>
      <c r="N1576" s="1463">
        <v>32</v>
      </c>
      <c r="O1576" s="283">
        <v>11362.9092</v>
      </c>
      <c r="P1576" s="284">
        <v>25.26</v>
      </c>
      <c r="Q1576" s="1056">
        <v>2870.2708600000001</v>
      </c>
      <c r="R1576" s="1056">
        <v>731.77134999999998</v>
      </c>
      <c r="S1576" s="1056">
        <v>227.25818000000001</v>
      </c>
      <c r="T1576" s="285">
        <v>15192.209590000002</v>
      </c>
      <c r="U1576" s="286">
        <v>2445.9457400000001</v>
      </c>
      <c r="V1576" s="286">
        <v>17638.155330000001</v>
      </c>
      <c r="W1576" s="287">
        <v>655.40229999999997</v>
      </c>
      <c r="X1576" s="287">
        <v>110.3002</v>
      </c>
      <c r="Y1576" s="287">
        <v>286.98059999999998</v>
      </c>
      <c r="Z1576" s="286">
        <v>1052.6831</v>
      </c>
      <c r="AA1576" s="285">
        <v>18690.83843</v>
      </c>
      <c r="AB1576" s="249"/>
      <c r="AC1576" s="249"/>
      <c r="AD1576" s="249"/>
      <c r="AE1576" s="249"/>
      <c r="AF1576" s="249"/>
      <c r="AG1576" s="249"/>
      <c r="AH1576" s="225"/>
      <c r="AI1576" s="225"/>
      <c r="AJ1576" s="266"/>
      <c r="AK1576" s="1636"/>
      <c r="AL1576" s="483"/>
      <c r="AM1576"/>
      <c r="AQ1576" s="1453"/>
    </row>
    <row r="1577" spans="1:43" ht="15" customHeight="1" outlineLevel="1" x14ac:dyDescent="0.2">
      <c r="A1577" s="787"/>
      <c r="B1577" s="781" t="s">
        <v>2279</v>
      </c>
      <c r="C1577" s="977"/>
      <c r="D1577" s="977"/>
      <c r="E1577" s="767">
        <v>644</v>
      </c>
      <c r="F1577" s="276">
        <v>408</v>
      </c>
      <c r="G1577" s="276" t="s">
        <v>38</v>
      </c>
      <c r="H1577" s="277"/>
      <c r="I1577" s="1655">
        <v>116</v>
      </c>
      <c r="J1577" s="279" t="s">
        <v>476</v>
      </c>
      <c r="K1577" s="277"/>
      <c r="L1577" s="322"/>
      <c r="M1577" s="281">
        <v>0.01</v>
      </c>
      <c r="N1577" s="1463">
        <v>38</v>
      </c>
      <c r="O1577" s="283">
        <v>235.7004</v>
      </c>
      <c r="P1577" s="284">
        <v>25.26</v>
      </c>
      <c r="Q1577" s="1056">
        <v>59.53792</v>
      </c>
      <c r="R1577" s="1056">
        <v>15.17911</v>
      </c>
      <c r="S1577" s="1056">
        <v>4.71401</v>
      </c>
      <c r="T1577" s="285">
        <v>315.13143999999994</v>
      </c>
      <c r="U1577" s="286">
        <v>50.736159999999998</v>
      </c>
      <c r="V1577" s="286">
        <v>365.86759999999992</v>
      </c>
      <c r="W1577" s="287">
        <v>10.744300000000001</v>
      </c>
      <c r="X1577" s="287">
        <v>1.8082</v>
      </c>
      <c r="Y1577" s="287">
        <v>4.7046000000000001</v>
      </c>
      <c r="Z1577" s="286">
        <v>17.257100000000001</v>
      </c>
      <c r="AA1577" s="285">
        <v>383.1246999999999</v>
      </c>
      <c r="AB1577" s="249"/>
      <c r="AC1577" s="249"/>
      <c r="AD1577" s="249"/>
      <c r="AE1577" s="249"/>
      <c r="AF1577" s="249"/>
      <c r="AG1577" s="249"/>
      <c r="AH1577" s="225"/>
      <c r="AI1577" s="225"/>
      <c r="AJ1577" s="266"/>
      <c r="AK1577" s="1636"/>
      <c r="AL1577" s="483"/>
      <c r="AM1577"/>
      <c r="AQ1577" s="1453"/>
    </row>
    <row r="1578" spans="1:43" ht="24.6" customHeight="1" x14ac:dyDescent="0.2">
      <c r="A1578" s="861" t="s">
        <v>3599</v>
      </c>
      <c r="B1578" s="1807" t="s">
        <v>2279</v>
      </c>
      <c r="C1578" s="1808" t="s">
        <v>2560</v>
      </c>
      <c r="D1578" s="1808" t="s">
        <v>2564</v>
      </c>
      <c r="E1578" s="863">
        <v>602</v>
      </c>
      <c r="F1578" s="864" t="s">
        <v>3598</v>
      </c>
      <c r="G1578" s="864" t="s">
        <v>38</v>
      </c>
      <c r="H1578" s="865"/>
      <c r="I1578" s="912"/>
      <c r="J1578" s="867" t="s">
        <v>2683</v>
      </c>
      <c r="K1578" s="868">
        <v>2000</v>
      </c>
      <c r="L1578" s="1809" t="s">
        <v>778</v>
      </c>
      <c r="M1578" s="870">
        <v>3.2719999999999998</v>
      </c>
      <c r="N1578" s="1494"/>
      <c r="O1578" s="873">
        <v>25282.681280000001</v>
      </c>
      <c r="P1578" s="866"/>
      <c r="Q1578" s="1073">
        <v>6387.9000899999992</v>
      </c>
      <c r="R1578" s="1073">
        <v>1630.0758800000001</v>
      </c>
      <c r="S1578" s="1073">
        <v>507.61362999999994</v>
      </c>
      <c r="T1578" s="874">
        <v>33802.270879999996</v>
      </c>
      <c r="U1578" s="870">
        <v>5443.8436199999996</v>
      </c>
      <c r="V1578" s="870">
        <v>39244.114500000003</v>
      </c>
      <c r="W1578" s="875">
        <v>1368.6749600000001</v>
      </c>
      <c r="X1578" s="875">
        <v>232.00304</v>
      </c>
      <c r="Y1578" s="875">
        <v>600.42511999999999</v>
      </c>
      <c r="Z1578" s="870">
        <v>2197.1031199999998</v>
      </c>
      <c r="AA1578" s="874">
        <v>41439.217619999996</v>
      </c>
      <c r="AB1578" s="1810">
        <v>5684.1759999999995</v>
      </c>
      <c r="AC1578" s="1810">
        <v>1303.2400000000002</v>
      </c>
      <c r="AD1578" s="1810">
        <v>21.592000000000002</v>
      </c>
      <c r="AE1578" s="870">
        <v>6226.9</v>
      </c>
      <c r="AF1578" s="870">
        <v>1427.67</v>
      </c>
      <c r="AG1578" s="870">
        <v>23.65</v>
      </c>
      <c r="AH1578" s="871">
        <v>49117.437619999997</v>
      </c>
      <c r="AI1578" s="871">
        <v>24.56</v>
      </c>
      <c r="AJ1578" s="266"/>
      <c r="AK1578" s="1636">
        <v>240</v>
      </c>
      <c r="AL1578" s="483"/>
      <c r="AM1578"/>
      <c r="AQ1578" s="1453"/>
    </row>
    <row r="1579" spans="1:43" ht="27.6" customHeight="1" x14ac:dyDescent="0.2">
      <c r="A1579" s="804" t="s">
        <v>3600</v>
      </c>
      <c r="B1579" s="805" t="s">
        <v>2279</v>
      </c>
      <c r="C1579" s="975" t="s">
        <v>2560</v>
      </c>
      <c r="D1579" s="975" t="s">
        <v>2564</v>
      </c>
      <c r="E1579" s="769">
        <v>644</v>
      </c>
      <c r="F1579" s="268">
        <v>402</v>
      </c>
      <c r="G1579" s="268" t="s">
        <v>38</v>
      </c>
      <c r="H1579" s="268" t="s">
        <v>3040</v>
      </c>
      <c r="I1579" s="898"/>
      <c r="J1579" s="302" t="s">
        <v>3602</v>
      </c>
      <c r="K1579" s="271">
        <v>1000</v>
      </c>
      <c r="L1579" s="337" t="s">
        <v>778</v>
      </c>
      <c r="M1579" s="272">
        <v>0.48</v>
      </c>
      <c r="N1579" s="1097"/>
      <c r="O1579" s="273">
        <v>8941.3055999999997</v>
      </c>
      <c r="P1579" s="269"/>
      <c r="Q1579" s="1055">
        <v>2258.5737899999999</v>
      </c>
      <c r="R1579" s="1055">
        <v>575.82007999999996</v>
      </c>
      <c r="S1579" s="1055">
        <v>178.82611</v>
      </c>
      <c r="T1579" s="274">
        <v>11954.52558</v>
      </c>
      <c r="U1579" s="272">
        <v>1924.6786199999999</v>
      </c>
      <c r="V1579" s="272">
        <v>13879.2042</v>
      </c>
      <c r="W1579" s="275">
        <v>515.72640000000001</v>
      </c>
      <c r="X1579" s="275">
        <v>86.793599999999998</v>
      </c>
      <c r="Y1579" s="275">
        <v>225.82079999999999</v>
      </c>
      <c r="Z1579" s="272">
        <v>828.34079999999994</v>
      </c>
      <c r="AA1579" s="274">
        <v>14707.545</v>
      </c>
      <c r="AB1579" s="1805">
        <v>2853.712</v>
      </c>
      <c r="AC1579" s="1805">
        <v>651.57600000000002</v>
      </c>
      <c r="AD1579" s="1805">
        <v>10.816000000000001</v>
      </c>
      <c r="AE1579" s="340">
        <v>3126.18</v>
      </c>
      <c r="AF1579" s="340">
        <v>713.79</v>
      </c>
      <c r="AG1579" s="340">
        <v>11.85</v>
      </c>
      <c r="AH1579" s="842">
        <v>18559.364999999998</v>
      </c>
      <c r="AI1579" s="842">
        <v>18.559999999999999</v>
      </c>
      <c r="AJ1579" s="266"/>
      <c r="AK1579" s="1636">
        <v>241</v>
      </c>
      <c r="AL1579" s="483"/>
      <c r="AM1579"/>
      <c r="AQ1579" s="1453"/>
    </row>
    <row r="1580" spans="1:43" ht="15" customHeight="1" outlineLevel="1" x14ac:dyDescent="0.2">
      <c r="A1580" s="787"/>
      <c r="B1580" s="807" t="s">
        <v>2279</v>
      </c>
      <c r="C1580" s="978"/>
      <c r="D1580" s="978"/>
      <c r="E1580" s="767">
        <v>644</v>
      </c>
      <c r="F1580" s="276">
        <v>402</v>
      </c>
      <c r="G1580" s="276" t="s">
        <v>38</v>
      </c>
      <c r="H1580" s="277"/>
      <c r="I1580" s="895">
        <v>180</v>
      </c>
      <c r="J1580" s="279" t="s">
        <v>543</v>
      </c>
      <c r="K1580" s="1811">
        <v>0.8</v>
      </c>
      <c r="L1580" s="321"/>
      <c r="M1580" s="281">
        <v>0.48</v>
      </c>
      <c r="N1580" s="1463">
        <v>32</v>
      </c>
      <c r="O1580" s="283">
        <v>8941.3055999999997</v>
      </c>
      <c r="P1580" s="284">
        <v>25.26</v>
      </c>
      <c r="Q1580" s="1056">
        <v>2258.5737899999999</v>
      </c>
      <c r="R1580" s="1056">
        <v>575.82007999999996</v>
      </c>
      <c r="S1580" s="1056">
        <v>178.82611</v>
      </c>
      <c r="T1580" s="285">
        <v>11954.52558</v>
      </c>
      <c r="U1580" s="286">
        <v>1924.6786199999999</v>
      </c>
      <c r="V1580" s="286">
        <v>13879.2042</v>
      </c>
      <c r="W1580" s="287">
        <v>515.72640000000001</v>
      </c>
      <c r="X1580" s="287">
        <v>86.793599999999998</v>
      </c>
      <c r="Y1580" s="287">
        <v>225.82079999999999</v>
      </c>
      <c r="Z1580" s="286">
        <v>828.34079999999994</v>
      </c>
      <c r="AA1580" s="285">
        <v>14707.545</v>
      </c>
      <c r="AB1580" s="346"/>
      <c r="AC1580" s="430"/>
      <c r="AD1580" s="430"/>
      <c r="AE1580" s="350"/>
      <c r="AF1580" s="350"/>
      <c r="AG1580" s="350"/>
      <c r="AH1580" s="1435" t="s">
        <v>364</v>
      </c>
      <c r="AI1580" s="843"/>
      <c r="AJ1580" s="266"/>
      <c r="AK1580" s="1636"/>
      <c r="AL1580" s="483"/>
      <c r="AM1580"/>
      <c r="AQ1580" s="1453"/>
    </row>
    <row r="1581" spans="1:43" ht="15" customHeight="1" x14ac:dyDescent="0.2">
      <c r="A1581" s="804" t="s">
        <v>3601</v>
      </c>
      <c r="B1581" s="805" t="s">
        <v>2279</v>
      </c>
      <c r="C1581" s="975" t="s">
        <v>2560</v>
      </c>
      <c r="D1581" s="975" t="s">
        <v>2564</v>
      </c>
      <c r="E1581" s="769">
        <v>644</v>
      </c>
      <c r="F1581" s="268">
        <v>403</v>
      </c>
      <c r="G1581" s="268" t="s">
        <v>38</v>
      </c>
      <c r="H1581" s="268" t="s">
        <v>3041</v>
      </c>
      <c r="I1581" s="898"/>
      <c r="J1581" s="302" t="s">
        <v>3603</v>
      </c>
      <c r="K1581" s="271">
        <v>1000</v>
      </c>
      <c r="L1581" s="337" t="s">
        <v>778</v>
      </c>
      <c r="M1581" s="272">
        <v>2.7919999999999998</v>
      </c>
      <c r="N1581" s="1097"/>
      <c r="O1581" s="273">
        <v>16341.375680000001</v>
      </c>
      <c r="P1581" s="269"/>
      <c r="Q1581" s="1055">
        <v>4129.3262999999997</v>
      </c>
      <c r="R1581" s="1055">
        <v>1054.2558000000001</v>
      </c>
      <c r="S1581" s="1055">
        <v>328.78751999999997</v>
      </c>
      <c r="T1581" s="274">
        <v>21847.745299999999</v>
      </c>
      <c r="U1581" s="272">
        <v>3519.165</v>
      </c>
      <c r="V1581" s="272">
        <v>25364.910300000003</v>
      </c>
      <c r="W1581" s="275">
        <v>852.94856000000004</v>
      </c>
      <c r="X1581" s="275">
        <v>145.20944</v>
      </c>
      <c r="Y1581" s="275">
        <v>374.60432000000003</v>
      </c>
      <c r="Z1581" s="272">
        <v>1368.7623199999998</v>
      </c>
      <c r="AA1581" s="274">
        <v>26731.672619999998</v>
      </c>
      <c r="AB1581" s="1805">
        <v>2830.4639999999999</v>
      </c>
      <c r="AC1581" s="1805">
        <v>651.6640000000001</v>
      </c>
      <c r="AD1581" s="1805">
        <v>10.776000000000002</v>
      </c>
      <c r="AE1581" s="340">
        <v>3100.72</v>
      </c>
      <c r="AF1581" s="340">
        <v>713.88</v>
      </c>
      <c r="AG1581" s="340">
        <v>11.8</v>
      </c>
      <c r="AH1581" s="842">
        <v>30558.072619999999</v>
      </c>
      <c r="AI1581" s="842">
        <v>30.56</v>
      </c>
      <c r="AJ1581" s="266"/>
      <c r="AK1581" s="1636">
        <v>242</v>
      </c>
      <c r="AL1581" s="483"/>
      <c r="AM1581"/>
      <c r="AQ1581" s="1453"/>
    </row>
    <row r="1582" spans="1:43" ht="15" customHeight="1" outlineLevel="1" x14ac:dyDescent="0.2">
      <c r="A1582" s="787"/>
      <c r="B1582" s="781" t="s">
        <v>2279</v>
      </c>
      <c r="C1582" s="977"/>
      <c r="D1582" s="977"/>
      <c r="E1582" s="767">
        <v>644</v>
      </c>
      <c r="F1582" s="276">
        <v>403</v>
      </c>
      <c r="G1582" s="276" t="s">
        <v>38</v>
      </c>
      <c r="H1582" s="277"/>
      <c r="I1582" s="895">
        <v>140</v>
      </c>
      <c r="J1582" s="279" t="s">
        <v>536</v>
      </c>
      <c r="K1582" s="277">
        <v>0.8</v>
      </c>
      <c r="L1582" s="322"/>
      <c r="M1582" s="734">
        <v>1.6E-2</v>
      </c>
      <c r="N1582" s="1463">
        <v>39</v>
      </c>
      <c r="O1582" s="283">
        <v>392.20800000000003</v>
      </c>
      <c r="P1582" s="284">
        <v>25.26</v>
      </c>
      <c r="Q1582" s="1056">
        <v>99.071740000000005</v>
      </c>
      <c r="R1582" s="1056">
        <v>25.258199999999999</v>
      </c>
      <c r="S1582" s="1056">
        <v>7.8441599999999996</v>
      </c>
      <c r="T1582" s="285">
        <v>524.38210000000004</v>
      </c>
      <c r="U1582" s="286">
        <v>84.425520000000006</v>
      </c>
      <c r="V1582" s="286">
        <v>608.80762000000004</v>
      </c>
      <c r="W1582" s="287">
        <v>17.19088</v>
      </c>
      <c r="X1582" s="287">
        <v>2.8931200000000001</v>
      </c>
      <c r="Y1582" s="287">
        <v>7.5273599999999998</v>
      </c>
      <c r="Z1582" s="286">
        <v>27.611359999999998</v>
      </c>
      <c r="AA1582" s="285">
        <v>636.41898000000003</v>
      </c>
      <c r="AB1582" s="249"/>
      <c r="AC1582" s="249"/>
      <c r="AD1582" s="249"/>
      <c r="AE1582" s="249"/>
      <c r="AF1582" s="249"/>
      <c r="AG1582" s="249"/>
      <c r="AH1582" s="1435" t="s">
        <v>364</v>
      </c>
      <c r="AI1582" s="225"/>
      <c r="AJ1582" s="266"/>
      <c r="AK1582" s="1636"/>
      <c r="AL1582" s="483"/>
      <c r="AM1582"/>
      <c r="AQ1582" s="1453"/>
    </row>
    <row r="1583" spans="1:43" ht="15" customHeight="1" outlineLevel="1" x14ac:dyDescent="0.2">
      <c r="A1583" s="787"/>
      <c r="B1583" s="781" t="s">
        <v>2279</v>
      </c>
      <c r="C1583" s="977"/>
      <c r="D1583" s="977"/>
      <c r="E1583" s="767">
        <v>644</v>
      </c>
      <c r="F1583" s="276">
        <v>403</v>
      </c>
      <c r="G1583" s="276" t="s">
        <v>38</v>
      </c>
      <c r="H1583" s="277"/>
      <c r="I1583" s="895">
        <v>67</v>
      </c>
      <c r="J1583" s="279" t="s">
        <v>508</v>
      </c>
      <c r="K1583" s="277"/>
      <c r="L1583" s="322"/>
      <c r="M1583" s="734">
        <v>8.0000000000000016E-2</v>
      </c>
      <c r="N1583" s="1463">
        <v>36</v>
      </c>
      <c r="O1583" s="283">
        <v>1743.3504</v>
      </c>
      <c r="P1583" s="284">
        <v>25.26</v>
      </c>
      <c r="Q1583" s="1056">
        <v>440.37031000000002</v>
      </c>
      <c r="R1583" s="1056">
        <v>112.27177</v>
      </c>
      <c r="S1583" s="1056">
        <v>34.867010000000001</v>
      </c>
      <c r="T1583" s="285">
        <v>2330.8594899999998</v>
      </c>
      <c r="U1583" s="286">
        <v>375.26837999999998</v>
      </c>
      <c r="V1583" s="286">
        <v>2706.1278699999998</v>
      </c>
      <c r="W1583" s="287">
        <v>85.954400000000007</v>
      </c>
      <c r="X1583" s="287">
        <v>14.4656</v>
      </c>
      <c r="Y1583" s="287">
        <v>37.636800000000001</v>
      </c>
      <c r="Z1583" s="286">
        <v>138.05680000000001</v>
      </c>
      <c r="AA1583" s="285">
        <v>2844.1846699999996</v>
      </c>
      <c r="AB1583" s="249"/>
      <c r="AC1583" s="249"/>
      <c r="AD1583" s="249"/>
      <c r="AE1583" s="249"/>
      <c r="AF1583" s="249"/>
      <c r="AG1583" s="249"/>
      <c r="AH1583" s="1435" t="s">
        <v>364</v>
      </c>
      <c r="AI1583" s="225"/>
      <c r="AJ1583" s="266"/>
      <c r="AK1583" s="1636"/>
      <c r="AL1583" s="483"/>
      <c r="AM1583"/>
      <c r="AQ1583" s="1453"/>
    </row>
    <row r="1584" spans="1:43" ht="15" customHeight="1" outlineLevel="1" x14ac:dyDescent="0.2">
      <c r="A1584" s="787"/>
      <c r="B1584" s="781" t="s">
        <v>2279</v>
      </c>
      <c r="C1584" s="977"/>
      <c r="D1584" s="977"/>
      <c r="E1584" s="767">
        <v>644</v>
      </c>
      <c r="F1584" s="276">
        <v>403</v>
      </c>
      <c r="G1584" s="276" t="s">
        <v>38</v>
      </c>
      <c r="H1584" s="277"/>
      <c r="I1584" s="895">
        <v>82</v>
      </c>
      <c r="J1584" s="279" t="s">
        <v>560</v>
      </c>
      <c r="K1584" s="277"/>
      <c r="L1584" s="322"/>
      <c r="M1584" s="734">
        <v>0.12</v>
      </c>
      <c r="N1584" s="1463">
        <v>41</v>
      </c>
      <c r="O1584" s="283">
        <v>3181.5792000000001</v>
      </c>
      <c r="P1584" s="284">
        <v>25.26</v>
      </c>
      <c r="Q1584" s="1056">
        <v>803.66691000000003</v>
      </c>
      <c r="R1584" s="1056">
        <v>204.8937</v>
      </c>
      <c r="S1584" s="1056">
        <v>63.63158</v>
      </c>
      <c r="T1584" s="285">
        <v>4253.7713899999999</v>
      </c>
      <c r="U1584" s="286">
        <v>684.85718999999995</v>
      </c>
      <c r="V1584" s="286">
        <v>4938.6285799999996</v>
      </c>
      <c r="W1584" s="287">
        <v>128.9316</v>
      </c>
      <c r="X1584" s="287">
        <v>21.698399999999999</v>
      </c>
      <c r="Y1584" s="287">
        <v>56.455199999999998</v>
      </c>
      <c r="Z1584" s="286">
        <v>207.08519999999999</v>
      </c>
      <c r="AA1584" s="285">
        <v>5145.71378</v>
      </c>
      <c r="AB1584" s="249"/>
      <c r="AC1584" s="249"/>
      <c r="AD1584" s="249"/>
      <c r="AE1584" s="249"/>
      <c r="AF1584" s="249"/>
      <c r="AG1584" s="249"/>
      <c r="AH1584" s="1435" t="s">
        <v>364</v>
      </c>
      <c r="AI1584" s="225"/>
      <c r="AJ1584" s="266"/>
      <c r="AK1584" s="1636"/>
      <c r="AL1584" s="483"/>
      <c r="AM1584"/>
      <c r="AQ1584" s="1453"/>
    </row>
    <row r="1585" spans="1:43" ht="15" customHeight="1" outlineLevel="1" x14ac:dyDescent="0.2">
      <c r="A1585" s="787"/>
      <c r="B1585" s="781" t="s">
        <v>2279</v>
      </c>
      <c r="C1585" s="977"/>
      <c r="D1585" s="977"/>
      <c r="E1585" s="767">
        <v>644</v>
      </c>
      <c r="F1585" s="276">
        <v>403</v>
      </c>
      <c r="G1585" s="276" t="s">
        <v>38</v>
      </c>
      <c r="H1585" s="277"/>
      <c r="I1585" s="895">
        <v>61</v>
      </c>
      <c r="J1585" s="279" t="s">
        <v>509</v>
      </c>
      <c r="K1585" s="277"/>
      <c r="L1585" s="322"/>
      <c r="M1585" s="734">
        <v>8.0000000000000016E-2</v>
      </c>
      <c r="N1585" s="1463">
        <v>36</v>
      </c>
      <c r="O1585" s="283">
        <v>1743.3504</v>
      </c>
      <c r="P1585" s="284">
        <v>25.26</v>
      </c>
      <c r="Q1585" s="1056">
        <v>440.37031000000002</v>
      </c>
      <c r="R1585" s="1056">
        <v>112.27177</v>
      </c>
      <c r="S1585" s="1056">
        <v>34.867010000000001</v>
      </c>
      <c r="T1585" s="285">
        <v>2330.8594899999998</v>
      </c>
      <c r="U1585" s="286">
        <v>375.26837999999998</v>
      </c>
      <c r="V1585" s="286">
        <v>2706.1278699999998</v>
      </c>
      <c r="W1585" s="287">
        <v>85.954400000000007</v>
      </c>
      <c r="X1585" s="287">
        <v>14.4656</v>
      </c>
      <c r="Y1585" s="287">
        <v>37.636800000000001</v>
      </c>
      <c r="Z1585" s="286">
        <v>138.05680000000001</v>
      </c>
      <c r="AA1585" s="285">
        <v>2844.1846699999996</v>
      </c>
      <c r="AB1585" s="249"/>
      <c r="AC1585" s="249"/>
      <c r="AD1585" s="249"/>
      <c r="AE1585" s="249"/>
      <c r="AF1585" s="249"/>
      <c r="AG1585" s="249"/>
      <c r="AH1585" s="1435" t="s">
        <v>364</v>
      </c>
      <c r="AI1585" s="225"/>
      <c r="AJ1585" s="266"/>
      <c r="AK1585" s="1636"/>
      <c r="AL1585" s="483"/>
      <c r="AM1585"/>
      <c r="AQ1585" s="1453"/>
    </row>
    <row r="1586" spans="1:43" ht="15" customHeight="1" outlineLevel="1" x14ac:dyDescent="0.2">
      <c r="A1586" s="787"/>
      <c r="B1586" s="781" t="s">
        <v>2279</v>
      </c>
      <c r="C1586" s="977"/>
      <c r="D1586" s="977"/>
      <c r="E1586" s="767">
        <v>644</v>
      </c>
      <c r="F1586" s="276">
        <v>403</v>
      </c>
      <c r="G1586" s="276" t="s">
        <v>38</v>
      </c>
      <c r="H1586" s="277"/>
      <c r="I1586" s="895">
        <v>180</v>
      </c>
      <c r="J1586" s="279" t="s">
        <v>543</v>
      </c>
      <c r="K1586" s="277"/>
      <c r="L1586" s="322"/>
      <c r="M1586" s="734">
        <v>0.48799999999999999</v>
      </c>
      <c r="N1586" s="1463">
        <v>32</v>
      </c>
      <c r="O1586" s="283">
        <v>9090.3273599999993</v>
      </c>
      <c r="P1586" s="284">
        <v>25.26</v>
      </c>
      <c r="Q1586" s="1056">
        <v>2296.2166900000002</v>
      </c>
      <c r="R1586" s="1056">
        <v>585.41708000000006</v>
      </c>
      <c r="S1586" s="1056">
        <v>181.80654999999999</v>
      </c>
      <c r="T1586" s="285">
        <v>12153.767679999999</v>
      </c>
      <c r="U1586" s="286">
        <v>1956.7565999999999</v>
      </c>
      <c r="V1586" s="286">
        <v>14110.52428</v>
      </c>
      <c r="W1586" s="287">
        <v>524.32183999999995</v>
      </c>
      <c r="X1586" s="287">
        <v>88.240160000000003</v>
      </c>
      <c r="Y1586" s="287">
        <v>229.58448000000001</v>
      </c>
      <c r="Z1586" s="286">
        <v>842.14647999999988</v>
      </c>
      <c r="AA1586" s="285">
        <v>14952.670759999999</v>
      </c>
      <c r="AB1586" s="249"/>
      <c r="AC1586" s="249"/>
      <c r="AD1586" s="249"/>
      <c r="AE1586" s="249"/>
      <c r="AF1586" s="249"/>
      <c r="AG1586" s="249"/>
      <c r="AH1586" s="225"/>
      <c r="AI1586" s="225"/>
      <c r="AJ1586" s="266"/>
      <c r="AK1586" s="1636"/>
      <c r="AL1586" s="483"/>
      <c r="AM1586"/>
      <c r="AQ1586" s="1453"/>
    </row>
    <row r="1587" spans="1:43" ht="15" customHeight="1" outlineLevel="1" x14ac:dyDescent="0.2">
      <c r="A1587" s="788"/>
      <c r="B1587" s="807" t="s">
        <v>2279</v>
      </c>
      <c r="C1587" s="978"/>
      <c r="D1587" s="978"/>
      <c r="E1587" s="768">
        <v>644</v>
      </c>
      <c r="F1587" s="289">
        <v>403</v>
      </c>
      <c r="G1587" s="289" t="s">
        <v>38</v>
      </c>
      <c r="H1587" s="290"/>
      <c r="I1587" s="1812">
        <v>116</v>
      </c>
      <c r="J1587" s="292" t="s">
        <v>476</v>
      </c>
      <c r="K1587" s="290"/>
      <c r="L1587" s="656"/>
      <c r="M1587" s="1813">
        <v>8.0000000000000002E-3</v>
      </c>
      <c r="N1587" s="1465">
        <v>38</v>
      </c>
      <c r="O1587" s="296">
        <v>188.56031999999999</v>
      </c>
      <c r="P1587" s="297">
        <v>25.26</v>
      </c>
      <c r="Q1587" s="1058">
        <v>47.630339999999997</v>
      </c>
      <c r="R1587" s="1058">
        <v>12.143280000000001</v>
      </c>
      <c r="S1587" s="1058">
        <v>3.77121</v>
      </c>
      <c r="T1587" s="298">
        <v>252.10514999999998</v>
      </c>
      <c r="U1587" s="299">
        <v>40.588929999999998</v>
      </c>
      <c r="V1587" s="299">
        <v>292.69407999999999</v>
      </c>
      <c r="W1587" s="300">
        <v>8.59544</v>
      </c>
      <c r="X1587" s="300">
        <v>1.4465600000000001</v>
      </c>
      <c r="Y1587" s="300">
        <v>3.7636799999999999</v>
      </c>
      <c r="Z1587" s="299">
        <v>13.805679999999999</v>
      </c>
      <c r="AA1587" s="298">
        <v>306.49975999999998</v>
      </c>
      <c r="AB1587" s="260"/>
      <c r="AC1587" s="260"/>
      <c r="AD1587" s="260"/>
      <c r="AE1587" s="260"/>
      <c r="AF1587" s="260"/>
      <c r="AG1587" s="260"/>
      <c r="AH1587" s="261"/>
      <c r="AI1587" s="261"/>
      <c r="AJ1587" s="266"/>
      <c r="AK1587" s="1636"/>
      <c r="AL1587" s="483"/>
      <c r="AM1587"/>
      <c r="AQ1587" s="1453"/>
    </row>
    <row r="1588" spans="1:43" ht="15" customHeight="1" x14ac:dyDescent="0.2">
      <c r="A1588" s="861" t="s">
        <v>3595</v>
      </c>
      <c r="B1588" s="1807" t="s">
        <v>2279</v>
      </c>
      <c r="C1588" s="1808" t="s">
        <v>2560</v>
      </c>
      <c r="D1588" s="1808" t="s">
        <v>2564</v>
      </c>
      <c r="E1588" s="863">
        <v>644</v>
      </c>
      <c r="F1588" s="864" t="s">
        <v>3594</v>
      </c>
      <c r="G1588" s="864" t="s">
        <v>38</v>
      </c>
      <c r="H1588" s="865"/>
      <c r="I1588" s="912"/>
      <c r="J1588" s="867" t="s">
        <v>2684</v>
      </c>
      <c r="K1588" s="868">
        <v>2000</v>
      </c>
      <c r="L1588" s="1809" t="s">
        <v>778</v>
      </c>
      <c r="M1588" s="870">
        <v>4.3499999999999996</v>
      </c>
      <c r="N1588" s="1494"/>
      <c r="O1588" s="873">
        <v>92916.437999999995</v>
      </c>
      <c r="P1588" s="866"/>
      <c r="Q1588" s="1073">
        <v>18304.53829</v>
      </c>
      <c r="R1588" s="1073">
        <v>5983.8186000000005</v>
      </c>
      <c r="S1588" s="1073">
        <v>1858.3287699999998</v>
      </c>
      <c r="T1588" s="874">
        <v>119063.12366</v>
      </c>
      <c r="U1588" s="870">
        <v>19169.162909999999</v>
      </c>
      <c r="V1588" s="870">
        <v>138232.28657</v>
      </c>
      <c r="W1588" s="875">
        <v>4673.7705000000005</v>
      </c>
      <c r="X1588" s="875">
        <v>786.56700000000001</v>
      </c>
      <c r="Y1588" s="875">
        <v>2046.5009999999997</v>
      </c>
      <c r="Z1588" s="870">
        <v>7506.8384999999998</v>
      </c>
      <c r="AA1588" s="874">
        <v>145739.12506999998</v>
      </c>
      <c r="AB1588" s="1810">
        <v>4616.6400000000003</v>
      </c>
      <c r="AC1588" s="1810">
        <v>1041.58</v>
      </c>
      <c r="AD1588" s="1810">
        <v>27.68</v>
      </c>
      <c r="AE1588" s="870">
        <v>5057.43</v>
      </c>
      <c r="AF1588" s="870">
        <v>1141.04</v>
      </c>
      <c r="AG1588" s="870">
        <v>30.32</v>
      </c>
      <c r="AH1588" s="871">
        <v>151967.91506999999</v>
      </c>
      <c r="AI1588" s="871">
        <v>75.98</v>
      </c>
      <c r="AJ1588" s="266"/>
      <c r="AK1588" s="1636">
        <v>243</v>
      </c>
      <c r="AL1588" s="483"/>
      <c r="AM1588"/>
      <c r="AQ1588" s="1453"/>
    </row>
    <row r="1589" spans="1:43" ht="32.450000000000003" customHeight="1" x14ac:dyDescent="0.2">
      <c r="A1589" s="804" t="s">
        <v>3056</v>
      </c>
      <c r="B1589" s="805" t="s">
        <v>2279</v>
      </c>
      <c r="C1589" s="975" t="s">
        <v>2560</v>
      </c>
      <c r="D1589" s="975" t="s">
        <v>2564</v>
      </c>
      <c r="E1589" s="769">
        <v>644</v>
      </c>
      <c r="F1589" s="268">
        <v>407</v>
      </c>
      <c r="G1589" s="268" t="s">
        <v>38</v>
      </c>
      <c r="H1589" s="268" t="s">
        <v>3038</v>
      </c>
      <c r="I1589" s="898"/>
      <c r="J1589" s="302" t="s">
        <v>3604</v>
      </c>
      <c r="K1589" s="271">
        <v>1000</v>
      </c>
      <c r="L1589" s="337" t="s">
        <v>778</v>
      </c>
      <c r="M1589" s="272">
        <v>3.5599999999999996</v>
      </c>
      <c r="N1589" s="1097"/>
      <c r="O1589" s="273">
        <v>76574.241599999994</v>
      </c>
      <c r="P1589" s="269"/>
      <c r="Q1589" s="1055">
        <v>15085.125600000001</v>
      </c>
      <c r="R1589" s="1055">
        <v>4931.3811500000002</v>
      </c>
      <c r="S1589" s="1055">
        <v>1531.4848299999999</v>
      </c>
      <c r="T1589" s="274">
        <v>98122.233179999996</v>
      </c>
      <c r="U1589" s="272">
        <v>15797.679540000001</v>
      </c>
      <c r="V1589" s="272">
        <v>113919.91271999999</v>
      </c>
      <c r="W1589" s="275">
        <v>3824.9708000000001</v>
      </c>
      <c r="X1589" s="275">
        <v>643.7192</v>
      </c>
      <c r="Y1589" s="275">
        <v>1674.8375999999998</v>
      </c>
      <c r="Z1589" s="272">
        <v>6143.5276000000003</v>
      </c>
      <c r="AA1589" s="274">
        <v>120063.44031999999</v>
      </c>
      <c r="AB1589" s="1805">
        <v>2272.0300000000002</v>
      </c>
      <c r="AC1589" s="1805">
        <v>520.79</v>
      </c>
      <c r="AD1589" s="1805">
        <v>13.84</v>
      </c>
      <c r="AE1589" s="340">
        <v>2488.96</v>
      </c>
      <c r="AF1589" s="340">
        <v>570.52</v>
      </c>
      <c r="AG1589" s="340">
        <v>15.16</v>
      </c>
      <c r="AH1589" s="842">
        <v>123138.08032000001</v>
      </c>
      <c r="AI1589" s="842">
        <v>123.14</v>
      </c>
      <c r="AJ1589" s="266"/>
      <c r="AK1589" s="1636">
        <v>244</v>
      </c>
      <c r="AL1589" s="483"/>
      <c r="AM1589"/>
      <c r="AQ1589" s="1453"/>
    </row>
    <row r="1590" spans="1:43" ht="15" customHeight="1" outlineLevel="1" x14ac:dyDescent="0.2">
      <c r="A1590" s="787"/>
      <c r="B1590" s="781" t="s">
        <v>2279</v>
      </c>
      <c r="C1590" s="977"/>
      <c r="D1590" s="977"/>
      <c r="E1590" s="767">
        <v>644</v>
      </c>
      <c r="F1590" s="276">
        <v>407</v>
      </c>
      <c r="G1590" s="276" t="s">
        <v>38</v>
      </c>
      <c r="H1590" s="277"/>
      <c r="I1590" s="895">
        <v>180</v>
      </c>
      <c r="J1590" s="279" t="s">
        <v>543</v>
      </c>
      <c r="K1590" s="277"/>
      <c r="L1590" s="322"/>
      <c r="M1590" s="281">
        <v>1.75</v>
      </c>
      <c r="N1590" s="1463">
        <v>32</v>
      </c>
      <c r="O1590" s="283">
        <v>32598.51</v>
      </c>
      <c r="P1590" s="284">
        <v>19.7</v>
      </c>
      <c r="Q1590" s="1056">
        <v>6421.9064699999999</v>
      </c>
      <c r="R1590" s="1056">
        <v>2099.3440399999999</v>
      </c>
      <c r="S1590" s="1056">
        <v>651.97019999999998</v>
      </c>
      <c r="T1590" s="285">
        <v>41771.730709999996</v>
      </c>
      <c r="U1590" s="286">
        <v>6725.2486399999998</v>
      </c>
      <c r="V1590" s="286">
        <v>48496.979349999994</v>
      </c>
      <c r="W1590" s="287">
        <v>1880.2525000000001</v>
      </c>
      <c r="X1590" s="287">
        <v>316.435</v>
      </c>
      <c r="Y1590" s="287">
        <v>823.30499999999995</v>
      </c>
      <c r="Z1590" s="286">
        <v>3019.9924999999998</v>
      </c>
      <c r="AA1590" s="285">
        <v>51516.971849999994</v>
      </c>
      <c r="AB1590" s="249"/>
      <c r="AC1590" s="249"/>
      <c r="AD1590" s="249"/>
      <c r="AE1590" s="249"/>
      <c r="AF1590" s="249"/>
      <c r="AG1590" s="249"/>
      <c r="AH1590" s="1435" t="s">
        <v>364</v>
      </c>
      <c r="AI1590" s="225"/>
      <c r="AJ1590" s="266"/>
      <c r="AK1590" s="1636"/>
      <c r="AL1590" s="483"/>
      <c r="AM1590"/>
      <c r="AQ1590" s="1453"/>
    </row>
    <row r="1591" spans="1:43" ht="15" customHeight="1" outlineLevel="1" x14ac:dyDescent="0.2">
      <c r="A1591" s="787"/>
      <c r="B1591" s="781" t="s">
        <v>2279</v>
      </c>
      <c r="C1591" s="977"/>
      <c r="D1591" s="977"/>
      <c r="E1591" s="767">
        <v>644</v>
      </c>
      <c r="F1591" s="276">
        <v>407</v>
      </c>
      <c r="G1591" s="276" t="s">
        <v>38</v>
      </c>
      <c r="H1591" s="277"/>
      <c r="I1591" s="895">
        <v>82</v>
      </c>
      <c r="J1591" s="279" t="s">
        <v>560</v>
      </c>
      <c r="K1591" s="277"/>
      <c r="L1591" s="322"/>
      <c r="M1591" s="281">
        <v>0.96</v>
      </c>
      <c r="N1591" s="1463">
        <v>41</v>
      </c>
      <c r="O1591" s="283">
        <v>25452.633600000001</v>
      </c>
      <c r="P1591" s="284">
        <v>19.7</v>
      </c>
      <c r="Q1591" s="1056">
        <v>5014.1688199999999</v>
      </c>
      <c r="R1591" s="1056">
        <v>1639.1496</v>
      </c>
      <c r="S1591" s="1056">
        <v>509.05266999999998</v>
      </c>
      <c r="T1591" s="285">
        <v>32615.004690000002</v>
      </c>
      <c r="U1591" s="286">
        <v>5251.0157600000002</v>
      </c>
      <c r="V1591" s="286">
        <v>37866.020450000004</v>
      </c>
      <c r="W1591" s="287">
        <v>1031.4528</v>
      </c>
      <c r="X1591" s="287">
        <v>173.5872</v>
      </c>
      <c r="Y1591" s="287">
        <v>451.64159999999998</v>
      </c>
      <c r="Z1591" s="286">
        <v>1656.6815999999999</v>
      </c>
      <c r="AA1591" s="285">
        <v>39522.702050000007</v>
      </c>
      <c r="AB1591" s="249"/>
      <c r="AC1591" s="249"/>
      <c r="AD1591" s="249"/>
      <c r="AE1591" s="249"/>
      <c r="AF1591" s="249"/>
      <c r="AG1591" s="249"/>
      <c r="AH1591" s="1435" t="s">
        <v>364</v>
      </c>
      <c r="AI1591" s="225"/>
      <c r="AJ1591" s="266"/>
      <c r="AK1591" s="1636"/>
      <c r="AL1591" s="483"/>
      <c r="AM1591"/>
      <c r="AQ1591" s="1453"/>
    </row>
    <row r="1592" spans="1:43" ht="15" customHeight="1" outlineLevel="1" x14ac:dyDescent="0.2">
      <c r="A1592" s="787"/>
      <c r="B1592" s="781" t="s">
        <v>2279</v>
      </c>
      <c r="C1592" s="977"/>
      <c r="D1592" s="977"/>
      <c r="E1592" s="767">
        <v>644</v>
      </c>
      <c r="F1592" s="276">
        <v>407</v>
      </c>
      <c r="G1592" s="276" t="s">
        <v>38</v>
      </c>
      <c r="H1592" s="277"/>
      <c r="I1592" s="895">
        <v>67</v>
      </c>
      <c r="J1592" s="279" t="s">
        <v>508</v>
      </c>
      <c r="K1592" s="277"/>
      <c r="L1592" s="322"/>
      <c r="M1592" s="281">
        <v>0.47</v>
      </c>
      <c r="N1592" s="1463">
        <v>36</v>
      </c>
      <c r="O1592" s="283">
        <v>10242.1836</v>
      </c>
      <c r="P1592" s="284">
        <v>19.7</v>
      </c>
      <c r="Q1592" s="1056">
        <v>2017.7101700000001</v>
      </c>
      <c r="R1592" s="1056">
        <v>659.59662000000003</v>
      </c>
      <c r="S1592" s="1056">
        <v>204.84367</v>
      </c>
      <c r="T1592" s="285">
        <v>13124.334060000001</v>
      </c>
      <c r="U1592" s="286">
        <v>2113.0177800000001</v>
      </c>
      <c r="V1592" s="286">
        <v>15237.351840000001</v>
      </c>
      <c r="W1592" s="287">
        <v>504.9821</v>
      </c>
      <c r="X1592" s="287">
        <v>84.985399999999998</v>
      </c>
      <c r="Y1592" s="287">
        <v>221.11619999999999</v>
      </c>
      <c r="Z1592" s="286">
        <v>811.08369999999991</v>
      </c>
      <c r="AA1592" s="285">
        <v>16048.43554</v>
      </c>
      <c r="AB1592" s="249"/>
      <c r="AC1592" s="249"/>
      <c r="AD1592" s="249"/>
      <c r="AE1592" s="249"/>
      <c r="AF1592" s="249"/>
      <c r="AG1592" s="249"/>
      <c r="AH1592" s="1435" t="s">
        <v>364</v>
      </c>
      <c r="AI1592" s="225"/>
      <c r="AJ1592" s="266"/>
      <c r="AK1592" s="1636"/>
      <c r="AL1592" s="483"/>
      <c r="AM1592"/>
      <c r="AQ1592" s="1453"/>
    </row>
    <row r="1593" spans="1:43" ht="15" customHeight="1" outlineLevel="1" x14ac:dyDescent="0.2">
      <c r="A1593" s="787"/>
      <c r="B1593" s="1814" t="s">
        <v>2279</v>
      </c>
      <c r="C1593" s="1815"/>
      <c r="D1593" s="1815"/>
      <c r="E1593" s="767">
        <v>644</v>
      </c>
      <c r="F1593" s="276">
        <v>407</v>
      </c>
      <c r="G1593" s="276" t="s">
        <v>38</v>
      </c>
      <c r="H1593" s="277"/>
      <c r="I1593" s="1655">
        <v>42</v>
      </c>
      <c r="J1593" s="279" t="s">
        <v>515</v>
      </c>
      <c r="K1593" s="277"/>
      <c r="L1593" s="322"/>
      <c r="M1593" s="1658">
        <v>0.38</v>
      </c>
      <c r="N1593" s="1463">
        <v>36</v>
      </c>
      <c r="O1593" s="283">
        <v>8280.9143999999997</v>
      </c>
      <c r="P1593" s="284">
        <v>19.7</v>
      </c>
      <c r="Q1593" s="1056">
        <v>1631.34014</v>
      </c>
      <c r="R1593" s="1056">
        <v>533.29088999999999</v>
      </c>
      <c r="S1593" s="1056">
        <v>165.61829</v>
      </c>
      <c r="T1593" s="285">
        <v>10611.16372</v>
      </c>
      <c r="U1593" s="286">
        <v>1708.3973599999999</v>
      </c>
      <c r="V1593" s="286">
        <v>12319.561079999999</v>
      </c>
      <c r="W1593" s="287">
        <v>408.28339999999997</v>
      </c>
      <c r="X1593" s="287">
        <v>68.711600000000004</v>
      </c>
      <c r="Y1593" s="287">
        <v>178.7748</v>
      </c>
      <c r="Z1593" s="286">
        <v>655.76980000000003</v>
      </c>
      <c r="AA1593" s="285">
        <v>12975.33088</v>
      </c>
      <c r="AB1593" s="353"/>
      <c r="AC1593" s="260"/>
      <c r="AD1593" s="260"/>
      <c r="AE1593" s="249"/>
      <c r="AF1593" s="249"/>
      <c r="AG1593" s="249"/>
      <c r="AH1593" s="225"/>
      <c r="AI1593" s="225"/>
      <c r="AJ1593" s="266"/>
      <c r="AK1593" s="1636"/>
      <c r="AL1593" s="483"/>
      <c r="AM1593"/>
      <c r="AQ1593" s="1453"/>
    </row>
    <row r="1594" spans="1:43" ht="27.6" customHeight="1" x14ac:dyDescent="0.2">
      <c r="A1594" s="804" t="s">
        <v>3057</v>
      </c>
      <c r="B1594" s="805" t="s">
        <v>2279</v>
      </c>
      <c r="C1594" s="975" t="s">
        <v>2560</v>
      </c>
      <c r="D1594" s="975" t="s">
        <v>2564</v>
      </c>
      <c r="E1594" s="769">
        <v>644</v>
      </c>
      <c r="F1594" s="268">
        <v>408</v>
      </c>
      <c r="G1594" s="268" t="s">
        <v>38</v>
      </c>
      <c r="H1594" s="268" t="s">
        <v>3039</v>
      </c>
      <c r="I1594" s="898"/>
      <c r="J1594" s="302" t="s">
        <v>3605</v>
      </c>
      <c r="K1594" s="271">
        <v>1000</v>
      </c>
      <c r="L1594" s="337" t="s">
        <v>778</v>
      </c>
      <c r="M1594" s="272">
        <v>0.79</v>
      </c>
      <c r="N1594" s="1097"/>
      <c r="O1594" s="273">
        <v>16342.196400000001</v>
      </c>
      <c r="P1594" s="269"/>
      <c r="Q1594" s="1055">
        <v>3219.4126900000001</v>
      </c>
      <c r="R1594" s="1055">
        <v>1052.4374499999999</v>
      </c>
      <c r="S1594" s="1055">
        <v>326.84393999999998</v>
      </c>
      <c r="T1594" s="274">
        <v>20940.890479999998</v>
      </c>
      <c r="U1594" s="272">
        <v>3371.4833699999999</v>
      </c>
      <c r="V1594" s="272">
        <v>24312.373849999996</v>
      </c>
      <c r="W1594" s="275">
        <v>848.79970000000003</v>
      </c>
      <c r="X1594" s="275">
        <v>142.84779999999998</v>
      </c>
      <c r="Y1594" s="275">
        <v>371.66340000000002</v>
      </c>
      <c r="Z1594" s="272">
        <v>1363.3108999999999</v>
      </c>
      <c r="AA1594" s="274">
        <v>25675.684749999997</v>
      </c>
      <c r="AB1594" s="1805">
        <v>2344.61</v>
      </c>
      <c r="AC1594" s="1805">
        <v>520.79</v>
      </c>
      <c r="AD1594" s="1805">
        <v>13.84</v>
      </c>
      <c r="AE1594" s="340">
        <v>2568.4699999999998</v>
      </c>
      <c r="AF1594" s="340">
        <v>570.52</v>
      </c>
      <c r="AG1594" s="340">
        <v>15.16</v>
      </c>
      <c r="AH1594" s="842">
        <v>28829.834749999998</v>
      </c>
      <c r="AI1594" s="842">
        <v>28.83</v>
      </c>
      <c r="AJ1594" s="266"/>
      <c r="AK1594" s="1636">
        <v>245</v>
      </c>
      <c r="AL1594" s="483"/>
      <c r="AM1594"/>
      <c r="AQ1594" s="1453"/>
    </row>
    <row r="1595" spans="1:43" ht="15" customHeight="1" outlineLevel="1" x14ac:dyDescent="0.2">
      <c r="A1595" s="787"/>
      <c r="B1595" s="781" t="s">
        <v>2279</v>
      </c>
      <c r="C1595" s="977"/>
      <c r="D1595" s="977"/>
      <c r="E1595" s="767">
        <v>644</v>
      </c>
      <c r="F1595" s="276">
        <v>408</v>
      </c>
      <c r="G1595" s="276" t="s">
        <v>38</v>
      </c>
      <c r="H1595" s="277"/>
      <c r="I1595" s="895">
        <v>180</v>
      </c>
      <c r="J1595" s="279" t="s">
        <v>543</v>
      </c>
      <c r="K1595" s="277"/>
      <c r="L1595" s="322"/>
      <c r="M1595" s="281">
        <v>0.47</v>
      </c>
      <c r="N1595" s="1463">
        <v>32</v>
      </c>
      <c r="O1595" s="283">
        <v>8755.0283999999992</v>
      </c>
      <c r="P1595" s="284">
        <v>19.7</v>
      </c>
      <c r="Q1595" s="1056">
        <v>1724.7405900000001</v>
      </c>
      <c r="R1595" s="1056">
        <v>563.82383000000004</v>
      </c>
      <c r="S1595" s="1056">
        <v>175.10057</v>
      </c>
      <c r="T1595" s="285">
        <v>11218.693389999999</v>
      </c>
      <c r="U1595" s="286">
        <v>1806.20964</v>
      </c>
      <c r="V1595" s="286">
        <v>13024.903029999998</v>
      </c>
      <c r="W1595" s="287">
        <v>504.9821</v>
      </c>
      <c r="X1595" s="287">
        <v>84.985399999999998</v>
      </c>
      <c r="Y1595" s="287">
        <v>221.11619999999999</v>
      </c>
      <c r="Z1595" s="286">
        <v>811.08369999999991</v>
      </c>
      <c r="AA1595" s="285">
        <v>13835.986729999997</v>
      </c>
      <c r="AB1595" s="249"/>
      <c r="AC1595" s="249"/>
      <c r="AD1595" s="249"/>
      <c r="AE1595" s="249"/>
      <c r="AF1595" s="249"/>
      <c r="AG1595" s="249"/>
      <c r="AH1595" s="1435" t="s">
        <v>364</v>
      </c>
      <c r="AI1595" s="225"/>
      <c r="AJ1595" s="266"/>
      <c r="AK1595" s="1636"/>
      <c r="AL1595" s="483"/>
      <c r="AM1595"/>
      <c r="AQ1595" s="1453"/>
    </row>
    <row r="1596" spans="1:43" ht="15" customHeight="1" outlineLevel="1" x14ac:dyDescent="0.2">
      <c r="A1596" s="787"/>
      <c r="B1596" s="781" t="s">
        <v>2279</v>
      </c>
      <c r="C1596" s="977"/>
      <c r="D1596" s="977"/>
      <c r="E1596" s="767">
        <v>644</v>
      </c>
      <c r="F1596" s="276">
        <v>408</v>
      </c>
      <c r="G1596" s="276" t="s">
        <v>38</v>
      </c>
      <c r="H1596" s="277"/>
      <c r="I1596" s="895">
        <v>82</v>
      </c>
      <c r="J1596" s="279" t="s">
        <v>560</v>
      </c>
      <c r="K1596" s="277"/>
      <c r="L1596" s="322"/>
      <c r="M1596" s="281">
        <v>0.13</v>
      </c>
      <c r="N1596" s="1463">
        <v>41</v>
      </c>
      <c r="O1596" s="283">
        <v>3446.7107999999998</v>
      </c>
      <c r="P1596" s="284">
        <v>19.7</v>
      </c>
      <c r="Q1596" s="1056">
        <v>679.00202999999999</v>
      </c>
      <c r="R1596" s="1056">
        <v>221.96817999999999</v>
      </c>
      <c r="S1596" s="1056">
        <v>68.934219999999996</v>
      </c>
      <c r="T1596" s="285">
        <v>4416.6152299999994</v>
      </c>
      <c r="U1596" s="286">
        <v>711.07505000000003</v>
      </c>
      <c r="V1596" s="286">
        <v>5127.6902799999998</v>
      </c>
      <c r="W1596" s="287">
        <v>139.67590000000001</v>
      </c>
      <c r="X1596" s="287">
        <v>23.506599999999999</v>
      </c>
      <c r="Y1596" s="287">
        <v>61.159799999999997</v>
      </c>
      <c r="Z1596" s="286">
        <v>224.34229999999999</v>
      </c>
      <c r="AA1596" s="285">
        <v>5352.0325800000001</v>
      </c>
      <c r="AB1596" s="249"/>
      <c r="AC1596" s="249"/>
      <c r="AD1596" s="249"/>
      <c r="AE1596" s="249"/>
      <c r="AF1596" s="249"/>
      <c r="AG1596" s="249"/>
      <c r="AH1596" s="1435" t="s">
        <v>364</v>
      </c>
      <c r="AI1596" s="225"/>
      <c r="AJ1596" s="266"/>
      <c r="AK1596" s="1636"/>
      <c r="AL1596" s="483"/>
      <c r="AM1596"/>
      <c r="AQ1596" s="1453"/>
    </row>
    <row r="1597" spans="1:43" ht="15" customHeight="1" outlineLevel="1" x14ac:dyDescent="0.2">
      <c r="A1597" s="787"/>
      <c r="B1597" s="781" t="s">
        <v>2279</v>
      </c>
      <c r="C1597" s="977"/>
      <c r="D1597" s="977"/>
      <c r="E1597" s="767">
        <v>644</v>
      </c>
      <c r="F1597" s="276">
        <v>408</v>
      </c>
      <c r="G1597" s="276" t="s">
        <v>38</v>
      </c>
      <c r="H1597" s="277"/>
      <c r="I1597" s="895">
        <v>67</v>
      </c>
      <c r="J1597" s="279" t="s">
        <v>508</v>
      </c>
      <c r="K1597" s="277"/>
      <c r="L1597" s="322"/>
      <c r="M1597" s="281">
        <v>0.03</v>
      </c>
      <c r="N1597" s="1463">
        <v>36</v>
      </c>
      <c r="O1597" s="283">
        <v>653.75639999999999</v>
      </c>
      <c r="P1597" s="284">
        <v>19.7</v>
      </c>
      <c r="Q1597" s="1056">
        <v>128.79001</v>
      </c>
      <c r="R1597" s="1056">
        <v>42.101909999999997</v>
      </c>
      <c r="S1597" s="1056">
        <v>13.07513</v>
      </c>
      <c r="T1597" s="285">
        <v>837.72344999999984</v>
      </c>
      <c r="U1597" s="286">
        <v>134.87348</v>
      </c>
      <c r="V1597" s="286">
        <v>972.59692999999982</v>
      </c>
      <c r="W1597" s="287">
        <v>32.232900000000001</v>
      </c>
      <c r="X1597" s="287">
        <v>5.4245999999999999</v>
      </c>
      <c r="Y1597" s="287">
        <v>14.113799999999999</v>
      </c>
      <c r="Z1597" s="286">
        <v>51.771299999999997</v>
      </c>
      <c r="AA1597" s="285">
        <v>1024.3682299999998</v>
      </c>
      <c r="AB1597" s="249"/>
      <c r="AC1597" s="249"/>
      <c r="AD1597" s="249"/>
      <c r="AE1597" s="249"/>
      <c r="AF1597" s="249"/>
      <c r="AG1597" s="249"/>
      <c r="AH1597" s="1435" t="s">
        <v>364</v>
      </c>
      <c r="AI1597" s="225"/>
      <c r="AJ1597" s="266"/>
      <c r="AK1597" s="1636"/>
      <c r="AL1597" s="483"/>
      <c r="AM1597"/>
      <c r="AQ1597" s="1453"/>
    </row>
    <row r="1598" spans="1:43" ht="15" customHeight="1" outlineLevel="1" x14ac:dyDescent="0.2">
      <c r="A1598" s="787"/>
      <c r="B1598" s="781" t="s">
        <v>2279</v>
      </c>
      <c r="C1598" s="977"/>
      <c r="D1598" s="977"/>
      <c r="E1598" s="767">
        <v>644</v>
      </c>
      <c r="F1598" s="276">
        <v>408</v>
      </c>
      <c r="G1598" s="276" t="s">
        <v>38</v>
      </c>
      <c r="H1598" s="277"/>
      <c r="I1598" s="1655">
        <v>42</v>
      </c>
      <c r="J1598" s="279" t="s">
        <v>515</v>
      </c>
      <c r="K1598" s="277"/>
      <c r="L1598" s="322"/>
      <c r="M1598" s="1658">
        <v>0.16</v>
      </c>
      <c r="N1598" s="1463">
        <v>36</v>
      </c>
      <c r="O1598" s="283">
        <v>3486.7008000000001</v>
      </c>
      <c r="P1598" s="284">
        <v>19.7</v>
      </c>
      <c r="Q1598" s="1056">
        <v>686.88005999999996</v>
      </c>
      <c r="R1598" s="1056">
        <v>224.54353</v>
      </c>
      <c r="S1598" s="1056">
        <v>69.734020000000001</v>
      </c>
      <c r="T1598" s="285">
        <v>4467.8584099999998</v>
      </c>
      <c r="U1598" s="286">
        <v>719.3252</v>
      </c>
      <c r="V1598" s="286">
        <v>5187.18361</v>
      </c>
      <c r="W1598" s="287">
        <v>171.90880000000001</v>
      </c>
      <c r="X1598" s="287">
        <v>28.9312</v>
      </c>
      <c r="Y1598" s="287">
        <v>75.273600000000002</v>
      </c>
      <c r="Z1598" s="286">
        <v>276.11360000000002</v>
      </c>
      <c r="AA1598" s="285">
        <v>5463.2972099999997</v>
      </c>
      <c r="AB1598" s="249"/>
      <c r="AC1598" s="249"/>
      <c r="AD1598" s="249"/>
      <c r="AE1598" s="249"/>
      <c r="AF1598" s="249"/>
      <c r="AG1598" s="249"/>
      <c r="AH1598" s="225"/>
      <c r="AI1598" s="225"/>
      <c r="AJ1598" s="266"/>
      <c r="AK1598" s="1636"/>
      <c r="AL1598" s="483"/>
      <c r="AM1598"/>
      <c r="AQ1598" s="1453"/>
    </row>
    <row r="1599" spans="1:43" ht="25.5" customHeight="1" x14ac:dyDescent="0.2">
      <c r="A1599" s="861" t="s">
        <v>3595</v>
      </c>
      <c r="B1599" s="1807" t="s">
        <v>2279</v>
      </c>
      <c r="C1599" s="1808" t="s">
        <v>2560</v>
      </c>
      <c r="D1599" s="1808" t="s">
        <v>2564</v>
      </c>
      <c r="E1599" s="863">
        <v>644</v>
      </c>
      <c r="F1599" s="864" t="s">
        <v>3594</v>
      </c>
      <c r="G1599" s="864" t="s">
        <v>38</v>
      </c>
      <c r="H1599" s="865"/>
      <c r="I1599" s="912"/>
      <c r="J1599" s="867" t="s">
        <v>2685</v>
      </c>
      <c r="K1599" s="868">
        <v>2000</v>
      </c>
      <c r="L1599" s="1809" t="s">
        <v>778</v>
      </c>
      <c r="M1599" s="870">
        <v>3.48</v>
      </c>
      <c r="N1599" s="1494"/>
      <c r="O1599" s="873">
        <v>74333.150399999999</v>
      </c>
      <c r="P1599" s="866"/>
      <c r="Q1599" s="1073">
        <v>14643.630650000001</v>
      </c>
      <c r="R1599" s="1073">
        <v>4787.0548899999994</v>
      </c>
      <c r="S1599" s="1073">
        <v>1486.6629999999998</v>
      </c>
      <c r="T1599" s="874">
        <v>95250.49893999999</v>
      </c>
      <c r="U1599" s="870">
        <v>15335.33034</v>
      </c>
      <c r="V1599" s="870">
        <v>110585.82927999999</v>
      </c>
      <c r="W1599" s="875">
        <v>3739.0164</v>
      </c>
      <c r="X1599" s="875">
        <v>629.25360000000001</v>
      </c>
      <c r="Y1599" s="875">
        <v>1637.2007999999998</v>
      </c>
      <c r="Z1599" s="870">
        <v>6005.4708000000001</v>
      </c>
      <c r="AA1599" s="874">
        <v>116591.30008</v>
      </c>
      <c r="AB1599" s="1810">
        <v>3693.3120000000004</v>
      </c>
      <c r="AC1599" s="1810">
        <v>833.26400000000001</v>
      </c>
      <c r="AD1599" s="1810">
        <v>22.144000000000002</v>
      </c>
      <c r="AE1599" s="870">
        <v>4045.9500000000003</v>
      </c>
      <c r="AF1599" s="870">
        <v>912.82</v>
      </c>
      <c r="AG1599" s="870">
        <v>24.26</v>
      </c>
      <c r="AH1599" s="871">
        <v>121574.33008</v>
      </c>
      <c r="AI1599" s="871">
        <v>60.79</v>
      </c>
      <c r="AJ1599" s="266"/>
      <c r="AK1599" s="1636">
        <v>246</v>
      </c>
      <c r="AL1599" s="483"/>
      <c r="AM1599"/>
      <c r="AQ1599" s="1453"/>
    </row>
    <row r="1600" spans="1:43" ht="23.25" customHeight="1" x14ac:dyDescent="0.2">
      <c r="A1600" s="804" t="s">
        <v>3606</v>
      </c>
      <c r="B1600" s="805" t="s">
        <v>2279</v>
      </c>
      <c r="C1600" s="975" t="s">
        <v>2560</v>
      </c>
      <c r="D1600" s="975" t="s">
        <v>2564</v>
      </c>
      <c r="E1600" s="769">
        <v>644</v>
      </c>
      <c r="F1600" s="268">
        <v>402</v>
      </c>
      <c r="G1600" s="268" t="s">
        <v>38</v>
      </c>
      <c r="H1600" s="268" t="s">
        <v>3038</v>
      </c>
      <c r="I1600" s="898"/>
      <c r="J1600" s="302" t="s">
        <v>3608</v>
      </c>
      <c r="K1600" s="271">
        <v>1000</v>
      </c>
      <c r="L1600" s="337" t="s">
        <v>778</v>
      </c>
      <c r="M1600" s="335">
        <v>2.8479999999999999</v>
      </c>
      <c r="N1600" s="1097"/>
      <c r="O1600" s="273">
        <v>61259.393279999997</v>
      </c>
      <c r="P1600" s="269"/>
      <c r="Q1600" s="1055">
        <v>12068.100490000001</v>
      </c>
      <c r="R1600" s="1055">
        <v>3945.10493</v>
      </c>
      <c r="S1600" s="1055">
        <v>1225.1878699999997</v>
      </c>
      <c r="T1600" s="274">
        <v>78497.786569999997</v>
      </c>
      <c r="U1600" s="272">
        <v>12638.14365</v>
      </c>
      <c r="V1600" s="272">
        <v>91135.930219999995</v>
      </c>
      <c r="W1600" s="275">
        <v>3059.9766399999999</v>
      </c>
      <c r="X1600" s="275">
        <v>514.97536000000002</v>
      </c>
      <c r="Y1600" s="275">
        <v>1339.8700799999999</v>
      </c>
      <c r="Z1600" s="272">
        <v>4914.8220799999999</v>
      </c>
      <c r="AA1600" s="274">
        <v>96050.752300000007</v>
      </c>
      <c r="AB1600" s="1805">
        <v>1817.6240000000003</v>
      </c>
      <c r="AC1600" s="1805">
        <v>416.63200000000001</v>
      </c>
      <c r="AD1600" s="1805">
        <v>11.072000000000001</v>
      </c>
      <c r="AE1600" s="340">
        <v>1991.17</v>
      </c>
      <c r="AF1600" s="340">
        <v>456.41</v>
      </c>
      <c r="AG1600" s="340">
        <v>12.13</v>
      </c>
      <c r="AH1600" s="842">
        <v>98510.462300000014</v>
      </c>
      <c r="AI1600" s="842">
        <v>98.51</v>
      </c>
      <c r="AJ1600" s="266"/>
      <c r="AK1600" s="1636">
        <v>247</v>
      </c>
      <c r="AL1600" s="483"/>
      <c r="AM1600"/>
      <c r="AQ1600" s="1453"/>
    </row>
    <row r="1601" spans="1:43" ht="15" customHeight="1" outlineLevel="1" x14ac:dyDescent="0.2">
      <c r="A1601" s="787"/>
      <c r="B1601" s="781" t="s">
        <v>2279</v>
      </c>
      <c r="C1601" s="977"/>
      <c r="D1601" s="977"/>
      <c r="E1601" s="767">
        <v>644</v>
      </c>
      <c r="F1601" s="276">
        <v>402</v>
      </c>
      <c r="G1601" s="276" t="s">
        <v>38</v>
      </c>
      <c r="H1601" s="277"/>
      <c r="I1601" s="895">
        <v>180</v>
      </c>
      <c r="J1601" s="279" t="s">
        <v>543</v>
      </c>
      <c r="K1601" s="277">
        <v>0.8</v>
      </c>
      <c r="L1601" s="322"/>
      <c r="M1601" s="734">
        <v>1.4000000000000001</v>
      </c>
      <c r="N1601" s="1463">
        <v>32</v>
      </c>
      <c r="O1601" s="283">
        <v>26078.808000000001</v>
      </c>
      <c r="P1601" s="284">
        <v>19.7</v>
      </c>
      <c r="Q1601" s="1056">
        <v>5137.5251799999996</v>
      </c>
      <c r="R1601" s="1056">
        <v>1679.47524</v>
      </c>
      <c r="S1601" s="1056">
        <v>521.57615999999996</v>
      </c>
      <c r="T1601" s="285">
        <v>33417.384579999998</v>
      </c>
      <c r="U1601" s="286">
        <v>5380.1989199999998</v>
      </c>
      <c r="V1601" s="286">
        <v>38797.583500000001</v>
      </c>
      <c r="W1601" s="287">
        <v>1504.202</v>
      </c>
      <c r="X1601" s="287">
        <v>253.148</v>
      </c>
      <c r="Y1601" s="287">
        <v>658.64400000000001</v>
      </c>
      <c r="Z1601" s="286">
        <v>2415.9939999999997</v>
      </c>
      <c r="AA1601" s="285">
        <v>41213.577499999999</v>
      </c>
      <c r="AB1601" s="249"/>
      <c r="AC1601" s="249"/>
      <c r="AD1601" s="249"/>
      <c r="AE1601" s="249"/>
      <c r="AF1601" s="249"/>
      <c r="AG1601" s="249"/>
      <c r="AH1601" s="1435" t="s">
        <v>364</v>
      </c>
      <c r="AI1601" s="225"/>
      <c r="AJ1601" s="266"/>
      <c r="AK1601" s="1636"/>
      <c r="AL1601" s="483"/>
      <c r="AM1601"/>
      <c r="AQ1601" s="1453"/>
    </row>
    <row r="1602" spans="1:43" ht="15" customHeight="1" outlineLevel="1" x14ac:dyDescent="0.2">
      <c r="A1602" s="787"/>
      <c r="B1602" s="781" t="s">
        <v>2279</v>
      </c>
      <c r="C1602" s="977"/>
      <c r="D1602" s="977"/>
      <c r="E1602" s="767">
        <v>644</v>
      </c>
      <c r="F1602" s="276">
        <v>402</v>
      </c>
      <c r="G1602" s="276" t="s">
        <v>38</v>
      </c>
      <c r="H1602" s="277"/>
      <c r="I1602" s="895">
        <v>82</v>
      </c>
      <c r="J1602" s="279" t="s">
        <v>560</v>
      </c>
      <c r="K1602" s="277"/>
      <c r="L1602" s="322"/>
      <c r="M1602" s="734">
        <v>0.76800000000000002</v>
      </c>
      <c r="N1602" s="1463">
        <v>41</v>
      </c>
      <c r="O1602" s="283">
        <v>20362.106879999999</v>
      </c>
      <c r="P1602" s="284">
        <v>19.7</v>
      </c>
      <c r="Q1602" s="1056">
        <v>4011.3350599999999</v>
      </c>
      <c r="R1602" s="1056">
        <v>1311.3196800000001</v>
      </c>
      <c r="S1602" s="1056">
        <v>407.24214000000001</v>
      </c>
      <c r="T1602" s="285">
        <v>26092.00376</v>
      </c>
      <c r="U1602" s="286">
        <v>4200.8126099999999</v>
      </c>
      <c r="V1602" s="286">
        <v>30292.81637</v>
      </c>
      <c r="W1602" s="287">
        <v>825.16224</v>
      </c>
      <c r="X1602" s="287">
        <v>138.86976000000001</v>
      </c>
      <c r="Y1602" s="287">
        <v>361.31328000000002</v>
      </c>
      <c r="Z1602" s="286">
        <v>1325.34528</v>
      </c>
      <c r="AA1602" s="285">
        <v>31618.161650000002</v>
      </c>
      <c r="AB1602" s="249"/>
      <c r="AC1602" s="249"/>
      <c r="AD1602" s="249"/>
      <c r="AE1602" s="249"/>
      <c r="AF1602" s="249"/>
      <c r="AG1602" s="249"/>
      <c r="AH1602" s="1435" t="s">
        <v>364</v>
      </c>
      <c r="AI1602" s="225"/>
      <c r="AJ1602" s="266"/>
      <c r="AK1602" s="1636"/>
      <c r="AL1602" s="483"/>
      <c r="AM1602"/>
      <c r="AQ1602" s="1453"/>
    </row>
    <row r="1603" spans="1:43" ht="15" customHeight="1" outlineLevel="1" x14ac:dyDescent="0.2">
      <c r="A1603" s="787"/>
      <c r="B1603" s="781" t="s">
        <v>2279</v>
      </c>
      <c r="C1603" s="977"/>
      <c r="D1603" s="977"/>
      <c r="E1603" s="767">
        <v>644</v>
      </c>
      <c r="F1603" s="276">
        <v>402</v>
      </c>
      <c r="G1603" s="276" t="s">
        <v>38</v>
      </c>
      <c r="H1603" s="277"/>
      <c r="I1603" s="895">
        <v>67</v>
      </c>
      <c r="J1603" s="279" t="s">
        <v>508</v>
      </c>
      <c r="K1603" s="277"/>
      <c r="L1603" s="322"/>
      <c r="M1603" s="734">
        <v>0.376</v>
      </c>
      <c r="N1603" s="1463">
        <v>36</v>
      </c>
      <c r="O1603" s="283">
        <v>8193.7468800000006</v>
      </c>
      <c r="P1603" s="284">
        <v>19.7</v>
      </c>
      <c r="Q1603" s="1056">
        <v>1614.16814</v>
      </c>
      <c r="R1603" s="1056">
        <v>527.67729999999995</v>
      </c>
      <c r="S1603" s="1056">
        <v>163.87494000000001</v>
      </c>
      <c r="T1603" s="285">
        <v>10499.467259999999</v>
      </c>
      <c r="U1603" s="286">
        <v>1690.4142300000001</v>
      </c>
      <c r="V1603" s="286">
        <v>12189.88149</v>
      </c>
      <c r="W1603" s="287">
        <v>403.98568</v>
      </c>
      <c r="X1603" s="287">
        <v>67.988320000000002</v>
      </c>
      <c r="Y1603" s="287">
        <v>176.89295999999999</v>
      </c>
      <c r="Z1603" s="286">
        <v>648.86695999999995</v>
      </c>
      <c r="AA1603" s="285">
        <v>12838.748449999999</v>
      </c>
      <c r="AB1603" s="249"/>
      <c r="AC1603" s="249"/>
      <c r="AD1603" s="249"/>
      <c r="AE1603" s="249"/>
      <c r="AF1603" s="249"/>
      <c r="AG1603" s="249"/>
      <c r="AH1603" s="1435" t="s">
        <v>364</v>
      </c>
      <c r="AI1603" s="225"/>
      <c r="AJ1603" s="266"/>
      <c r="AK1603" s="1636"/>
      <c r="AL1603" s="483"/>
      <c r="AM1603"/>
      <c r="AQ1603" s="1453"/>
    </row>
    <row r="1604" spans="1:43" ht="15" customHeight="1" outlineLevel="1" x14ac:dyDescent="0.2">
      <c r="A1604" s="787"/>
      <c r="B1604" s="1816" t="s">
        <v>2279</v>
      </c>
      <c r="C1604" s="1817"/>
      <c r="D1604" s="1817"/>
      <c r="E1604" s="767">
        <v>644</v>
      </c>
      <c r="F1604" s="276">
        <v>402</v>
      </c>
      <c r="G1604" s="276" t="s">
        <v>38</v>
      </c>
      <c r="H1604" s="277"/>
      <c r="I1604" s="1655">
        <v>42</v>
      </c>
      <c r="J1604" s="279" t="s">
        <v>515</v>
      </c>
      <c r="K1604" s="277"/>
      <c r="L1604" s="322"/>
      <c r="M1604" s="734">
        <v>0.30400000000000005</v>
      </c>
      <c r="N1604" s="1463">
        <v>36</v>
      </c>
      <c r="O1604" s="283">
        <v>6624.7315200000003</v>
      </c>
      <c r="P1604" s="284">
        <v>19.7</v>
      </c>
      <c r="Q1604" s="1056">
        <v>1305.0721100000001</v>
      </c>
      <c r="R1604" s="1056">
        <v>426.63270999999997</v>
      </c>
      <c r="S1604" s="1056">
        <v>132.49463</v>
      </c>
      <c r="T1604" s="285">
        <v>8488.9309699999994</v>
      </c>
      <c r="U1604" s="286">
        <v>1366.7178899999999</v>
      </c>
      <c r="V1604" s="286">
        <v>9855.6488599999993</v>
      </c>
      <c r="W1604" s="287">
        <v>326.62671999999998</v>
      </c>
      <c r="X1604" s="287">
        <v>54.969279999999998</v>
      </c>
      <c r="Y1604" s="287">
        <v>143.01983999999999</v>
      </c>
      <c r="Z1604" s="286">
        <v>524.61583999999993</v>
      </c>
      <c r="AA1604" s="285">
        <v>10380.2647</v>
      </c>
      <c r="AB1604" s="353"/>
      <c r="AC1604" s="260"/>
      <c r="AD1604" s="260"/>
      <c r="AE1604" s="249"/>
      <c r="AF1604" s="249"/>
      <c r="AG1604" s="249"/>
      <c r="AH1604" s="225"/>
      <c r="AI1604" s="225"/>
      <c r="AJ1604" s="266"/>
      <c r="AK1604" s="1636"/>
      <c r="AL1604" s="483"/>
      <c r="AM1604"/>
      <c r="AQ1604" s="1453"/>
    </row>
    <row r="1605" spans="1:43" ht="24" customHeight="1" x14ac:dyDescent="0.2">
      <c r="A1605" s="804" t="s">
        <v>3607</v>
      </c>
      <c r="B1605" s="805" t="s">
        <v>2279</v>
      </c>
      <c r="C1605" s="975" t="s">
        <v>2560</v>
      </c>
      <c r="D1605" s="975" t="s">
        <v>2564</v>
      </c>
      <c r="E1605" s="769">
        <v>644</v>
      </c>
      <c r="F1605" s="268">
        <v>403</v>
      </c>
      <c r="G1605" s="268" t="s">
        <v>38</v>
      </c>
      <c r="H1605" s="268" t="s">
        <v>3039</v>
      </c>
      <c r="I1605" s="898"/>
      <c r="J1605" s="302" t="s">
        <v>3609</v>
      </c>
      <c r="K1605" s="271">
        <v>1000</v>
      </c>
      <c r="L1605" s="337" t="s">
        <v>778</v>
      </c>
      <c r="M1605" s="335">
        <v>0.63200000000000001</v>
      </c>
      <c r="N1605" s="1097"/>
      <c r="O1605" s="273">
        <v>13073.757119999998</v>
      </c>
      <c r="P1605" s="269"/>
      <c r="Q1605" s="1055">
        <v>2575.5301600000003</v>
      </c>
      <c r="R1605" s="1055">
        <v>841.94995999999992</v>
      </c>
      <c r="S1605" s="1055">
        <v>261.47513000000004</v>
      </c>
      <c r="T1605" s="274">
        <v>16752.712370000001</v>
      </c>
      <c r="U1605" s="272">
        <v>2697.18669</v>
      </c>
      <c r="V1605" s="272">
        <v>19449.89906</v>
      </c>
      <c r="W1605" s="275">
        <v>679.03976000000011</v>
      </c>
      <c r="X1605" s="275">
        <v>114.27824</v>
      </c>
      <c r="Y1605" s="275">
        <v>297.33071999999999</v>
      </c>
      <c r="Z1605" s="272">
        <v>1090.6487199999999</v>
      </c>
      <c r="AA1605" s="274">
        <v>20540.547779999997</v>
      </c>
      <c r="AB1605" s="1805">
        <v>1875.6880000000001</v>
      </c>
      <c r="AC1605" s="1805">
        <v>416.63200000000001</v>
      </c>
      <c r="AD1605" s="1805">
        <v>11.072000000000001</v>
      </c>
      <c r="AE1605" s="340">
        <v>2054.7800000000002</v>
      </c>
      <c r="AF1605" s="340">
        <v>456.41</v>
      </c>
      <c r="AG1605" s="340">
        <v>12.13</v>
      </c>
      <c r="AH1605" s="842">
        <v>23063.867779999997</v>
      </c>
      <c r="AI1605" s="842">
        <v>23.06</v>
      </c>
      <c r="AJ1605" s="266"/>
      <c r="AK1605" s="1636">
        <v>248</v>
      </c>
      <c r="AL1605" s="483"/>
      <c r="AM1605"/>
      <c r="AQ1605" s="1453"/>
    </row>
    <row r="1606" spans="1:43" ht="15" customHeight="1" outlineLevel="1" x14ac:dyDescent="0.2">
      <c r="A1606" s="787"/>
      <c r="B1606" s="781" t="s">
        <v>2279</v>
      </c>
      <c r="C1606" s="977"/>
      <c r="D1606" s="977"/>
      <c r="E1606" s="767">
        <v>644</v>
      </c>
      <c r="F1606" s="276">
        <v>403</v>
      </c>
      <c r="G1606" s="276" t="s">
        <v>38</v>
      </c>
      <c r="H1606" s="277"/>
      <c r="I1606" s="895">
        <v>180</v>
      </c>
      <c r="J1606" s="279" t="s">
        <v>543</v>
      </c>
      <c r="K1606" s="277">
        <v>0.8</v>
      </c>
      <c r="L1606" s="322"/>
      <c r="M1606" s="734">
        <v>0.376</v>
      </c>
      <c r="N1606" s="1463">
        <v>32</v>
      </c>
      <c r="O1606" s="283">
        <v>7004.0227199999999</v>
      </c>
      <c r="P1606" s="284">
        <v>19.7</v>
      </c>
      <c r="Q1606" s="1056">
        <v>1379.7924800000001</v>
      </c>
      <c r="R1606" s="1056">
        <v>451.05905999999999</v>
      </c>
      <c r="S1606" s="1056">
        <v>140.08045000000001</v>
      </c>
      <c r="T1606" s="285">
        <v>8974.95471</v>
      </c>
      <c r="U1606" s="286">
        <v>1444.9677099999999</v>
      </c>
      <c r="V1606" s="286">
        <v>10419.922419999999</v>
      </c>
      <c r="W1606" s="287">
        <v>403.98568</v>
      </c>
      <c r="X1606" s="287">
        <v>67.988320000000002</v>
      </c>
      <c r="Y1606" s="287">
        <v>176.89295999999999</v>
      </c>
      <c r="Z1606" s="286">
        <v>648.86695999999995</v>
      </c>
      <c r="AA1606" s="285">
        <v>11068.789379999998</v>
      </c>
      <c r="AB1606" s="249"/>
      <c r="AC1606" s="249"/>
      <c r="AD1606" s="249"/>
      <c r="AE1606" s="249"/>
      <c r="AF1606" s="249"/>
      <c r="AG1606" s="249"/>
      <c r="AH1606" s="1435" t="s">
        <v>364</v>
      </c>
      <c r="AI1606" s="225"/>
      <c r="AJ1606" s="266"/>
      <c r="AK1606" s="1636"/>
      <c r="AL1606" s="483"/>
      <c r="AM1606"/>
      <c r="AQ1606" s="1453"/>
    </row>
    <row r="1607" spans="1:43" ht="15" customHeight="1" outlineLevel="1" x14ac:dyDescent="0.2">
      <c r="A1607" s="787"/>
      <c r="B1607" s="781" t="s">
        <v>2279</v>
      </c>
      <c r="C1607" s="977"/>
      <c r="D1607" s="977"/>
      <c r="E1607" s="767">
        <v>644</v>
      </c>
      <c r="F1607" s="276">
        <v>403</v>
      </c>
      <c r="G1607" s="276" t="s">
        <v>38</v>
      </c>
      <c r="H1607" s="277"/>
      <c r="I1607" s="895">
        <v>82</v>
      </c>
      <c r="J1607" s="279" t="s">
        <v>560</v>
      </c>
      <c r="K1607" s="277"/>
      <c r="L1607" s="322"/>
      <c r="M1607" s="734">
        <v>0.10400000000000001</v>
      </c>
      <c r="N1607" s="1463">
        <v>41</v>
      </c>
      <c r="O1607" s="283">
        <v>2757.3686400000001</v>
      </c>
      <c r="P1607" s="284">
        <v>19.7</v>
      </c>
      <c r="Q1607" s="1056">
        <v>543.20162000000005</v>
      </c>
      <c r="R1607" s="1056">
        <v>177.57454000000001</v>
      </c>
      <c r="S1607" s="1056">
        <v>55.147370000000002</v>
      </c>
      <c r="T1607" s="285">
        <v>3533.2921700000006</v>
      </c>
      <c r="U1607" s="286">
        <v>568.86004000000003</v>
      </c>
      <c r="V1607" s="286">
        <v>4102.1522100000002</v>
      </c>
      <c r="W1607" s="287">
        <v>111.74072</v>
      </c>
      <c r="X1607" s="287">
        <v>18.80528</v>
      </c>
      <c r="Y1607" s="287">
        <v>48.927840000000003</v>
      </c>
      <c r="Z1607" s="286">
        <v>179.47384</v>
      </c>
      <c r="AA1607" s="285">
        <v>4281.6260499999999</v>
      </c>
      <c r="AB1607" s="249"/>
      <c r="AC1607" s="249"/>
      <c r="AD1607" s="249"/>
      <c r="AE1607" s="249"/>
      <c r="AF1607" s="249"/>
      <c r="AG1607" s="249"/>
      <c r="AH1607" s="1435" t="s">
        <v>364</v>
      </c>
      <c r="AI1607" s="225"/>
      <c r="AJ1607" s="266"/>
      <c r="AK1607" s="1636"/>
      <c r="AL1607" s="483"/>
      <c r="AM1607"/>
      <c r="AQ1607" s="1453"/>
    </row>
    <row r="1608" spans="1:43" ht="15" customHeight="1" outlineLevel="1" x14ac:dyDescent="0.2">
      <c r="A1608" s="787"/>
      <c r="B1608" s="781" t="s">
        <v>2279</v>
      </c>
      <c r="C1608" s="977"/>
      <c r="D1608" s="977"/>
      <c r="E1608" s="767">
        <v>644</v>
      </c>
      <c r="F1608" s="276">
        <v>403</v>
      </c>
      <c r="G1608" s="276" t="s">
        <v>38</v>
      </c>
      <c r="H1608" s="277"/>
      <c r="I1608" s="895">
        <v>67</v>
      </c>
      <c r="J1608" s="279" t="s">
        <v>508</v>
      </c>
      <c r="K1608" s="277"/>
      <c r="L1608" s="322"/>
      <c r="M1608" s="734">
        <v>2.4E-2</v>
      </c>
      <c r="N1608" s="1463">
        <v>36</v>
      </c>
      <c r="O1608" s="283">
        <v>523.00512000000003</v>
      </c>
      <c r="P1608" s="284">
        <v>19.7</v>
      </c>
      <c r="Q1608" s="1056">
        <v>103.03201</v>
      </c>
      <c r="R1608" s="1056">
        <v>33.681530000000002</v>
      </c>
      <c r="S1608" s="1056">
        <v>10.460100000000001</v>
      </c>
      <c r="T1608" s="285">
        <v>670.17876000000001</v>
      </c>
      <c r="U1608" s="286">
        <v>107.89878</v>
      </c>
      <c r="V1608" s="286">
        <v>778.07754</v>
      </c>
      <c r="W1608" s="287">
        <v>25.78632</v>
      </c>
      <c r="X1608" s="287">
        <v>4.3396800000000004</v>
      </c>
      <c r="Y1608" s="287">
        <v>11.291040000000001</v>
      </c>
      <c r="Z1608" s="286">
        <v>41.41704</v>
      </c>
      <c r="AA1608" s="285">
        <v>819.49458000000004</v>
      </c>
      <c r="AB1608" s="249"/>
      <c r="AC1608" s="249"/>
      <c r="AD1608" s="249"/>
      <c r="AE1608" s="249"/>
      <c r="AF1608" s="249"/>
      <c r="AG1608" s="249"/>
      <c r="AH1608" s="1435" t="s">
        <v>364</v>
      </c>
      <c r="AI1608" s="225"/>
      <c r="AJ1608" s="266"/>
      <c r="AK1608" s="1636"/>
      <c r="AL1608" s="483"/>
      <c r="AM1608"/>
      <c r="AQ1608" s="1453"/>
    </row>
    <row r="1609" spans="1:43" ht="15" customHeight="1" outlineLevel="1" x14ac:dyDescent="0.2">
      <c r="A1609" s="788"/>
      <c r="B1609" s="807" t="s">
        <v>2279</v>
      </c>
      <c r="C1609" s="978"/>
      <c r="D1609" s="978"/>
      <c r="E1609" s="768">
        <v>644</v>
      </c>
      <c r="F1609" s="289">
        <v>403</v>
      </c>
      <c r="G1609" s="289" t="s">
        <v>38</v>
      </c>
      <c r="H1609" s="290"/>
      <c r="I1609" s="1812">
        <v>42</v>
      </c>
      <c r="J1609" s="292" t="s">
        <v>515</v>
      </c>
      <c r="K1609" s="290"/>
      <c r="L1609" s="656"/>
      <c r="M1609" s="1813">
        <v>0.128</v>
      </c>
      <c r="N1609" s="1465">
        <v>36</v>
      </c>
      <c r="O1609" s="296">
        <v>2789.3606399999999</v>
      </c>
      <c r="P1609" s="297">
        <v>19.7</v>
      </c>
      <c r="Q1609" s="1058">
        <v>549.50405000000001</v>
      </c>
      <c r="R1609" s="1058">
        <v>179.63482999999999</v>
      </c>
      <c r="S1609" s="1058">
        <v>55.787210000000002</v>
      </c>
      <c r="T1609" s="298">
        <v>3574.2867299999998</v>
      </c>
      <c r="U1609" s="299">
        <v>575.46015999999997</v>
      </c>
      <c r="V1609" s="299">
        <v>4149.7468899999994</v>
      </c>
      <c r="W1609" s="300">
        <v>137.52704</v>
      </c>
      <c r="X1609" s="300">
        <v>23.144960000000001</v>
      </c>
      <c r="Y1609" s="300">
        <v>60.218879999999999</v>
      </c>
      <c r="Z1609" s="299">
        <v>220.89087999999998</v>
      </c>
      <c r="AA1609" s="298">
        <v>4370.6377699999994</v>
      </c>
      <c r="AB1609" s="260"/>
      <c r="AC1609" s="260"/>
      <c r="AD1609" s="260"/>
      <c r="AE1609" s="260"/>
      <c r="AF1609" s="260"/>
      <c r="AG1609" s="260"/>
      <c r="AH1609" s="261"/>
      <c r="AI1609" s="261"/>
      <c r="AJ1609" s="266"/>
      <c r="AK1609" s="1636"/>
      <c r="AL1609" s="483"/>
      <c r="AM1609"/>
      <c r="AQ1609" s="1453"/>
    </row>
    <row r="1610" spans="1:43" ht="27.75" customHeight="1" x14ac:dyDescent="0.2">
      <c r="A1610" s="1818" t="s">
        <v>3595</v>
      </c>
      <c r="B1610" s="1819"/>
      <c r="C1610" s="1820"/>
      <c r="D1610" s="1820"/>
      <c r="E1610" s="1038">
        <v>644</v>
      </c>
      <c r="F1610" s="1038" t="s">
        <v>2679</v>
      </c>
      <c r="G1610" s="1039" t="s">
        <v>38</v>
      </c>
      <c r="H1610" s="1821"/>
      <c r="I1610" s="1822"/>
      <c r="J1610" s="1823" t="s">
        <v>2686</v>
      </c>
      <c r="K1610" s="868">
        <v>3000</v>
      </c>
      <c r="L1610" s="1809" t="s">
        <v>778</v>
      </c>
      <c r="M1610" s="1824">
        <v>11.959999999999999</v>
      </c>
      <c r="N1610" s="1825"/>
      <c r="O1610" s="873">
        <v>243880.94400000002</v>
      </c>
      <c r="P1610" s="866"/>
      <c r="Q1610" s="1073">
        <v>48044.545959999996</v>
      </c>
      <c r="R1610" s="1073">
        <v>15705.932819999998</v>
      </c>
      <c r="S1610" s="1073">
        <v>4877.6188700000002</v>
      </c>
      <c r="T1610" s="874">
        <v>312509.04165000003</v>
      </c>
      <c r="U1610" s="870">
        <v>50313.955730000009</v>
      </c>
      <c r="V1610" s="870">
        <v>362822.99738000002</v>
      </c>
      <c r="W1610" s="875">
        <v>12850.182799999999</v>
      </c>
      <c r="X1610" s="875">
        <v>2162.6071999999999</v>
      </c>
      <c r="Y1610" s="875">
        <v>5626.7016000000003</v>
      </c>
      <c r="Z1610" s="870">
        <v>20639.491600000001</v>
      </c>
      <c r="AA1610" s="874">
        <v>383462.48898000002</v>
      </c>
      <c r="AB1610" s="1810">
        <v>6229.4400000000005</v>
      </c>
      <c r="AC1610" s="1810">
        <v>1300.29</v>
      </c>
      <c r="AD1610" s="1810">
        <v>40.83</v>
      </c>
      <c r="AE1610" s="870">
        <v>6824.2199999999993</v>
      </c>
      <c r="AF1610" s="870">
        <v>1424.43</v>
      </c>
      <c r="AG1610" s="870">
        <v>44.730000000000004</v>
      </c>
      <c r="AH1610" s="871">
        <v>391755.86898000003</v>
      </c>
      <c r="AI1610" s="871">
        <v>130.58528966</v>
      </c>
      <c r="AJ1610" s="266"/>
      <c r="AK1610" s="1636">
        <v>249</v>
      </c>
      <c r="AL1610" s="483"/>
      <c r="AM1610"/>
      <c r="AQ1610" s="1453"/>
    </row>
    <row r="1611" spans="1:43" ht="27.75" customHeight="1" x14ac:dyDescent="0.2">
      <c r="A1611" s="804" t="s">
        <v>3058</v>
      </c>
      <c r="B1611" s="805" t="s">
        <v>2279</v>
      </c>
      <c r="C1611" s="975" t="s">
        <v>2560</v>
      </c>
      <c r="D1611" s="975" t="s">
        <v>2564</v>
      </c>
      <c r="E1611" s="766">
        <v>644</v>
      </c>
      <c r="F1611" s="378">
        <v>406</v>
      </c>
      <c r="G1611" s="378" t="s">
        <v>38</v>
      </c>
      <c r="H1611" s="378" t="s">
        <v>3042</v>
      </c>
      <c r="I1611" s="498"/>
      <c r="J1611" s="302" t="s">
        <v>3611</v>
      </c>
      <c r="K1611" s="271">
        <v>1000</v>
      </c>
      <c r="L1611" s="337" t="s">
        <v>778</v>
      </c>
      <c r="M1611" s="384">
        <v>10.28</v>
      </c>
      <c r="N1611" s="498"/>
      <c r="O1611" s="273">
        <v>209516.0736</v>
      </c>
      <c r="P1611" s="269"/>
      <c r="Q1611" s="1055">
        <v>41274.666489999996</v>
      </c>
      <c r="R1611" s="1055">
        <v>13492.835139999997</v>
      </c>
      <c r="S1611" s="1055">
        <v>4190.3214699999999</v>
      </c>
      <c r="T1611" s="274">
        <v>268473.89670000004</v>
      </c>
      <c r="U1611" s="272">
        <v>43224.297380000004</v>
      </c>
      <c r="V1611" s="272">
        <v>311698.19407999999</v>
      </c>
      <c r="W1611" s="275">
        <v>11045.1404</v>
      </c>
      <c r="X1611" s="275">
        <v>1858.8296</v>
      </c>
      <c r="Y1611" s="275">
        <v>4836.3288000000002</v>
      </c>
      <c r="Z1611" s="272">
        <v>17740.2988</v>
      </c>
      <c r="AA1611" s="274">
        <v>329438.49288000003</v>
      </c>
      <c r="AB1611" s="1805">
        <v>2076.48</v>
      </c>
      <c r="AC1611" s="1805">
        <v>433.43</v>
      </c>
      <c r="AD1611" s="1805">
        <v>13.61</v>
      </c>
      <c r="AE1611" s="340">
        <v>2274.7399999999998</v>
      </c>
      <c r="AF1611" s="340">
        <v>474.81</v>
      </c>
      <c r="AG1611" s="340">
        <v>14.91</v>
      </c>
      <c r="AH1611" s="842">
        <v>332202.95288</v>
      </c>
      <c r="AI1611" s="842">
        <v>332.2</v>
      </c>
      <c r="AJ1611" s="266"/>
      <c r="AK1611" s="1636">
        <v>250</v>
      </c>
      <c r="AL1611" s="483"/>
      <c r="AM1611"/>
      <c r="AQ1611" s="1453"/>
    </row>
    <row r="1612" spans="1:43" ht="15" customHeight="1" outlineLevel="1" x14ac:dyDescent="0.2">
      <c r="A1612" s="787"/>
      <c r="B1612" s="781" t="s">
        <v>2279</v>
      </c>
      <c r="C1612" s="977"/>
      <c r="D1612" s="977"/>
      <c r="E1612" s="767">
        <v>644</v>
      </c>
      <c r="F1612" s="276">
        <v>406</v>
      </c>
      <c r="G1612" s="276" t="s">
        <v>38</v>
      </c>
      <c r="H1612" s="277"/>
      <c r="I1612" s="895">
        <v>180</v>
      </c>
      <c r="J1612" s="279" t="s">
        <v>543</v>
      </c>
      <c r="K1612" s="277"/>
      <c r="L1612" s="277"/>
      <c r="M1612" s="754">
        <v>6.46</v>
      </c>
      <c r="N1612" s="1463">
        <v>32</v>
      </c>
      <c r="O1612" s="283">
        <v>120335.07120000001</v>
      </c>
      <c r="P1612" s="284">
        <v>19.7</v>
      </c>
      <c r="Q1612" s="1056">
        <v>23706.009030000001</v>
      </c>
      <c r="R1612" s="1056">
        <v>7749.5785900000001</v>
      </c>
      <c r="S1612" s="1056">
        <v>2406.7014199999999</v>
      </c>
      <c r="T1612" s="285">
        <v>154197.36024000001</v>
      </c>
      <c r="U1612" s="286">
        <v>24825.775000000001</v>
      </c>
      <c r="V1612" s="286">
        <v>179023.13524</v>
      </c>
      <c r="W1612" s="287">
        <v>6940.8177999999998</v>
      </c>
      <c r="X1612" s="287">
        <v>1168.0971999999999</v>
      </c>
      <c r="Y1612" s="287">
        <v>3039.1716000000001</v>
      </c>
      <c r="Z1612" s="286">
        <v>11148.086600000001</v>
      </c>
      <c r="AA1612" s="285">
        <v>190171.22184000001</v>
      </c>
      <c r="AB1612" s="249"/>
      <c r="AC1612" s="249"/>
      <c r="AD1612" s="249"/>
      <c r="AE1612" s="249"/>
      <c r="AF1612" s="249"/>
      <c r="AG1612" s="249"/>
      <c r="AH1612" s="225"/>
      <c r="AI1612" s="225"/>
      <c r="AJ1612" s="266"/>
      <c r="AK1612" s="1636"/>
      <c r="AL1612" s="483"/>
      <c r="AM1612"/>
      <c r="AQ1612" s="1453"/>
    </row>
    <row r="1613" spans="1:43" ht="15" customHeight="1" outlineLevel="1" x14ac:dyDescent="0.2">
      <c r="A1613" s="787"/>
      <c r="B1613" s="781" t="s">
        <v>2279</v>
      </c>
      <c r="C1613" s="977"/>
      <c r="D1613" s="977"/>
      <c r="E1613" s="767">
        <v>644</v>
      </c>
      <c r="F1613" s="276">
        <v>406</v>
      </c>
      <c r="G1613" s="276" t="s">
        <v>38</v>
      </c>
      <c r="H1613" s="277"/>
      <c r="I1613" s="895">
        <v>67</v>
      </c>
      <c r="J1613" s="279" t="s">
        <v>508</v>
      </c>
      <c r="K1613" s="277"/>
      <c r="L1613" s="277"/>
      <c r="M1613" s="754">
        <v>1.26</v>
      </c>
      <c r="N1613" s="1463">
        <v>36</v>
      </c>
      <c r="O1613" s="283">
        <v>27457.768800000002</v>
      </c>
      <c r="P1613" s="284">
        <v>19.7</v>
      </c>
      <c r="Q1613" s="1056">
        <v>5409.1804499999998</v>
      </c>
      <c r="R1613" s="1056">
        <v>1768.2803100000001</v>
      </c>
      <c r="S1613" s="1056">
        <v>549.15538000000004</v>
      </c>
      <c r="T1613" s="285">
        <v>35184.384940000004</v>
      </c>
      <c r="U1613" s="286">
        <v>5664.6859800000002</v>
      </c>
      <c r="V1613" s="286">
        <v>40849.070920000006</v>
      </c>
      <c r="W1613" s="287">
        <v>1353.7818</v>
      </c>
      <c r="X1613" s="287">
        <v>227.83320000000001</v>
      </c>
      <c r="Y1613" s="287">
        <v>592.77959999999996</v>
      </c>
      <c r="Z1613" s="286">
        <v>2174.3946000000001</v>
      </c>
      <c r="AA1613" s="285">
        <v>43023.465520000005</v>
      </c>
      <c r="AB1613" s="249"/>
      <c r="AC1613" s="249"/>
      <c r="AD1613" s="249"/>
      <c r="AE1613" s="249"/>
      <c r="AF1613" s="249"/>
      <c r="AG1613" s="249"/>
      <c r="AH1613" s="225"/>
      <c r="AI1613" s="225"/>
      <c r="AJ1613" s="266"/>
      <c r="AK1613" s="1636"/>
      <c r="AL1613" s="483"/>
      <c r="AM1613"/>
      <c r="AQ1613" s="1453"/>
    </row>
    <row r="1614" spans="1:43" ht="15" customHeight="1" outlineLevel="1" x14ac:dyDescent="0.2">
      <c r="A1614" s="787"/>
      <c r="B1614" s="781" t="s">
        <v>2279</v>
      </c>
      <c r="C1614" s="977"/>
      <c r="D1614" s="977"/>
      <c r="E1614" s="767">
        <v>644</v>
      </c>
      <c r="F1614" s="276">
        <v>406</v>
      </c>
      <c r="G1614" s="276" t="s">
        <v>38</v>
      </c>
      <c r="H1614" s="277"/>
      <c r="I1614" s="895">
        <v>82</v>
      </c>
      <c r="J1614" s="279" t="s">
        <v>560</v>
      </c>
      <c r="K1614" s="277"/>
      <c r="L1614" s="277"/>
      <c r="M1614" s="754">
        <v>1.24</v>
      </c>
      <c r="N1614" s="1463">
        <v>41</v>
      </c>
      <c r="O1614" s="283">
        <v>32876.318399999996</v>
      </c>
      <c r="P1614" s="284">
        <v>19.7</v>
      </c>
      <c r="Q1614" s="1056">
        <v>6476.63472</v>
      </c>
      <c r="R1614" s="1056">
        <v>2117.2348999999999</v>
      </c>
      <c r="S1614" s="1056">
        <v>657.52637000000004</v>
      </c>
      <c r="T1614" s="285">
        <v>42127.714390000001</v>
      </c>
      <c r="U1614" s="286">
        <v>6782.5620200000003</v>
      </c>
      <c r="V1614" s="286">
        <v>48910.276409999999</v>
      </c>
      <c r="W1614" s="287">
        <v>1332.2932000000001</v>
      </c>
      <c r="X1614" s="287">
        <v>224.21680000000001</v>
      </c>
      <c r="Y1614" s="287">
        <v>583.37040000000002</v>
      </c>
      <c r="Z1614" s="286">
        <v>2139.8804</v>
      </c>
      <c r="AA1614" s="285">
        <v>51050.15681</v>
      </c>
      <c r="AB1614" s="249"/>
      <c r="AC1614" s="249"/>
      <c r="AD1614" s="249"/>
      <c r="AE1614" s="249"/>
      <c r="AF1614" s="249"/>
      <c r="AG1614" s="249"/>
      <c r="AH1614" s="225"/>
      <c r="AI1614" s="225"/>
      <c r="AJ1614" s="266"/>
      <c r="AK1614" s="1636"/>
      <c r="AL1614" s="483"/>
      <c r="AM1614"/>
      <c r="AQ1614" s="1453"/>
    </row>
    <row r="1615" spans="1:43" ht="15" customHeight="1" outlineLevel="1" x14ac:dyDescent="0.2">
      <c r="A1615" s="787"/>
      <c r="B1615" s="781" t="s">
        <v>2279</v>
      </c>
      <c r="C1615" s="977"/>
      <c r="D1615" s="977"/>
      <c r="E1615" s="767">
        <v>644</v>
      </c>
      <c r="F1615" s="276">
        <v>406</v>
      </c>
      <c r="G1615" s="276" t="s">
        <v>38</v>
      </c>
      <c r="H1615" s="277"/>
      <c r="I1615" s="895">
        <v>61</v>
      </c>
      <c r="J1615" s="279" t="s">
        <v>509</v>
      </c>
      <c r="K1615" s="277"/>
      <c r="L1615" s="277"/>
      <c r="M1615" s="754">
        <v>1.29</v>
      </c>
      <c r="N1615" s="1463">
        <v>36</v>
      </c>
      <c r="O1615" s="283">
        <v>28111.5252</v>
      </c>
      <c r="P1615" s="284">
        <v>19.7</v>
      </c>
      <c r="Q1615" s="1056">
        <v>5537.9704599999995</v>
      </c>
      <c r="R1615" s="1056">
        <v>1810.38222</v>
      </c>
      <c r="S1615" s="1056">
        <v>562.23050000000001</v>
      </c>
      <c r="T1615" s="285">
        <v>36022.108379999998</v>
      </c>
      <c r="U1615" s="286">
        <v>5799.5594499999997</v>
      </c>
      <c r="V1615" s="286">
        <v>41821.667829999999</v>
      </c>
      <c r="W1615" s="287">
        <v>1386.0146999999999</v>
      </c>
      <c r="X1615" s="287">
        <v>233.2578</v>
      </c>
      <c r="Y1615" s="287">
        <v>606.89340000000004</v>
      </c>
      <c r="Z1615" s="286">
        <v>2226.1659</v>
      </c>
      <c r="AA1615" s="285">
        <v>44047.833729999998</v>
      </c>
      <c r="AB1615" s="249"/>
      <c r="AC1615" s="249"/>
      <c r="AD1615" s="249"/>
      <c r="AE1615" s="249"/>
      <c r="AF1615" s="249"/>
      <c r="AG1615" s="249"/>
      <c r="AH1615" s="225"/>
      <c r="AI1615" s="225"/>
      <c r="AJ1615" s="266"/>
      <c r="AK1615" s="1636"/>
      <c r="AL1615" s="483"/>
      <c r="AM1615"/>
      <c r="AQ1615" s="1453"/>
    </row>
    <row r="1616" spans="1:43" ht="15" customHeight="1" outlineLevel="1" x14ac:dyDescent="0.2">
      <c r="A1616" s="788"/>
      <c r="B1616" s="1816" t="s">
        <v>2279</v>
      </c>
      <c r="C1616" s="978"/>
      <c r="D1616" s="978"/>
      <c r="E1616" s="768">
        <v>644</v>
      </c>
      <c r="F1616" s="289">
        <v>406</v>
      </c>
      <c r="G1616" s="289" t="s">
        <v>38</v>
      </c>
      <c r="H1616" s="290"/>
      <c r="I1616" s="899">
        <v>114</v>
      </c>
      <c r="J1616" s="292" t="s">
        <v>475</v>
      </c>
      <c r="K1616" s="290"/>
      <c r="L1616" s="290"/>
      <c r="M1616" s="1674">
        <v>0.03</v>
      </c>
      <c r="N1616" s="1465">
        <v>39</v>
      </c>
      <c r="O1616" s="296">
        <v>735.39</v>
      </c>
      <c r="P1616" s="297">
        <v>19.7</v>
      </c>
      <c r="Q1616" s="1058">
        <v>144.87182999999999</v>
      </c>
      <c r="R1616" s="1058">
        <v>47.359119999999997</v>
      </c>
      <c r="S1616" s="1058">
        <v>14.707800000000001</v>
      </c>
      <c r="T1616" s="298">
        <v>942.3287499999999</v>
      </c>
      <c r="U1616" s="299">
        <v>151.71493000000001</v>
      </c>
      <c r="V1616" s="299">
        <v>1094.04368</v>
      </c>
      <c r="W1616" s="300">
        <v>32.232900000000001</v>
      </c>
      <c r="X1616" s="300">
        <v>5.4245999999999999</v>
      </c>
      <c r="Y1616" s="300">
        <v>14.113799999999999</v>
      </c>
      <c r="Z1616" s="299">
        <v>51.771299999999997</v>
      </c>
      <c r="AA1616" s="298">
        <v>1145.8149800000001</v>
      </c>
      <c r="AB1616" s="260"/>
      <c r="AC1616" s="260"/>
      <c r="AD1616" s="260"/>
      <c r="AE1616" s="260"/>
      <c r="AF1616" s="260"/>
      <c r="AG1616" s="260"/>
      <c r="AH1616" s="261"/>
      <c r="AI1616" s="261"/>
      <c r="AJ1616" s="266"/>
      <c r="AK1616" s="1636"/>
      <c r="AL1616" s="483"/>
      <c r="AM1616"/>
      <c r="AQ1616" s="1453"/>
    </row>
    <row r="1617" spans="1:43" ht="30" customHeight="1" x14ac:dyDescent="0.2">
      <c r="A1617" s="804" t="s">
        <v>3610</v>
      </c>
      <c r="B1617" s="805" t="s">
        <v>2279</v>
      </c>
      <c r="C1617" s="975" t="s">
        <v>2560</v>
      </c>
      <c r="D1617" s="975" t="s">
        <v>2564</v>
      </c>
      <c r="E1617" s="766">
        <v>644</v>
      </c>
      <c r="F1617" s="378">
        <v>407</v>
      </c>
      <c r="G1617" s="378" t="s">
        <v>38</v>
      </c>
      <c r="H1617" s="378" t="s">
        <v>3043</v>
      </c>
      <c r="I1617" s="498"/>
      <c r="J1617" s="302" t="s">
        <v>3612</v>
      </c>
      <c r="K1617" s="271">
        <v>1000</v>
      </c>
      <c r="L1617" s="337" t="s">
        <v>778</v>
      </c>
      <c r="M1617" s="384">
        <v>0.9</v>
      </c>
      <c r="N1617" s="498"/>
      <c r="O1617" s="273">
        <v>18442.235999999997</v>
      </c>
      <c r="P1617" s="269"/>
      <c r="Q1617" s="1055">
        <v>3633.1205</v>
      </c>
      <c r="R1617" s="1055">
        <v>1187.68001</v>
      </c>
      <c r="S1617" s="1055">
        <v>368.84472000000005</v>
      </c>
      <c r="T1617" s="274">
        <v>23631.881229999999</v>
      </c>
      <c r="U1617" s="272">
        <v>3804.73288</v>
      </c>
      <c r="V1617" s="272">
        <v>27436.614109999999</v>
      </c>
      <c r="W1617" s="275">
        <v>966.98699999999997</v>
      </c>
      <c r="X1617" s="275">
        <v>162.73799999999997</v>
      </c>
      <c r="Y1617" s="275">
        <v>423.41400000000004</v>
      </c>
      <c r="Z1617" s="272">
        <v>1553.1390000000001</v>
      </c>
      <c r="AA1617" s="274">
        <v>28989.753109999998</v>
      </c>
      <c r="AB1617" s="1805">
        <v>2076.48</v>
      </c>
      <c r="AC1617" s="1805">
        <v>433.43</v>
      </c>
      <c r="AD1617" s="1805">
        <v>13.61</v>
      </c>
      <c r="AE1617" s="340">
        <v>2274.7399999999998</v>
      </c>
      <c r="AF1617" s="340">
        <v>474.81</v>
      </c>
      <c r="AG1617" s="340">
        <v>14.91</v>
      </c>
      <c r="AH1617" s="842">
        <v>31754.213109999997</v>
      </c>
      <c r="AI1617" s="842">
        <v>31.75</v>
      </c>
      <c r="AJ1617" s="266"/>
      <c r="AK1617" s="1636">
        <v>251</v>
      </c>
      <c r="AL1617" s="483"/>
      <c r="AM1617"/>
      <c r="AQ1617" s="1453"/>
    </row>
    <row r="1618" spans="1:43" ht="15" customHeight="1" outlineLevel="1" x14ac:dyDescent="0.2">
      <c r="A1618" s="787"/>
      <c r="B1618" s="781" t="s">
        <v>2279</v>
      </c>
      <c r="C1618" s="977"/>
      <c r="D1618" s="977"/>
      <c r="E1618" s="767">
        <v>644</v>
      </c>
      <c r="F1618" s="276">
        <v>407</v>
      </c>
      <c r="G1618" s="276" t="s">
        <v>38</v>
      </c>
      <c r="H1618" s="277"/>
      <c r="I1618" s="895">
        <v>180</v>
      </c>
      <c r="J1618" s="279" t="s">
        <v>543</v>
      </c>
      <c r="K1618" s="277"/>
      <c r="L1618" s="277"/>
      <c r="M1618" s="754">
        <v>0.53</v>
      </c>
      <c r="N1618" s="1463">
        <v>32</v>
      </c>
      <c r="O1618" s="283">
        <v>9872.6916000000001</v>
      </c>
      <c r="P1618" s="284">
        <v>19.7</v>
      </c>
      <c r="Q1618" s="1056">
        <v>1944.9202499999999</v>
      </c>
      <c r="R1618" s="1056">
        <v>635.80133999999998</v>
      </c>
      <c r="S1618" s="1056">
        <v>197.45383000000001</v>
      </c>
      <c r="T1618" s="285">
        <v>12650.86702</v>
      </c>
      <c r="U1618" s="286">
        <v>2036.7895900000001</v>
      </c>
      <c r="V1618" s="286">
        <v>14687.65661</v>
      </c>
      <c r="W1618" s="287">
        <v>569.4479</v>
      </c>
      <c r="X1618" s="287">
        <v>95.834599999999995</v>
      </c>
      <c r="Y1618" s="287">
        <v>249.34379999999999</v>
      </c>
      <c r="Z1618" s="286">
        <v>914.62630000000001</v>
      </c>
      <c r="AA1618" s="285">
        <v>15602.28291</v>
      </c>
      <c r="AB1618" s="249"/>
      <c r="AC1618" s="249"/>
      <c r="AD1618" s="249"/>
      <c r="AE1618" s="249"/>
      <c r="AF1618" s="249"/>
      <c r="AG1618" s="249"/>
      <c r="AH1618" s="225"/>
      <c r="AI1618" s="225"/>
      <c r="AJ1618" s="266"/>
      <c r="AK1618" s="1636"/>
      <c r="AL1618" s="483"/>
      <c r="AM1618"/>
      <c r="AQ1618" s="1453"/>
    </row>
    <row r="1619" spans="1:43" ht="15" customHeight="1" outlineLevel="1" x14ac:dyDescent="0.2">
      <c r="A1619" s="787"/>
      <c r="B1619" s="781" t="s">
        <v>2279</v>
      </c>
      <c r="C1619" s="977"/>
      <c r="D1619" s="977"/>
      <c r="E1619" s="767">
        <v>644</v>
      </c>
      <c r="F1619" s="276">
        <v>407</v>
      </c>
      <c r="G1619" s="276" t="s">
        <v>38</v>
      </c>
      <c r="H1619" s="277"/>
      <c r="I1619" s="895">
        <v>67</v>
      </c>
      <c r="J1619" s="279" t="s">
        <v>508</v>
      </c>
      <c r="K1619" s="277"/>
      <c r="L1619" s="277"/>
      <c r="M1619" s="754">
        <v>0.11</v>
      </c>
      <c r="N1619" s="1463">
        <v>36</v>
      </c>
      <c r="O1619" s="283">
        <v>2397.1068</v>
      </c>
      <c r="P1619" s="284">
        <v>19.7</v>
      </c>
      <c r="Q1619" s="1056">
        <v>472.23003999999997</v>
      </c>
      <c r="R1619" s="1056">
        <v>154.37368000000001</v>
      </c>
      <c r="S1619" s="1056">
        <v>47.942140000000002</v>
      </c>
      <c r="T1619" s="285">
        <v>3071.6526600000002</v>
      </c>
      <c r="U1619" s="286">
        <v>494.53608000000003</v>
      </c>
      <c r="V1619" s="286">
        <v>3566.1887400000001</v>
      </c>
      <c r="W1619" s="287">
        <v>118.18729999999999</v>
      </c>
      <c r="X1619" s="287">
        <v>19.8902</v>
      </c>
      <c r="Y1619" s="287">
        <v>51.750599999999999</v>
      </c>
      <c r="Z1619" s="286">
        <v>189.82809999999998</v>
      </c>
      <c r="AA1619" s="285">
        <v>3756.0168400000002</v>
      </c>
      <c r="AB1619" s="249"/>
      <c r="AC1619" s="249"/>
      <c r="AD1619" s="249"/>
      <c r="AE1619" s="249"/>
      <c r="AF1619" s="249"/>
      <c r="AG1619" s="249"/>
      <c r="AH1619" s="225"/>
      <c r="AI1619" s="225"/>
      <c r="AJ1619" s="266"/>
      <c r="AK1619" s="1636"/>
      <c r="AL1619" s="483"/>
      <c r="AM1619"/>
      <c r="AQ1619" s="1453"/>
    </row>
    <row r="1620" spans="1:43" ht="15" customHeight="1" outlineLevel="1" x14ac:dyDescent="0.2">
      <c r="A1620" s="787"/>
      <c r="B1620" s="781" t="s">
        <v>2279</v>
      </c>
      <c r="C1620" s="977"/>
      <c r="D1620" s="977"/>
      <c r="E1620" s="767">
        <v>644</v>
      </c>
      <c r="F1620" s="276">
        <v>407</v>
      </c>
      <c r="G1620" s="276" t="s">
        <v>38</v>
      </c>
      <c r="H1620" s="277"/>
      <c r="I1620" s="895">
        <v>82</v>
      </c>
      <c r="J1620" s="279" t="s">
        <v>560</v>
      </c>
      <c r="K1620" s="277"/>
      <c r="L1620" s="277"/>
      <c r="M1620" s="754">
        <v>0.09</v>
      </c>
      <c r="N1620" s="1463">
        <v>41</v>
      </c>
      <c r="O1620" s="283">
        <v>2386.1844000000001</v>
      </c>
      <c r="P1620" s="284">
        <v>19.7</v>
      </c>
      <c r="Q1620" s="1056">
        <v>470.07832999999999</v>
      </c>
      <c r="R1620" s="1056">
        <v>153.67027999999999</v>
      </c>
      <c r="S1620" s="1056">
        <v>47.723689999999998</v>
      </c>
      <c r="T1620" s="285">
        <v>3057.6566999999995</v>
      </c>
      <c r="U1620" s="286">
        <v>492.28273000000002</v>
      </c>
      <c r="V1620" s="286">
        <v>3549.9394299999994</v>
      </c>
      <c r="W1620" s="287">
        <v>96.698700000000002</v>
      </c>
      <c r="X1620" s="287">
        <v>16.273800000000001</v>
      </c>
      <c r="Y1620" s="287">
        <v>42.3414</v>
      </c>
      <c r="Z1620" s="286">
        <v>155.31389999999999</v>
      </c>
      <c r="AA1620" s="285">
        <v>3705.2533299999996</v>
      </c>
      <c r="AB1620" s="249"/>
      <c r="AC1620" s="249"/>
      <c r="AD1620" s="249"/>
      <c r="AE1620" s="249"/>
      <c r="AF1620" s="249"/>
      <c r="AG1620" s="249"/>
      <c r="AH1620" s="225"/>
      <c r="AI1620" s="225"/>
      <c r="AJ1620" s="266"/>
      <c r="AK1620" s="1636"/>
      <c r="AL1620" s="483"/>
      <c r="AM1620"/>
      <c r="AQ1620" s="1453"/>
    </row>
    <row r="1621" spans="1:43" ht="15" customHeight="1" outlineLevel="1" x14ac:dyDescent="0.2">
      <c r="A1621" s="787"/>
      <c r="B1621" s="781" t="s">
        <v>2279</v>
      </c>
      <c r="C1621" s="977"/>
      <c r="D1621" s="977"/>
      <c r="E1621" s="767">
        <v>644</v>
      </c>
      <c r="F1621" s="276">
        <v>407</v>
      </c>
      <c r="G1621" s="276" t="s">
        <v>38</v>
      </c>
      <c r="H1621" s="277"/>
      <c r="I1621" s="895">
        <v>61</v>
      </c>
      <c r="J1621" s="279" t="s">
        <v>509</v>
      </c>
      <c r="K1621" s="277"/>
      <c r="L1621" s="277"/>
      <c r="M1621" s="754">
        <v>0.14000000000000001</v>
      </c>
      <c r="N1621" s="1463">
        <v>36</v>
      </c>
      <c r="O1621" s="283">
        <v>3050.8631999999998</v>
      </c>
      <c r="P1621" s="284">
        <v>19.7</v>
      </c>
      <c r="Q1621" s="1056">
        <v>601.02004999999997</v>
      </c>
      <c r="R1621" s="1056">
        <v>196.47559000000001</v>
      </c>
      <c r="S1621" s="1056">
        <v>61.01726</v>
      </c>
      <c r="T1621" s="285">
        <v>3909.3761</v>
      </c>
      <c r="U1621" s="286">
        <v>629.40954999999997</v>
      </c>
      <c r="V1621" s="286">
        <v>4538.7856499999998</v>
      </c>
      <c r="W1621" s="287">
        <v>150.42019999999999</v>
      </c>
      <c r="X1621" s="287">
        <v>25.314800000000002</v>
      </c>
      <c r="Y1621" s="287">
        <v>65.864400000000003</v>
      </c>
      <c r="Z1621" s="286">
        <v>241.5994</v>
      </c>
      <c r="AA1621" s="285">
        <v>4780.3850499999999</v>
      </c>
      <c r="AB1621" s="249"/>
      <c r="AC1621" s="249"/>
      <c r="AD1621" s="249"/>
      <c r="AE1621" s="249"/>
      <c r="AF1621" s="249"/>
      <c r="AG1621" s="249"/>
      <c r="AH1621" s="225"/>
      <c r="AI1621" s="225"/>
      <c r="AJ1621" s="266"/>
      <c r="AK1621" s="1636"/>
      <c r="AL1621" s="483"/>
      <c r="AM1621"/>
      <c r="AQ1621" s="1453"/>
    </row>
    <row r="1622" spans="1:43" ht="15" customHeight="1" outlineLevel="1" x14ac:dyDescent="0.2">
      <c r="A1622" s="788"/>
      <c r="B1622" s="1816" t="s">
        <v>2279</v>
      </c>
      <c r="C1622" s="978"/>
      <c r="D1622" s="978"/>
      <c r="E1622" s="768">
        <v>644</v>
      </c>
      <c r="F1622" s="289">
        <v>407</v>
      </c>
      <c r="G1622" s="289" t="s">
        <v>38</v>
      </c>
      <c r="H1622" s="290"/>
      <c r="I1622" s="899">
        <v>114</v>
      </c>
      <c r="J1622" s="292" t="s">
        <v>475</v>
      </c>
      <c r="K1622" s="290"/>
      <c r="L1622" s="290"/>
      <c r="M1622" s="1674">
        <v>0.03</v>
      </c>
      <c r="N1622" s="1465">
        <v>39</v>
      </c>
      <c r="O1622" s="296">
        <v>735.39</v>
      </c>
      <c r="P1622" s="297">
        <v>19.7</v>
      </c>
      <c r="Q1622" s="1058">
        <v>144.87182999999999</v>
      </c>
      <c r="R1622" s="1058">
        <v>47.359119999999997</v>
      </c>
      <c r="S1622" s="1058">
        <v>14.707800000000001</v>
      </c>
      <c r="T1622" s="298">
        <v>942.3287499999999</v>
      </c>
      <c r="U1622" s="299">
        <v>151.71493000000001</v>
      </c>
      <c r="V1622" s="299">
        <v>1094.04368</v>
      </c>
      <c r="W1622" s="300">
        <v>32.232900000000001</v>
      </c>
      <c r="X1622" s="300">
        <v>5.4245999999999999</v>
      </c>
      <c r="Y1622" s="300">
        <v>14.113799999999999</v>
      </c>
      <c r="Z1622" s="299">
        <v>51.771299999999997</v>
      </c>
      <c r="AA1622" s="298">
        <v>1145.8149800000001</v>
      </c>
      <c r="AB1622" s="260"/>
      <c r="AC1622" s="260"/>
      <c r="AD1622" s="260"/>
      <c r="AE1622" s="260"/>
      <c r="AF1622" s="260"/>
      <c r="AG1622" s="260"/>
      <c r="AH1622" s="261"/>
      <c r="AI1622" s="261"/>
      <c r="AJ1622" s="266"/>
      <c r="AK1622" s="1636"/>
      <c r="AL1622" s="483"/>
      <c r="AM1622"/>
      <c r="AQ1622" s="1453"/>
    </row>
    <row r="1623" spans="1:43" ht="31.5" customHeight="1" x14ac:dyDescent="0.2">
      <c r="A1623" s="804" t="s">
        <v>3614</v>
      </c>
      <c r="B1623" s="805" t="s">
        <v>2279</v>
      </c>
      <c r="C1623" s="975" t="s">
        <v>2560</v>
      </c>
      <c r="D1623" s="975" t="s">
        <v>2564</v>
      </c>
      <c r="E1623" s="766">
        <v>644</v>
      </c>
      <c r="F1623" s="378">
        <v>408</v>
      </c>
      <c r="G1623" s="378" t="s">
        <v>38</v>
      </c>
      <c r="H1623" s="378" t="s">
        <v>3044</v>
      </c>
      <c r="I1623" s="498"/>
      <c r="J1623" s="302" t="s">
        <v>3613</v>
      </c>
      <c r="K1623" s="271">
        <v>1000</v>
      </c>
      <c r="L1623" s="337" t="s">
        <v>778</v>
      </c>
      <c r="M1623" s="384">
        <v>0.77999999999999992</v>
      </c>
      <c r="N1623" s="498"/>
      <c r="O1623" s="273">
        <v>15922.634399999999</v>
      </c>
      <c r="P1623" s="269"/>
      <c r="Q1623" s="1055">
        <v>3136.7589699999999</v>
      </c>
      <c r="R1623" s="1055">
        <v>1025.41767</v>
      </c>
      <c r="S1623" s="1055">
        <v>318.45267999999999</v>
      </c>
      <c r="T1623" s="274">
        <v>20403.263719999995</v>
      </c>
      <c r="U1623" s="272">
        <v>3284.9254700000001</v>
      </c>
      <c r="V1623" s="272">
        <v>23688.189189999994</v>
      </c>
      <c r="W1623" s="275">
        <v>838.05539999999996</v>
      </c>
      <c r="X1623" s="275">
        <v>141.03959999999998</v>
      </c>
      <c r="Y1623" s="275">
        <v>366.95880000000005</v>
      </c>
      <c r="Z1623" s="272">
        <v>1346.0537999999997</v>
      </c>
      <c r="AA1623" s="274">
        <v>25034.242989999995</v>
      </c>
      <c r="AB1623" s="1805">
        <v>2076.48</v>
      </c>
      <c r="AC1623" s="1805">
        <v>433.43</v>
      </c>
      <c r="AD1623" s="1805">
        <v>13.61</v>
      </c>
      <c r="AE1623" s="340">
        <v>2274.7399999999998</v>
      </c>
      <c r="AF1623" s="340">
        <v>474.81</v>
      </c>
      <c r="AG1623" s="340">
        <v>14.91</v>
      </c>
      <c r="AH1623" s="842">
        <v>27798.702989999998</v>
      </c>
      <c r="AI1623" s="842">
        <v>27.8</v>
      </c>
      <c r="AJ1623" s="266"/>
      <c r="AK1623" s="1636">
        <v>252</v>
      </c>
      <c r="AL1623" s="483"/>
      <c r="AM1623"/>
      <c r="AQ1623" s="1453"/>
    </row>
    <row r="1624" spans="1:43" ht="15" customHeight="1" outlineLevel="1" x14ac:dyDescent="0.2">
      <c r="A1624" s="787"/>
      <c r="B1624" s="781" t="s">
        <v>2279</v>
      </c>
      <c r="C1624" s="977"/>
      <c r="D1624" s="977"/>
      <c r="E1624" s="767">
        <v>644</v>
      </c>
      <c r="F1624" s="276">
        <v>408</v>
      </c>
      <c r="G1624" s="276" t="s">
        <v>38</v>
      </c>
      <c r="H1624" s="277"/>
      <c r="I1624" s="895">
        <v>180</v>
      </c>
      <c r="J1624" s="279" t="s">
        <v>543</v>
      </c>
      <c r="K1624" s="277"/>
      <c r="L1624" s="277"/>
      <c r="M1624" s="754">
        <v>0.47</v>
      </c>
      <c r="N1624" s="1463">
        <v>32</v>
      </c>
      <c r="O1624" s="283">
        <v>8755.0283999999992</v>
      </c>
      <c r="P1624" s="284">
        <v>19.7</v>
      </c>
      <c r="Q1624" s="1056">
        <v>1724.7405900000001</v>
      </c>
      <c r="R1624" s="1056">
        <v>563.82383000000004</v>
      </c>
      <c r="S1624" s="1056">
        <v>175.10057</v>
      </c>
      <c r="T1624" s="285">
        <v>11218.693389999999</v>
      </c>
      <c r="U1624" s="286">
        <v>1806.20964</v>
      </c>
      <c r="V1624" s="286">
        <v>13024.903029999998</v>
      </c>
      <c r="W1624" s="287">
        <v>504.9821</v>
      </c>
      <c r="X1624" s="287">
        <v>84.985399999999998</v>
      </c>
      <c r="Y1624" s="287">
        <v>221.11619999999999</v>
      </c>
      <c r="Z1624" s="286">
        <v>811.08369999999991</v>
      </c>
      <c r="AA1624" s="285">
        <v>13835.986729999997</v>
      </c>
      <c r="AB1624" s="249"/>
      <c r="AC1624" s="249"/>
      <c r="AD1624" s="249"/>
      <c r="AE1624" s="249"/>
      <c r="AF1624" s="249"/>
      <c r="AG1624" s="249"/>
      <c r="AH1624" s="225"/>
      <c r="AI1624" s="225"/>
      <c r="AJ1624" s="266"/>
      <c r="AK1624" s="1636"/>
      <c r="AL1624" s="483"/>
      <c r="AM1624"/>
      <c r="AQ1624" s="1453"/>
    </row>
    <row r="1625" spans="1:43" ht="15" customHeight="1" outlineLevel="1" x14ac:dyDescent="0.2">
      <c r="A1625" s="787"/>
      <c r="B1625" s="781" t="s">
        <v>2279</v>
      </c>
      <c r="C1625" s="977"/>
      <c r="D1625" s="977"/>
      <c r="E1625" s="767">
        <v>644</v>
      </c>
      <c r="F1625" s="276">
        <v>408</v>
      </c>
      <c r="G1625" s="276" t="s">
        <v>38</v>
      </c>
      <c r="H1625" s="277"/>
      <c r="I1625" s="895">
        <v>67</v>
      </c>
      <c r="J1625" s="279" t="s">
        <v>508</v>
      </c>
      <c r="K1625" s="277"/>
      <c r="L1625" s="277"/>
      <c r="M1625" s="754">
        <v>0.09</v>
      </c>
      <c r="N1625" s="1463">
        <v>36</v>
      </c>
      <c r="O1625" s="283">
        <v>1961.2692</v>
      </c>
      <c r="P1625" s="284">
        <v>19.7</v>
      </c>
      <c r="Q1625" s="1056">
        <v>386.37002999999999</v>
      </c>
      <c r="R1625" s="1056">
        <v>126.30574</v>
      </c>
      <c r="S1625" s="1056">
        <v>39.225380000000001</v>
      </c>
      <c r="T1625" s="285">
        <v>2513.1703499999994</v>
      </c>
      <c r="U1625" s="286">
        <v>404.62043</v>
      </c>
      <c r="V1625" s="286">
        <v>2917.7907799999994</v>
      </c>
      <c r="W1625" s="287">
        <v>96.698700000000002</v>
      </c>
      <c r="X1625" s="287">
        <v>16.273800000000001</v>
      </c>
      <c r="Y1625" s="287">
        <v>42.3414</v>
      </c>
      <c r="Z1625" s="286">
        <v>155.31389999999999</v>
      </c>
      <c r="AA1625" s="285">
        <v>3073.1046799999995</v>
      </c>
      <c r="AB1625" s="249"/>
      <c r="AC1625" s="249"/>
      <c r="AD1625" s="249"/>
      <c r="AE1625" s="249"/>
      <c r="AF1625" s="249"/>
      <c r="AG1625" s="249"/>
      <c r="AH1625" s="225"/>
      <c r="AI1625" s="225"/>
      <c r="AJ1625" s="266"/>
      <c r="AK1625" s="1636"/>
      <c r="AL1625" s="483"/>
      <c r="AM1625"/>
      <c r="AQ1625" s="1453"/>
    </row>
    <row r="1626" spans="1:43" ht="15" customHeight="1" outlineLevel="1" x14ac:dyDescent="0.2">
      <c r="A1626" s="787"/>
      <c r="B1626" s="781" t="s">
        <v>2279</v>
      </c>
      <c r="C1626" s="977"/>
      <c r="D1626" s="977"/>
      <c r="E1626" s="767">
        <v>644</v>
      </c>
      <c r="F1626" s="276">
        <v>408</v>
      </c>
      <c r="G1626" s="276" t="s">
        <v>38</v>
      </c>
      <c r="H1626" s="277"/>
      <c r="I1626" s="895">
        <v>82</v>
      </c>
      <c r="J1626" s="279" t="s">
        <v>560</v>
      </c>
      <c r="K1626" s="277"/>
      <c r="L1626" s="277"/>
      <c r="M1626" s="754">
        <v>7.0000000000000007E-2</v>
      </c>
      <c r="N1626" s="1463">
        <v>41</v>
      </c>
      <c r="O1626" s="283">
        <v>1855.9212</v>
      </c>
      <c r="P1626" s="284">
        <v>19.7</v>
      </c>
      <c r="Q1626" s="1056">
        <v>365.61648000000002</v>
      </c>
      <c r="R1626" s="1056">
        <v>119.52133000000001</v>
      </c>
      <c r="S1626" s="1056">
        <v>37.11842</v>
      </c>
      <c r="T1626" s="285">
        <v>2378.1774299999997</v>
      </c>
      <c r="U1626" s="286">
        <v>382.88657000000001</v>
      </c>
      <c r="V1626" s="286">
        <v>2761.0639999999999</v>
      </c>
      <c r="W1626" s="287">
        <v>75.210099999999997</v>
      </c>
      <c r="X1626" s="287">
        <v>12.657400000000001</v>
      </c>
      <c r="Y1626" s="287">
        <v>32.932200000000002</v>
      </c>
      <c r="Z1626" s="286">
        <v>120.7997</v>
      </c>
      <c r="AA1626" s="285">
        <v>2881.8636999999999</v>
      </c>
      <c r="AB1626" s="249"/>
      <c r="AC1626" s="249"/>
      <c r="AD1626" s="249"/>
      <c r="AE1626" s="249"/>
      <c r="AF1626" s="249"/>
      <c r="AG1626" s="249"/>
      <c r="AH1626" s="225"/>
      <c r="AI1626" s="225"/>
      <c r="AJ1626" s="266"/>
      <c r="AK1626" s="1636"/>
      <c r="AL1626" s="483"/>
      <c r="AM1626"/>
      <c r="AQ1626" s="1453"/>
    </row>
    <row r="1627" spans="1:43" ht="15" customHeight="1" outlineLevel="1" x14ac:dyDescent="0.2">
      <c r="A1627" s="787"/>
      <c r="B1627" s="781" t="s">
        <v>2279</v>
      </c>
      <c r="C1627" s="977"/>
      <c r="D1627" s="977"/>
      <c r="E1627" s="767">
        <v>644</v>
      </c>
      <c r="F1627" s="276">
        <v>408</v>
      </c>
      <c r="G1627" s="276" t="s">
        <v>38</v>
      </c>
      <c r="H1627" s="277"/>
      <c r="I1627" s="895">
        <v>61</v>
      </c>
      <c r="J1627" s="279" t="s">
        <v>509</v>
      </c>
      <c r="K1627" s="277"/>
      <c r="L1627" s="277"/>
      <c r="M1627" s="754">
        <v>0.12</v>
      </c>
      <c r="N1627" s="1463">
        <v>36</v>
      </c>
      <c r="O1627" s="283">
        <v>2615.0255999999999</v>
      </c>
      <c r="P1627" s="284">
        <v>19.7</v>
      </c>
      <c r="Q1627" s="1056">
        <v>515.16003999999998</v>
      </c>
      <c r="R1627" s="1056">
        <v>168.40764999999999</v>
      </c>
      <c r="S1627" s="1056">
        <v>52.300510000000003</v>
      </c>
      <c r="T1627" s="285">
        <v>3350.8937999999998</v>
      </c>
      <c r="U1627" s="286">
        <v>539.49390000000005</v>
      </c>
      <c r="V1627" s="286">
        <v>3890.3876999999998</v>
      </c>
      <c r="W1627" s="287">
        <v>128.9316</v>
      </c>
      <c r="X1627" s="287">
        <v>21.698399999999999</v>
      </c>
      <c r="Y1627" s="287">
        <v>56.455199999999998</v>
      </c>
      <c r="Z1627" s="286">
        <v>207.08519999999999</v>
      </c>
      <c r="AA1627" s="285">
        <v>4097.4728999999998</v>
      </c>
      <c r="AB1627" s="249"/>
      <c r="AC1627" s="249"/>
      <c r="AD1627" s="249"/>
      <c r="AE1627" s="249"/>
      <c r="AF1627" s="249"/>
      <c r="AG1627" s="249"/>
      <c r="AH1627" s="225"/>
      <c r="AI1627" s="225"/>
      <c r="AJ1627" s="266"/>
      <c r="AK1627" s="1636"/>
      <c r="AL1627" s="483"/>
      <c r="AM1627"/>
      <c r="AQ1627" s="1453"/>
    </row>
    <row r="1628" spans="1:43" ht="15" customHeight="1" outlineLevel="1" x14ac:dyDescent="0.2">
      <c r="A1628" s="788"/>
      <c r="B1628" s="1816" t="s">
        <v>2279</v>
      </c>
      <c r="C1628" s="978"/>
      <c r="D1628" s="978"/>
      <c r="E1628" s="768">
        <v>644</v>
      </c>
      <c r="F1628" s="289">
        <v>408</v>
      </c>
      <c r="G1628" s="289" t="s">
        <v>38</v>
      </c>
      <c r="H1628" s="290"/>
      <c r="I1628" s="899">
        <v>114</v>
      </c>
      <c r="J1628" s="292" t="s">
        <v>475</v>
      </c>
      <c r="K1628" s="290"/>
      <c r="L1628" s="290"/>
      <c r="M1628" s="1674">
        <v>0.03</v>
      </c>
      <c r="N1628" s="1465">
        <v>39</v>
      </c>
      <c r="O1628" s="296">
        <v>735.39</v>
      </c>
      <c r="P1628" s="297">
        <v>19.7</v>
      </c>
      <c r="Q1628" s="1058">
        <v>144.87182999999999</v>
      </c>
      <c r="R1628" s="1058">
        <v>47.359119999999997</v>
      </c>
      <c r="S1628" s="1058">
        <v>14.707800000000001</v>
      </c>
      <c r="T1628" s="298">
        <v>942.3287499999999</v>
      </c>
      <c r="U1628" s="299">
        <v>151.71493000000001</v>
      </c>
      <c r="V1628" s="299">
        <v>1094.04368</v>
      </c>
      <c r="W1628" s="300">
        <v>32.232900000000001</v>
      </c>
      <c r="X1628" s="300">
        <v>5.4245999999999999</v>
      </c>
      <c r="Y1628" s="300">
        <v>14.113799999999999</v>
      </c>
      <c r="Z1628" s="299">
        <v>51.771299999999997</v>
      </c>
      <c r="AA1628" s="298">
        <v>1145.8149800000001</v>
      </c>
      <c r="AB1628" s="260"/>
      <c r="AC1628" s="260"/>
      <c r="AD1628" s="260"/>
      <c r="AE1628" s="260"/>
      <c r="AF1628" s="260"/>
      <c r="AG1628" s="260"/>
      <c r="AH1628" s="261"/>
      <c r="AI1628" s="261"/>
      <c r="AJ1628" s="266"/>
      <c r="AK1628" s="1636"/>
      <c r="AL1628" s="483"/>
      <c r="AM1628"/>
      <c r="AQ1628" s="1453"/>
    </row>
    <row r="1629" spans="1:43" ht="29.25" customHeight="1" x14ac:dyDescent="0.2">
      <c r="A1629" s="1818" t="s">
        <v>3595</v>
      </c>
      <c r="B1629" s="1819"/>
      <c r="C1629" s="1820"/>
      <c r="D1629" s="1820"/>
      <c r="E1629" s="1038">
        <v>644</v>
      </c>
      <c r="F1629" s="1038" t="s">
        <v>2679</v>
      </c>
      <c r="G1629" s="1039" t="s">
        <v>38</v>
      </c>
      <c r="H1629" s="1821"/>
      <c r="I1629" s="1822"/>
      <c r="J1629" s="1823" t="s">
        <v>2687</v>
      </c>
      <c r="K1629" s="868">
        <v>2000</v>
      </c>
      <c r="L1629" s="1809" t="s">
        <v>778</v>
      </c>
      <c r="M1629" s="1829">
        <v>1.3439999999999999</v>
      </c>
      <c r="N1629" s="1825"/>
      <c r="O1629" s="873">
        <v>27491.89632</v>
      </c>
      <c r="P1629" s="866"/>
      <c r="Q1629" s="1073">
        <v>5415.9035700000004</v>
      </c>
      <c r="R1629" s="1073">
        <v>1770.4781100000002</v>
      </c>
      <c r="S1629" s="1073">
        <v>549.83792999999991</v>
      </c>
      <c r="T1629" s="874">
        <v>35228.11593</v>
      </c>
      <c r="U1629" s="870">
        <v>5671.7266499999996</v>
      </c>
      <c r="V1629" s="870">
        <v>40899.842579999997</v>
      </c>
      <c r="W1629" s="875">
        <v>1444.0339200000003</v>
      </c>
      <c r="X1629" s="875">
        <v>243.02208000000002</v>
      </c>
      <c r="Y1629" s="875">
        <v>632.29823999999996</v>
      </c>
      <c r="Z1629" s="870">
        <v>2319.3542400000001</v>
      </c>
      <c r="AA1629" s="874">
        <v>43219.196819999997</v>
      </c>
      <c r="AB1629" s="1810">
        <v>3322.3680000000004</v>
      </c>
      <c r="AC1629" s="1810">
        <v>693.48800000000006</v>
      </c>
      <c r="AD1629" s="1810">
        <v>21.776</v>
      </c>
      <c r="AE1629" s="870">
        <v>3639.58</v>
      </c>
      <c r="AF1629" s="870">
        <v>759.7</v>
      </c>
      <c r="AG1629" s="870">
        <v>23.86</v>
      </c>
      <c r="AH1629" s="871">
        <v>47642.336819999997</v>
      </c>
      <c r="AI1629" s="871">
        <v>23.821168409999999</v>
      </c>
      <c r="AJ1629" s="266"/>
      <c r="AK1629" s="1636">
        <v>253</v>
      </c>
      <c r="AL1629" s="483"/>
      <c r="AM1629"/>
      <c r="AQ1629" s="1453"/>
    </row>
    <row r="1630" spans="1:43" ht="24.75" customHeight="1" x14ac:dyDescent="0.2">
      <c r="A1630" s="804" t="s">
        <v>3617</v>
      </c>
      <c r="B1630" s="805" t="s">
        <v>2279</v>
      </c>
      <c r="C1630" s="975" t="s">
        <v>2560</v>
      </c>
      <c r="D1630" s="975" t="s">
        <v>2564</v>
      </c>
      <c r="E1630" s="766">
        <v>644</v>
      </c>
      <c r="F1630" s="378">
        <v>402</v>
      </c>
      <c r="G1630" s="378" t="s">
        <v>38</v>
      </c>
      <c r="H1630" s="378" t="s">
        <v>3043</v>
      </c>
      <c r="I1630" s="498"/>
      <c r="J1630" s="302" t="s">
        <v>3615</v>
      </c>
      <c r="K1630" s="271">
        <v>1000</v>
      </c>
      <c r="L1630" s="337" t="s">
        <v>778</v>
      </c>
      <c r="M1630" s="1828">
        <v>0.72</v>
      </c>
      <c r="N1630" s="498"/>
      <c r="O1630" s="273">
        <v>14753.7888</v>
      </c>
      <c r="P1630" s="269"/>
      <c r="Q1630" s="1055">
        <v>2906.4963900000002</v>
      </c>
      <c r="R1630" s="1055">
        <v>950.14399000000014</v>
      </c>
      <c r="S1630" s="1055">
        <v>295.07577999999995</v>
      </c>
      <c r="T1630" s="274">
        <v>18905.504960000002</v>
      </c>
      <c r="U1630" s="272">
        <v>3043.78629</v>
      </c>
      <c r="V1630" s="272">
        <v>21949.291249999998</v>
      </c>
      <c r="W1630" s="275">
        <v>773.58960000000013</v>
      </c>
      <c r="X1630" s="275">
        <v>130.19040000000001</v>
      </c>
      <c r="Y1630" s="275">
        <v>338.7312</v>
      </c>
      <c r="Z1630" s="272">
        <v>1242.5112000000001</v>
      </c>
      <c r="AA1630" s="274">
        <v>23191.802449999999</v>
      </c>
      <c r="AB1630" s="1805">
        <v>1661.1840000000002</v>
      </c>
      <c r="AC1630" s="1805">
        <v>346.74400000000003</v>
      </c>
      <c r="AD1630" s="1805">
        <v>10.888</v>
      </c>
      <c r="AE1630" s="340">
        <v>1819.79</v>
      </c>
      <c r="AF1630" s="340">
        <v>379.85</v>
      </c>
      <c r="AG1630" s="340">
        <v>11.93</v>
      </c>
      <c r="AH1630" s="842">
        <v>25403.372449999999</v>
      </c>
      <c r="AI1630" s="842">
        <v>25.4</v>
      </c>
      <c r="AJ1630" s="266"/>
      <c r="AK1630" s="1636">
        <v>254</v>
      </c>
      <c r="AL1630" s="483"/>
      <c r="AM1630"/>
      <c r="AQ1630" s="1453"/>
    </row>
    <row r="1631" spans="1:43" ht="15" customHeight="1" outlineLevel="1" x14ac:dyDescent="0.2">
      <c r="A1631" s="787"/>
      <c r="B1631" s="781" t="s">
        <v>2279</v>
      </c>
      <c r="C1631" s="977"/>
      <c r="D1631" s="977"/>
      <c r="E1631" s="767">
        <v>644</v>
      </c>
      <c r="F1631" s="276">
        <v>402</v>
      </c>
      <c r="G1631" s="276" t="s">
        <v>38</v>
      </c>
      <c r="H1631" s="277"/>
      <c r="I1631" s="895">
        <v>180</v>
      </c>
      <c r="J1631" s="279" t="s">
        <v>543</v>
      </c>
      <c r="K1631" s="277">
        <v>0.8</v>
      </c>
      <c r="L1631" s="277"/>
      <c r="M1631" s="1826">
        <v>0.42400000000000004</v>
      </c>
      <c r="N1631" s="1463">
        <v>32</v>
      </c>
      <c r="O1631" s="283">
        <v>7898.1532800000004</v>
      </c>
      <c r="P1631" s="284">
        <v>19.7</v>
      </c>
      <c r="Q1631" s="1056">
        <v>1555.9362000000001</v>
      </c>
      <c r="R1631" s="1056">
        <v>508.64107000000001</v>
      </c>
      <c r="S1631" s="1056">
        <v>157.96306999999999</v>
      </c>
      <c r="T1631" s="285">
        <v>10120.69362</v>
      </c>
      <c r="U1631" s="286">
        <v>1629.4316699999999</v>
      </c>
      <c r="V1631" s="286">
        <v>11750.12529</v>
      </c>
      <c r="W1631" s="287">
        <v>455.55831999999998</v>
      </c>
      <c r="X1631" s="287">
        <v>76.667680000000004</v>
      </c>
      <c r="Y1631" s="287">
        <v>199.47504000000001</v>
      </c>
      <c r="Z1631" s="286">
        <v>731.70104000000003</v>
      </c>
      <c r="AA1631" s="285">
        <v>12481.82633</v>
      </c>
      <c r="AB1631" s="249"/>
      <c r="AC1631" s="249"/>
      <c r="AD1631" s="249"/>
      <c r="AE1631" s="249"/>
      <c r="AF1631" s="249"/>
      <c r="AG1631" s="249"/>
      <c r="AH1631" s="225"/>
      <c r="AI1631" s="225"/>
      <c r="AJ1631" s="266"/>
      <c r="AK1631" s="1636"/>
      <c r="AL1631" s="483"/>
      <c r="AM1631"/>
      <c r="AQ1631" s="1453"/>
    </row>
    <row r="1632" spans="1:43" ht="15" customHeight="1" outlineLevel="1" x14ac:dyDescent="0.2">
      <c r="A1632" s="787"/>
      <c r="B1632" s="781" t="s">
        <v>2279</v>
      </c>
      <c r="C1632" s="977"/>
      <c r="D1632" s="977"/>
      <c r="E1632" s="767">
        <v>644</v>
      </c>
      <c r="F1632" s="276">
        <v>402</v>
      </c>
      <c r="G1632" s="276" t="s">
        <v>38</v>
      </c>
      <c r="H1632" s="277"/>
      <c r="I1632" s="895">
        <v>67</v>
      </c>
      <c r="J1632" s="279" t="s">
        <v>508</v>
      </c>
      <c r="K1632" s="277"/>
      <c r="L1632" s="277"/>
      <c r="M1632" s="1826">
        <v>8.8000000000000009E-2</v>
      </c>
      <c r="N1632" s="1463">
        <v>36</v>
      </c>
      <c r="O1632" s="283">
        <v>1917.68544</v>
      </c>
      <c r="P1632" s="284">
        <v>19.7</v>
      </c>
      <c r="Q1632" s="1056">
        <v>377.78402999999997</v>
      </c>
      <c r="R1632" s="1056">
        <v>123.49894</v>
      </c>
      <c r="S1632" s="1056">
        <v>38.35371</v>
      </c>
      <c r="T1632" s="285">
        <v>2457.3221199999998</v>
      </c>
      <c r="U1632" s="286">
        <v>395.62885999999997</v>
      </c>
      <c r="V1632" s="286">
        <v>2852.9509799999996</v>
      </c>
      <c r="W1632" s="287">
        <v>94.549840000000003</v>
      </c>
      <c r="X1632" s="287">
        <v>15.91216</v>
      </c>
      <c r="Y1632" s="287">
        <v>41.400480000000002</v>
      </c>
      <c r="Z1632" s="286">
        <v>151.86248000000001</v>
      </c>
      <c r="AA1632" s="285">
        <v>3004.8134599999994</v>
      </c>
      <c r="AB1632" s="249"/>
      <c r="AC1632" s="249"/>
      <c r="AD1632" s="249"/>
      <c r="AE1632" s="249"/>
      <c r="AF1632" s="249"/>
      <c r="AG1632" s="249"/>
      <c r="AH1632" s="225"/>
      <c r="AI1632" s="225"/>
      <c r="AJ1632" s="266"/>
      <c r="AK1632" s="1636"/>
      <c r="AL1632" s="483"/>
      <c r="AM1632"/>
      <c r="AQ1632" s="1453"/>
    </row>
    <row r="1633" spans="1:43" ht="15" customHeight="1" outlineLevel="1" x14ac:dyDescent="0.2">
      <c r="A1633" s="787"/>
      <c r="B1633" s="781" t="s">
        <v>2279</v>
      </c>
      <c r="C1633" s="977"/>
      <c r="D1633" s="977"/>
      <c r="E1633" s="767">
        <v>644</v>
      </c>
      <c r="F1633" s="276">
        <v>402</v>
      </c>
      <c r="G1633" s="276" t="s">
        <v>38</v>
      </c>
      <c r="H1633" s="277"/>
      <c r="I1633" s="895">
        <v>82</v>
      </c>
      <c r="J1633" s="279" t="s">
        <v>560</v>
      </c>
      <c r="K1633" s="277"/>
      <c r="L1633" s="277"/>
      <c r="M1633" s="1826">
        <v>7.1999999999999995E-2</v>
      </c>
      <c r="N1633" s="1463">
        <v>41</v>
      </c>
      <c r="O1633" s="283">
        <v>1908.9475199999999</v>
      </c>
      <c r="P1633" s="284">
        <v>19.7</v>
      </c>
      <c r="Q1633" s="1056">
        <v>376.06265999999999</v>
      </c>
      <c r="R1633" s="1056">
        <v>122.93622000000001</v>
      </c>
      <c r="S1633" s="1056">
        <v>38.17895</v>
      </c>
      <c r="T1633" s="285">
        <v>2446.1253499999998</v>
      </c>
      <c r="U1633" s="286">
        <v>393.82618000000002</v>
      </c>
      <c r="V1633" s="286">
        <v>2839.9515299999998</v>
      </c>
      <c r="W1633" s="287">
        <v>77.358959999999996</v>
      </c>
      <c r="X1633" s="287">
        <v>13.01904</v>
      </c>
      <c r="Y1633" s="287">
        <v>33.87312</v>
      </c>
      <c r="Z1633" s="286">
        <v>124.25112</v>
      </c>
      <c r="AA1633" s="285">
        <v>2964.2026499999997</v>
      </c>
      <c r="AB1633" s="249"/>
      <c r="AC1633" s="249"/>
      <c r="AD1633" s="249"/>
      <c r="AE1633" s="249"/>
      <c r="AF1633" s="249"/>
      <c r="AG1633" s="249"/>
      <c r="AH1633" s="225"/>
      <c r="AI1633" s="225"/>
      <c r="AJ1633" s="266"/>
      <c r="AK1633" s="1636"/>
      <c r="AL1633" s="483"/>
      <c r="AM1633"/>
      <c r="AQ1633" s="1453"/>
    </row>
    <row r="1634" spans="1:43" ht="15" customHeight="1" outlineLevel="1" x14ac:dyDescent="0.2">
      <c r="A1634" s="787"/>
      <c r="B1634" s="781" t="s">
        <v>2279</v>
      </c>
      <c r="C1634" s="977"/>
      <c r="D1634" s="977"/>
      <c r="E1634" s="767">
        <v>644</v>
      </c>
      <c r="F1634" s="276">
        <v>402</v>
      </c>
      <c r="G1634" s="276" t="s">
        <v>38</v>
      </c>
      <c r="H1634" s="277"/>
      <c r="I1634" s="895">
        <v>61</v>
      </c>
      <c r="J1634" s="279" t="s">
        <v>509</v>
      </c>
      <c r="K1634" s="277"/>
      <c r="L1634" s="277"/>
      <c r="M1634" s="1826">
        <v>0.11200000000000002</v>
      </c>
      <c r="N1634" s="1463">
        <v>36</v>
      </c>
      <c r="O1634" s="283">
        <v>2440.69056</v>
      </c>
      <c r="P1634" s="284">
        <v>19.7</v>
      </c>
      <c r="Q1634" s="1056">
        <v>480.81603999999999</v>
      </c>
      <c r="R1634" s="1056">
        <v>157.18047000000001</v>
      </c>
      <c r="S1634" s="1056">
        <v>48.813809999999997</v>
      </c>
      <c r="T1634" s="285">
        <v>3127.5008800000001</v>
      </c>
      <c r="U1634" s="286">
        <v>503.52764000000002</v>
      </c>
      <c r="V1634" s="286">
        <v>3631.0285199999998</v>
      </c>
      <c r="W1634" s="287">
        <v>120.33616000000001</v>
      </c>
      <c r="X1634" s="287">
        <v>20.251840000000001</v>
      </c>
      <c r="Y1634" s="287">
        <v>52.691519999999997</v>
      </c>
      <c r="Z1634" s="286">
        <v>193.27952000000002</v>
      </c>
      <c r="AA1634" s="285">
        <v>3824.3080399999999</v>
      </c>
      <c r="AB1634" s="249"/>
      <c r="AC1634" s="249"/>
      <c r="AD1634" s="249"/>
      <c r="AE1634" s="249"/>
      <c r="AF1634" s="249"/>
      <c r="AG1634" s="249"/>
      <c r="AH1634" s="225"/>
      <c r="AI1634" s="225"/>
      <c r="AJ1634" s="266"/>
      <c r="AK1634" s="1636"/>
      <c r="AL1634" s="483"/>
      <c r="AM1634"/>
      <c r="AQ1634" s="1453"/>
    </row>
    <row r="1635" spans="1:43" ht="15" customHeight="1" outlineLevel="1" x14ac:dyDescent="0.2">
      <c r="A1635" s="788"/>
      <c r="B1635" s="1816" t="s">
        <v>2279</v>
      </c>
      <c r="C1635" s="978"/>
      <c r="D1635" s="978"/>
      <c r="E1635" s="768">
        <v>644</v>
      </c>
      <c r="F1635" s="289">
        <v>402</v>
      </c>
      <c r="G1635" s="289" t="s">
        <v>38</v>
      </c>
      <c r="H1635" s="290"/>
      <c r="I1635" s="899">
        <v>114</v>
      </c>
      <c r="J1635" s="292" t="s">
        <v>475</v>
      </c>
      <c r="K1635" s="290"/>
      <c r="L1635" s="290"/>
      <c r="M1635" s="1827">
        <v>2.4E-2</v>
      </c>
      <c r="N1635" s="1465">
        <v>39</v>
      </c>
      <c r="O1635" s="296">
        <v>588.31200000000001</v>
      </c>
      <c r="P1635" s="297">
        <v>19.7</v>
      </c>
      <c r="Q1635" s="1058">
        <v>115.89746</v>
      </c>
      <c r="R1635" s="1058">
        <v>37.88729</v>
      </c>
      <c r="S1635" s="1058">
        <v>11.76624</v>
      </c>
      <c r="T1635" s="298">
        <v>753.86299000000008</v>
      </c>
      <c r="U1635" s="299">
        <v>121.37194</v>
      </c>
      <c r="V1635" s="299">
        <v>875.23493000000008</v>
      </c>
      <c r="W1635" s="300">
        <v>25.78632</v>
      </c>
      <c r="X1635" s="300">
        <v>4.3396800000000004</v>
      </c>
      <c r="Y1635" s="300">
        <v>11.291040000000001</v>
      </c>
      <c r="Z1635" s="299">
        <v>41.41704</v>
      </c>
      <c r="AA1635" s="298">
        <v>916.65197000000012</v>
      </c>
      <c r="AB1635" s="260"/>
      <c r="AC1635" s="260"/>
      <c r="AD1635" s="260"/>
      <c r="AE1635" s="260"/>
      <c r="AF1635" s="260"/>
      <c r="AG1635" s="260"/>
      <c r="AH1635" s="261"/>
      <c r="AI1635" s="261"/>
      <c r="AJ1635" s="266"/>
      <c r="AK1635" s="1636"/>
      <c r="AL1635" s="483"/>
      <c r="AM1635"/>
      <c r="AQ1635" s="1453"/>
    </row>
    <row r="1636" spans="1:43" ht="30" customHeight="1" x14ac:dyDescent="0.2">
      <c r="A1636" s="804" t="s">
        <v>3618</v>
      </c>
      <c r="B1636" s="805" t="s">
        <v>2279</v>
      </c>
      <c r="C1636" s="975" t="s">
        <v>2560</v>
      </c>
      <c r="D1636" s="975" t="s">
        <v>2564</v>
      </c>
      <c r="E1636" s="766">
        <v>644</v>
      </c>
      <c r="F1636" s="378">
        <v>403</v>
      </c>
      <c r="G1636" s="378" t="s">
        <v>38</v>
      </c>
      <c r="H1636" s="378" t="s">
        <v>3044</v>
      </c>
      <c r="I1636" s="498"/>
      <c r="J1636" s="302" t="s">
        <v>3616</v>
      </c>
      <c r="K1636" s="271">
        <v>1000</v>
      </c>
      <c r="L1636" s="337" t="s">
        <v>778</v>
      </c>
      <c r="M1636" s="1828">
        <v>0.624</v>
      </c>
      <c r="N1636" s="498"/>
      <c r="O1636" s="273">
        <v>12738.10752</v>
      </c>
      <c r="P1636" s="269"/>
      <c r="Q1636" s="1055">
        <v>2509.4071800000002</v>
      </c>
      <c r="R1636" s="1055">
        <v>820.3341200000001</v>
      </c>
      <c r="S1636" s="1055">
        <v>254.76215000000002</v>
      </c>
      <c r="T1636" s="274">
        <v>16322.610969999998</v>
      </c>
      <c r="U1636" s="272">
        <v>2627.9403599999996</v>
      </c>
      <c r="V1636" s="272">
        <v>18950.551329999998</v>
      </c>
      <c r="W1636" s="275">
        <v>670.44432000000006</v>
      </c>
      <c r="X1636" s="275">
        <v>112.83168000000002</v>
      </c>
      <c r="Y1636" s="275">
        <v>293.56703999999996</v>
      </c>
      <c r="Z1636" s="272">
        <v>1076.84304</v>
      </c>
      <c r="AA1636" s="274">
        <v>20027.394369999995</v>
      </c>
      <c r="AB1636" s="1805">
        <v>1661.1840000000002</v>
      </c>
      <c r="AC1636" s="1805">
        <v>346.74400000000003</v>
      </c>
      <c r="AD1636" s="1805">
        <v>10.888</v>
      </c>
      <c r="AE1636" s="340">
        <v>1819.79</v>
      </c>
      <c r="AF1636" s="340">
        <v>379.85</v>
      </c>
      <c r="AG1636" s="340">
        <v>11.93</v>
      </c>
      <c r="AH1636" s="842">
        <v>22238.964369999994</v>
      </c>
      <c r="AI1636" s="842">
        <v>22.24</v>
      </c>
      <c r="AJ1636" s="266"/>
      <c r="AK1636" s="1636">
        <v>255</v>
      </c>
      <c r="AL1636" s="483"/>
      <c r="AM1636"/>
      <c r="AQ1636" s="1453"/>
    </row>
    <row r="1637" spans="1:43" ht="15" customHeight="1" outlineLevel="1" x14ac:dyDescent="0.2">
      <c r="A1637" s="787"/>
      <c r="B1637" s="781" t="s">
        <v>2279</v>
      </c>
      <c r="C1637" s="977"/>
      <c r="D1637" s="977"/>
      <c r="E1637" s="767">
        <v>644</v>
      </c>
      <c r="F1637" s="276">
        <v>403</v>
      </c>
      <c r="G1637" s="276" t="s">
        <v>38</v>
      </c>
      <c r="H1637" s="277"/>
      <c r="I1637" s="895">
        <v>180</v>
      </c>
      <c r="J1637" s="279" t="s">
        <v>543</v>
      </c>
      <c r="K1637" s="277">
        <v>0.8</v>
      </c>
      <c r="L1637" s="277"/>
      <c r="M1637" s="1826">
        <v>0.376</v>
      </c>
      <c r="N1637" s="1463">
        <v>32</v>
      </c>
      <c r="O1637" s="283">
        <v>7004.0227199999999</v>
      </c>
      <c r="P1637" s="284">
        <v>19.7</v>
      </c>
      <c r="Q1637" s="1056">
        <v>1379.7924800000001</v>
      </c>
      <c r="R1637" s="1056">
        <v>451.05905999999999</v>
      </c>
      <c r="S1637" s="1056">
        <v>140.08045000000001</v>
      </c>
      <c r="T1637" s="285">
        <v>8974.95471</v>
      </c>
      <c r="U1637" s="286">
        <v>1444.9677099999999</v>
      </c>
      <c r="V1637" s="286">
        <v>10419.922419999999</v>
      </c>
      <c r="W1637" s="287">
        <v>403.98568</v>
      </c>
      <c r="X1637" s="287">
        <v>67.988320000000002</v>
      </c>
      <c r="Y1637" s="287">
        <v>176.89295999999999</v>
      </c>
      <c r="Z1637" s="286">
        <v>648.86695999999995</v>
      </c>
      <c r="AA1637" s="285">
        <v>11068.789379999998</v>
      </c>
      <c r="AB1637" s="249"/>
      <c r="AC1637" s="249"/>
      <c r="AD1637" s="249"/>
      <c r="AE1637" s="249"/>
      <c r="AF1637" s="249"/>
      <c r="AG1637" s="249"/>
      <c r="AH1637" s="225"/>
      <c r="AI1637" s="225"/>
      <c r="AJ1637" s="266"/>
      <c r="AK1637" s="1636"/>
      <c r="AL1637" s="483"/>
      <c r="AM1637"/>
      <c r="AQ1637" s="1453"/>
    </row>
    <row r="1638" spans="1:43" ht="15" customHeight="1" outlineLevel="1" x14ac:dyDescent="0.2">
      <c r="A1638" s="787"/>
      <c r="B1638" s="781" t="s">
        <v>2279</v>
      </c>
      <c r="C1638" s="977"/>
      <c r="D1638" s="977"/>
      <c r="E1638" s="767">
        <v>644</v>
      </c>
      <c r="F1638" s="276">
        <v>403</v>
      </c>
      <c r="G1638" s="276" t="s">
        <v>38</v>
      </c>
      <c r="H1638" s="277"/>
      <c r="I1638" s="895">
        <v>67</v>
      </c>
      <c r="J1638" s="279" t="s">
        <v>508</v>
      </c>
      <c r="K1638" s="277"/>
      <c r="L1638" s="277"/>
      <c r="M1638" s="1826">
        <v>7.1999999999999995E-2</v>
      </c>
      <c r="N1638" s="1463">
        <v>36</v>
      </c>
      <c r="O1638" s="283">
        <v>1569.0153600000001</v>
      </c>
      <c r="P1638" s="284">
        <v>19.7</v>
      </c>
      <c r="Q1638" s="1056">
        <v>309.09602999999998</v>
      </c>
      <c r="R1638" s="1056">
        <v>101.04459</v>
      </c>
      <c r="S1638" s="1056">
        <v>31.380310000000001</v>
      </c>
      <c r="T1638" s="285">
        <v>2010.53629</v>
      </c>
      <c r="U1638" s="286">
        <v>323.69634000000002</v>
      </c>
      <c r="V1638" s="286">
        <v>2334.23263</v>
      </c>
      <c r="W1638" s="287">
        <v>77.358959999999996</v>
      </c>
      <c r="X1638" s="287">
        <v>13.01904</v>
      </c>
      <c r="Y1638" s="287">
        <v>33.87312</v>
      </c>
      <c r="Z1638" s="286">
        <v>124.25112</v>
      </c>
      <c r="AA1638" s="285">
        <v>2458.4837499999999</v>
      </c>
      <c r="AB1638" s="249"/>
      <c r="AC1638" s="249"/>
      <c r="AD1638" s="249"/>
      <c r="AE1638" s="249"/>
      <c r="AF1638" s="249"/>
      <c r="AG1638" s="249"/>
      <c r="AH1638" s="225"/>
      <c r="AI1638" s="225"/>
      <c r="AJ1638" s="266"/>
      <c r="AK1638" s="1636"/>
      <c r="AL1638" s="483"/>
      <c r="AM1638"/>
      <c r="AQ1638" s="1453"/>
    </row>
    <row r="1639" spans="1:43" ht="15" customHeight="1" outlineLevel="1" x14ac:dyDescent="0.2">
      <c r="A1639" s="787"/>
      <c r="B1639" s="781" t="s">
        <v>2279</v>
      </c>
      <c r="C1639" s="977"/>
      <c r="D1639" s="977"/>
      <c r="E1639" s="767">
        <v>644</v>
      </c>
      <c r="F1639" s="276">
        <v>403</v>
      </c>
      <c r="G1639" s="276" t="s">
        <v>38</v>
      </c>
      <c r="H1639" s="277"/>
      <c r="I1639" s="895">
        <v>82</v>
      </c>
      <c r="J1639" s="279" t="s">
        <v>560</v>
      </c>
      <c r="K1639" s="277"/>
      <c r="L1639" s="277"/>
      <c r="M1639" s="1826">
        <v>5.6000000000000008E-2</v>
      </c>
      <c r="N1639" s="1463">
        <v>41</v>
      </c>
      <c r="O1639" s="283">
        <v>1484.73696</v>
      </c>
      <c r="P1639" s="284">
        <v>19.7</v>
      </c>
      <c r="Q1639" s="1056">
        <v>292.49318</v>
      </c>
      <c r="R1639" s="1056">
        <v>95.617059999999995</v>
      </c>
      <c r="S1639" s="1056">
        <v>29.694739999999999</v>
      </c>
      <c r="T1639" s="285">
        <v>1902.5419399999998</v>
      </c>
      <c r="U1639" s="286">
        <v>306.30925000000002</v>
      </c>
      <c r="V1639" s="286">
        <v>2208.8511899999999</v>
      </c>
      <c r="W1639" s="287">
        <v>60.168080000000003</v>
      </c>
      <c r="X1639" s="287">
        <v>10.125920000000001</v>
      </c>
      <c r="Y1639" s="287">
        <v>26.345759999999999</v>
      </c>
      <c r="Z1639" s="286">
        <v>96.63976000000001</v>
      </c>
      <c r="AA1639" s="285">
        <v>2305.4909499999999</v>
      </c>
      <c r="AB1639" s="249"/>
      <c r="AC1639" s="249"/>
      <c r="AD1639" s="249"/>
      <c r="AE1639" s="249"/>
      <c r="AF1639" s="249"/>
      <c r="AG1639" s="249"/>
      <c r="AH1639" s="225"/>
      <c r="AI1639" s="225"/>
      <c r="AJ1639" s="266"/>
      <c r="AK1639" s="1636"/>
      <c r="AL1639" s="483"/>
      <c r="AM1639"/>
      <c r="AQ1639" s="1453"/>
    </row>
    <row r="1640" spans="1:43" ht="15" customHeight="1" outlineLevel="1" x14ac:dyDescent="0.2">
      <c r="A1640" s="787"/>
      <c r="B1640" s="781" t="s">
        <v>2279</v>
      </c>
      <c r="C1640" s="977"/>
      <c r="D1640" s="977"/>
      <c r="E1640" s="767">
        <v>644</v>
      </c>
      <c r="F1640" s="276">
        <v>403</v>
      </c>
      <c r="G1640" s="276" t="s">
        <v>38</v>
      </c>
      <c r="H1640" s="277"/>
      <c r="I1640" s="895">
        <v>61</v>
      </c>
      <c r="J1640" s="279" t="s">
        <v>509</v>
      </c>
      <c r="K1640" s="277"/>
      <c r="L1640" s="277"/>
      <c r="M1640" s="1826">
        <v>9.6000000000000002E-2</v>
      </c>
      <c r="N1640" s="1463">
        <v>36</v>
      </c>
      <c r="O1640" s="283">
        <v>2092.0204800000001</v>
      </c>
      <c r="P1640" s="284">
        <v>19.7</v>
      </c>
      <c r="Q1640" s="1056">
        <v>412.12803000000002</v>
      </c>
      <c r="R1640" s="1056">
        <v>134.72612000000001</v>
      </c>
      <c r="S1640" s="1056">
        <v>41.840409999999999</v>
      </c>
      <c r="T1640" s="285">
        <v>2680.7150399999996</v>
      </c>
      <c r="U1640" s="286">
        <v>431.59512000000001</v>
      </c>
      <c r="V1640" s="286">
        <v>3112.3101599999995</v>
      </c>
      <c r="W1640" s="287">
        <v>103.14528</v>
      </c>
      <c r="X1640" s="287">
        <v>17.358720000000002</v>
      </c>
      <c r="Y1640" s="287">
        <v>45.164160000000003</v>
      </c>
      <c r="Z1640" s="286">
        <v>165.66816</v>
      </c>
      <c r="AA1640" s="285">
        <v>3277.9783199999997</v>
      </c>
      <c r="AB1640" s="249"/>
      <c r="AC1640" s="249"/>
      <c r="AD1640" s="249"/>
      <c r="AE1640" s="249"/>
      <c r="AF1640" s="249"/>
      <c r="AG1640" s="249"/>
      <c r="AH1640" s="225"/>
      <c r="AI1640" s="225"/>
      <c r="AJ1640" s="266"/>
      <c r="AK1640" s="1636"/>
      <c r="AL1640" s="483"/>
      <c r="AM1640"/>
      <c r="AQ1640" s="1453"/>
    </row>
    <row r="1641" spans="1:43" ht="15" customHeight="1" outlineLevel="1" x14ac:dyDescent="0.2">
      <c r="A1641" s="788"/>
      <c r="B1641" s="1816" t="s">
        <v>2279</v>
      </c>
      <c r="C1641" s="978"/>
      <c r="D1641" s="978"/>
      <c r="E1641" s="768">
        <v>644</v>
      </c>
      <c r="F1641" s="289">
        <v>403</v>
      </c>
      <c r="G1641" s="289" t="s">
        <v>38</v>
      </c>
      <c r="H1641" s="290"/>
      <c r="I1641" s="899">
        <v>114</v>
      </c>
      <c r="J1641" s="292" t="s">
        <v>475</v>
      </c>
      <c r="K1641" s="290"/>
      <c r="L1641" s="290"/>
      <c r="M1641" s="1827">
        <v>2.4E-2</v>
      </c>
      <c r="N1641" s="1465">
        <v>39</v>
      </c>
      <c r="O1641" s="296">
        <v>588.31200000000001</v>
      </c>
      <c r="P1641" s="297">
        <v>19.7</v>
      </c>
      <c r="Q1641" s="1058">
        <v>115.89746</v>
      </c>
      <c r="R1641" s="1058">
        <v>37.88729</v>
      </c>
      <c r="S1641" s="1058">
        <v>11.76624</v>
      </c>
      <c r="T1641" s="298">
        <v>753.86299000000008</v>
      </c>
      <c r="U1641" s="299">
        <v>121.37194</v>
      </c>
      <c r="V1641" s="299">
        <v>875.23493000000008</v>
      </c>
      <c r="W1641" s="300">
        <v>25.78632</v>
      </c>
      <c r="X1641" s="300">
        <v>4.3396800000000004</v>
      </c>
      <c r="Y1641" s="300">
        <v>11.291040000000001</v>
      </c>
      <c r="Z1641" s="299">
        <v>41.41704</v>
      </c>
      <c r="AA1641" s="298">
        <v>916.65197000000012</v>
      </c>
      <c r="AB1641" s="260"/>
      <c r="AC1641" s="260"/>
      <c r="AD1641" s="260"/>
      <c r="AE1641" s="260"/>
      <c r="AF1641" s="260"/>
      <c r="AG1641" s="260"/>
      <c r="AH1641" s="261"/>
      <c r="AI1641" s="261"/>
      <c r="AJ1641" s="266"/>
      <c r="AK1641" s="1636"/>
      <c r="AL1641" s="483"/>
      <c r="AM1641"/>
      <c r="AQ1641" s="1453"/>
    </row>
    <row r="1642" spans="1:43" ht="24.75" customHeight="1" x14ac:dyDescent="0.2">
      <c r="A1642" s="1818" t="s">
        <v>3595</v>
      </c>
      <c r="B1642" s="1819"/>
      <c r="C1642" s="1820"/>
      <c r="D1642" s="1820"/>
      <c r="E1642" s="1038">
        <v>644</v>
      </c>
      <c r="F1642" s="1038" t="s">
        <v>2679</v>
      </c>
      <c r="G1642" s="1039" t="s">
        <v>38</v>
      </c>
      <c r="H1642" s="1821"/>
      <c r="I1642" s="1822"/>
      <c r="J1642" s="1823" t="s">
        <v>2688</v>
      </c>
      <c r="K1642" s="868">
        <v>3000</v>
      </c>
      <c r="L1642" s="1809" t="s">
        <v>778</v>
      </c>
      <c r="M1642" s="1824">
        <v>2.73</v>
      </c>
      <c r="N1642" s="1825"/>
      <c r="O1642" s="873">
        <v>57970.677599999988</v>
      </c>
      <c r="P1642" s="866"/>
      <c r="Q1642" s="1073">
        <v>14643.393180000003</v>
      </c>
      <c r="R1642" s="1073">
        <v>3733.3116300000002</v>
      </c>
      <c r="S1642" s="1073">
        <v>1159.41354</v>
      </c>
      <c r="T1642" s="874">
        <v>77506.79595</v>
      </c>
      <c r="U1642" s="870">
        <v>12478.594140000001</v>
      </c>
      <c r="V1642" s="870">
        <v>89985.390090000001</v>
      </c>
      <c r="W1642" s="875">
        <v>2933.1938999999998</v>
      </c>
      <c r="X1642" s="875">
        <v>493.63859999999988</v>
      </c>
      <c r="Y1642" s="875">
        <v>1284.3558000000003</v>
      </c>
      <c r="Z1642" s="870">
        <v>4711.1882999999998</v>
      </c>
      <c r="AA1642" s="874">
        <v>94696.578389999995</v>
      </c>
      <c r="AB1642" s="1810">
        <v>11094.49</v>
      </c>
      <c r="AC1642" s="1810">
        <v>1666.76</v>
      </c>
      <c r="AD1642" s="1810">
        <v>24.42</v>
      </c>
      <c r="AE1642" s="870">
        <v>12153.800000000001</v>
      </c>
      <c r="AF1642" s="870">
        <v>1825.9099999999999</v>
      </c>
      <c r="AG1642" s="870">
        <v>26.759999999999998</v>
      </c>
      <c r="AH1642" s="871">
        <v>108703.04839</v>
      </c>
      <c r="AI1642" s="871">
        <v>36.234349463333331</v>
      </c>
      <c r="AJ1642" s="266"/>
      <c r="AK1642" s="1636">
        <v>256</v>
      </c>
      <c r="AL1642" s="483"/>
      <c r="AM1642"/>
      <c r="AQ1642" s="1453"/>
    </row>
    <row r="1643" spans="1:43" ht="25.5" customHeight="1" x14ac:dyDescent="0.2">
      <c r="A1643" s="804" t="s">
        <v>3059</v>
      </c>
      <c r="B1643" s="805" t="s">
        <v>2279</v>
      </c>
      <c r="C1643" s="975" t="s">
        <v>2560</v>
      </c>
      <c r="D1643" s="975" t="s">
        <v>2564</v>
      </c>
      <c r="E1643" s="766">
        <v>644</v>
      </c>
      <c r="F1643" s="378">
        <v>406</v>
      </c>
      <c r="G1643" s="378" t="s">
        <v>38</v>
      </c>
      <c r="H1643" s="378" t="s">
        <v>3045</v>
      </c>
      <c r="I1643" s="498"/>
      <c r="J1643" s="302" t="s">
        <v>3619</v>
      </c>
      <c r="K1643" s="271">
        <v>1000</v>
      </c>
      <c r="L1643" s="337" t="s">
        <v>778</v>
      </c>
      <c r="M1643" s="384">
        <v>0.91</v>
      </c>
      <c r="N1643" s="498"/>
      <c r="O1643" s="273">
        <v>19323.559199999996</v>
      </c>
      <c r="P1643" s="269"/>
      <c r="Q1643" s="1055">
        <v>4881.1310600000006</v>
      </c>
      <c r="R1643" s="1055">
        <v>1244.4372100000001</v>
      </c>
      <c r="S1643" s="1055">
        <v>386.47118</v>
      </c>
      <c r="T1643" s="274">
        <v>25835.59865</v>
      </c>
      <c r="U1643" s="272">
        <v>4159.5313800000004</v>
      </c>
      <c r="V1643" s="272">
        <v>29995.13003</v>
      </c>
      <c r="W1643" s="275">
        <v>977.73129999999992</v>
      </c>
      <c r="X1643" s="275">
        <v>164.54619999999997</v>
      </c>
      <c r="Y1643" s="275">
        <v>428.11860000000007</v>
      </c>
      <c r="Z1643" s="272">
        <v>1570.3960999999999</v>
      </c>
      <c r="AA1643" s="274">
        <v>31565.526129999998</v>
      </c>
      <c r="AB1643" s="1805">
        <v>4245.87</v>
      </c>
      <c r="AC1643" s="1805">
        <v>19.25</v>
      </c>
      <c r="AD1643" s="1805">
        <v>0.28000000000000003</v>
      </c>
      <c r="AE1643" s="340">
        <v>4651.2700000000004</v>
      </c>
      <c r="AF1643" s="340">
        <v>21.09</v>
      </c>
      <c r="AG1643" s="340">
        <v>0.31</v>
      </c>
      <c r="AH1643" s="842">
        <v>36238.196129999997</v>
      </c>
      <c r="AI1643" s="842">
        <v>36.24</v>
      </c>
      <c r="AJ1643" s="266"/>
      <c r="AK1643" s="1636">
        <v>257</v>
      </c>
      <c r="AL1643" s="483"/>
      <c r="AM1643"/>
      <c r="AQ1643" s="1453"/>
    </row>
    <row r="1644" spans="1:43" ht="15" customHeight="1" outlineLevel="1" x14ac:dyDescent="0.2">
      <c r="A1644" s="787"/>
      <c r="B1644" s="781" t="s">
        <v>2279</v>
      </c>
      <c r="C1644" s="977"/>
      <c r="D1644" s="977"/>
      <c r="E1644" s="767">
        <v>644</v>
      </c>
      <c r="F1644" s="276">
        <v>406</v>
      </c>
      <c r="G1644" s="276" t="s">
        <v>38</v>
      </c>
      <c r="H1644" s="277"/>
      <c r="I1644" s="895">
        <v>180</v>
      </c>
      <c r="J1644" s="279" t="s">
        <v>543</v>
      </c>
      <c r="K1644" s="277"/>
      <c r="L1644" s="277"/>
      <c r="M1644" s="281">
        <v>0.51</v>
      </c>
      <c r="N1644" s="1463">
        <v>32</v>
      </c>
      <c r="O1644" s="283">
        <v>9500.1371999999992</v>
      </c>
      <c r="P1644" s="284">
        <v>25.26</v>
      </c>
      <c r="Q1644" s="1056">
        <v>2399.7346600000001</v>
      </c>
      <c r="R1644" s="1056">
        <v>611.80884000000003</v>
      </c>
      <c r="S1644" s="1056">
        <v>190.00273999999999</v>
      </c>
      <c r="T1644" s="285">
        <v>12701.683439999999</v>
      </c>
      <c r="U1644" s="286">
        <v>2044.9710299999999</v>
      </c>
      <c r="V1644" s="286">
        <v>14746.654469999999</v>
      </c>
      <c r="W1644" s="287">
        <v>547.95929999999998</v>
      </c>
      <c r="X1644" s="287">
        <v>92.218199999999996</v>
      </c>
      <c r="Y1644" s="287">
        <v>239.93459999999999</v>
      </c>
      <c r="Z1644" s="286">
        <v>880.11210000000005</v>
      </c>
      <c r="AA1644" s="285">
        <v>15626.76657</v>
      </c>
      <c r="AB1644" s="249"/>
      <c r="AC1644" s="249"/>
      <c r="AD1644" s="249"/>
      <c r="AE1644" s="249"/>
      <c r="AF1644" s="249"/>
      <c r="AG1644" s="249"/>
      <c r="AH1644" s="225"/>
      <c r="AI1644" s="225"/>
      <c r="AJ1644" s="266"/>
      <c r="AK1644" s="1636"/>
      <c r="AL1644" s="483"/>
      <c r="AM1644"/>
      <c r="AQ1644" s="1453"/>
    </row>
    <row r="1645" spans="1:43" ht="15" customHeight="1" outlineLevel="1" x14ac:dyDescent="0.2">
      <c r="A1645" s="787"/>
      <c r="B1645" s="781" t="s">
        <v>2279</v>
      </c>
      <c r="C1645" s="977"/>
      <c r="D1645" s="977"/>
      <c r="E1645" s="767">
        <v>644</v>
      </c>
      <c r="F1645" s="276">
        <v>406</v>
      </c>
      <c r="G1645" s="276" t="s">
        <v>38</v>
      </c>
      <c r="H1645" s="277"/>
      <c r="I1645" s="895">
        <v>67</v>
      </c>
      <c r="J1645" s="279" t="s">
        <v>508</v>
      </c>
      <c r="K1645" s="277"/>
      <c r="L1645" s="277"/>
      <c r="M1645" s="281">
        <v>0.13</v>
      </c>
      <c r="N1645" s="1463">
        <v>36</v>
      </c>
      <c r="O1645" s="283">
        <v>2832.9443999999999</v>
      </c>
      <c r="P1645" s="284">
        <v>25.26</v>
      </c>
      <c r="Q1645" s="1056">
        <v>715.60176000000001</v>
      </c>
      <c r="R1645" s="1056">
        <v>182.44162</v>
      </c>
      <c r="S1645" s="1056">
        <v>56.65889</v>
      </c>
      <c r="T1645" s="285">
        <v>3787.6466700000001</v>
      </c>
      <c r="U1645" s="286">
        <v>609.81110999999999</v>
      </c>
      <c r="V1645" s="286">
        <v>4397.4577799999997</v>
      </c>
      <c r="W1645" s="287">
        <v>139.67590000000001</v>
      </c>
      <c r="X1645" s="287">
        <v>23.506599999999999</v>
      </c>
      <c r="Y1645" s="287">
        <v>61.159799999999997</v>
      </c>
      <c r="Z1645" s="286">
        <v>224.34229999999999</v>
      </c>
      <c r="AA1645" s="285">
        <v>4621.80008</v>
      </c>
      <c r="AB1645" s="249"/>
      <c r="AC1645" s="249"/>
      <c r="AD1645" s="249"/>
      <c r="AE1645" s="249"/>
      <c r="AF1645" s="249"/>
      <c r="AG1645" s="249"/>
      <c r="AH1645" s="225"/>
      <c r="AI1645" s="225"/>
      <c r="AJ1645" s="266"/>
      <c r="AK1645" s="1636"/>
      <c r="AL1645" s="483"/>
      <c r="AM1645"/>
      <c r="AQ1645" s="1453"/>
    </row>
    <row r="1646" spans="1:43" ht="15" customHeight="1" outlineLevel="1" x14ac:dyDescent="0.2">
      <c r="A1646" s="787"/>
      <c r="B1646" s="781" t="s">
        <v>2279</v>
      </c>
      <c r="C1646" s="977"/>
      <c r="D1646" s="977"/>
      <c r="E1646" s="767">
        <v>644</v>
      </c>
      <c r="F1646" s="276">
        <v>406</v>
      </c>
      <c r="G1646" s="276" t="s">
        <v>38</v>
      </c>
      <c r="H1646" s="277"/>
      <c r="I1646" s="895">
        <v>82</v>
      </c>
      <c r="J1646" s="279" t="s">
        <v>560</v>
      </c>
      <c r="K1646" s="277"/>
      <c r="L1646" s="277"/>
      <c r="M1646" s="281">
        <v>0.06</v>
      </c>
      <c r="N1646" s="1463">
        <v>41</v>
      </c>
      <c r="O1646" s="283">
        <v>1590.7896000000001</v>
      </c>
      <c r="P1646" s="284">
        <v>25.26</v>
      </c>
      <c r="Q1646" s="1056">
        <v>401.83345000000003</v>
      </c>
      <c r="R1646" s="1056">
        <v>102.44685</v>
      </c>
      <c r="S1646" s="1056">
        <v>31.81579</v>
      </c>
      <c r="T1646" s="285">
        <v>2126.8856900000001</v>
      </c>
      <c r="U1646" s="286">
        <v>342.42860000000002</v>
      </c>
      <c r="V1646" s="286">
        <v>2469.3142900000003</v>
      </c>
      <c r="W1646" s="287">
        <v>64.465800000000002</v>
      </c>
      <c r="X1646" s="287">
        <v>10.8492</v>
      </c>
      <c r="Y1646" s="287">
        <v>28.227599999999999</v>
      </c>
      <c r="Z1646" s="286">
        <v>103.54259999999999</v>
      </c>
      <c r="AA1646" s="285">
        <v>2572.85689</v>
      </c>
      <c r="AB1646" s="249"/>
      <c r="AC1646" s="249"/>
      <c r="AD1646" s="249"/>
      <c r="AE1646" s="249"/>
      <c r="AF1646" s="249"/>
      <c r="AG1646" s="249"/>
      <c r="AH1646" s="225"/>
      <c r="AI1646" s="225"/>
      <c r="AJ1646" s="266"/>
      <c r="AK1646" s="1636"/>
      <c r="AL1646" s="483"/>
      <c r="AM1646"/>
      <c r="AQ1646" s="1453"/>
    </row>
    <row r="1647" spans="1:43" ht="15" customHeight="1" outlineLevel="1" x14ac:dyDescent="0.2">
      <c r="A1647" s="787"/>
      <c r="B1647" s="781" t="s">
        <v>2279</v>
      </c>
      <c r="C1647" s="977"/>
      <c r="D1647" s="977"/>
      <c r="E1647" s="767">
        <v>644</v>
      </c>
      <c r="F1647" s="276">
        <v>406</v>
      </c>
      <c r="G1647" s="276" t="s">
        <v>38</v>
      </c>
      <c r="H1647" s="277"/>
      <c r="I1647" s="895">
        <v>61</v>
      </c>
      <c r="J1647" s="279" t="s">
        <v>509</v>
      </c>
      <c r="K1647" s="277"/>
      <c r="L1647" s="277"/>
      <c r="M1647" s="281">
        <v>0.11</v>
      </c>
      <c r="N1647" s="1463">
        <v>36</v>
      </c>
      <c r="O1647" s="283">
        <v>2397.1068</v>
      </c>
      <c r="P1647" s="284">
        <v>25.26</v>
      </c>
      <c r="Q1647" s="1056">
        <v>605.50918000000001</v>
      </c>
      <c r="R1647" s="1056">
        <v>154.37368000000001</v>
      </c>
      <c r="S1647" s="1056">
        <v>47.942140000000002</v>
      </c>
      <c r="T1647" s="285">
        <v>3204.9318000000003</v>
      </c>
      <c r="U1647" s="286">
        <v>515.99401999999998</v>
      </c>
      <c r="V1647" s="286">
        <v>3720.9258200000004</v>
      </c>
      <c r="W1647" s="287">
        <v>118.18729999999999</v>
      </c>
      <c r="X1647" s="287">
        <v>19.8902</v>
      </c>
      <c r="Y1647" s="287">
        <v>51.750599999999999</v>
      </c>
      <c r="Z1647" s="286">
        <v>189.82809999999998</v>
      </c>
      <c r="AA1647" s="285">
        <v>3910.7539200000006</v>
      </c>
      <c r="AB1647" s="249"/>
      <c r="AC1647" s="249"/>
      <c r="AD1647" s="249"/>
      <c r="AE1647" s="249"/>
      <c r="AF1647" s="249"/>
      <c r="AG1647" s="249"/>
      <c r="AH1647" s="225"/>
      <c r="AI1647" s="225"/>
      <c r="AJ1647" s="266"/>
      <c r="AK1647" s="1636"/>
      <c r="AL1647" s="483"/>
      <c r="AM1647"/>
      <c r="AQ1647" s="1453"/>
    </row>
    <row r="1648" spans="1:43" ht="15" customHeight="1" outlineLevel="1" x14ac:dyDescent="0.2">
      <c r="A1648" s="787"/>
      <c r="B1648" s="781" t="s">
        <v>2279</v>
      </c>
      <c r="C1648" s="977"/>
      <c r="D1648" s="977"/>
      <c r="E1648" s="767">
        <v>644</v>
      </c>
      <c r="F1648" s="276">
        <v>406</v>
      </c>
      <c r="G1648" s="276" t="s">
        <v>38</v>
      </c>
      <c r="H1648" s="277"/>
      <c r="I1648" s="895">
        <v>140</v>
      </c>
      <c r="J1648" s="279" t="s">
        <v>536</v>
      </c>
      <c r="K1648" s="277"/>
      <c r="L1648" s="277"/>
      <c r="M1648" s="754">
        <v>0.01</v>
      </c>
      <c r="N1648" s="1463">
        <v>39</v>
      </c>
      <c r="O1648" s="283">
        <v>245.13</v>
      </c>
      <c r="P1648" s="284">
        <v>25.26</v>
      </c>
      <c r="Q1648" s="1056">
        <v>61.919840000000001</v>
      </c>
      <c r="R1648" s="1056">
        <v>15.78637</v>
      </c>
      <c r="S1648" s="1056">
        <v>4.9025999999999996</v>
      </c>
      <c r="T1648" s="285">
        <v>327.73881</v>
      </c>
      <c r="U1648" s="286">
        <v>52.765949999999997</v>
      </c>
      <c r="V1648" s="286">
        <v>380.50475999999998</v>
      </c>
      <c r="W1648" s="287">
        <v>10.744300000000001</v>
      </c>
      <c r="X1648" s="287">
        <v>1.8082</v>
      </c>
      <c r="Y1648" s="287">
        <v>4.7046000000000001</v>
      </c>
      <c r="Z1648" s="286">
        <v>17.257100000000001</v>
      </c>
      <c r="AA1648" s="285">
        <v>397.76185999999996</v>
      </c>
      <c r="AB1648" s="249"/>
      <c r="AC1648" s="249"/>
      <c r="AD1648" s="249"/>
      <c r="AE1648" s="249"/>
      <c r="AF1648" s="249"/>
      <c r="AG1648" s="249"/>
      <c r="AH1648" s="225"/>
      <c r="AI1648" s="225"/>
      <c r="AJ1648" s="266"/>
      <c r="AK1648" s="1636"/>
      <c r="AL1648" s="483"/>
      <c r="AM1648"/>
      <c r="AQ1648" s="1453"/>
    </row>
    <row r="1649" spans="1:43" ht="15" customHeight="1" outlineLevel="1" x14ac:dyDescent="0.2">
      <c r="A1649" s="787"/>
      <c r="B1649" s="781" t="s">
        <v>2279</v>
      </c>
      <c r="C1649" s="977"/>
      <c r="D1649" s="977"/>
      <c r="E1649" s="767">
        <v>644</v>
      </c>
      <c r="F1649" s="276">
        <v>406</v>
      </c>
      <c r="G1649" s="276" t="s">
        <v>38</v>
      </c>
      <c r="H1649" s="277"/>
      <c r="I1649" s="895">
        <v>114</v>
      </c>
      <c r="J1649" s="279" t="s">
        <v>475</v>
      </c>
      <c r="K1649" s="277"/>
      <c r="L1649" s="277"/>
      <c r="M1649" s="754">
        <v>0.02</v>
      </c>
      <c r="N1649" s="1463">
        <v>39</v>
      </c>
      <c r="O1649" s="283">
        <v>490.26</v>
      </c>
      <c r="P1649" s="284">
        <v>25.26</v>
      </c>
      <c r="Q1649" s="1056">
        <v>123.83968</v>
      </c>
      <c r="R1649" s="1056">
        <v>31.57274</v>
      </c>
      <c r="S1649" s="1056">
        <v>9.8051999999999992</v>
      </c>
      <c r="T1649" s="285">
        <v>655.47762</v>
      </c>
      <c r="U1649" s="286">
        <v>105.53189999999999</v>
      </c>
      <c r="V1649" s="286">
        <v>761.00951999999995</v>
      </c>
      <c r="W1649" s="287">
        <v>21.488600000000002</v>
      </c>
      <c r="X1649" s="287">
        <v>3.6164000000000001</v>
      </c>
      <c r="Y1649" s="287">
        <v>9.4092000000000002</v>
      </c>
      <c r="Z1649" s="286">
        <v>34.514200000000002</v>
      </c>
      <c r="AA1649" s="285">
        <v>795.52371999999991</v>
      </c>
      <c r="AB1649" s="249"/>
      <c r="AC1649" s="249"/>
      <c r="AD1649" s="249"/>
      <c r="AE1649" s="249"/>
      <c r="AF1649" s="249"/>
      <c r="AG1649" s="249"/>
      <c r="AH1649" s="225"/>
      <c r="AI1649" s="225"/>
      <c r="AJ1649" s="266"/>
      <c r="AK1649" s="1636"/>
      <c r="AL1649" s="483"/>
      <c r="AM1649"/>
      <c r="AQ1649" s="1453"/>
    </row>
    <row r="1650" spans="1:43" ht="15" customHeight="1" outlineLevel="1" x14ac:dyDescent="0.2">
      <c r="A1650" s="787"/>
      <c r="B1650" s="781" t="s">
        <v>2279</v>
      </c>
      <c r="C1650" s="977"/>
      <c r="D1650" s="977"/>
      <c r="E1650" s="767">
        <v>644</v>
      </c>
      <c r="F1650" s="276">
        <v>406</v>
      </c>
      <c r="G1650" s="276" t="s">
        <v>38</v>
      </c>
      <c r="H1650" s="277"/>
      <c r="I1650" s="895">
        <v>116</v>
      </c>
      <c r="J1650" s="279" t="s">
        <v>476</v>
      </c>
      <c r="K1650" s="277"/>
      <c r="L1650" s="277"/>
      <c r="M1650" s="754">
        <v>0.04</v>
      </c>
      <c r="N1650" s="1463">
        <v>38</v>
      </c>
      <c r="O1650" s="283">
        <v>942.80160000000001</v>
      </c>
      <c r="P1650" s="284">
        <v>25.26</v>
      </c>
      <c r="Q1650" s="1056">
        <v>238.15168</v>
      </c>
      <c r="R1650" s="1056">
        <v>60.716419999999999</v>
      </c>
      <c r="S1650" s="1056">
        <v>18.856030000000001</v>
      </c>
      <c r="T1650" s="285">
        <v>1260.5257299999998</v>
      </c>
      <c r="U1650" s="286">
        <v>202.94463999999999</v>
      </c>
      <c r="V1650" s="286">
        <v>1463.4703699999998</v>
      </c>
      <c r="W1650" s="287">
        <v>42.977200000000003</v>
      </c>
      <c r="X1650" s="287">
        <v>7.2328000000000001</v>
      </c>
      <c r="Y1650" s="287">
        <v>18.8184</v>
      </c>
      <c r="Z1650" s="286">
        <v>69.028400000000005</v>
      </c>
      <c r="AA1650" s="285">
        <v>1532.4987699999997</v>
      </c>
      <c r="AB1650" s="249"/>
      <c r="AC1650" s="249"/>
      <c r="AD1650" s="249"/>
      <c r="AE1650" s="249"/>
      <c r="AF1650" s="249"/>
      <c r="AG1650" s="249"/>
      <c r="AH1650" s="225"/>
      <c r="AI1650" s="225"/>
      <c r="AJ1650" s="266"/>
      <c r="AK1650" s="1636"/>
      <c r="AL1650" s="483"/>
      <c r="AM1650"/>
      <c r="AQ1650" s="1453"/>
    </row>
    <row r="1651" spans="1:43" ht="15" customHeight="1" outlineLevel="1" x14ac:dyDescent="0.2">
      <c r="A1651" s="788"/>
      <c r="B1651" s="1816" t="s">
        <v>2279</v>
      </c>
      <c r="C1651" s="978"/>
      <c r="D1651" s="978"/>
      <c r="E1651" s="768">
        <v>644</v>
      </c>
      <c r="F1651" s="289">
        <v>406</v>
      </c>
      <c r="G1651" s="289" t="s">
        <v>38</v>
      </c>
      <c r="H1651" s="290"/>
      <c r="I1651" s="899">
        <v>1</v>
      </c>
      <c r="J1651" s="292" t="s">
        <v>546</v>
      </c>
      <c r="K1651" s="290"/>
      <c r="L1651" s="290"/>
      <c r="M1651" s="1674">
        <v>0.03</v>
      </c>
      <c r="N1651" s="1465">
        <v>54</v>
      </c>
      <c r="O1651" s="296">
        <v>1324.3896</v>
      </c>
      <c r="P1651" s="297">
        <v>25.26</v>
      </c>
      <c r="Q1651" s="1058">
        <v>334.54081000000002</v>
      </c>
      <c r="R1651" s="1058">
        <v>85.290689999999998</v>
      </c>
      <c r="S1651" s="1058">
        <v>26.48779</v>
      </c>
      <c r="T1651" s="298">
        <v>1770.7088899999999</v>
      </c>
      <c r="U1651" s="299">
        <v>285.08413000000002</v>
      </c>
      <c r="V1651" s="299">
        <v>2055.7930200000001</v>
      </c>
      <c r="W1651" s="300">
        <v>32.232900000000001</v>
      </c>
      <c r="X1651" s="300">
        <v>5.4245999999999999</v>
      </c>
      <c r="Y1651" s="300">
        <v>14.113799999999999</v>
      </c>
      <c r="Z1651" s="299">
        <v>51.771299999999997</v>
      </c>
      <c r="AA1651" s="298">
        <v>2107.56432</v>
      </c>
      <c r="AB1651" s="260"/>
      <c r="AC1651" s="260"/>
      <c r="AD1651" s="260"/>
      <c r="AE1651" s="260"/>
      <c r="AF1651" s="260"/>
      <c r="AG1651" s="260"/>
      <c r="AH1651" s="261"/>
      <c r="AI1651" s="261"/>
      <c r="AJ1651" s="266"/>
      <c r="AK1651" s="1636"/>
      <c r="AL1651" s="483"/>
      <c r="AM1651"/>
      <c r="AQ1651" s="1453"/>
    </row>
    <row r="1652" spans="1:43" ht="27.75" customHeight="1" x14ac:dyDescent="0.2">
      <c r="A1652" s="804" t="s">
        <v>3623</v>
      </c>
      <c r="B1652" s="805" t="s">
        <v>2279</v>
      </c>
      <c r="C1652" s="975" t="s">
        <v>2560</v>
      </c>
      <c r="D1652" s="975" t="s">
        <v>2564</v>
      </c>
      <c r="E1652" s="766">
        <v>644</v>
      </c>
      <c r="F1652" s="378">
        <v>407</v>
      </c>
      <c r="G1652" s="378" t="s">
        <v>38</v>
      </c>
      <c r="H1652" s="378" t="s">
        <v>3046</v>
      </c>
      <c r="I1652" s="498"/>
      <c r="J1652" s="302" t="s">
        <v>3620</v>
      </c>
      <c r="K1652" s="271">
        <v>1000</v>
      </c>
      <c r="L1652" s="337" t="s">
        <v>778</v>
      </c>
      <c r="M1652" s="384">
        <v>0.91</v>
      </c>
      <c r="N1652" s="498"/>
      <c r="O1652" s="273">
        <v>19323.559199999996</v>
      </c>
      <c r="P1652" s="269"/>
      <c r="Q1652" s="1055">
        <v>4881.1310600000006</v>
      </c>
      <c r="R1652" s="1055">
        <v>1244.4372100000001</v>
      </c>
      <c r="S1652" s="1055">
        <v>386.47118</v>
      </c>
      <c r="T1652" s="274">
        <v>25835.59865</v>
      </c>
      <c r="U1652" s="272">
        <v>4159.5313800000004</v>
      </c>
      <c r="V1652" s="272">
        <v>29995.13003</v>
      </c>
      <c r="W1652" s="275">
        <v>977.73129999999992</v>
      </c>
      <c r="X1652" s="275">
        <v>164.54619999999997</v>
      </c>
      <c r="Y1652" s="275">
        <v>428.11860000000007</v>
      </c>
      <c r="Z1652" s="272">
        <v>1570.3960999999999</v>
      </c>
      <c r="AA1652" s="274">
        <v>31565.526129999998</v>
      </c>
      <c r="AB1652" s="1805">
        <v>3327.46</v>
      </c>
      <c r="AC1652" s="1805">
        <v>919.21</v>
      </c>
      <c r="AD1652" s="1805">
        <v>13.47</v>
      </c>
      <c r="AE1652" s="340">
        <v>3645.17</v>
      </c>
      <c r="AF1652" s="340">
        <v>1006.98</v>
      </c>
      <c r="AG1652" s="340">
        <v>14.76</v>
      </c>
      <c r="AH1652" s="842">
        <v>36232.436130000002</v>
      </c>
      <c r="AI1652" s="842">
        <v>36.229999999999997</v>
      </c>
      <c r="AJ1652" s="266"/>
      <c r="AK1652" s="1636">
        <v>258</v>
      </c>
      <c r="AL1652" s="483"/>
      <c r="AM1652"/>
      <c r="AQ1652" s="1453"/>
    </row>
    <row r="1653" spans="1:43" ht="15" customHeight="1" outlineLevel="1" x14ac:dyDescent="0.2">
      <c r="A1653" s="787"/>
      <c r="B1653" s="781" t="s">
        <v>2279</v>
      </c>
      <c r="C1653" s="977"/>
      <c r="D1653" s="977"/>
      <c r="E1653" s="767">
        <v>644</v>
      </c>
      <c r="F1653" s="276">
        <v>407</v>
      </c>
      <c r="G1653" s="276" t="s">
        <v>38</v>
      </c>
      <c r="H1653" s="277"/>
      <c r="I1653" s="895">
        <v>180</v>
      </c>
      <c r="J1653" s="279" t="s">
        <v>543</v>
      </c>
      <c r="K1653" s="277"/>
      <c r="L1653" s="277"/>
      <c r="M1653" s="281">
        <v>0.51</v>
      </c>
      <c r="N1653" s="1463">
        <v>32</v>
      </c>
      <c r="O1653" s="283">
        <v>9500.1371999999992</v>
      </c>
      <c r="P1653" s="284">
        <v>25.26</v>
      </c>
      <c r="Q1653" s="1056">
        <v>2399.7346600000001</v>
      </c>
      <c r="R1653" s="1056">
        <v>611.80884000000003</v>
      </c>
      <c r="S1653" s="1056">
        <v>190.00273999999999</v>
      </c>
      <c r="T1653" s="285">
        <v>12701.683439999999</v>
      </c>
      <c r="U1653" s="286">
        <v>2044.9710299999999</v>
      </c>
      <c r="V1653" s="286">
        <v>14746.654469999999</v>
      </c>
      <c r="W1653" s="287">
        <v>547.95929999999998</v>
      </c>
      <c r="X1653" s="287">
        <v>92.218199999999996</v>
      </c>
      <c r="Y1653" s="287">
        <v>239.93459999999999</v>
      </c>
      <c r="Z1653" s="286">
        <v>880.11210000000005</v>
      </c>
      <c r="AA1653" s="285">
        <v>15626.76657</v>
      </c>
      <c r="AB1653" s="249"/>
      <c r="AC1653" s="249"/>
      <c r="AD1653" s="249"/>
      <c r="AE1653" s="249"/>
      <c r="AF1653" s="249"/>
      <c r="AG1653" s="249"/>
      <c r="AH1653" s="225"/>
      <c r="AI1653" s="225"/>
      <c r="AJ1653" s="266"/>
      <c r="AK1653" s="1636"/>
      <c r="AL1653" s="483"/>
      <c r="AM1653"/>
      <c r="AQ1653" s="1453"/>
    </row>
    <row r="1654" spans="1:43" ht="15" customHeight="1" outlineLevel="1" x14ac:dyDescent="0.2">
      <c r="A1654" s="787"/>
      <c r="B1654" s="781" t="s">
        <v>2279</v>
      </c>
      <c r="C1654" s="977"/>
      <c r="D1654" s="977"/>
      <c r="E1654" s="767">
        <v>644</v>
      </c>
      <c r="F1654" s="276">
        <v>407</v>
      </c>
      <c r="G1654" s="276" t="s">
        <v>38</v>
      </c>
      <c r="H1654" s="277"/>
      <c r="I1654" s="895">
        <v>67</v>
      </c>
      <c r="J1654" s="279" t="s">
        <v>508</v>
      </c>
      <c r="K1654" s="277"/>
      <c r="L1654" s="277"/>
      <c r="M1654" s="281">
        <v>0.13</v>
      </c>
      <c r="N1654" s="1463">
        <v>36</v>
      </c>
      <c r="O1654" s="283">
        <v>2832.9443999999999</v>
      </c>
      <c r="P1654" s="284">
        <v>25.26</v>
      </c>
      <c r="Q1654" s="1056">
        <v>715.60176000000001</v>
      </c>
      <c r="R1654" s="1056">
        <v>182.44162</v>
      </c>
      <c r="S1654" s="1056">
        <v>56.65889</v>
      </c>
      <c r="T1654" s="285">
        <v>3787.6466700000001</v>
      </c>
      <c r="U1654" s="286">
        <v>609.81110999999999</v>
      </c>
      <c r="V1654" s="286">
        <v>4397.4577799999997</v>
      </c>
      <c r="W1654" s="287">
        <v>139.67590000000001</v>
      </c>
      <c r="X1654" s="287">
        <v>23.506599999999999</v>
      </c>
      <c r="Y1654" s="287">
        <v>61.159799999999997</v>
      </c>
      <c r="Z1654" s="286">
        <v>224.34229999999999</v>
      </c>
      <c r="AA1654" s="285">
        <v>4621.80008</v>
      </c>
      <c r="AB1654" s="249"/>
      <c r="AC1654" s="249"/>
      <c r="AD1654" s="249"/>
      <c r="AE1654" s="249"/>
      <c r="AF1654" s="249"/>
      <c r="AG1654" s="249"/>
      <c r="AH1654" s="225"/>
      <c r="AI1654" s="225"/>
      <c r="AJ1654" s="266"/>
      <c r="AK1654" s="1636"/>
      <c r="AL1654" s="483"/>
      <c r="AM1654"/>
      <c r="AQ1654" s="1453"/>
    </row>
    <row r="1655" spans="1:43" ht="15" customHeight="1" outlineLevel="1" x14ac:dyDescent="0.2">
      <c r="A1655" s="787"/>
      <c r="B1655" s="781" t="s">
        <v>2279</v>
      </c>
      <c r="C1655" s="977"/>
      <c r="D1655" s="977"/>
      <c r="E1655" s="767">
        <v>644</v>
      </c>
      <c r="F1655" s="276">
        <v>407</v>
      </c>
      <c r="G1655" s="276" t="s">
        <v>38</v>
      </c>
      <c r="H1655" s="277"/>
      <c r="I1655" s="895">
        <v>82</v>
      </c>
      <c r="J1655" s="279" t="s">
        <v>560</v>
      </c>
      <c r="K1655" s="277"/>
      <c r="L1655" s="277"/>
      <c r="M1655" s="281">
        <v>0.06</v>
      </c>
      <c r="N1655" s="1463">
        <v>41</v>
      </c>
      <c r="O1655" s="283">
        <v>1590.7896000000001</v>
      </c>
      <c r="P1655" s="284">
        <v>25.26</v>
      </c>
      <c r="Q1655" s="1056">
        <v>401.83345000000003</v>
      </c>
      <c r="R1655" s="1056">
        <v>102.44685</v>
      </c>
      <c r="S1655" s="1056">
        <v>31.81579</v>
      </c>
      <c r="T1655" s="285">
        <v>2126.8856900000001</v>
      </c>
      <c r="U1655" s="286">
        <v>342.42860000000002</v>
      </c>
      <c r="V1655" s="286">
        <v>2469.3142900000003</v>
      </c>
      <c r="W1655" s="287">
        <v>64.465800000000002</v>
      </c>
      <c r="X1655" s="287">
        <v>10.8492</v>
      </c>
      <c r="Y1655" s="287">
        <v>28.227599999999999</v>
      </c>
      <c r="Z1655" s="286">
        <v>103.54259999999999</v>
      </c>
      <c r="AA1655" s="285">
        <v>2572.85689</v>
      </c>
      <c r="AB1655" s="249"/>
      <c r="AC1655" s="249"/>
      <c r="AD1655" s="249"/>
      <c r="AE1655" s="249"/>
      <c r="AF1655" s="249"/>
      <c r="AG1655" s="249"/>
      <c r="AH1655" s="225"/>
      <c r="AI1655" s="225"/>
      <c r="AJ1655" s="266"/>
      <c r="AK1655" s="1636"/>
      <c r="AL1655" s="483"/>
      <c r="AM1655"/>
      <c r="AQ1655" s="1453"/>
    </row>
    <row r="1656" spans="1:43" ht="15" customHeight="1" outlineLevel="1" x14ac:dyDescent="0.2">
      <c r="A1656" s="787"/>
      <c r="B1656" s="781" t="s">
        <v>2279</v>
      </c>
      <c r="C1656" s="977"/>
      <c r="D1656" s="977"/>
      <c r="E1656" s="767">
        <v>644</v>
      </c>
      <c r="F1656" s="276">
        <v>407</v>
      </c>
      <c r="G1656" s="276" t="s">
        <v>38</v>
      </c>
      <c r="H1656" s="277"/>
      <c r="I1656" s="895">
        <v>61</v>
      </c>
      <c r="J1656" s="279" t="s">
        <v>509</v>
      </c>
      <c r="K1656" s="277"/>
      <c r="L1656" s="277"/>
      <c r="M1656" s="281">
        <v>0.11</v>
      </c>
      <c r="N1656" s="1463">
        <v>36</v>
      </c>
      <c r="O1656" s="283">
        <v>2397.1068</v>
      </c>
      <c r="P1656" s="284">
        <v>25.26</v>
      </c>
      <c r="Q1656" s="1056">
        <v>605.50918000000001</v>
      </c>
      <c r="R1656" s="1056">
        <v>154.37368000000001</v>
      </c>
      <c r="S1656" s="1056">
        <v>47.942140000000002</v>
      </c>
      <c r="T1656" s="285">
        <v>3204.9318000000003</v>
      </c>
      <c r="U1656" s="286">
        <v>515.99401999999998</v>
      </c>
      <c r="V1656" s="286">
        <v>3720.9258200000004</v>
      </c>
      <c r="W1656" s="287">
        <v>118.18729999999999</v>
      </c>
      <c r="X1656" s="287">
        <v>19.8902</v>
      </c>
      <c r="Y1656" s="287">
        <v>51.750599999999999</v>
      </c>
      <c r="Z1656" s="286">
        <v>189.82809999999998</v>
      </c>
      <c r="AA1656" s="285">
        <v>3910.7539200000006</v>
      </c>
      <c r="AB1656" s="249"/>
      <c r="AC1656" s="249"/>
      <c r="AD1656" s="249"/>
      <c r="AE1656" s="249"/>
      <c r="AF1656" s="249"/>
      <c r="AG1656" s="249"/>
      <c r="AH1656" s="225"/>
      <c r="AI1656" s="225"/>
      <c r="AJ1656" s="266"/>
      <c r="AK1656" s="1636"/>
      <c r="AL1656" s="483"/>
      <c r="AM1656"/>
      <c r="AQ1656" s="1453"/>
    </row>
    <row r="1657" spans="1:43" ht="15" customHeight="1" outlineLevel="1" x14ac:dyDescent="0.2">
      <c r="A1657" s="787"/>
      <c r="B1657" s="781" t="s">
        <v>2279</v>
      </c>
      <c r="C1657" s="977"/>
      <c r="D1657" s="977"/>
      <c r="E1657" s="767">
        <v>644</v>
      </c>
      <c r="F1657" s="276">
        <v>407</v>
      </c>
      <c r="G1657" s="276" t="s">
        <v>38</v>
      </c>
      <c r="H1657" s="277"/>
      <c r="I1657" s="895">
        <v>140</v>
      </c>
      <c r="J1657" s="279" t="s">
        <v>536</v>
      </c>
      <c r="K1657" s="277"/>
      <c r="L1657" s="277"/>
      <c r="M1657" s="754">
        <v>0.01</v>
      </c>
      <c r="N1657" s="1463">
        <v>39</v>
      </c>
      <c r="O1657" s="283">
        <v>245.13</v>
      </c>
      <c r="P1657" s="284">
        <v>25.26</v>
      </c>
      <c r="Q1657" s="1056">
        <v>61.919840000000001</v>
      </c>
      <c r="R1657" s="1056">
        <v>15.78637</v>
      </c>
      <c r="S1657" s="1056">
        <v>4.9025999999999996</v>
      </c>
      <c r="T1657" s="285">
        <v>327.73881</v>
      </c>
      <c r="U1657" s="286">
        <v>52.765949999999997</v>
      </c>
      <c r="V1657" s="286">
        <v>380.50475999999998</v>
      </c>
      <c r="W1657" s="287">
        <v>10.744300000000001</v>
      </c>
      <c r="X1657" s="287">
        <v>1.8082</v>
      </c>
      <c r="Y1657" s="287">
        <v>4.7046000000000001</v>
      </c>
      <c r="Z1657" s="286">
        <v>17.257100000000001</v>
      </c>
      <c r="AA1657" s="285">
        <v>397.76185999999996</v>
      </c>
      <c r="AB1657" s="249"/>
      <c r="AC1657" s="249"/>
      <c r="AD1657" s="249"/>
      <c r="AE1657" s="249"/>
      <c r="AF1657" s="249"/>
      <c r="AG1657" s="249"/>
      <c r="AH1657" s="225"/>
      <c r="AI1657" s="225"/>
      <c r="AJ1657" s="266"/>
      <c r="AK1657" s="1636"/>
      <c r="AL1657" s="483"/>
      <c r="AM1657"/>
      <c r="AQ1657" s="1453"/>
    </row>
    <row r="1658" spans="1:43" ht="15" customHeight="1" outlineLevel="1" x14ac:dyDescent="0.2">
      <c r="A1658" s="787"/>
      <c r="B1658" s="781" t="s">
        <v>2279</v>
      </c>
      <c r="C1658" s="977"/>
      <c r="D1658" s="977"/>
      <c r="E1658" s="767">
        <v>644</v>
      </c>
      <c r="F1658" s="276">
        <v>407</v>
      </c>
      <c r="G1658" s="276" t="s">
        <v>38</v>
      </c>
      <c r="H1658" s="277"/>
      <c r="I1658" s="895">
        <v>114</v>
      </c>
      <c r="J1658" s="279" t="s">
        <v>475</v>
      </c>
      <c r="K1658" s="277"/>
      <c r="L1658" s="277"/>
      <c r="M1658" s="754">
        <v>0.02</v>
      </c>
      <c r="N1658" s="1463">
        <v>39</v>
      </c>
      <c r="O1658" s="283">
        <v>490.26</v>
      </c>
      <c r="P1658" s="284">
        <v>25.26</v>
      </c>
      <c r="Q1658" s="1056">
        <v>123.83968</v>
      </c>
      <c r="R1658" s="1056">
        <v>31.57274</v>
      </c>
      <c r="S1658" s="1056">
        <v>9.8051999999999992</v>
      </c>
      <c r="T1658" s="285">
        <v>655.47762</v>
      </c>
      <c r="U1658" s="286">
        <v>105.53189999999999</v>
      </c>
      <c r="V1658" s="286">
        <v>761.00951999999995</v>
      </c>
      <c r="W1658" s="287">
        <v>21.488600000000002</v>
      </c>
      <c r="X1658" s="287">
        <v>3.6164000000000001</v>
      </c>
      <c r="Y1658" s="287">
        <v>9.4092000000000002</v>
      </c>
      <c r="Z1658" s="286">
        <v>34.514200000000002</v>
      </c>
      <c r="AA1658" s="285">
        <v>795.52371999999991</v>
      </c>
      <c r="AB1658" s="249"/>
      <c r="AC1658" s="249"/>
      <c r="AD1658" s="249"/>
      <c r="AE1658" s="249"/>
      <c r="AF1658" s="249"/>
      <c r="AG1658" s="249"/>
      <c r="AH1658" s="225"/>
      <c r="AI1658" s="225"/>
      <c r="AJ1658" s="266"/>
      <c r="AK1658" s="1636"/>
      <c r="AL1658" s="483"/>
      <c r="AM1658"/>
      <c r="AQ1658" s="1453"/>
    </row>
    <row r="1659" spans="1:43" ht="15" customHeight="1" outlineLevel="1" x14ac:dyDescent="0.2">
      <c r="A1659" s="787"/>
      <c r="B1659" s="781" t="s">
        <v>2279</v>
      </c>
      <c r="C1659" s="977"/>
      <c r="D1659" s="977"/>
      <c r="E1659" s="767">
        <v>644</v>
      </c>
      <c r="F1659" s="276">
        <v>407</v>
      </c>
      <c r="G1659" s="276" t="s">
        <v>38</v>
      </c>
      <c r="H1659" s="277"/>
      <c r="I1659" s="895">
        <v>116</v>
      </c>
      <c r="J1659" s="279" t="s">
        <v>476</v>
      </c>
      <c r="K1659" s="277"/>
      <c r="L1659" s="277"/>
      <c r="M1659" s="754">
        <v>0.04</v>
      </c>
      <c r="N1659" s="1463">
        <v>38</v>
      </c>
      <c r="O1659" s="283">
        <v>942.80160000000001</v>
      </c>
      <c r="P1659" s="284">
        <v>25.26</v>
      </c>
      <c r="Q1659" s="1056">
        <v>238.15168</v>
      </c>
      <c r="R1659" s="1056">
        <v>60.716419999999999</v>
      </c>
      <c r="S1659" s="1056">
        <v>18.856030000000001</v>
      </c>
      <c r="T1659" s="285">
        <v>1260.5257299999998</v>
      </c>
      <c r="U1659" s="286">
        <v>202.94463999999999</v>
      </c>
      <c r="V1659" s="286">
        <v>1463.4703699999998</v>
      </c>
      <c r="W1659" s="287">
        <v>42.977200000000003</v>
      </c>
      <c r="X1659" s="287">
        <v>7.2328000000000001</v>
      </c>
      <c r="Y1659" s="287">
        <v>18.8184</v>
      </c>
      <c r="Z1659" s="286">
        <v>69.028400000000005</v>
      </c>
      <c r="AA1659" s="285">
        <v>1532.4987699999997</v>
      </c>
      <c r="AB1659" s="249"/>
      <c r="AC1659" s="249"/>
      <c r="AD1659" s="249"/>
      <c r="AE1659" s="249"/>
      <c r="AF1659" s="249"/>
      <c r="AG1659" s="249"/>
      <c r="AH1659" s="225"/>
      <c r="AI1659" s="225"/>
      <c r="AJ1659" s="266"/>
      <c r="AK1659" s="1636"/>
      <c r="AL1659" s="483"/>
      <c r="AM1659"/>
      <c r="AQ1659" s="1453"/>
    </row>
    <row r="1660" spans="1:43" ht="15" customHeight="1" outlineLevel="1" x14ac:dyDescent="0.2">
      <c r="A1660" s="788"/>
      <c r="B1660" s="1816" t="s">
        <v>2279</v>
      </c>
      <c r="C1660" s="978"/>
      <c r="D1660" s="978"/>
      <c r="E1660" s="768">
        <v>644</v>
      </c>
      <c r="F1660" s="289">
        <v>407</v>
      </c>
      <c r="G1660" s="289" t="s">
        <v>38</v>
      </c>
      <c r="H1660" s="290"/>
      <c r="I1660" s="899">
        <v>1</v>
      </c>
      <c r="J1660" s="292" t="s">
        <v>546</v>
      </c>
      <c r="K1660" s="290"/>
      <c r="L1660" s="290"/>
      <c r="M1660" s="1674">
        <v>0.03</v>
      </c>
      <c r="N1660" s="1465">
        <v>54</v>
      </c>
      <c r="O1660" s="296">
        <v>1324.3896</v>
      </c>
      <c r="P1660" s="297">
        <v>25.26</v>
      </c>
      <c r="Q1660" s="1058">
        <v>334.54081000000002</v>
      </c>
      <c r="R1660" s="1058">
        <v>85.290689999999998</v>
      </c>
      <c r="S1660" s="1058">
        <v>26.48779</v>
      </c>
      <c r="T1660" s="298">
        <v>1770.7088899999999</v>
      </c>
      <c r="U1660" s="299">
        <v>285.08413000000002</v>
      </c>
      <c r="V1660" s="299">
        <v>2055.7930200000001</v>
      </c>
      <c r="W1660" s="300">
        <v>32.232900000000001</v>
      </c>
      <c r="X1660" s="300">
        <v>5.4245999999999999</v>
      </c>
      <c r="Y1660" s="300">
        <v>14.113799999999999</v>
      </c>
      <c r="Z1660" s="299">
        <v>51.771299999999997</v>
      </c>
      <c r="AA1660" s="298">
        <v>2107.56432</v>
      </c>
      <c r="AB1660" s="260"/>
      <c r="AC1660" s="260"/>
      <c r="AD1660" s="260"/>
      <c r="AE1660" s="260"/>
      <c r="AF1660" s="260"/>
      <c r="AG1660" s="260"/>
      <c r="AH1660" s="261"/>
      <c r="AI1660" s="261"/>
      <c r="AJ1660" s="266"/>
      <c r="AK1660" s="1636"/>
      <c r="AL1660" s="483"/>
      <c r="AM1660"/>
      <c r="AQ1660" s="1453"/>
    </row>
    <row r="1661" spans="1:43" ht="26.25" customHeight="1" x14ac:dyDescent="0.2">
      <c r="A1661" s="804" t="s">
        <v>3622</v>
      </c>
      <c r="B1661" s="805" t="s">
        <v>2279</v>
      </c>
      <c r="C1661" s="975" t="s">
        <v>2560</v>
      </c>
      <c r="D1661" s="975" t="s">
        <v>2564</v>
      </c>
      <c r="E1661" s="766">
        <v>644</v>
      </c>
      <c r="F1661" s="378">
        <v>408</v>
      </c>
      <c r="G1661" s="378" t="s">
        <v>38</v>
      </c>
      <c r="H1661" s="378" t="s">
        <v>3047</v>
      </c>
      <c r="I1661" s="498"/>
      <c r="J1661" s="302" t="s">
        <v>3621</v>
      </c>
      <c r="K1661" s="271">
        <v>1000</v>
      </c>
      <c r="L1661" s="337" t="s">
        <v>778</v>
      </c>
      <c r="M1661" s="384">
        <v>0.91</v>
      </c>
      <c r="N1661" s="498"/>
      <c r="O1661" s="273">
        <v>19323.559199999996</v>
      </c>
      <c r="P1661" s="269"/>
      <c r="Q1661" s="1055">
        <v>4881.1310600000006</v>
      </c>
      <c r="R1661" s="1055">
        <v>1244.4372100000001</v>
      </c>
      <c r="S1661" s="1055">
        <v>386.47118</v>
      </c>
      <c r="T1661" s="274">
        <v>25835.59865</v>
      </c>
      <c r="U1661" s="272">
        <v>4159.5313800000004</v>
      </c>
      <c r="V1661" s="272">
        <v>29995.13003</v>
      </c>
      <c r="W1661" s="275">
        <v>977.73129999999992</v>
      </c>
      <c r="X1661" s="275">
        <v>164.54619999999997</v>
      </c>
      <c r="Y1661" s="275">
        <v>428.11860000000007</v>
      </c>
      <c r="Z1661" s="272">
        <v>1570.3960999999999</v>
      </c>
      <c r="AA1661" s="274">
        <v>31565.526129999998</v>
      </c>
      <c r="AB1661" s="1805">
        <v>3521.16</v>
      </c>
      <c r="AC1661" s="1805">
        <v>728.3</v>
      </c>
      <c r="AD1661" s="1805">
        <v>10.67</v>
      </c>
      <c r="AE1661" s="340">
        <v>3857.36</v>
      </c>
      <c r="AF1661" s="340">
        <v>797.84</v>
      </c>
      <c r="AG1661" s="340">
        <v>11.69</v>
      </c>
      <c r="AH1661" s="842">
        <v>36232.416129999998</v>
      </c>
      <c r="AI1661" s="842">
        <v>36.229999999999997</v>
      </c>
      <c r="AJ1661" s="266"/>
      <c r="AK1661" s="1636">
        <v>259</v>
      </c>
      <c r="AL1661" s="483"/>
      <c r="AM1661"/>
      <c r="AQ1661" s="1453"/>
    </row>
    <row r="1662" spans="1:43" ht="15" customHeight="1" outlineLevel="1" x14ac:dyDescent="0.2">
      <c r="A1662" s="787"/>
      <c r="B1662" s="781" t="s">
        <v>2279</v>
      </c>
      <c r="C1662" s="977"/>
      <c r="D1662" s="977"/>
      <c r="E1662" s="767">
        <v>644</v>
      </c>
      <c r="F1662" s="276">
        <v>408</v>
      </c>
      <c r="G1662" s="276" t="s">
        <v>38</v>
      </c>
      <c r="H1662" s="277"/>
      <c r="I1662" s="895">
        <v>180</v>
      </c>
      <c r="J1662" s="279" t="s">
        <v>543</v>
      </c>
      <c r="K1662" s="277"/>
      <c r="L1662" s="277"/>
      <c r="M1662" s="281">
        <v>0.51</v>
      </c>
      <c r="N1662" s="1463">
        <v>32</v>
      </c>
      <c r="O1662" s="283">
        <v>9500.1371999999992</v>
      </c>
      <c r="P1662" s="284">
        <v>25.26</v>
      </c>
      <c r="Q1662" s="1056">
        <v>2399.7346600000001</v>
      </c>
      <c r="R1662" s="1056">
        <v>611.80884000000003</v>
      </c>
      <c r="S1662" s="1056">
        <v>190.00273999999999</v>
      </c>
      <c r="T1662" s="285">
        <v>12701.683439999999</v>
      </c>
      <c r="U1662" s="286">
        <v>2044.9710299999999</v>
      </c>
      <c r="V1662" s="286">
        <v>14746.654469999999</v>
      </c>
      <c r="W1662" s="287">
        <v>547.95929999999998</v>
      </c>
      <c r="X1662" s="287">
        <v>92.218199999999996</v>
      </c>
      <c r="Y1662" s="287">
        <v>239.93459999999999</v>
      </c>
      <c r="Z1662" s="286">
        <v>880.11210000000005</v>
      </c>
      <c r="AA1662" s="285">
        <v>15626.76657</v>
      </c>
      <c r="AB1662" s="249"/>
      <c r="AC1662" s="249"/>
      <c r="AD1662" s="249"/>
      <c r="AE1662" s="249"/>
      <c r="AF1662" s="249"/>
      <c r="AG1662" s="249"/>
      <c r="AH1662" s="225"/>
      <c r="AI1662" s="225"/>
      <c r="AJ1662" s="266"/>
      <c r="AK1662" s="1636"/>
      <c r="AL1662" s="483"/>
      <c r="AM1662"/>
      <c r="AQ1662" s="1453"/>
    </row>
    <row r="1663" spans="1:43" ht="15" customHeight="1" outlineLevel="1" x14ac:dyDescent="0.2">
      <c r="A1663" s="787"/>
      <c r="B1663" s="781" t="s">
        <v>2279</v>
      </c>
      <c r="C1663" s="977"/>
      <c r="D1663" s="977"/>
      <c r="E1663" s="767">
        <v>644</v>
      </c>
      <c r="F1663" s="276">
        <v>408</v>
      </c>
      <c r="G1663" s="276" t="s">
        <v>38</v>
      </c>
      <c r="H1663" s="277"/>
      <c r="I1663" s="895">
        <v>67</v>
      </c>
      <c r="J1663" s="279" t="s">
        <v>508</v>
      </c>
      <c r="K1663" s="277"/>
      <c r="L1663" s="277"/>
      <c r="M1663" s="281">
        <v>0.13</v>
      </c>
      <c r="N1663" s="1463">
        <v>36</v>
      </c>
      <c r="O1663" s="283">
        <v>2832.9443999999999</v>
      </c>
      <c r="P1663" s="284">
        <v>25.26</v>
      </c>
      <c r="Q1663" s="1056">
        <v>715.60176000000001</v>
      </c>
      <c r="R1663" s="1056">
        <v>182.44162</v>
      </c>
      <c r="S1663" s="1056">
        <v>56.65889</v>
      </c>
      <c r="T1663" s="285">
        <v>3787.6466700000001</v>
      </c>
      <c r="U1663" s="286">
        <v>609.81110999999999</v>
      </c>
      <c r="V1663" s="286">
        <v>4397.4577799999997</v>
      </c>
      <c r="W1663" s="287">
        <v>139.67590000000001</v>
      </c>
      <c r="X1663" s="287">
        <v>23.506599999999999</v>
      </c>
      <c r="Y1663" s="287">
        <v>61.159799999999997</v>
      </c>
      <c r="Z1663" s="286">
        <v>224.34229999999999</v>
      </c>
      <c r="AA1663" s="285">
        <v>4621.80008</v>
      </c>
      <c r="AB1663" s="249"/>
      <c r="AC1663" s="249"/>
      <c r="AD1663" s="249"/>
      <c r="AE1663" s="249"/>
      <c r="AF1663" s="249"/>
      <c r="AG1663" s="249"/>
      <c r="AH1663" s="225"/>
      <c r="AI1663" s="225"/>
      <c r="AJ1663" s="266"/>
      <c r="AK1663" s="1636"/>
      <c r="AL1663" s="483"/>
      <c r="AM1663"/>
      <c r="AQ1663" s="1453"/>
    </row>
    <row r="1664" spans="1:43" ht="15" customHeight="1" outlineLevel="1" x14ac:dyDescent="0.2">
      <c r="A1664" s="787"/>
      <c r="B1664" s="781" t="s">
        <v>2279</v>
      </c>
      <c r="C1664" s="977"/>
      <c r="D1664" s="977"/>
      <c r="E1664" s="767">
        <v>644</v>
      </c>
      <c r="F1664" s="276">
        <v>408</v>
      </c>
      <c r="G1664" s="276" t="s">
        <v>38</v>
      </c>
      <c r="H1664" s="277"/>
      <c r="I1664" s="895">
        <v>82</v>
      </c>
      <c r="J1664" s="279" t="s">
        <v>560</v>
      </c>
      <c r="K1664" s="277"/>
      <c r="L1664" s="277"/>
      <c r="M1664" s="281">
        <v>0.06</v>
      </c>
      <c r="N1664" s="1463">
        <v>41</v>
      </c>
      <c r="O1664" s="283">
        <v>1590.7896000000001</v>
      </c>
      <c r="P1664" s="284">
        <v>25.26</v>
      </c>
      <c r="Q1664" s="1056">
        <v>401.83345000000003</v>
      </c>
      <c r="R1664" s="1056">
        <v>102.44685</v>
      </c>
      <c r="S1664" s="1056">
        <v>31.81579</v>
      </c>
      <c r="T1664" s="285">
        <v>2126.8856900000001</v>
      </c>
      <c r="U1664" s="286">
        <v>342.42860000000002</v>
      </c>
      <c r="V1664" s="286">
        <v>2469.3142900000003</v>
      </c>
      <c r="W1664" s="287">
        <v>64.465800000000002</v>
      </c>
      <c r="X1664" s="287">
        <v>10.8492</v>
      </c>
      <c r="Y1664" s="287">
        <v>28.227599999999999</v>
      </c>
      <c r="Z1664" s="286">
        <v>103.54259999999999</v>
      </c>
      <c r="AA1664" s="285">
        <v>2572.85689</v>
      </c>
      <c r="AB1664" s="249"/>
      <c r="AC1664" s="249"/>
      <c r="AD1664" s="249"/>
      <c r="AE1664" s="249"/>
      <c r="AF1664" s="249"/>
      <c r="AG1664" s="249"/>
      <c r="AH1664" s="225"/>
      <c r="AI1664" s="225"/>
      <c r="AJ1664" s="266"/>
      <c r="AK1664" s="1636"/>
      <c r="AL1664" s="483"/>
      <c r="AM1664"/>
      <c r="AQ1664" s="1453"/>
    </row>
    <row r="1665" spans="1:43" ht="15" customHeight="1" outlineLevel="1" x14ac:dyDescent="0.2">
      <c r="A1665" s="787"/>
      <c r="B1665" s="781" t="s">
        <v>2279</v>
      </c>
      <c r="C1665" s="977"/>
      <c r="D1665" s="977"/>
      <c r="E1665" s="767">
        <v>644</v>
      </c>
      <c r="F1665" s="276">
        <v>408</v>
      </c>
      <c r="G1665" s="276" t="s">
        <v>38</v>
      </c>
      <c r="H1665" s="277"/>
      <c r="I1665" s="895">
        <v>61</v>
      </c>
      <c r="J1665" s="279" t="s">
        <v>509</v>
      </c>
      <c r="K1665" s="277"/>
      <c r="L1665" s="277"/>
      <c r="M1665" s="281">
        <v>0.11</v>
      </c>
      <c r="N1665" s="1463">
        <v>36</v>
      </c>
      <c r="O1665" s="283">
        <v>2397.1068</v>
      </c>
      <c r="P1665" s="284">
        <v>25.26</v>
      </c>
      <c r="Q1665" s="1056">
        <v>605.50918000000001</v>
      </c>
      <c r="R1665" s="1056">
        <v>154.37368000000001</v>
      </c>
      <c r="S1665" s="1056">
        <v>47.942140000000002</v>
      </c>
      <c r="T1665" s="285">
        <v>3204.9318000000003</v>
      </c>
      <c r="U1665" s="286">
        <v>515.99401999999998</v>
      </c>
      <c r="V1665" s="286">
        <v>3720.9258200000004</v>
      </c>
      <c r="W1665" s="287">
        <v>118.18729999999999</v>
      </c>
      <c r="X1665" s="287">
        <v>19.8902</v>
      </c>
      <c r="Y1665" s="287">
        <v>51.750599999999999</v>
      </c>
      <c r="Z1665" s="286">
        <v>189.82809999999998</v>
      </c>
      <c r="AA1665" s="285">
        <v>3910.7539200000006</v>
      </c>
      <c r="AB1665" s="249"/>
      <c r="AC1665" s="249"/>
      <c r="AD1665" s="249"/>
      <c r="AE1665" s="249"/>
      <c r="AF1665" s="249"/>
      <c r="AG1665" s="249"/>
      <c r="AH1665" s="225"/>
      <c r="AI1665" s="225"/>
      <c r="AJ1665" s="266"/>
      <c r="AK1665" s="1636"/>
      <c r="AL1665" s="483"/>
      <c r="AM1665"/>
      <c r="AQ1665" s="1453"/>
    </row>
    <row r="1666" spans="1:43" ht="15" customHeight="1" outlineLevel="1" x14ac:dyDescent="0.2">
      <c r="A1666" s="787"/>
      <c r="B1666" s="781" t="s">
        <v>2279</v>
      </c>
      <c r="C1666" s="977"/>
      <c r="D1666" s="977"/>
      <c r="E1666" s="767">
        <v>644</v>
      </c>
      <c r="F1666" s="276">
        <v>408</v>
      </c>
      <c r="G1666" s="276" t="s">
        <v>38</v>
      </c>
      <c r="H1666" s="277"/>
      <c r="I1666" s="895">
        <v>140</v>
      </c>
      <c r="J1666" s="279" t="s">
        <v>536</v>
      </c>
      <c r="K1666" s="277"/>
      <c r="L1666" s="277"/>
      <c r="M1666" s="754">
        <v>0.01</v>
      </c>
      <c r="N1666" s="1463">
        <v>39</v>
      </c>
      <c r="O1666" s="283">
        <v>245.13</v>
      </c>
      <c r="P1666" s="284">
        <v>25.26</v>
      </c>
      <c r="Q1666" s="1056">
        <v>61.919840000000001</v>
      </c>
      <c r="R1666" s="1056">
        <v>15.78637</v>
      </c>
      <c r="S1666" s="1056">
        <v>4.9025999999999996</v>
      </c>
      <c r="T1666" s="285">
        <v>327.73881</v>
      </c>
      <c r="U1666" s="286">
        <v>52.765949999999997</v>
      </c>
      <c r="V1666" s="286">
        <v>380.50475999999998</v>
      </c>
      <c r="W1666" s="287">
        <v>10.744300000000001</v>
      </c>
      <c r="X1666" s="287">
        <v>1.8082</v>
      </c>
      <c r="Y1666" s="287">
        <v>4.7046000000000001</v>
      </c>
      <c r="Z1666" s="286">
        <v>17.257100000000001</v>
      </c>
      <c r="AA1666" s="285">
        <v>397.76185999999996</v>
      </c>
      <c r="AB1666" s="249"/>
      <c r="AC1666" s="249"/>
      <c r="AD1666" s="249"/>
      <c r="AE1666" s="249"/>
      <c r="AF1666" s="249"/>
      <c r="AG1666" s="249"/>
      <c r="AH1666" s="225"/>
      <c r="AI1666" s="225"/>
      <c r="AJ1666" s="266"/>
      <c r="AK1666" s="1636"/>
      <c r="AL1666" s="483"/>
      <c r="AM1666"/>
      <c r="AQ1666" s="1453"/>
    </row>
    <row r="1667" spans="1:43" ht="15" customHeight="1" outlineLevel="1" x14ac:dyDescent="0.2">
      <c r="A1667" s="787"/>
      <c r="B1667" s="781" t="s">
        <v>2279</v>
      </c>
      <c r="C1667" s="977"/>
      <c r="D1667" s="977"/>
      <c r="E1667" s="767">
        <v>644</v>
      </c>
      <c r="F1667" s="276">
        <v>408</v>
      </c>
      <c r="G1667" s="276" t="s">
        <v>38</v>
      </c>
      <c r="H1667" s="277"/>
      <c r="I1667" s="895">
        <v>114</v>
      </c>
      <c r="J1667" s="279" t="s">
        <v>475</v>
      </c>
      <c r="K1667" s="277"/>
      <c r="L1667" s="277"/>
      <c r="M1667" s="754">
        <v>0.02</v>
      </c>
      <c r="N1667" s="1463">
        <v>39</v>
      </c>
      <c r="O1667" s="283">
        <v>490.26</v>
      </c>
      <c r="P1667" s="284">
        <v>25.26</v>
      </c>
      <c r="Q1667" s="1056">
        <v>123.83968</v>
      </c>
      <c r="R1667" s="1056">
        <v>31.57274</v>
      </c>
      <c r="S1667" s="1056">
        <v>9.8051999999999992</v>
      </c>
      <c r="T1667" s="285">
        <v>655.47762</v>
      </c>
      <c r="U1667" s="286">
        <v>105.53189999999999</v>
      </c>
      <c r="V1667" s="286">
        <v>761.00951999999995</v>
      </c>
      <c r="W1667" s="287">
        <v>21.488600000000002</v>
      </c>
      <c r="X1667" s="287">
        <v>3.6164000000000001</v>
      </c>
      <c r="Y1667" s="287">
        <v>9.4092000000000002</v>
      </c>
      <c r="Z1667" s="286">
        <v>34.514200000000002</v>
      </c>
      <c r="AA1667" s="285">
        <v>795.52371999999991</v>
      </c>
      <c r="AB1667" s="249"/>
      <c r="AC1667" s="249"/>
      <c r="AD1667" s="249"/>
      <c r="AE1667" s="249"/>
      <c r="AF1667" s="249"/>
      <c r="AG1667" s="249"/>
      <c r="AH1667" s="225"/>
      <c r="AI1667" s="225"/>
      <c r="AJ1667" s="266"/>
      <c r="AK1667" s="1636"/>
      <c r="AL1667" s="483"/>
      <c r="AM1667"/>
      <c r="AQ1667" s="1453"/>
    </row>
    <row r="1668" spans="1:43" ht="15" customHeight="1" outlineLevel="1" x14ac:dyDescent="0.2">
      <c r="A1668" s="787"/>
      <c r="B1668" s="781" t="s">
        <v>2279</v>
      </c>
      <c r="C1668" s="977"/>
      <c r="D1668" s="977"/>
      <c r="E1668" s="767">
        <v>644</v>
      </c>
      <c r="F1668" s="276">
        <v>408</v>
      </c>
      <c r="G1668" s="276" t="s">
        <v>38</v>
      </c>
      <c r="H1668" s="277"/>
      <c r="I1668" s="895">
        <v>116</v>
      </c>
      <c r="J1668" s="279" t="s">
        <v>476</v>
      </c>
      <c r="K1668" s="277"/>
      <c r="L1668" s="277"/>
      <c r="M1668" s="754">
        <v>0.04</v>
      </c>
      <c r="N1668" s="1463">
        <v>38</v>
      </c>
      <c r="O1668" s="283">
        <v>942.80160000000001</v>
      </c>
      <c r="P1668" s="284">
        <v>25.26</v>
      </c>
      <c r="Q1668" s="1056">
        <v>238.15168</v>
      </c>
      <c r="R1668" s="1056">
        <v>60.716419999999999</v>
      </c>
      <c r="S1668" s="1056">
        <v>18.856030000000001</v>
      </c>
      <c r="T1668" s="285">
        <v>1260.5257299999998</v>
      </c>
      <c r="U1668" s="286">
        <v>202.94463999999999</v>
      </c>
      <c r="V1668" s="286">
        <v>1463.4703699999998</v>
      </c>
      <c r="W1668" s="287">
        <v>42.977200000000003</v>
      </c>
      <c r="X1668" s="287">
        <v>7.2328000000000001</v>
      </c>
      <c r="Y1668" s="287">
        <v>18.8184</v>
      </c>
      <c r="Z1668" s="286">
        <v>69.028400000000005</v>
      </c>
      <c r="AA1668" s="285">
        <v>1532.4987699999997</v>
      </c>
      <c r="AB1668" s="249"/>
      <c r="AC1668" s="249"/>
      <c r="AD1668" s="249"/>
      <c r="AE1668" s="249"/>
      <c r="AF1668" s="249"/>
      <c r="AG1668" s="249"/>
      <c r="AH1668" s="225"/>
      <c r="AI1668" s="225"/>
      <c r="AJ1668" s="266"/>
      <c r="AK1668" s="1636"/>
      <c r="AL1668" s="483"/>
      <c r="AM1668"/>
      <c r="AQ1668" s="1453"/>
    </row>
    <row r="1669" spans="1:43" ht="15" customHeight="1" outlineLevel="1" x14ac:dyDescent="0.2">
      <c r="A1669" s="788"/>
      <c r="B1669" s="1816" t="s">
        <v>2279</v>
      </c>
      <c r="C1669" s="978"/>
      <c r="D1669" s="978"/>
      <c r="E1669" s="768">
        <v>644</v>
      </c>
      <c r="F1669" s="289">
        <v>408</v>
      </c>
      <c r="G1669" s="289" t="s">
        <v>38</v>
      </c>
      <c r="H1669" s="290"/>
      <c r="I1669" s="899">
        <v>1</v>
      </c>
      <c r="J1669" s="292" t="s">
        <v>546</v>
      </c>
      <c r="K1669" s="290"/>
      <c r="L1669" s="290"/>
      <c r="M1669" s="1674">
        <v>0.03</v>
      </c>
      <c r="N1669" s="1465">
        <v>54</v>
      </c>
      <c r="O1669" s="296">
        <v>1324.3896</v>
      </c>
      <c r="P1669" s="297">
        <v>25.26</v>
      </c>
      <c r="Q1669" s="1058">
        <v>334.54081000000002</v>
      </c>
      <c r="R1669" s="1058">
        <v>85.290689999999998</v>
      </c>
      <c r="S1669" s="1058">
        <v>26.48779</v>
      </c>
      <c r="T1669" s="298">
        <v>1770.7088899999999</v>
      </c>
      <c r="U1669" s="299">
        <v>285.08413000000002</v>
      </c>
      <c r="V1669" s="299">
        <v>2055.7930200000001</v>
      </c>
      <c r="W1669" s="300">
        <v>32.232900000000001</v>
      </c>
      <c r="X1669" s="300">
        <v>5.4245999999999999</v>
      </c>
      <c r="Y1669" s="300">
        <v>14.113799999999999</v>
      </c>
      <c r="Z1669" s="299">
        <v>51.771299999999997</v>
      </c>
      <c r="AA1669" s="298">
        <v>2107.56432</v>
      </c>
      <c r="AB1669" s="260"/>
      <c r="AC1669" s="260"/>
      <c r="AD1669" s="260"/>
      <c r="AE1669" s="260"/>
      <c r="AF1669" s="260"/>
      <c r="AG1669" s="260"/>
      <c r="AH1669" s="261"/>
      <c r="AI1669" s="261"/>
      <c r="AJ1669" s="266"/>
      <c r="AK1669" s="1636"/>
      <c r="AL1669" s="483"/>
      <c r="AM1669"/>
      <c r="AQ1669" s="1453"/>
    </row>
    <row r="1670" spans="1:43" ht="27.75" customHeight="1" x14ac:dyDescent="0.2">
      <c r="A1670" s="1818" t="s">
        <v>3599</v>
      </c>
      <c r="B1670" s="1819"/>
      <c r="C1670" s="1820"/>
      <c r="D1670" s="1820"/>
      <c r="E1670" s="1038">
        <v>644</v>
      </c>
      <c r="F1670" s="1038" t="s">
        <v>2682</v>
      </c>
      <c r="G1670" s="1039" t="s">
        <v>38</v>
      </c>
      <c r="H1670" s="1821"/>
      <c r="I1670" s="1822"/>
      <c r="J1670" s="1823" t="s">
        <v>2689</v>
      </c>
      <c r="K1670" s="868">
        <v>3000</v>
      </c>
      <c r="L1670" s="1809" t="s">
        <v>778</v>
      </c>
      <c r="M1670" s="1824">
        <v>2.1840000000000002</v>
      </c>
      <c r="N1670" s="1825"/>
      <c r="O1670" s="873">
        <v>46376.542079999999</v>
      </c>
      <c r="P1670" s="866"/>
      <c r="Q1670" s="1073">
        <v>11714.71452</v>
      </c>
      <c r="R1670" s="1073">
        <v>2986.6493399999999</v>
      </c>
      <c r="S1670" s="1073">
        <v>927.53084999999987</v>
      </c>
      <c r="T1670" s="874">
        <v>62005.436790000007</v>
      </c>
      <c r="U1670" s="870">
        <v>9982.8753299999989</v>
      </c>
      <c r="V1670" s="870">
        <v>71988.312119999988</v>
      </c>
      <c r="W1670" s="875">
        <v>2346.55512</v>
      </c>
      <c r="X1670" s="875">
        <v>394.91087999999996</v>
      </c>
      <c r="Y1670" s="875">
        <v>1027.4846400000001</v>
      </c>
      <c r="Z1670" s="870">
        <v>3768.95064</v>
      </c>
      <c r="AA1670" s="874">
        <v>75757.262759999983</v>
      </c>
      <c r="AB1670" s="1810">
        <v>8875.5920000000006</v>
      </c>
      <c r="AC1670" s="1810">
        <v>1333.4079999999999</v>
      </c>
      <c r="AD1670" s="1810">
        <v>19.536000000000001</v>
      </c>
      <c r="AE1670" s="870">
        <v>9723.0300000000007</v>
      </c>
      <c r="AF1670" s="870">
        <v>1460.72</v>
      </c>
      <c r="AG1670" s="870">
        <v>21.4</v>
      </c>
      <c r="AH1670" s="871">
        <v>86962.412759999992</v>
      </c>
      <c r="AI1670" s="871">
        <v>28.987470919999996</v>
      </c>
      <c r="AJ1670" s="266"/>
      <c r="AK1670" s="1636">
        <v>260</v>
      </c>
      <c r="AL1670" s="483"/>
      <c r="AM1670"/>
      <c r="AQ1670" s="1453"/>
    </row>
    <row r="1671" spans="1:43" ht="24.75" customHeight="1" x14ac:dyDescent="0.2">
      <c r="A1671" s="804" t="s">
        <v>3627</v>
      </c>
      <c r="B1671" s="805" t="s">
        <v>2279</v>
      </c>
      <c r="C1671" s="975" t="s">
        <v>2560</v>
      </c>
      <c r="D1671" s="975" t="s">
        <v>2564</v>
      </c>
      <c r="E1671" s="766">
        <v>644</v>
      </c>
      <c r="F1671" s="378">
        <v>401</v>
      </c>
      <c r="G1671" s="378" t="s">
        <v>38</v>
      </c>
      <c r="H1671" s="378" t="s">
        <v>3045</v>
      </c>
      <c r="I1671" s="498"/>
      <c r="J1671" s="302" t="s">
        <v>3624</v>
      </c>
      <c r="K1671" s="271">
        <v>1000</v>
      </c>
      <c r="L1671" s="337" t="s">
        <v>778</v>
      </c>
      <c r="M1671" s="1828">
        <v>0.72800000000000009</v>
      </c>
      <c r="N1671" s="498"/>
      <c r="O1671" s="273">
        <v>15458.84736</v>
      </c>
      <c r="P1671" s="269"/>
      <c r="Q1671" s="1055">
        <v>3904.9048399999997</v>
      </c>
      <c r="R1671" s="1055">
        <v>995.54978000000006</v>
      </c>
      <c r="S1671" s="1055">
        <v>309.17694999999998</v>
      </c>
      <c r="T1671" s="274">
        <v>20668.478930000001</v>
      </c>
      <c r="U1671" s="272">
        <v>3327.6251099999999</v>
      </c>
      <c r="V1671" s="272">
        <v>23996.104039999998</v>
      </c>
      <c r="W1671" s="275">
        <v>782.18504000000007</v>
      </c>
      <c r="X1671" s="275">
        <v>131.63695999999999</v>
      </c>
      <c r="Y1671" s="275">
        <v>342.49488000000002</v>
      </c>
      <c r="Z1671" s="272">
        <v>1256.3168800000001</v>
      </c>
      <c r="AA1671" s="274">
        <v>25252.420919999997</v>
      </c>
      <c r="AB1671" s="1805">
        <v>3396.6959999999999</v>
      </c>
      <c r="AC1671" s="1805">
        <v>15.4</v>
      </c>
      <c r="AD1671" s="1805">
        <v>0.22400000000000003</v>
      </c>
      <c r="AE1671" s="340">
        <v>3721.01</v>
      </c>
      <c r="AF1671" s="340">
        <v>16.87</v>
      </c>
      <c r="AG1671" s="340">
        <v>0.25</v>
      </c>
      <c r="AH1671" s="842">
        <v>28990.550919999998</v>
      </c>
      <c r="AI1671" s="842">
        <v>28.99</v>
      </c>
      <c r="AJ1671" s="266"/>
      <c r="AK1671" s="1636">
        <v>261</v>
      </c>
      <c r="AL1671" s="483"/>
      <c r="AM1671"/>
      <c r="AQ1671" s="1453"/>
    </row>
    <row r="1672" spans="1:43" ht="15" customHeight="1" outlineLevel="1" x14ac:dyDescent="0.2">
      <c r="A1672" s="787"/>
      <c r="B1672" s="781" t="s">
        <v>2279</v>
      </c>
      <c r="C1672" s="977"/>
      <c r="D1672" s="977"/>
      <c r="E1672" s="767">
        <v>644</v>
      </c>
      <c r="F1672" s="276">
        <v>401</v>
      </c>
      <c r="G1672" s="276" t="s">
        <v>38</v>
      </c>
      <c r="H1672" s="277"/>
      <c r="I1672" s="895">
        <v>180</v>
      </c>
      <c r="J1672" s="279" t="s">
        <v>543</v>
      </c>
      <c r="K1672" s="277">
        <v>0.8</v>
      </c>
      <c r="L1672" s="277"/>
      <c r="M1672" s="734">
        <v>0.40800000000000003</v>
      </c>
      <c r="N1672" s="1463">
        <v>32</v>
      </c>
      <c r="O1672" s="283">
        <v>7600.1097600000003</v>
      </c>
      <c r="P1672" s="284">
        <v>25.26</v>
      </c>
      <c r="Q1672" s="1056">
        <v>1919.78773</v>
      </c>
      <c r="R1672" s="1056">
        <v>489.44707</v>
      </c>
      <c r="S1672" s="1056">
        <v>152.00219999999999</v>
      </c>
      <c r="T1672" s="285">
        <v>10161.34676</v>
      </c>
      <c r="U1672" s="286">
        <v>1635.9768300000001</v>
      </c>
      <c r="V1672" s="286">
        <v>11797.32359</v>
      </c>
      <c r="W1672" s="287">
        <v>438.36743999999999</v>
      </c>
      <c r="X1672" s="287">
        <v>73.774559999999994</v>
      </c>
      <c r="Y1672" s="287">
        <v>191.94767999999999</v>
      </c>
      <c r="Z1672" s="286">
        <v>704.08967999999993</v>
      </c>
      <c r="AA1672" s="285">
        <v>12501.413269999999</v>
      </c>
      <c r="AB1672" s="249"/>
      <c r="AC1672" s="249"/>
      <c r="AD1672" s="249"/>
      <c r="AE1672" s="249"/>
      <c r="AF1672" s="249"/>
      <c r="AG1672" s="249"/>
      <c r="AH1672" s="225"/>
      <c r="AI1672" s="225"/>
      <c r="AJ1672" s="266"/>
      <c r="AK1672" s="1636"/>
      <c r="AL1672" s="483"/>
      <c r="AM1672"/>
      <c r="AQ1672" s="1453"/>
    </row>
    <row r="1673" spans="1:43" ht="15" customHeight="1" outlineLevel="1" x14ac:dyDescent="0.2">
      <c r="A1673" s="787"/>
      <c r="B1673" s="781" t="s">
        <v>2279</v>
      </c>
      <c r="C1673" s="977"/>
      <c r="D1673" s="977"/>
      <c r="E1673" s="767">
        <v>644</v>
      </c>
      <c r="F1673" s="276">
        <v>401</v>
      </c>
      <c r="G1673" s="276" t="s">
        <v>38</v>
      </c>
      <c r="H1673" s="277"/>
      <c r="I1673" s="895">
        <v>67</v>
      </c>
      <c r="J1673" s="279" t="s">
        <v>508</v>
      </c>
      <c r="K1673" s="277"/>
      <c r="L1673" s="277"/>
      <c r="M1673" s="734">
        <v>0.10400000000000001</v>
      </c>
      <c r="N1673" s="1463">
        <v>36</v>
      </c>
      <c r="O1673" s="283">
        <v>2266.3555200000001</v>
      </c>
      <c r="P1673" s="284">
        <v>25.26</v>
      </c>
      <c r="Q1673" s="1056">
        <v>572.48140000000001</v>
      </c>
      <c r="R1673" s="1056">
        <v>145.95330000000001</v>
      </c>
      <c r="S1673" s="1056">
        <v>45.327109999999998</v>
      </c>
      <c r="T1673" s="285">
        <v>3030.1173300000005</v>
      </c>
      <c r="U1673" s="286">
        <v>487.84888999999998</v>
      </c>
      <c r="V1673" s="286">
        <v>3517.9662200000002</v>
      </c>
      <c r="W1673" s="287">
        <v>111.74072</v>
      </c>
      <c r="X1673" s="287">
        <v>18.80528</v>
      </c>
      <c r="Y1673" s="287">
        <v>48.927840000000003</v>
      </c>
      <c r="Z1673" s="286">
        <v>179.47384</v>
      </c>
      <c r="AA1673" s="285">
        <v>3697.4400600000004</v>
      </c>
      <c r="AB1673" s="249"/>
      <c r="AC1673" s="249"/>
      <c r="AD1673" s="249"/>
      <c r="AE1673" s="249"/>
      <c r="AF1673" s="249"/>
      <c r="AG1673" s="249"/>
      <c r="AH1673" s="225"/>
      <c r="AI1673" s="225"/>
      <c r="AJ1673" s="266"/>
      <c r="AK1673" s="1636"/>
      <c r="AL1673" s="483"/>
      <c r="AM1673"/>
      <c r="AQ1673" s="1453"/>
    </row>
    <row r="1674" spans="1:43" ht="15" customHeight="1" outlineLevel="1" x14ac:dyDescent="0.2">
      <c r="A1674" s="787"/>
      <c r="B1674" s="781" t="s">
        <v>2279</v>
      </c>
      <c r="C1674" s="977"/>
      <c r="D1674" s="977"/>
      <c r="E1674" s="767">
        <v>644</v>
      </c>
      <c r="F1674" s="276">
        <v>401</v>
      </c>
      <c r="G1674" s="276" t="s">
        <v>38</v>
      </c>
      <c r="H1674" s="277"/>
      <c r="I1674" s="895">
        <v>82</v>
      </c>
      <c r="J1674" s="279" t="s">
        <v>560</v>
      </c>
      <c r="K1674" s="277"/>
      <c r="L1674" s="277"/>
      <c r="M1674" s="734">
        <v>4.8000000000000001E-2</v>
      </c>
      <c r="N1674" s="1463">
        <v>41</v>
      </c>
      <c r="O1674" s="283">
        <v>1272.63168</v>
      </c>
      <c r="P1674" s="284">
        <v>25.26</v>
      </c>
      <c r="Q1674" s="1056">
        <v>321.46676000000002</v>
      </c>
      <c r="R1674" s="1056">
        <v>81.957480000000004</v>
      </c>
      <c r="S1674" s="1056">
        <v>25.452629999999999</v>
      </c>
      <c r="T1674" s="285">
        <v>1701.50855</v>
      </c>
      <c r="U1674" s="286">
        <v>273.94288</v>
      </c>
      <c r="V1674" s="286">
        <v>1975.4514300000001</v>
      </c>
      <c r="W1674" s="287">
        <v>51.57264</v>
      </c>
      <c r="X1674" s="287">
        <v>8.6793600000000009</v>
      </c>
      <c r="Y1674" s="287">
        <v>22.582080000000001</v>
      </c>
      <c r="Z1674" s="286">
        <v>82.83408</v>
      </c>
      <c r="AA1674" s="285">
        <v>2058.2855100000002</v>
      </c>
      <c r="AB1674" s="249"/>
      <c r="AC1674" s="249"/>
      <c r="AD1674" s="249"/>
      <c r="AE1674" s="249"/>
      <c r="AF1674" s="249"/>
      <c r="AG1674" s="249"/>
      <c r="AH1674" s="225"/>
      <c r="AI1674" s="225"/>
      <c r="AJ1674" s="266"/>
      <c r="AK1674" s="1636"/>
      <c r="AL1674" s="483"/>
      <c r="AM1674"/>
      <c r="AQ1674" s="1453"/>
    </row>
    <row r="1675" spans="1:43" ht="15" customHeight="1" outlineLevel="1" x14ac:dyDescent="0.2">
      <c r="A1675" s="787"/>
      <c r="B1675" s="781" t="s">
        <v>2279</v>
      </c>
      <c r="C1675" s="977"/>
      <c r="D1675" s="977"/>
      <c r="E1675" s="767">
        <v>644</v>
      </c>
      <c r="F1675" s="276">
        <v>401</v>
      </c>
      <c r="G1675" s="276" t="s">
        <v>38</v>
      </c>
      <c r="H1675" s="277"/>
      <c r="I1675" s="895">
        <v>61</v>
      </c>
      <c r="J1675" s="279" t="s">
        <v>509</v>
      </c>
      <c r="K1675" s="277"/>
      <c r="L1675" s="277"/>
      <c r="M1675" s="734">
        <v>8.8000000000000009E-2</v>
      </c>
      <c r="N1675" s="1463">
        <v>36</v>
      </c>
      <c r="O1675" s="283">
        <v>1917.68544</v>
      </c>
      <c r="P1675" s="284">
        <v>25.26</v>
      </c>
      <c r="Q1675" s="1056">
        <v>484.40733999999998</v>
      </c>
      <c r="R1675" s="1056">
        <v>123.49894</v>
      </c>
      <c r="S1675" s="1056">
        <v>38.35371</v>
      </c>
      <c r="T1675" s="285">
        <v>2563.9454299999998</v>
      </c>
      <c r="U1675" s="286">
        <v>412.79521</v>
      </c>
      <c r="V1675" s="286">
        <v>2976.74064</v>
      </c>
      <c r="W1675" s="287">
        <v>94.549840000000003</v>
      </c>
      <c r="X1675" s="287">
        <v>15.91216</v>
      </c>
      <c r="Y1675" s="287">
        <v>41.400480000000002</v>
      </c>
      <c r="Z1675" s="286">
        <v>151.86248000000001</v>
      </c>
      <c r="AA1675" s="285">
        <v>3128.6031199999998</v>
      </c>
      <c r="AB1675" s="249"/>
      <c r="AC1675" s="249"/>
      <c r="AD1675" s="249"/>
      <c r="AE1675" s="249"/>
      <c r="AF1675" s="249"/>
      <c r="AG1675" s="249"/>
      <c r="AH1675" s="225"/>
      <c r="AI1675" s="225"/>
      <c r="AJ1675" s="266"/>
      <c r="AK1675" s="1636"/>
      <c r="AL1675" s="483"/>
      <c r="AM1675"/>
      <c r="AQ1675" s="1453"/>
    </row>
    <row r="1676" spans="1:43" ht="15" customHeight="1" outlineLevel="1" x14ac:dyDescent="0.2">
      <c r="A1676" s="787"/>
      <c r="B1676" s="781" t="s">
        <v>2279</v>
      </c>
      <c r="C1676" s="977"/>
      <c r="D1676" s="977"/>
      <c r="E1676" s="767">
        <v>644</v>
      </c>
      <c r="F1676" s="276">
        <v>401</v>
      </c>
      <c r="G1676" s="276" t="s">
        <v>38</v>
      </c>
      <c r="H1676" s="277"/>
      <c r="I1676" s="895">
        <v>140</v>
      </c>
      <c r="J1676" s="279" t="s">
        <v>536</v>
      </c>
      <c r="K1676" s="277"/>
      <c r="L1676" s="277"/>
      <c r="M1676" s="734">
        <v>8.0000000000000002E-3</v>
      </c>
      <c r="N1676" s="1463">
        <v>39</v>
      </c>
      <c r="O1676" s="283">
        <v>196.10400000000001</v>
      </c>
      <c r="P1676" s="284">
        <v>25.26</v>
      </c>
      <c r="Q1676" s="1056">
        <v>49.535870000000003</v>
      </c>
      <c r="R1676" s="1056">
        <v>12.629099999999999</v>
      </c>
      <c r="S1676" s="1056">
        <v>3.9220799999999998</v>
      </c>
      <c r="T1676" s="285">
        <v>262.19105000000002</v>
      </c>
      <c r="U1676" s="286">
        <v>42.212760000000003</v>
      </c>
      <c r="V1676" s="286">
        <v>304.40381000000002</v>
      </c>
      <c r="W1676" s="287">
        <v>8.59544</v>
      </c>
      <c r="X1676" s="287">
        <v>1.4465600000000001</v>
      </c>
      <c r="Y1676" s="287">
        <v>3.7636799999999999</v>
      </c>
      <c r="Z1676" s="286">
        <v>13.805679999999999</v>
      </c>
      <c r="AA1676" s="285">
        <v>318.20949000000002</v>
      </c>
      <c r="AB1676" s="249"/>
      <c r="AC1676" s="249"/>
      <c r="AD1676" s="249"/>
      <c r="AE1676" s="249"/>
      <c r="AF1676" s="249"/>
      <c r="AG1676" s="249"/>
      <c r="AH1676" s="225"/>
      <c r="AI1676" s="225"/>
      <c r="AJ1676" s="266"/>
      <c r="AK1676" s="1636"/>
      <c r="AL1676" s="483"/>
      <c r="AM1676"/>
      <c r="AQ1676" s="1453"/>
    </row>
    <row r="1677" spans="1:43" ht="15" customHeight="1" outlineLevel="1" x14ac:dyDescent="0.2">
      <c r="A1677" s="787"/>
      <c r="B1677" s="781" t="s">
        <v>2279</v>
      </c>
      <c r="C1677" s="977"/>
      <c r="D1677" s="977"/>
      <c r="E1677" s="767">
        <v>644</v>
      </c>
      <c r="F1677" s="276">
        <v>401</v>
      </c>
      <c r="G1677" s="276" t="s">
        <v>38</v>
      </c>
      <c r="H1677" s="277"/>
      <c r="I1677" s="895">
        <v>114</v>
      </c>
      <c r="J1677" s="279" t="s">
        <v>475</v>
      </c>
      <c r="K1677" s="277"/>
      <c r="L1677" s="277"/>
      <c r="M1677" s="734">
        <v>1.6E-2</v>
      </c>
      <c r="N1677" s="1463">
        <v>39</v>
      </c>
      <c r="O1677" s="283">
        <v>392.20800000000003</v>
      </c>
      <c r="P1677" s="284">
        <v>25.26</v>
      </c>
      <c r="Q1677" s="1056">
        <v>99.071740000000005</v>
      </c>
      <c r="R1677" s="1056">
        <v>25.258199999999999</v>
      </c>
      <c r="S1677" s="1056">
        <v>7.8441599999999996</v>
      </c>
      <c r="T1677" s="285">
        <v>524.38210000000004</v>
      </c>
      <c r="U1677" s="286">
        <v>84.425520000000006</v>
      </c>
      <c r="V1677" s="286">
        <v>608.80762000000004</v>
      </c>
      <c r="W1677" s="287">
        <v>17.19088</v>
      </c>
      <c r="X1677" s="287">
        <v>2.8931200000000001</v>
      </c>
      <c r="Y1677" s="287">
        <v>7.5273599999999998</v>
      </c>
      <c r="Z1677" s="286">
        <v>27.611359999999998</v>
      </c>
      <c r="AA1677" s="285">
        <v>636.41898000000003</v>
      </c>
      <c r="AB1677" s="249"/>
      <c r="AC1677" s="249"/>
      <c r="AD1677" s="249"/>
      <c r="AE1677" s="249"/>
      <c r="AF1677" s="249"/>
      <c r="AG1677" s="249"/>
      <c r="AH1677" s="225"/>
      <c r="AI1677" s="225"/>
      <c r="AJ1677" s="266"/>
      <c r="AK1677" s="1636"/>
      <c r="AL1677" s="483"/>
      <c r="AM1677"/>
      <c r="AQ1677" s="1453"/>
    </row>
    <row r="1678" spans="1:43" ht="15" customHeight="1" outlineLevel="1" x14ac:dyDescent="0.2">
      <c r="A1678" s="787"/>
      <c r="B1678" s="781" t="s">
        <v>2279</v>
      </c>
      <c r="C1678" s="977"/>
      <c r="D1678" s="977"/>
      <c r="E1678" s="767">
        <v>644</v>
      </c>
      <c r="F1678" s="276">
        <v>401</v>
      </c>
      <c r="G1678" s="276" t="s">
        <v>38</v>
      </c>
      <c r="H1678" s="277"/>
      <c r="I1678" s="895">
        <v>116</v>
      </c>
      <c r="J1678" s="279" t="s">
        <v>476</v>
      </c>
      <c r="K1678" s="277"/>
      <c r="L1678" s="277"/>
      <c r="M1678" s="734">
        <v>3.2000000000000001E-2</v>
      </c>
      <c r="N1678" s="1463">
        <v>38</v>
      </c>
      <c r="O1678" s="283">
        <v>754.24127999999996</v>
      </c>
      <c r="P1678" s="284">
        <v>25.26</v>
      </c>
      <c r="Q1678" s="1056">
        <v>190.52135000000001</v>
      </c>
      <c r="R1678" s="1056">
        <v>48.573140000000002</v>
      </c>
      <c r="S1678" s="1056">
        <v>15.08483</v>
      </c>
      <c r="T1678" s="285">
        <v>1008.4205999999999</v>
      </c>
      <c r="U1678" s="286">
        <v>162.35571999999999</v>
      </c>
      <c r="V1678" s="286">
        <v>1170.7763199999999</v>
      </c>
      <c r="W1678" s="287">
        <v>34.38176</v>
      </c>
      <c r="X1678" s="287">
        <v>5.7862400000000003</v>
      </c>
      <c r="Y1678" s="287">
        <v>15.05472</v>
      </c>
      <c r="Z1678" s="286">
        <v>55.222719999999995</v>
      </c>
      <c r="AA1678" s="285">
        <v>1225.9990399999999</v>
      </c>
      <c r="AB1678" s="249"/>
      <c r="AC1678" s="249"/>
      <c r="AD1678" s="249"/>
      <c r="AE1678" s="249"/>
      <c r="AF1678" s="249"/>
      <c r="AG1678" s="249"/>
      <c r="AH1678" s="225"/>
      <c r="AI1678" s="225"/>
      <c r="AJ1678" s="266"/>
      <c r="AK1678" s="1636"/>
      <c r="AL1678" s="483"/>
      <c r="AM1678"/>
      <c r="AQ1678" s="1453"/>
    </row>
    <row r="1679" spans="1:43" ht="15" customHeight="1" outlineLevel="1" x14ac:dyDescent="0.2">
      <c r="A1679" s="788"/>
      <c r="B1679" s="1816" t="s">
        <v>2279</v>
      </c>
      <c r="C1679" s="978"/>
      <c r="D1679" s="978"/>
      <c r="E1679" s="768">
        <v>644</v>
      </c>
      <c r="F1679" s="289">
        <v>401</v>
      </c>
      <c r="G1679" s="289" t="s">
        <v>38</v>
      </c>
      <c r="H1679" s="290"/>
      <c r="I1679" s="899">
        <v>1</v>
      </c>
      <c r="J1679" s="292" t="s">
        <v>546</v>
      </c>
      <c r="K1679" s="290"/>
      <c r="L1679" s="290"/>
      <c r="M1679" s="1813">
        <v>2.4E-2</v>
      </c>
      <c r="N1679" s="1465">
        <v>54</v>
      </c>
      <c r="O1679" s="296">
        <v>1059.5116800000001</v>
      </c>
      <c r="P1679" s="297">
        <v>25.26</v>
      </c>
      <c r="Q1679" s="1058">
        <v>267.63265000000001</v>
      </c>
      <c r="R1679" s="1058">
        <v>68.232550000000003</v>
      </c>
      <c r="S1679" s="1058">
        <v>21.19023</v>
      </c>
      <c r="T1679" s="298">
        <v>1416.56711</v>
      </c>
      <c r="U1679" s="299">
        <v>228.06729999999999</v>
      </c>
      <c r="V1679" s="299">
        <v>1644.6344099999999</v>
      </c>
      <c r="W1679" s="300">
        <v>25.78632</v>
      </c>
      <c r="X1679" s="300">
        <v>4.3396800000000004</v>
      </c>
      <c r="Y1679" s="300">
        <v>11.291040000000001</v>
      </c>
      <c r="Z1679" s="299">
        <v>41.41704</v>
      </c>
      <c r="AA1679" s="298">
        <v>1686.0514499999999</v>
      </c>
      <c r="AB1679" s="260"/>
      <c r="AC1679" s="260"/>
      <c r="AD1679" s="260"/>
      <c r="AE1679" s="260"/>
      <c r="AF1679" s="260"/>
      <c r="AG1679" s="260"/>
      <c r="AH1679" s="261"/>
      <c r="AI1679" s="261"/>
      <c r="AJ1679" s="266"/>
      <c r="AK1679" s="1636"/>
      <c r="AL1679" s="483"/>
      <c r="AM1679"/>
      <c r="AQ1679" s="1453"/>
    </row>
    <row r="1680" spans="1:43" ht="24.75" customHeight="1" x14ac:dyDescent="0.2">
      <c r="A1680" s="804" t="s">
        <v>3628</v>
      </c>
      <c r="B1680" s="805" t="s">
        <v>2279</v>
      </c>
      <c r="C1680" s="975" t="s">
        <v>2560</v>
      </c>
      <c r="D1680" s="975" t="s">
        <v>2564</v>
      </c>
      <c r="E1680" s="766">
        <v>644</v>
      </c>
      <c r="F1680" s="378">
        <v>402</v>
      </c>
      <c r="G1680" s="378" t="s">
        <v>38</v>
      </c>
      <c r="H1680" s="378" t="s">
        <v>3046</v>
      </c>
      <c r="I1680" s="498"/>
      <c r="J1680" s="302" t="s">
        <v>3625</v>
      </c>
      <c r="K1680" s="271">
        <v>1000</v>
      </c>
      <c r="L1680" s="337" t="s">
        <v>778</v>
      </c>
      <c r="M1680" s="1828">
        <v>0.72800000000000009</v>
      </c>
      <c r="N1680" s="498"/>
      <c r="O1680" s="273">
        <v>15458.84736</v>
      </c>
      <c r="P1680" s="269"/>
      <c r="Q1680" s="1055">
        <v>3904.9048399999997</v>
      </c>
      <c r="R1680" s="1055">
        <v>995.54978000000006</v>
      </c>
      <c r="S1680" s="1055">
        <v>309.17694999999998</v>
      </c>
      <c r="T1680" s="274">
        <v>20668.478930000001</v>
      </c>
      <c r="U1680" s="272">
        <v>3327.6251099999999</v>
      </c>
      <c r="V1680" s="272">
        <v>23996.104039999998</v>
      </c>
      <c r="W1680" s="275">
        <v>782.18504000000007</v>
      </c>
      <c r="X1680" s="275">
        <v>131.63695999999999</v>
      </c>
      <c r="Y1680" s="275">
        <v>342.49488000000002</v>
      </c>
      <c r="Z1680" s="272">
        <v>1256.3168800000001</v>
      </c>
      <c r="AA1680" s="274">
        <v>25252.420919999997</v>
      </c>
      <c r="AB1680" s="1805">
        <v>2661.9680000000003</v>
      </c>
      <c r="AC1680" s="1805">
        <v>735.36800000000005</v>
      </c>
      <c r="AD1680" s="1805">
        <v>10.776000000000002</v>
      </c>
      <c r="AE1680" s="340">
        <v>2916.13</v>
      </c>
      <c r="AF1680" s="340">
        <v>805.58</v>
      </c>
      <c r="AG1680" s="340">
        <v>11.8</v>
      </c>
      <c r="AH1680" s="842">
        <v>28985.930919999999</v>
      </c>
      <c r="AI1680" s="842">
        <v>28.99</v>
      </c>
      <c r="AJ1680" s="266"/>
      <c r="AK1680" s="1636">
        <v>262</v>
      </c>
      <c r="AL1680" s="483"/>
      <c r="AM1680"/>
      <c r="AQ1680" s="1453"/>
    </row>
    <row r="1681" spans="1:43" ht="15" customHeight="1" outlineLevel="1" x14ac:dyDescent="0.2">
      <c r="A1681" s="787"/>
      <c r="B1681" s="781" t="s">
        <v>2279</v>
      </c>
      <c r="C1681" s="977"/>
      <c r="D1681" s="977"/>
      <c r="E1681" s="767">
        <v>644</v>
      </c>
      <c r="F1681" s="276">
        <v>402</v>
      </c>
      <c r="G1681" s="276" t="s">
        <v>38</v>
      </c>
      <c r="H1681" s="277"/>
      <c r="I1681" s="895">
        <v>180</v>
      </c>
      <c r="J1681" s="279" t="s">
        <v>543</v>
      </c>
      <c r="K1681" s="277">
        <v>0.8</v>
      </c>
      <c r="L1681" s="277"/>
      <c r="M1681" s="734">
        <v>0.40800000000000003</v>
      </c>
      <c r="N1681" s="1463">
        <v>32</v>
      </c>
      <c r="O1681" s="283">
        <v>7600.1097600000003</v>
      </c>
      <c r="P1681" s="284">
        <v>25.26</v>
      </c>
      <c r="Q1681" s="1056">
        <v>1919.78773</v>
      </c>
      <c r="R1681" s="1056">
        <v>489.44707</v>
      </c>
      <c r="S1681" s="1056">
        <v>152.00219999999999</v>
      </c>
      <c r="T1681" s="285">
        <v>10161.34676</v>
      </c>
      <c r="U1681" s="286">
        <v>1635.9768300000001</v>
      </c>
      <c r="V1681" s="286">
        <v>11797.32359</v>
      </c>
      <c r="W1681" s="287">
        <v>438.36743999999999</v>
      </c>
      <c r="X1681" s="287">
        <v>73.774559999999994</v>
      </c>
      <c r="Y1681" s="287">
        <v>191.94767999999999</v>
      </c>
      <c r="Z1681" s="286">
        <v>704.08967999999993</v>
      </c>
      <c r="AA1681" s="285">
        <v>12501.413269999999</v>
      </c>
      <c r="AB1681" s="249"/>
      <c r="AC1681" s="249"/>
      <c r="AD1681" s="249"/>
      <c r="AE1681" s="249"/>
      <c r="AF1681" s="249"/>
      <c r="AG1681" s="249"/>
      <c r="AH1681" s="225"/>
      <c r="AI1681" s="225"/>
      <c r="AJ1681" s="266"/>
      <c r="AK1681" s="1636"/>
      <c r="AL1681" s="483"/>
      <c r="AM1681"/>
      <c r="AQ1681" s="1453"/>
    </row>
    <row r="1682" spans="1:43" ht="15" customHeight="1" outlineLevel="1" x14ac:dyDescent="0.2">
      <c r="A1682" s="787"/>
      <c r="B1682" s="781" t="s">
        <v>2279</v>
      </c>
      <c r="C1682" s="977"/>
      <c r="D1682" s="977"/>
      <c r="E1682" s="767">
        <v>644</v>
      </c>
      <c r="F1682" s="276">
        <v>402</v>
      </c>
      <c r="G1682" s="276" t="s">
        <v>38</v>
      </c>
      <c r="H1682" s="277"/>
      <c r="I1682" s="895">
        <v>67</v>
      </c>
      <c r="J1682" s="279" t="s">
        <v>508</v>
      </c>
      <c r="K1682" s="277"/>
      <c r="L1682" s="277"/>
      <c r="M1682" s="734">
        <v>0.10400000000000001</v>
      </c>
      <c r="N1682" s="1463">
        <v>36</v>
      </c>
      <c r="O1682" s="283">
        <v>2266.3555200000001</v>
      </c>
      <c r="P1682" s="284">
        <v>25.26</v>
      </c>
      <c r="Q1682" s="1056">
        <v>572.48140000000001</v>
      </c>
      <c r="R1682" s="1056">
        <v>145.95330000000001</v>
      </c>
      <c r="S1682" s="1056">
        <v>45.327109999999998</v>
      </c>
      <c r="T1682" s="285">
        <v>3030.1173300000005</v>
      </c>
      <c r="U1682" s="286">
        <v>487.84888999999998</v>
      </c>
      <c r="V1682" s="286">
        <v>3517.9662200000002</v>
      </c>
      <c r="W1682" s="287">
        <v>111.74072</v>
      </c>
      <c r="X1682" s="287">
        <v>18.80528</v>
      </c>
      <c r="Y1682" s="287">
        <v>48.927840000000003</v>
      </c>
      <c r="Z1682" s="286">
        <v>179.47384</v>
      </c>
      <c r="AA1682" s="285">
        <v>3697.4400600000004</v>
      </c>
      <c r="AB1682" s="249"/>
      <c r="AC1682" s="249"/>
      <c r="AD1682" s="249"/>
      <c r="AE1682" s="249"/>
      <c r="AF1682" s="249"/>
      <c r="AG1682" s="249"/>
      <c r="AH1682" s="225"/>
      <c r="AI1682" s="225"/>
      <c r="AJ1682" s="266"/>
      <c r="AK1682" s="1636"/>
      <c r="AL1682" s="483"/>
      <c r="AM1682"/>
      <c r="AQ1682" s="1453"/>
    </row>
    <row r="1683" spans="1:43" ht="15" customHeight="1" outlineLevel="1" x14ac:dyDescent="0.2">
      <c r="A1683" s="787"/>
      <c r="B1683" s="781" t="s">
        <v>2279</v>
      </c>
      <c r="C1683" s="977"/>
      <c r="D1683" s="977"/>
      <c r="E1683" s="767">
        <v>644</v>
      </c>
      <c r="F1683" s="276">
        <v>402</v>
      </c>
      <c r="G1683" s="276" t="s">
        <v>38</v>
      </c>
      <c r="H1683" s="277"/>
      <c r="I1683" s="895">
        <v>82</v>
      </c>
      <c r="J1683" s="279" t="s">
        <v>560</v>
      </c>
      <c r="K1683" s="277"/>
      <c r="L1683" s="277"/>
      <c r="M1683" s="734">
        <v>4.8000000000000001E-2</v>
      </c>
      <c r="N1683" s="1463">
        <v>41</v>
      </c>
      <c r="O1683" s="283">
        <v>1272.63168</v>
      </c>
      <c r="P1683" s="284">
        <v>25.26</v>
      </c>
      <c r="Q1683" s="1056">
        <v>321.46676000000002</v>
      </c>
      <c r="R1683" s="1056">
        <v>81.957480000000004</v>
      </c>
      <c r="S1683" s="1056">
        <v>25.452629999999999</v>
      </c>
      <c r="T1683" s="285">
        <v>1701.50855</v>
      </c>
      <c r="U1683" s="286">
        <v>273.94288</v>
      </c>
      <c r="V1683" s="286">
        <v>1975.4514300000001</v>
      </c>
      <c r="W1683" s="287">
        <v>51.57264</v>
      </c>
      <c r="X1683" s="287">
        <v>8.6793600000000009</v>
      </c>
      <c r="Y1683" s="287">
        <v>22.582080000000001</v>
      </c>
      <c r="Z1683" s="286">
        <v>82.83408</v>
      </c>
      <c r="AA1683" s="285">
        <v>2058.2855100000002</v>
      </c>
      <c r="AB1683" s="249"/>
      <c r="AC1683" s="249"/>
      <c r="AD1683" s="249"/>
      <c r="AE1683" s="249"/>
      <c r="AF1683" s="249"/>
      <c r="AG1683" s="249"/>
      <c r="AH1683" s="225"/>
      <c r="AI1683" s="225"/>
      <c r="AJ1683" s="266"/>
      <c r="AK1683" s="1636"/>
      <c r="AL1683" s="483"/>
      <c r="AM1683"/>
      <c r="AQ1683" s="1453"/>
    </row>
    <row r="1684" spans="1:43" ht="15" customHeight="1" outlineLevel="1" x14ac:dyDescent="0.2">
      <c r="A1684" s="787"/>
      <c r="B1684" s="781" t="s">
        <v>2279</v>
      </c>
      <c r="C1684" s="977"/>
      <c r="D1684" s="977"/>
      <c r="E1684" s="767">
        <v>644</v>
      </c>
      <c r="F1684" s="276">
        <v>402</v>
      </c>
      <c r="G1684" s="276" t="s">
        <v>38</v>
      </c>
      <c r="H1684" s="277"/>
      <c r="I1684" s="895">
        <v>61</v>
      </c>
      <c r="J1684" s="279" t="s">
        <v>509</v>
      </c>
      <c r="K1684" s="277"/>
      <c r="L1684" s="277"/>
      <c r="M1684" s="734">
        <v>8.8000000000000009E-2</v>
      </c>
      <c r="N1684" s="1463">
        <v>36</v>
      </c>
      <c r="O1684" s="283">
        <v>1917.68544</v>
      </c>
      <c r="P1684" s="284">
        <v>25.26</v>
      </c>
      <c r="Q1684" s="1056">
        <v>484.40733999999998</v>
      </c>
      <c r="R1684" s="1056">
        <v>123.49894</v>
      </c>
      <c r="S1684" s="1056">
        <v>38.35371</v>
      </c>
      <c r="T1684" s="285">
        <v>2563.9454299999998</v>
      </c>
      <c r="U1684" s="286">
        <v>412.79521</v>
      </c>
      <c r="V1684" s="286">
        <v>2976.74064</v>
      </c>
      <c r="W1684" s="287">
        <v>94.549840000000003</v>
      </c>
      <c r="X1684" s="287">
        <v>15.91216</v>
      </c>
      <c r="Y1684" s="287">
        <v>41.400480000000002</v>
      </c>
      <c r="Z1684" s="286">
        <v>151.86248000000001</v>
      </c>
      <c r="AA1684" s="285">
        <v>3128.6031199999998</v>
      </c>
      <c r="AB1684" s="249"/>
      <c r="AC1684" s="249"/>
      <c r="AD1684" s="249"/>
      <c r="AE1684" s="249"/>
      <c r="AF1684" s="249"/>
      <c r="AG1684" s="249"/>
      <c r="AH1684" s="225"/>
      <c r="AI1684" s="225"/>
      <c r="AJ1684" s="266"/>
      <c r="AK1684" s="1636"/>
      <c r="AL1684" s="483"/>
      <c r="AM1684"/>
      <c r="AQ1684" s="1453"/>
    </row>
    <row r="1685" spans="1:43" ht="15" customHeight="1" outlineLevel="1" x14ac:dyDescent="0.2">
      <c r="A1685" s="787"/>
      <c r="B1685" s="781" t="s">
        <v>2279</v>
      </c>
      <c r="C1685" s="977"/>
      <c r="D1685" s="977"/>
      <c r="E1685" s="767">
        <v>644</v>
      </c>
      <c r="F1685" s="276">
        <v>402</v>
      </c>
      <c r="G1685" s="276" t="s">
        <v>38</v>
      </c>
      <c r="H1685" s="277"/>
      <c r="I1685" s="895">
        <v>140</v>
      </c>
      <c r="J1685" s="279" t="s">
        <v>536</v>
      </c>
      <c r="K1685" s="277"/>
      <c r="L1685" s="277"/>
      <c r="M1685" s="734">
        <v>8.0000000000000002E-3</v>
      </c>
      <c r="N1685" s="1463">
        <v>39</v>
      </c>
      <c r="O1685" s="283">
        <v>196.10400000000001</v>
      </c>
      <c r="P1685" s="284">
        <v>25.26</v>
      </c>
      <c r="Q1685" s="1056">
        <v>49.535870000000003</v>
      </c>
      <c r="R1685" s="1056">
        <v>12.629099999999999</v>
      </c>
      <c r="S1685" s="1056">
        <v>3.9220799999999998</v>
      </c>
      <c r="T1685" s="285">
        <v>262.19105000000002</v>
      </c>
      <c r="U1685" s="286">
        <v>42.212760000000003</v>
      </c>
      <c r="V1685" s="286">
        <v>304.40381000000002</v>
      </c>
      <c r="W1685" s="287">
        <v>8.59544</v>
      </c>
      <c r="X1685" s="287">
        <v>1.4465600000000001</v>
      </c>
      <c r="Y1685" s="287">
        <v>3.7636799999999999</v>
      </c>
      <c r="Z1685" s="286">
        <v>13.805679999999999</v>
      </c>
      <c r="AA1685" s="285">
        <v>318.20949000000002</v>
      </c>
      <c r="AB1685" s="249"/>
      <c r="AC1685" s="249"/>
      <c r="AD1685" s="249"/>
      <c r="AE1685" s="249"/>
      <c r="AF1685" s="249"/>
      <c r="AG1685" s="249"/>
      <c r="AH1685" s="225"/>
      <c r="AI1685" s="225"/>
      <c r="AJ1685" s="266"/>
      <c r="AK1685" s="1636"/>
      <c r="AL1685" s="483"/>
      <c r="AM1685"/>
      <c r="AQ1685" s="1453"/>
    </row>
    <row r="1686" spans="1:43" ht="15" customHeight="1" outlineLevel="1" x14ac:dyDescent="0.2">
      <c r="A1686" s="787"/>
      <c r="B1686" s="781" t="s">
        <v>2279</v>
      </c>
      <c r="C1686" s="977"/>
      <c r="D1686" s="977"/>
      <c r="E1686" s="767">
        <v>644</v>
      </c>
      <c r="F1686" s="276">
        <v>402</v>
      </c>
      <c r="G1686" s="276" t="s">
        <v>38</v>
      </c>
      <c r="H1686" s="277"/>
      <c r="I1686" s="895">
        <v>114</v>
      </c>
      <c r="J1686" s="279" t="s">
        <v>475</v>
      </c>
      <c r="K1686" s="277"/>
      <c r="L1686" s="277"/>
      <c r="M1686" s="734">
        <v>1.6E-2</v>
      </c>
      <c r="N1686" s="1463">
        <v>39</v>
      </c>
      <c r="O1686" s="283">
        <v>392.20800000000003</v>
      </c>
      <c r="P1686" s="284">
        <v>25.26</v>
      </c>
      <c r="Q1686" s="1056">
        <v>99.071740000000005</v>
      </c>
      <c r="R1686" s="1056">
        <v>25.258199999999999</v>
      </c>
      <c r="S1686" s="1056">
        <v>7.8441599999999996</v>
      </c>
      <c r="T1686" s="285">
        <v>524.38210000000004</v>
      </c>
      <c r="U1686" s="286">
        <v>84.425520000000006</v>
      </c>
      <c r="V1686" s="286">
        <v>608.80762000000004</v>
      </c>
      <c r="W1686" s="287">
        <v>17.19088</v>
      </c>
      <c r="X1686" s="287">
        <v>2.8931200000000001</v>
      </c>
      <c r="Y1686" s="287">
        <v>7.5273599999999998</v>
      </c>
      <c r="Z1686" s="286">
        <v>27.611359999999998</v>
      </c>
      <c r="AA1686" s="285">
        <v>636.41898000000003</v>
      </c>
      <c r="AB1686" s="249"/>
      <c r="AC1686" s="249"/>
      <c r="AD1686" s="249"/>
      <c r="AE1686" s="249"/>
      <c r="AF1686" s="249"/>
      <c r="AG1686" s="249"/>
      <c r="AH1686" s="225"/>
      <c r="AI1686" s="225"/>
      <c r="AJ1686" s="266"/>
      <c r="AK1686" s="1636"/>
      <c r="AL1686" s="483"/>
      <c r="AM1686"/>
      <c r="AQ1686" s="1453"/>
    </row>
    <row r="1687" spans="1:43" ht="15" customHeight="1" outlineLevel="1" x14ac:dyDescent="0.2">
      <c r="A1687" s="787"/>
      <c r="B1687" s="781" t="s">
        <v>2279</v>
      </c>
      <c r="C1687" s="977"/>
      <c r="D1687" s="977"/>
      <c r="E1687" s="767">
        <v>644</v>
      </c>
      <c r="F1687" s="276">
        <v>402</v>
      </c>
      <c r="G1687" s="276" t="s">
        <v>38</v>
      </c>
      <c r="H1687" s="277"/>
      <c r="I1687" s="895">
        <v>116</v>
      </c>
      <c r="J1687" s="279" t="s">
        <v>476</v>
      </c>
      <c r="K1687" s="277"/>
      <c r="L1687" s="277"/>
      <c r="M1687" s="734">
        <v>3.2000000000000001E-2</v>
      </c>
      <c r="N1687" s="1463">
        <v>38</v>
      </c>
      <c r="O1687" s="283">
        <v>754.24127999999996</v>
      </c>
      <c r="P1687" s="284">
        <v>25.26</v>
      </c>
      <c r="Q1687" s="1056">
        <v>190.52135000000001</v>
      </c>
      <c r="R1687" s="1056">
        <v>48.573140000000002</v>
      </c>
      <c r="S1687" s="1056">
        <v>15.08483</v>
      </c>
      <c r="T1687" s="285">
        <v>1008.4205999999999</v>
      </c>
      <c r="U1687" s="286">
        <v>162.35571999999999</v>
      </c>
      <c r="V1687" s="286">
        <v>1170.7763199999999</v>
      </c>
      <c r="W1687" s="287">
        <v>34.38176</v>
      </c>
      <c r="X1687" s="287">
        <v>5.7862400000000003</v>
      </c>
      <c r="Y1687" s="287">
        <v>15.05472</v>
      </c>
      <c r="Z1687" s="286">
        <v>55.222719999999995</v>
      </c>
      <c r="AA1687" s="285">
        <v>1225.9990399999999</v>
      </c>
      <c r="AB1687" s="249"/>
      <c r="AC1687" s="249"/>
      <c r="AD1687" s="249"/>
      <c r="AE1687" s="249"/>
      <c r="AF1687" s="249"/>
      <c r="AG1687" s="249"/>
      <c r="AH1687" s="225"/>
      <c r="AI1687" s="225"/>
      <c r="AJ1687" s="266"/>
      <c r="AK1687" s="1636"/>
      <c r="AL1687" s="483"/>
      <c r="AM1687"/>
      <c r="AQ1687" s="1453"/>
    </row>
    <row r="1688" spans="1:43" ht="15" customHeight="1" outlineLevel="1" x14ac:dyDescent="0.2">
      <c r="A1688" s="788"/>
      <c r="B1688" s="1816" t="s">
        <v>2279</v>
      </c>
      <c r="C1688" s="978"/>
      <c r="D1688" s="978"/>
      <c r="E1688" s="768">
        <v>644</v>
      </c>
      <c r="F1688" s="289">
        <v>402</v>
      </c>
      <c r="G1688" s="289" t="s">
        <v>38</v>
      </c>
      <c r="H1688" s="290"/>
      <c r="I1688" s="899">
        <v>1</v>
      </c>
      <c r="J1688" s="292" t="s">
        <v>546</v>
      </c>
      <c r="K1688" s="290"/>
      <c r="L1688" s="290"/>
      <c r="M1688" s="1813">
        <v>2.4E-2</v>
      </c>
      <c r="N1688" s="1465">
        <v>54</v>
      </c>
      <c r="O1688" s="296">
        <v>1059.5116800000001</v>
      </c>
      <c r="P1688" s="297">
        <v>25.26</v>
      </c>
      <c r="Q1688" s="1058">
        <v>267.63265000000001</v>
      </c>
      <c r="R1688" s="1058">
        <v>68.232550000000003</v>
      </c>
      <c r="S1688" s="1058">
        <v>21.19023</v>
      </c>
      <c r="T1688" s="298">
        <v>1416.56711</v>
      </c>
      <c r="U1688" s="299">
        <v>228.06729999999999</v>
      </c>
      <c r="V1688" s="299">
        <v>1644.6344099999999</v>
      </c>
      <c r="W1688" s="300">
        <v>25.78632</v>
      </c>
      <c r="X1688" s="300">
        <v>4.3396800000000004</v>
      </c>
      <c r="Y1688" s="300">
        <v>11.291040000000001</v>
      </c>
      <c r="Z1688" s="299">
        <v>41.41704</v>
      </c>
      <c r="AA1688" s="298">
        <v>1686.0514499999999</v>
      </c>
      <c r="AB1688" s="260"/>
      <c r="AC1688" s="260"/>
      <c r="AD1688" s="260"/>
      <c r="AE1688" s="260"/>
      <c r="AF1688" s="260"/>
      <c r="AG1688" s="260"/>
      <c r="AH1688" s="261"/>
      <c r="AI1688" s="261"/>
      <c r="AJ1688" s="266"/>
      <c r="AK1688" s="1636"/>
      <c r="AL1688" s="483"/>
      <c r="AM1688"/>
      <c r="AQ1688" s="1453"/>
    </row>
    <row r="1689" spans="1:43" ht="27" customHeight="1" x14ac:dyDescent="0.2">
      <c r="A1689" s="804" t="s">
        <v>3629</v>
      </c>
      <c r="B1689" s="805" t="s">
        <v>2279</v>
      </c>
      <c r="C1689" s="975" t="s">
        <v>2560</v>
      </c>
      <c r="D1689" s="975" t="s">
        <v>2564</v>
      </c>
      <c r="E1689" s="766">
        <v>644</v>
      </c>
      <c r="F1689" s="378">
        <v>403</v>
      </c>
      <c r="G1689" s="378" t="s">
        <v>38</v>
      </c>
      <c r="H1689" s="378" t="s">
        <v>3047</v>
      </c>
      <c r="I1689" s="498"/>
      <c r="J1689" s="302" t="s">
        <v>3626</v>
      </c>
      <c r="K1689" s="271">
        <v>1000</v>
      </c>
      <c r="L1689" s="337" t="s">
        <v>778</v>
      </c>
      <c r="M1689" s="1828">
        <v>0.72800000000000009</v>
      </c>
      <c r="N1689" s="498"/>
      <c r="O1689" s="273">
        <v>15458.84736</v>
      </c>
      <c r="P1689" s="269"/>
      <c r="Q1689" s="1055">
        <v>3904.9048399999997</v>
      </c>
      <c r="R1689" s="1055">
        <v>995.54978000000006</v>
      </c>
      <c r="S1689" s="1055">
        <v>309.17694999999998</v>
      </c>
      <c r="T1689" s="274">
        <v>20668.478930000001</v>
      </c>
      <c r="U1689" s="272">
        <v>3327.6251099999999</v>
      </c>
      <c r="V1689" s="272">
        <v>23996.104039999998</v>
      </c>
      <c r="W1689" s="275">
        <v>782.18504000000007</v>
      </c>
      <c r="X1689" s="275">
        <v>131.63695999999999</v>
      </c>
      <c r="Y1689" s="275">
        <v>342.49488000000002</v>
      </c>
      <c r="Z1689" s="272">
        <v>1256.3168800000001</v>
      </c>
      <c r="AA1689" s="274">
        <v>25252.420919999997</v>
      </c>
      <c r="AB1689" s="1805">
        <v>2816.9279999999999</v>
      </c>
      <c r="AC1689" s="1805">
        <v>582.64</v>
      </c>
      <c r="AD1689" s="1805">
        <v>8.5359999999999996</v>
      </c>
      <c r="AE1689" s="340">
        <v>3085.89</v>
      </c>
      <c r="AF1689" s="340">
        <v>638.27</v>
      </c>
      <c r="AG1689" s="340">
        <v>9.35</v>
      </c>
      <c r="AH1689" s="842">
        <v>28985.930919999995</v>
      </c>
      <c r="AI1689" s="842">
        <v>28.99</v>
      </c>
      <c r="AJ1689" s="266"/>
      <c r="AK1689" s="1636">
        <v>263</v>
      </c>
      <c r="AL1689" s="483"/>
      <c r="AM1689"/>
      <c r="AQ1689" s="1453"/>
    </row>
    <row r="1690" spans="1:43" ht="15" customHeight="1" outlineLevel="1" x14ac:dyDescent="0.2">
      <c r="A1690" s="787"/>
      <c r="B1690" s="781" t="s">
        <v>2279</v>
      </c>
      <c r="C1690" s="977"/>
      <c r="D1690" s="977"/>
      <c r="E1690" s="767">
        <v>644</v>
      </c>
      <c r="F1690" s="276">
        <v>403</v>
      </c>
      <c r="G1690" s="276" t="s">
        <v>38</v>
      </c>
      <c r="H1690" s="277"/>
      <c r="I1690" s="895">
        <v>180</v>
      </c>
      <c r="J1690" s="279" t="s">
        <v>543</v>
      </c>
      <c r="K1690" s="277">
        <v>0.8</v>
      </c>
      <c r="L1690" s="277"/>
      <c r="M1690" s="734">
        <v>0.40800000000000003</v>
      </c>
      <c r="N1690" s="1463">
        <v>32</v>
      </c>
      <c r="O1690" s="283">
        <v>7600.1097600000003</v>
      </c>
      <c r="P1690" s="284">
        <v>25.26</v>
      </c>
      <c r="Q1690" s="1056">
        <v>1919.78773</v>
      </c>
      <c r="R1690" s="1056">
        <v>489.44707</v>
      </c>
      <c r="S1690" s="1056">
        <v>152.00219999999999</v>
      </c>
      <c r="T1690" s="285">
        <v>10161.34676</v>
      </c>
      <c r="U1690" s="286">
        <v>1635.9768300000001</v>
      </c>
      <c r="V1690" s="286">
        <v>11797.32359</v>
      </c>
      <c r="W1690" s="287">
        <v>438.36743999999999</v>
      </c>
      <c r="X1690" s="287">
        <v>73.774559999999994</v>
      </c>
      <c r="Y1690" s="287">
        <v>191.94767999999999</v>
      </c>
      <c r="Z1690" s="286">
        <v>704.08967999999993</v>
      </c>
      <c r="AA1690" s="285">
        <v>12501.413269999999</v>
      </c>
      <c r="AB1690" s="249"/>
      <c r="AC1690" s="249"/>
      <c r="AD1690" s="249"/>
      <c r="AE1690" s="249"/>
      <c r="AF1690" s="249"/>
      <c r="AG1690" s="249"/>
      <c r="AH1690" s="225"/>
      <c r="AI1690" s="225"/>
      <c r="AJ1690" s="266"/>
      <c r="AK1690" s="1636"/>
      <c r="AL1690" s="483"/>
      <c r="AM1690"/>
      <c r="AQ1690" s="1453"/>
    </row>
    <row r="1691" spans="1:43" ht="15" customHeight="1" outlineLevel="1" x14ac:dyDescent="0.2">
      <c r="A1691" s="787"/>
      <c r="B1691" s="781" t="s">
        <v>2279</v>
      </c>
      <c r="C1691" s="977"/>
      <c r="D1691" s="977"/>
      <c r="E1691" s="767">
        <v>644</v>
      </c>
      <c r="F1691" s="276">
        <v>403</v>
      </c>
      <c r="G1691" s="276" t="s">
        <v>38</v>
      </c>
      <c r="H1691" s="277"/>
      <c r="I1691" s="895">
        <v>67</v>
      </c>
      <c r="J1691" s="279" t="s">
        <v>508</v>
      </c>
      <c r="K1691" s="277"/>
      <c r="L1691" s="277"/>
      <c r="M1691" s="734">
        <v>0.10400000000000001</v>
      </c>
      <c r="N1691" s="1463">
        <v>36</v>
      </c>
      <c r="O1691" s="283">
        <v>2266.3555200000001</v>
      </c>
      <c r="P1691" s="284">
        <v>25.26</v>
      </c>
      <c r="Q1691" s="1056">
        <v>572.48140000000001</v>
      </c>
      <c r="R1691" s="1056">
        <v>145.95330000000001</v>
      </c>
      <c r="S1691" s="1056">
        <v>45.327109999999998</v>
      </c>
      <c r="T1691" s="285">
        <v>3030.1173300000005</v>
      </c>
      <c r="U1691" s="286">
        <v>487.84888999999998</v>
      </c>
      <c r="V1691" s="286">
        <v>3517.9662200000002</v>
      </c>
      <c r="W1691" s="287">
        <v>111.74072</v>
      </c>
      <c r="X1691" s="287">
        <v>18.80528</v>
      </c>
      <c r="Y1691" s="287">
        <v>48.927840000000003</v>
      </c>
      <c r="Z1691" s="286">
        <v>179.47384</v>
      </c>
      <c r="AA1691" s="285">
        <v>3697.4400600000004</v>
      </c>
      <c r="AB1691" s="249"/>
      <c r="AC1691" s="249"/>
      <c r="AD1691" s="249"/>
      <c r="AE1691" s="249"/>
      <c r="AF1691" s="249"/>
      <c r="AG1691" s="249"/>
      <c r="AH1691" s="225"/>
      <c r="AI1691" s="225"/>
      <c r="AJ1691" s="266"/>
      <c r="AK1691" s="1636"/>
      <c r="AL1691" s="483"/>
      <c r="AM1691"/>
      <c r="AQ1691" s="1453"/>
    </row>
    <row r="1692" spans="1:43" ht="15" customHeight="1" outlineLevel="1" x14ac:dyDescent="0.2">
      <c r="A1692" s="787"/>
      <c r="B1692" s="781" t="s">
        <v>2279</v>
      </c>
      <c r="C1692" s="977"/>
      <c r="D1692" s="977"/>
      <c r="E1692" s="767">
        <v>644</v>
      </c>
      <c r="F1692" s="276">
        <v>403</v>
      </c>
      <c r="G1692" s="276" t="s">
        <v>38</v>
      </c>
      <c r="H1692" s="277"/>
      <c r="I1692" s="895">
        <v>82</v>
      </c>
      <c r="J1692" s="279" t="s">
        <v>560</v>
      </c>
      <c r="K1692" s="277"/>
      <c r="L1692" s="277"/>
      <c r="M1692" s="734">
        <v>4.8000000000000001E-2</v>
      </c>
      <c r="N1692" s="1463">
        <v>41</v>
      </c>
      <c r="O1692" s="283">
        <v>1272.63168</v>
      </c>
      <c r="P1692" s="284">
        <v>25.26</v>
      </c>
      <c r="Q1692" s="1056">
        <v>321.46676000000002</v>
      </c>
      <c r="R1692" s="1056">
        <v>81.957480000000004</v>
      </c>
      <c r="S1692" s="1056">
        <v>25.452629999999999</v>
      </c>
      <c r="T1692" s="285">
        <v>1701.50855</v>
      </c>
      <c r="U1692" s="286">
        <v>273.94288</v>
      </c>
      <c r="V1692" s="286">
        <v>1975.4514300000001</v>
      </c>
      <c r="W1692" s="287">
        <v>51.57264</v>
      </c>
      <c r="X1692" s="287">
        <v>8.6793600000000009</v>
      </c>
      <c r="Y1692" s="287">
        <v>22.582080000000001</v>
      </c>
      <c r="Z1692" s="286">
        <v>82.83408</v>
      </c>
      <c r="AA1692" s="285">
        <v>2058.2855100000002</v>
      </c>
      <c r="AB1692" s="249"/>
      <c r="AC1692" s="249"/>
      <c r="AD1692" s="249"/>
      <c r="AE1692" s="249"/>
      <c r="AF1692" s="249"/>
      <c r="AG1692" s="249"/>
      <c r="AH1692" s="225"/>
      <c r="AI1692" s="225"/>
      <c r="AJ1692" s="266"/>
      <c r="AK1692" s="1636"/>
      <c r="AL1692" s="483"/>
      <c r="AM1692"/>
      <c r="AQ1692" s="1453"/>
    </row>
    <row r="1693" spans="1:43" ht="15" customHeight="1" outlineLevel="1" x14ac:dyDescent="0.2">
      <c r="A1693" s="787"/>
      <c r="B1693" s="781" t="s">
        <v>2279</v>
      </c>
      <c r="C1693" s="977"/>
      <c r="D1693" s="977"/>
      <c r="E1693" s="767">
        <v>644</v>
      </c>
      <c r="F1693" s="276">
        <v>403</v>
      </c>
      <c r="G1693" s="276" t="s">
        <v>38</v>
      </c>
      <c r="H1693" s="277"/>
      <c r="I1693" s="895">
        <v>61</v>
      </c>
      <c r="J1693" s="279" t="s">
        <v>509</v>
      </c>
      <c r="K1693" s="277"/>
      <c r="L1693" s="277"/>
      <c r="M1693" s="734">
        <v>8.8000000000000009E-2</v>
      </c>
      <c r="N1693" s="1463">
        <v>36</v>
      </c>
      <c r="O1693" s="283">
        <v>1917.68544</v>
      </c>
      <c r="P1693" s="284">
        <v>25.26</v>
      </c>
      <c r="Q1693" s="1056">
        <v>484.40733999999998</v>
      </c>
      <c r="R1693" s="1056">
        <v>123.49894</v>
      </c>
      <c r="S1693" s="1056">
        <v>38.35371</v>
      </c>
      <c r="T1693" s="285">
        <v>2563.9454299999998</v>
      </c>
      <c r="U1693" s="286">
        <v>412.79521</v>
      </c>
      <c r="V1693" s="286">
        <v>2976.74064</v>
      </c>
      <c r="W1693" s="287">
        <v>94.549840000000003</v>
      </c>
      <c r="X1693" s="287">
        <v>15.91216</v>
      </c>
      <c r="Y1693" s="287">
        <v>41.400480000000002</v>
      </c>
      <c r="Z1693" s="286">
        <v>151.86248000000001</v>
      </c>
      <c r="AA1693" s="285">
        <v>3128.6031199999998</v>
      </c>
      <c r="AB1693" s="249"/>
      <c r="AC1693" s="249"/>
      <c r="AD1693" s="249"/>
      <c r="AE1693" s="249"/>
      <c r="AF1693" s="249"/>
      <c r="AG1693" s="249"/>
      <c r="AH1693" s="225"/>
      <c r="AI1693" s="225"/>
      <c r="AJ1693" s="266"/>
      <c r="AK1693" s="1636"/>
      <c r="AL1693" s="483"/>
      <c r="AM1693"/>
      <c r="AQ1693" s="1453"/>
    </row>
    <row r="1694" spans="1:43" ht="15" customHeight="1" outlineLevel="1" x14ac:dyDescent="0.2">
      <c r="A1694" s="787"/>
      <c r="B1694" s="781" t="s">
        <v>2279</v>
      </c>
      <c r="C1694" s="977"/>
      <c r="D1694" s="977"/>
      <c r="E1694" s="767">
        <v>644</v>
      </c>
      <c r="F1694" s="276">
        <v>403</v>
      </c>
      <c r="G1694" s="276" t="s">
        <v>38</v>
      </c>
      <c r="H1694" s="277"/>
      <c r="I1694" s="895">
        <v>140</v>
      </c>
      <c r="J1694" s="279" t="s">
        <v>536</v>
      </c>
      <c r="K1694" s="277"/>
      <c r="L1694" s="277"/>
      <c r="M1694" s="734">
        <v>8.0000000000000002E-3</v>
      </c>
      <c r="N1694" s="1463">
        <v>39</v>
      </c>
      <c r="O1694" s="283">
        <v>196.10400000000001</v>
      </c>
      <c r="P1694" s="284">
        <v>25.26</v>
      </c>
      <c r="Q1694" s="1056">
        <v>49.535870000000003</v>
      </c>
      <c r="R1694" s="1056">
        <v>12.629099999999999</v>
      </c>
      <c r="S1694" s="1056">
        <v>3.9220799999999998</v>
      </c>
      <c r="T1694" s="285">
        <v>262.19105000000002</v>
      </c>
      <c r="U1694" s="286">
        <v>42.212760000000003</v>
      </c>
      <c r="V1694" s="286">
        <v>304.40381000000002</v>
      </c>
      <c r="W1694" s="287">
        <v>8.59544</v>
      </c>
      <c r="X1694" s="287">
        <v>1.4465600000000001</v>
      </c>
      <c r="Y1694" s="287">
        <v>3.7636799999999999</v>
      </c>
      <c r="Z1694" s="286">
        <v>13.805679999999999</v>
      </c>
      <c r="AA1694" s="285">
        <v>318.20949000000002</v>
      </c>
      <c r="AB1694" s="249"/>
      <c r="AC1694" s="249"/>
      <c r="AD1694" s="249"/>
      <c r="AE1694" s="249"/>
      <c r="AF1694" s="249"/>
      <c r="AG1694" s="249"/>
      <c r="AH1694" s="225"/>
      <c r="AI1694" s="225"/>
      <c r="AJ1694" s="266"/>
      <c r="AK1694" s="1636"/>
      <c r="AL1694" s="483"/>
      <c r="AM1694"/>
      <c r="AQ1694" s="1453"/>
    </row>
    <row r="1695" spans="1:43" ht="15" customHeight="1" outlineLevel="1" x14ac:dyDescent="0.2">
      <c r="A1695" s="787"/>
      <c r="B1695" s="781" t="s">
        <v>2279</v>
      </c>
      <c r="C1695" s="977"/>
      <c r="D1695" s="977"/>
      <c r="E1695" s="767">
        <v>644</v>
      </c>
      <c r="F1695" s="276">
        <v>403</v>
      </c>
      <c r="G1695" s="276" t="s">
        <v>38</v>
      </c>
      <c r="H1695" s="277"/>
      <c r="I1695" s="895">
        <v>114</v>
      </c>
      <c r="J1695" s="279" t="s">
        <v>475</v>
      </c>
      <c r="K1695" s="277"/>
      <c r="L1695" s="277"/>
      <c r="M1695" s="734">
        <v>1.6E-2</v>
      </c>
      <c r="N1695" s="1463">
        <v>39</v>
      </c>
      <c r="O1695" s="283">
        <v>392.20800000000003</v>
      </c>
      <c r="P1695" s="284">
        <v>25.26</v>
      </c>
      <c r="Q1695" s="1056">
        <v>99.071740000000005</v>
      </c>
      <c r="R1695" s="1056">
        <v>25.258199999999999</v>
      </c>
      <c r="S1695" s="1056">
        <v>7.8441599999999996</v>
      </c>
      <c r="T1695" s="285">
        <v>524.38210000000004</v>
      </c>
      <c r="U1695" s="286">
        <v>84.425520000000006</v>
      </c>
      <c r="V1695" s="286">
        <v>608.80762000000004</v>
      </c>
      <c r="W1695" s="287">
        <v>17.19088</v>
      </c>
      <c r="X1695" s="287">
        <v>2.8931200000000001</v>
      </c>
      <c r="Y1695" s="287">
        <v>7.5273599999999998</v>
      </c>
      <c r="Z1695" s="286">
        <v>27.611359999999998</v>
      </c>
      <c r="AA1695" s="285">
        <v>636.41898000000003</v>
      </c>
      <c r="AB1695" s="249"/>
      <c r="AC1695" s="249"/>
      <c r="AD1695" s="249"/>
      <c r="AE1695" s="249"/>
      <c r="AF1695" s="249"/>
      <c r="AG1695" s="249"/>
      <c r="AH1695" s="225"/>
      <c r="AI1695" s="225"/>
      <c r="AJ1695" s="266"/>
      <c r="AK1695" s="1636"/>
      <c r="AL1695" s="483"/>
      <c r="AM1695"/>
      <c r="AQ1695" s="1453"/>
    </row>
    <row r="1696" spans="1:43" ht="15" customHeight="1" outlineLevel="1" x14ac:dyDescent="0.2">
      <c r="A1696" s="787"/>
      <c r="B1696" s="781" t="s">
        <v>2279</v>
      </c>
      <c r="C1696" s="977"/>
      <c r="D1696" s="977"/>
      <c r="E1696" s="767">
        <v>644</v>
      </c>
      <c r="F1696" s="276">
        <v>403</v>
      </c>
      <c r="G1696" s="276" t="s">
        <v>38</v>
      </c>
      <c r="H1696" s="277"/>
      <c r="I1696" s="895">
        <v>116</v>
      </c>
      <c r="J1696" s="279" t="s">
        <v>476</v>
      </c>
      <c r="K1696" s="277"/>
      <c r="L1696" s="277"/>
      <c r="M1696" s="734">
        <v>3.2000000000000001E-2</v>
      </c>
      <c r="N1696" s="1463">
        <v>38</v>
      </c>
      <c r="O1696" s="283">
        <v>754.24127999999996</v>
      </c>
      <c r="P1696" s="284">
        <v>25.26</v>
      </c>
      <c r="Q1696" s="1056">
        <v>190.52135000000001</v>
      </c>
      <c r="R1696" s="1056">
        <v>48.573140000000002</v>
      </c>
      <c r="S1696" s="1056">
        <v>15.08483</v>
      </c>
      <c r="T1696" s="285">
        <v>1008.4205999999999</v>
      </c>
      <c r="U1696" s="286">
        <v>162.35571999999999</v>
      </c>
      <c r="V1696" s="286">
        <v>1170.7763199999999</v>
      </c>
      <c r="W1696" s="287">
        <v>34.38176</v>
      </c>
      <c r="X1696" s="287">
        <v>5.7862400000000003</v>
      </c>
      <c r="Y1696" s="287">
        <v>15.05472</v>
      </c>
      <c r="Z1696" s="286">
        <v>55.222719999999995</v>
      </c>
      <c r="AA1696" s="285">
        <v>1225.9990399999999</v>
      </c>
      <c r="AB1696" s="249"/>
      <c r="AC1696" s="249"/>
      <c r="AD1696" s="249"/>
      <c r="AE1696" s="249"/>
      <c r="AF1696" s="249"/>
      <c r="AG1696" s="249"/>
      <c r="AH1696" s="225"/>
      <c r="AI1696" s="225"/>
      <c r="AJ1696" s="266"/>
      <c r="AK1696" s="1636"/>
      <c r="AL1696" s="483"/>
      <c r="AM1696"/>
      <c r="AQ1696" s="1453"/>
    </row>
    <row r="1697" spans="1:43" ht="15" customHeight="1" outlineLevel="1" x14ac:dyDescent="0.2">
      <c r="A1697" s="788"/>
      <c r="B1697" s="1816" t="s">
        <v>2279</v>
      </c>
      <c r="C1697" s="978"/>
      <c r="D1697" s="978"/>
      <c r="E1697" s="768">
        <v>644</v>
      </c>
      <c r="F1697" s="289">
        <v>403</v>
      </c>
      <c r="G1697" s="289" t="s">
        <v>38</v>
      </c>
      <c r="H1697" s="290"/>
      <c r="I1697" s="899">
        <v>1</v>
      </c>
      <c r="J1697" s="292" t="s">
        <v>546</v>
      </c>
      <c r="K1697" s="290"/>
      <c r="L1697" s="290"/>
      <c r="M1697" s="1813">
        <v>2.4E-2</v>
      </c>
      <c r="N1697" s="1465">
        <v>54</v>
      </c>
      <c r="O1697" s="296">
        <v>1059.5116800000001</v>
      </c>
      <c r="P1697" s="297">
        <v>25.26</v>
      </c>
      <c r="Q1697" s="1058">
        <v>267.63265000000001</v>
      </c>
      <c r="R1697" s="1058">
        <v>68.232550000000003</v>
      </c>
      <c r="S1697" s="1058">
        <v>21.19023</v>
      </c>
      <c r="T1697" s="298">
        <v>1416.56711</v>
      </c>
      <c r="U1697" s="299">
        <v>228.06729999999999</v>
      </c>
      <c r="V1697" s="299">
        <v>1644.6344099999999</v>
      </c>
      <c r="W1697" s="300">
        <v>25.78632</v>
      </c>
      <c r="X1697" s="300">
        <v>4.3396800000000004</v>
      </c>
      <c r="Y1697" s="300">
        <v>11.291040000000001</v>
      </c>
      <c r="Z1697" s="299">
        <v>41.41704</v>
      </c>
      <c r="AA1697" s="298">
        <v>1686.0514499999999</v>
      </c>
      <c r="AB1697" s="260"/>
      <c r="AC1697" s="260"/>
      <c r="AD1697" s="260"/>
      <c r="AE1697" s="260"/>
      <c r="AF1697" s="260"/>
      <c r="AG1697" s="260"/>
      <c r="AH1697" s="261"/>
      <c r="AI1697" s="261"/>
      <c r="AJ1697" s="266"/>
      <c r="AK1697" s="1636"/>
      <c r="AL1697" s="483"/>
      <c r="AM1697"/>
      <c r="AQ1697" s="1453"/>
    </row>
    <row r="1698" spans="1:43" ht="15" customHeight="1" x14ac:dyDescent="0.2">
      <c r="A1698" s="1818" t="s">
        <v>3595</v>
      </c>
      <c r="B1698" s="1819"/>
      <c r="C1698" s="1820"/>
      <c r="D1698" s="1820"/>
      <c r="E1698" s="1038">
        <v>644</v>
      </c>
      <c r="F1698" s="1038" t="s">
        <v>2679</v>
      </c>
      <c r="G1698" s="1039" t="s">
        <v>38</v>
      </c>
      <c r="H1698" s="1821"/>
      <c r="I1698" s="1822"/>
      <c r="J1698" s="1823" t="s">
        <v>2690</v>
      </c>
      <c r="K1698" s="868">
        <v>3000</v>
      </c>
      <c r="L1698" s="1809" t="s">
        <v>778</v>
      </c>
      <c r="M1698" s="1824">
        <v>2.1400000000000006</v>
      </c>
      <c r="N1698" s="1825"/>
      <c r="O1698" s="873">
        <v>44475.743999999999</v>
      </c>
      <c r="P1698" s="866"/>
      <c r="Q1698" s="1073">
        <v>8761.721590000001</v>
      </c>
      <c r="R1698" s="1073">
        <v>2864.2379499999997</v>
      </c>
      <c r="S1698" s="1073">
        <v>889.51487999999995</v>
      </c>
      <c r="T1698" s="874">
        <v>56991.218419999997</v>
      </c>
      <c r="U1698" s="870">
        <v>9175.5861600000007</v>
      </c>
      <c r="V1698" s="870">
        <v>66166.804579999996</v>
      </c>
      <c r="W1698" s="875">
        <v>2299.2801999999997</v>
      </c>
      <c r="X1698" s="875">
        <v>386.95479999999998</v>
      </c>
      <c r="Y1698" s="875">
        <v>1006.7844000000002</v>
      </c>
      <c r="Z1698" s="870">
        <v>3693.0193999999997</v>
      </c>
      <c r="AA1698" s="874">
        <v>69859.823980000016</v>
      </c>
      <c r="AB1698" s="1810">
        <v>7117.79</v>
      </c>
      <c r="AC1698" s="1810">
        <v>871.41000000000008</v>
      </c>
      <c r="AD1698" s="1810">
        <v>28.7</v>
      </c>
      <c r="AE1698" s="870">
        <v>7797.4</v>
      </c>
      <c r="AF1698" s="870">
        <v>954.62000000000012</v>
      </c>
      <c r="AG1698" s="870">
        <v>31.43</v>
      </c>
      <c r="AH1698" s="871">
        <v>78643.27</v>
      </c>
      <c r="AI1698" s="871">
        <v>26.21</v>
      </c>
      <c r="AJ1698" s="266"/>
      <c r="AK1698" s="1636">
        <v>264</v>
      </c>
      <c r="AL1698" s="483"/>
      <c r="AM1698"/>
      <c r="AQ1698" s="1453"/>
    </row>
    <row r="1699" spans="1:43" ht="21.75" customHeight="1" x14ac:dyDescent="0.2">
      <c r="A1699" s="804" t="s">
        <v>3059</v>
      </c>
      <c r="B1699" s="805" t="s">
        <v>2279</v>
      </c>
      <c r="C1699" s="975" t="s">
        <v>2560</v>
      </c>
      <c r="D1699" s="975" t="s">
        <v>2564</v>
      </c>
      <c r="E1699" s="766">
        <v>644</v>
      </c>
      <c r="F1699" s="378">
        <v>406</v>
      </c>
      <c r="G1699" s="378" t="s">
        <v>38</v>
      </c>
      <c r="H1699" s="378" t="s">
        <v>3045</v>
      </c>
      <c r="I1699" s="498"/>
      <c r="J1699" s="1045" t="s">
        <v>3630</v>
      </c>
      <c r="K1699" s="271">
        <v>1000</v>
      </c>
      <c r="L1699" s="337" t="s">
        <v>778</v>
      </c>
      <c r="M1699" s="384">
        <v>0.78</v>
      </c>
      <c r="N1699" s="498"/>
      <c r="O1699" s="273">
        <v>14483.923199999999</v>
      </c>
      <c r="P1699" s="269"/>
      <c r="Q1699" s="1055">
        <v>2853.3328799999999</v>
      </c>
      <c r="R1699" s="1055">
        <v>932.76467000000002</v>
      </c>
      <c r="S1699" s="1055">
        <v>289.67847</v>
      </c>
      <c r="T1699" s="274">
        <v>18559.699219999999</v>
      </c>
      <c r="U1699" s="272">
        <v>2988.1115800000002</v>
      </c>
      <c r="V1699" s="272">
        <v>21547.810799999999</v>
      </c>
      <c r="W1699" s="275">
        <v>838.05539999999996</v>
      </c>
      <c r="X1699" s="275">
        <v>141.03959999999998</v>
      </c>
      <c r="Y1699" s="275">
        <v>366.95880000000005</v>
      </c>
      <c r="Z1699" s="272">
        <v>1346.0537999999999</v>
      </c>
      <c r="AA1699" s="274">
        <v>22893.864600000004</v>
      </c>
      <c r="AB1699" s="1805">
        <v>1084.02</v>
      </c>
      <c r="AC1699" s="1805">
        <v>19.77</v>
      </c>
      <c r="AD1699" s="1805">
        <v>1.1599999999999999</v>
      </c>
      <c r="AE1699" s="340">
        <v>1187.52</v>
      </c>
      <c r="AF1699" s="340">
        <v>21.66</v>
      </c>
      <c r="AG1699" s="340">
        <v>1.27</v>
      </c>
      <c r="AH1699" s="842">
        <v>24104.31</v>
      </c>
      <c r="AI1699" s="842">
        <v>24.1</v>
      </c>
      <c r="AJ1699" s="266"/>
      <c r="AK1699" s="1636">
        <v>265</v>
      </c>
      <c r="AL1699" s="483"/>
      <c r="AM1699"/>
      <c r="AQ1699" s="1453"/>
    </row>
    <row r="1700" spans="1:43" ht="15" customHeight="1" outlineLevel="1" x14ac:dyDescent="0.2">
      <c r="A1700" s="787"/>
      <c r="B1700" s="781" t="s">
        <v>2279</v>
      </c>
      <c r="C1700" s="977"/>
      <c r="D1700" s="977"/>
      <c r="E1700" s="767">
        <v>644</v>
      </c>
      <c r="F1700" s="276">
        <v>406</v>
      </c>
      <c r="G1700" s="276" t="s">
        <v>38</v>
      </c>
      <c r="H1700" s="277"/>
      <c r="I1700" s="895">
        <v>180</v>
      </c>
      <c r="J1700" s="279" t="s">
        <v>543</v>
      </c>
      <c r="K1700" s="277"/>
      <c r="L1700" s="277"/>
      <c r="M1700" s="1044">
        <v>0.34</v>
      </c>
      <c r="N1700" s="1033">
        <v>32</v>
      </c>
      <c r="O1700" s="283">
        <v>6333.4247999999998</v>
      </c>
      <c r="P1700" s="284">
        <v>19.7</v>
      </c>
      <c r="Q1700" s="1056">
        <v>1247.68469</v>
      </c>
      <c r="R1700" s="1056">
        <v>407.87256000000002</v>
      </c>
      <c r="S1700" s="1056">
        <v>126.66849999999999</v>
      </c>
      <c r="T1700" s="285">
        <v>8115.6505499999994</v>
      </c>
      <c r="U1700" s="286">
        <v>1306.6197400000001</v>
      </c>
      <c r="V1700" s="286">
        <v>9422.2702900000004</v>
      </c>
      <c r="W1700" s="287">
        <v>365.30619999999999</v>
      </c>
      <c r="X1700" s="287">
        <v>61.4788</v>
      </c>
      <c r="Y1700" s="287">
        <v>159.9564</v>
      </c>
      <c r="Z1700" s="286">
        <v>586.7414</v>
      </c>
      <c r="AA1700" s="285">
        <v>10009.011690000001</v>
      </c>
      <c r="AB1700" s="249"/>
      <c r="AC1700" s="249"/>
      <c r="AD1700" s="249"/>
      <c r="AE1700" s="249"/>
      <c r="AF1700" s="249"/>
      <c r="AG1700" s="249"/>
      <c r="AH1700" s="225"/>
      <c r="AI1700" s="225"/>
      <c r="AJ1700" s="266"/>
      <c r="AK1700" s="1636"/>
      <c r="AL1700" s="483"/>
      <c r="AM1700"/>
      <c r="AQ1700" s="1453"/>
    </row>
    <row r="1701" spans="1:43" ht="15" customHeight="1" outlineLevel="1" x14ac:dyDescent="0.2">
      <c r="A1701" s="787"/>
      <c r="B1701" s="781" t="s">
        <v>2279</v>
      </c>
      <c r="C1701" s="977"/>
      <c r="D1701" s="977"/>
      <c r="E1701" s="767">
        <v>644</v>
      </c>
      <c r="F1701" s="276">
        <v>406</v>
      </c>
      <c r="G1701" s="276" t="s">
        <v>38</v>
      </c>
      <c r="H1701" s="277"/>
      <c r="I1701" s="895">
        <v>182</v>
      </c>
      <c r="J1701" s="279" t="s">
        <v>506</v>
      </c>
      <c r="K1701" s="277"/>
      <c r="L1701" s="277"/>
      <c r="M1701" s="1044">
        <v>0.11</v>
      </c>
      <c r="N1701" s="282">
        <v>25</v>
      </c>
      <c r="O1701" s="283">
        <v>1557.1116</v>
      </c>
      <c r="P1701" s="284">
        <v>19.7</v>
      </c>
      <c r="Q1701" s="1056">
        <v>306.75099</v>
      </c>
      <c r="R1701" s="1056">
        <v>100.27799</v>
      </c>
      <c r="S1701" s="1056">
        <v>31.142230000000001</v>
      </c>
      <c r="T1701" s="285">
        <v>1995.2828099999999</v>
      </c>
      <c r="U1701" s="286">
        <v>321.24052999999998</v>
      </c>
      <c r="V1701" s="286">
        <v>2316.5233399999997</v>
      </c>
      <c r="W1701" s="287">
        <v>118.18729999999999</v>
      </c>
      <c r="X1701" s="287">
        <v>19.8902</v>
      </c>
      <c r="Y1701" s="287">
        <v>51.750599999999999</v>
      </c>
      <c r="Z1701" s="286">
        <v>189.82809999999998</v>
      </c>
      <c r="AA1701" s="285">
        <v>2506.3514399999999</v>
      </c>
      <c r="AB1701" s="249"/>
      <c r="AC1701" s="249"/>
      <c r="AD1701" s="249"/>
      <c r="AE1701" s="249"/>
      <c r="AF1701" s="249"/>
      <c r="AG1701" s="249"/>
      <c r="AH1701" s="225"/>
      <c r="AI1701" s="225"/>
      <c r="AJ1701" s="266"/>
      <c r="AK1701" s="1636"/>
      <c r="AL1701" s="483"/>
      <c r="AM1701"/>
      <c r="AQ1701" s="1453"/>
    </row>
    <row r="1702" spans="1:43" ht="15" customHeight="1" outlineLevel="1" x14ac:dyDescent="0.2">
      <c r="A1702" s="787"/>
      <c r="B1702" s="781" t="s">
        <v>2279</v>
      </c>
      <c r="C1702" s="977"/>
      <c r="D1702" s="977"/>
      <c r="E1702" s="767">
        <v>644</v>
      </c>
      <c r="F1702" s="276">
        <v>406</v>
      </c>
      <c r="G1702" s="276" t="s">
        <v>38</v>
      </c>
      <c r="H1702" s="277"/>
      <c r="I1702" s="895">
        <v>67</v>
      </c>
      <c r="J1702" s="279" t="s">
        <v>508</v>
      </c>
      <c r="K1702" s="277"/>
      <c r="L1702" s="277"/>
      <c r="M1702" s="1044">
        <v>0.11</v>
      </c>
      <c r="N1702" s="1033">
        <v>36</v>
      </c>
      <c r="O1702" s="283">
        <v>2397.1068</v>
      </c>
      <c r="P1702" s="284">
        <v>19.7</v>
      </c>
      <c r="Q1702" s="1056">
        <v>472.23003999999997</v>
      </c>
      <c r="R1702" s="1056">
        <v>154.37368000000001</v>
      </c>
      <c r="S1702" s="1056">
        <v>47.942140000000002</v>
      </c>
      <c r="T1702" s="285">
        <v>3071.6526600000002</v>
      </c>
      <c r="U1702" s="286">
        <v>494.53608000000003</v>
      </c>
      <c r="V1702" s="286">
        <v>3566.1887400000001</v>
      </c>
      <c r="W1702" s="287">
        <v>118.18729999999999</v>
      </c>
      <c r="X1702" s="287">
        <v>19.8902</v>
      </c>
      <c r="Y1702" s="287">
        <v>51.750599999999999</v>
      </c>
      <c r="Z1702" s="286">
        <v>189.82809999999998</v>
      </c>
      <c r="AA1702" s="285">
        <v>3756.0168400000002</v>
      </c>
      <c r="AB1702" s="249"/>
      <c r="AC1702" s="249"/>
      <c r="AD1702" s="249"/>
      <c r="AE1702" s="249"/>
      <c r="AF1702" s="249"/>
      <c r="AG1702" s="249"/>
      <c r="AH1702" s="225"/>
      <c r="AI1702" s="225"/>
      <c r="AJ1702" s="266"/>
      <c r="AK1702" s="1636"/>
      <c r="AL1702" s="483"/>
      <c r="AM1702"/>
      <c r="AQ1702" s="1453"/>
    </row>
    <row r="1703" spans="1:43" ht="15" customHeight="1" outlineLevel="1" x14ac:dyDescent="0.2">
      <c r="A1703" s="787"/>
      <c r="B1703" s="781" t="s">
        <v>2279</v>
      </c>
      <c r="C1703" s="977"/>
      <c r="D1703" s="977"/>
      <c r="E1703" s="767">
        <v>644</v>
      </c>
      <c r="F1703" s="276">
        <v>406</v>
      </c>
      <c r="G1703" s="276" t="s">
        <v>38</v>
      </c>
      <c r="H1703" s="277"/>
      <c r="I1703" s="895">
        <v>82</v>
      </c>
      <c r="J1703" s="279" t="s">
        <v>560</v>
      </c>
      <c r="K1703" s="277"/>
      <c r="L1703" s="277"/>
      <c r="M1703" s="1044">
        <v>0.11</v>
      </c>
      <c r="N1703" s="282">
        <v>41</v>
      </c>
      <c r="O1703" s="283">
        <v>2916.4476</v>
      </c>
      <c r="P1703" s="284">
        <v>19.7</v>
      </c>
      <c r="Q1703" s="1056">
        <v>574.54017999999996</v>
      </c>
      <c r="R1703" s="1056">
        <v>187.81923</v>
      </c>
      <c r="S1703" s="1056">
        <v>58.328949999999999</v>
      </c>
      <c r="T1703" s="285">
        <v>3737.1359600000001</v>
      </c>
      <c r="U1703" s="286">
        <v>601.67889000000002</v>
      </c>
      <c r="V1703" s="286">
        <v>4338.8148499999998</v>
      </c>
      <c r="W1703" s="287">
        <v>118.18729999999999</v>
      </c>
      <c r="X1703" s="287">
        <v>19.8902</v>
      </c>
      <c r="Y1703" s="287">
        <v>51.750599999999999</v>
      </c>
      <c r="Z1703" s="286">
        <v>189.82809999999998</v>
      </c>
      <c r="AA1703" s="285">
        <v>4528.6429499999995</v>
      </c>
      <c r="AB1703" s="249"/>
      <c r="AC1703" s="249"/>
      <c r="AD1703" s="249"/>
      <c r="AE1703" s="249"/>
      <c r="AF1703" s="249"/>
      <c r="AG1703" s="249"/>
      <c r="AH1703" s="225"/>
      <c r="AI1703" s="225"/>
      <c r="AJ1703" s="266"/>
      <c r="AK1703" s="1636"/>
      <c r="AL1703" s="483"/>
      <c r="AM1703"/>
      <c r="AQ1703" s="1453"/>
    </row>
    <row r="1704" spans="1:43" ht="15" customHeight="1" outlineLevel="1" x14ac:dyDescent="0.2">
      <c r="A1704" s="788"/>
      <c r="B1704" s="807" t="s">
        <v>2279</v>
      </c>
      <c r="C1704" s="978"/>
      <c r="D1704" s="978"/>
      <c r="E1704" s="768">
        <v>644</v>
      </c>
      <c r="F1704" s="289">
        <v>406</v>
      </c>
      <c r="G1704" s="289" t="s">
        <v>38</v>
      </c>
      <c r="H1704" s="290"/>
      <c r="I1704" s="899">
        <v>211</v>
      </c>
      <c r="J1704" s="279" t="s">
        <v>542</v>
      </c>
      <c r="K1704" s="277"/>
      <c r="L1704" s="277"/>
      <c r="M1704" s="1044">
        <v>0.11</v>
      </c>
      <c r="N1704" s="282">
        <v>20</v>
      </c>
      <c r="O1704" s="283">
        <v>1279.8324</v>
      </c>
      <c r="P1704" s="284">
        <v>19.7</v>
      </c>
      <c r="Q1704" s="1056">
        <v>252.12698</v>
      </c>
      <c r="R1704" s="1056">
        <v>82.421210000000002</v>
      </c>
      <c r="S1704" s="1056">
        <v>25.59665</v>
      </c>
      <c r="T1704" s="285">
        <v>1639.9772399999999</v>
      </c>
      <c r="U1704" s="286">
        <v>264.03634</v>
      </c>
      <c r="V1704" s="286">
        <v>1904.0135799999998</v>
      </c>
      <c r="W1704" s="287">
        <v>118.18729999999999</v>
      </c>
      <c r="X1704" s="287">
        <v>19.8902</v>
      </c>
      <c r="Y1704" s="287">
        <v>51.750599999999999</v>
      </c>
      <c r="Z1704" s="286">
        <v>189.82809999999998</v>
      </c>
      <c r="AA1704" s="285">
        <v>2093.84168</v>
      </c>
      <c r="AB1704" s="353"/>
      <c r="AC1704" s="260"/>
      <c r="AD1704" s="260"/>
      <c r="AE1704" s="249"/>
      <c r="AF1704" s="249"/>
      <c r="AG1704" s="249"/>
      <c r="AH1704" s="225"/>
      <c r="AI1704" s="225"/>
      <c r="AJ1704" s="266"/>
      <c r="AK1704" s="1636"/>
      <c r="AL1704" s="483"/>
      <c r="AM1704"/>
      <c r="AQ1704" s="1453"/>
    </row>
    <row r="1705" spans="1:43" ht="21" customHeight="1" x14ac:dyDescent="0.2">
      <c r="A1705" s="813" t="s">
        <v>3623</v>
      </c>
      <c r="B1705" s="805" t="s">
        <v>2279</v>
      </c>
      <c r="C1705" s="975" t="s">
        <v>2560</v>
      </c>
      <c r="D1705" s="975" t="s">
        <v>2564</v>
      </c>
      <c r="E1705" s="766">
        <v>644</v>
      </c>
      <c r="F1705" s="378">
        <v>407</v>
      </c>
      <c r="G1705" s="378" t="s">
        <v>38</v>
      </c>
      <c r="H1705" s="378" t="s">
        <v>3046</v>
      </c>
      <c r="I1705" s="498"/>
      <c r="J1705" s="302" t="s">
        <v>3631</v>
      </c>
      <c r="K1705" s="271">
        <v>1000</v>
      </c>
      <c r="L1705" s="337" t="s">
        <v>778</v>
      </c>
      <c r="M1705" s="384">
        <v>0.67000000000000015</v>
      </c>
      <c r="N1705" s="498"/>
      <c r="O1705" s="273">
        <v>13802.424000000001</v>
      </c>
      <c r="P1705" s="269"/>
      <c r="Q1705" s="1055">
        <v>2719.0775399999998</v>
      </c>
      <c r="R1705" s="1055">
        <v>888.87612000000013</v>
      </c>
      <c r="S1705" s="1055">
        <v>276.04847999999993</v>
      </c>
      <c r="T1705" s="274">
        <v>17686.42614</v>
      </c>
      <c r="U1705" s="272">
        <v>2847.5146</v>
      </c>
      <c r="V1705" s="272">
        <v>20533.940739999998</v>
      </c>
      <c r="W1705" s="275">
        <v>719.86810000000003</v>
      </c>
      <c r="X1705" s="275">
        <v>121.1494</v>
      </c>
      <c r="Y1705" s="275">
        <v>315.20820000000003</v>
      </c>
      <c r="Z1705" s="272">
        <v>1156.2256999999997</v>
      </c>
      <c r="AA1705" s="274">
        <v>21690.166440000005</v>
      </c>
      <c r="AB1705" s="1805">
        <v>3265.36</v>
      </c>
      <c r="AC1705" s="1805">
        <v>399.41</v>
      </c>
      <c r="AD1705" s="1805">
        <v>13.77</v>
      </c>
      <c r="AE1705" s="340">
        <v>3577.14</v>
      </c>
      <c r="AF1705" s="340">
        <v>437.55</v>
      </c>
      <c r="AG1705" s="340">
        <v>15.08</v>
      </c>
      <c r="AH1705" s="842">
        <v>25719.936440000005</v>
      </c>
      <c r="AI1705" s="842">
        <v>25.72</v>
      </c>
      <c r="AJ1705" s="266"/>
      <c r="AK1705" s="1636">
        <v>266</v>
      </c>
      <c r="AL1705" s="483"/>
      <c r="AM1705"/>
      <c r="AQ1705" s="1453"/>
    </row>
    <row r="1706" spans="1:43" ht="15" customHeight="1" outlineLevel="1" x14ac:dyDescent="0.2">
      <c r="A1706" s="787"/>
      <c r="B1706" s="781" t="s">
        <v>2279</v>
      </c>
      <c r="C1706" s="977"/>
      <c r="D1706" s="977"/>
      <c r="E1706" s="767">
        <v>644</v>
      </c>
      <c r="F1706" s="276">
        <v>407</v>
      </c>
      <c r="G1706" s="276" t="s">
        <v>38</v>
      </c>
      <c r="H1706" s="277"/>
      <c r="I1706" s="895">
        <v>180</v>
      </c>
      <c r="J1706" s="279" t="s">
        <v>543</v>
      </c>
      <c r="K1706" s="277"/>
      <c r="L1706" s="277"/>
      <c r="M1706" s="281">
        <v>0.27</v>
      </c>
      <c r="N1706" s="1033">
        <v>32</v>
      </c>
      <c r="O1706" s="283">
        <v>5029.4844000000003</v>
      </c>
      <c r="P1706" s="284">
        <v>19.7</v>
      </c>
      <c r="Q1706" s="1056">
        <v>990.80843000000004</v>
      </c>
      <c r="R1706" s="1056">
        <v>323.89879999999999</v>
      </c>
      <c r="S1706" s="1056">
        <v>100.58969</v>
      </c>
      <c r="T1706" s="285">
        <v>6444.7813200000001</v>
      </c>
      <c r="U1706" s="286">
        <v>1037.60979</v>
      </c>
      <c r="V1706" s="286">
        <v>7482.3911100000005</v>
      </c>
      <c r="W1706" s="287">
        <v>290.09609999999998</v>
      </c>
      <c r="X1706" s="287">
        <v>48.821399999999997</v>
      </c>
      <c r="Y1706" s="287">
        <v>127.02419999999999</v>
      </c>
      <c r="Z1706" s="286">
        <v>465.94169999999997</v>
      </c>
      <c r="AA1706" s="285">
        <v>7948.3328100000008</v>
      </c>
      <c r="AB1706" s="249"/>
      <c r="AC1706" s="249"/>
      <c r="AD1706" s="249"/>
      <c r="AE1706" s="249"/>
      <c r="AF1706" s="249"/>
      <c r="AG1706" s="249"/>
      <c r="AH1706" s="225"/>
      <c r="AI1706" s="225"/>
      <c r="AJ1706" s="266"/>
      <c r="AK1706" s="1636"/>
      <c r="AL1706" s="483"/>
      <c r="AM1706"/>
      <c r="AQ1706" s="1453"/>
    </row>
    <row r="1707" spans="1:43" ht="15" customHeight="1" outlineLevel="1" x14ac:dyDescent="0.2">
      <c r="A1707" s="787"/>
      <c r="B1707" s="781" t="s">
        <v>2279</v>
      </c>
      <c r="C1707" s="977"/>
      <c r="D1707" s="977"/>
      <c r="E1707" s="767">
        <v>644</v>
      </c>
      <c r="F1707" s="276">
        <v>407</v>
      </c>
      <c r="G1707" s="276" t="s">
        <v>38</v>
      </c>
      <c r="H1707" s="277"/>
      <c r="I1707" s="895">
        <v>182</v>
      </c>
      <c r="J1707" s="279" t="s">
        <v>506</v>
      </c>
      <c r="K1707" s="277"/>
      <c r="L1707" s="277"/>
      <c r="M1707" s="281">
        <v>0.08</v>
      </c>
      <c r="N1707" s="282">
        <v>25</v>
      </c>
      <c r="O1707" s="283">
        <v>1132.4448</v>
      </c>
      <c r="P1707" s="284">
        <v>19.7</v>
      </c>
      <c r="Q1707" s="1056">
        <v>223.09163000000001</v>
      </c>
      <c r="R1707" s="1056">
        <v>72.929450000000003</v>
      </c>
      <c r="S1707" s="1056">
        <v>22.648900000000001</v>
      </c>
      <c r="T1707" s="285">
        <v>1451.1147800000001</v>
      </c>
      <c r="U1707" s="286">
        <v>233.62948</v>
      </c>
      <c r="V1707" s="286">
        <v>1684.7442600000002</v>
      </c>
      <c r="W1707" s="287">
        <v>85.954400000000007</v>
      </c>
      <c r="X1707" s="287">
        <v>14.4656</v>
      </c>
      <c r="Y1707" s="287">
        <v>37.636800000000001</v>
      </c>
      <c r="Z1707" s="286">
        <v>138.05680000000001</v>
      </c>
      <c r="AA1707" s="285">
        <v>1822.8010600000002</v>
      </c>
      <c r="AB1707" s="249"/>
      <c r="AC1707" s="249"/>
      <c r="AD1707" s="249"/>
      <c r="AE1707" s="249"/>
      <c r="AF1707" s="249"/>
      <c r="AG1707" s="249"/>
      <c r="AH1707" s="225"/>
      <c r="AI1707" s="225"/>
      <c r="AJ1707" s="266"/>
      <c r="AK1707" s="1636"/>
      <c r="AL1707" s="483"/>
      <c r="AM1707"/>
      <c r="AQ1707" s="1453"/>
    </row>
    <row r="1708" spans="1:43" ht="15" customHeight="1" outlineLevel="1" x14ac:dyDescent="0.2">
      <c r="A1708" s="787"/>
      <c r="B1708" s="781" t="s">
        <v>2279</v>
      </c>
      <c r="C1708" s="977"/>
      <c r="D1708" s="977"/>
      <c r="E1708" s="767">
        <v>644</v>
      </c>
      <c r="F1708" s="276">
        <v>407</v>
      </c>
      <c r="G1708" s="276" t="s">
        <v>38</v>
      </c>
      <c r="H1708" s="277"/>
      <c r="I1708" s="895">
        <v>67</v>
      </c>
      <c r="J1708" s="279" t="s">
        <v>508</v>
      </c>
      <c r="K1708" s="277"/>
      <c r="L1708" s="277"/>
      <c r="M1708" s="281">
        <v>0.02</v>
      </c>
      <c r="N1708" s="1033">
        <v>36</v>
      </c>
      <c r="O1708" s="283">
        <v>435.83760000000001</v>
      </c>
      <c r="P1708" s="284">
        <v>19.7</v>
      </c>
      <c r="Q1708" s="1056">
        <v>85.860010000000003</v>
      </c>
      <c r="R1708" s="1056">
        <v>28.06794</v>
      </c>
      <c r="S1708" s="1056">
        <v>8.7167499999999993</v>
      </c>
      <c r="T1708" s="285">
        <v>558.48230000000012</v>
      </c>
      <c r="U1708" s="286">
        <v>89.915649999999999</v>
      </c>
      <c r="V1708" s="286">
        <v>648.39795000000015</v>
      </c>
      <c r="W1708" s="287">
        <v>21.488600000000002</v>
      </c>
      <c r="X1708" s="287">
        <v>3.6164000000000001</v>
      </c>
      <c r="Y1708" s="287">
        <v>9.4092000000000002</v>
      </c>
      <c r="Z1708" s="286">
        <v>34.514200000000002</v>
      </c>
      <c r="AA1708" s="285">
        <v>682.91215000000011</v>
      </c>
      <c r="AB1708" s="249"/>
      <c r="AC1708" s="249"/>
      <c r="AD1708" s="249"/>
      <c r="AE1708" s="249"/>
      <c r="AF1708" s="249"/>
      <c r="AG1708" s="249"/>
      <c r="AH1708" s="225"/>
      <c r="AI1708" s="225"/>
      <c r="AJ1708" s="266"/>
      <c r="AK1708" s="1636"/>
      <c r="AL1708" s="483"/>
      <c r="AM1708"/>
      <c r="AQ1708" s="1453"/>
    </row>
    <row r="1709" spans="1:43" ht="15" customHeight="1" outlineLevel="1" x14ac:dyDescent="0.2">
      <c r="A1709" s="787"/>
      <c r="B1709" s="781" t="s">
        <v>2279</v>
      </c>
      <c r="C1709" s="977"/>
      <c r="D1709" s="977"/>
      <c r="E1709" s="767">
        <v>644</v>
      </c>
      <c r="F1709" s="276">
        <v>407</v>
      </c>
      <c r="G1709" s="276" t="s">
        <v>38</v>
      </c>
      <c r="H1709" s="277"/>
      <c r="I1709" s="895">
        <v>82</v>
      </c>
      <c r="J1709" s="279" t="s">
        <v>560</v>
      </c>
      <c r="K1709" s="277"/>
      <c r="L1709" s="277"/>
      <c r="M1709" s="281">
        <v>0.18</v>
      </c>
      <c r="N1709" s="282">
        <v>41</v>
      </c>
      <c r="O1709" s="283">
        <v>4772.3688000000002</v>
      </c>
      <c r="P1709" s="284">
        <v>19.7</v>
      </c>
      <c r="Q1709" s="1056">
        <v>940.15665000000001</v>
      </c>
      <c r="R1709" s="1056">
        <v>307.34055000000001</v>
      </c>
      <c r="S1709" s="1056">
        <v>95.447379999999995</v>
      </c>
      <c r="T1709" s="285">
        <v>6115.3133799999996</v>
      </c>
      <c r="U1709" s="286">
        <v>984.56545000000006</v>
      </c>
      <c r="V1709" s="286">
        <v>7099.8788299999997</v>
      </c>
      <c r="W1709" s="287">
        <v>193.3974</v>
      </c>
      <c r="X1709" s="287">
        <v>32.547600000000003</v>
      </c>
      <c r="Y1709" s="287">
        <v>84.6828</v>
      </c>
      <c r="Z1709" s="286">
        <v>310.62779999999998</v>
      </c>
      <c r="AA1709" s="285">
        <v>7410.5066299999999</v>
      </c>
      <c r="AB1709" s="249"/>
      <c r="AC1709" s="249"/>
      <c r="AD1709" s="249"/>
      <c r="AE1709" s="249"/>
      <c r="AF1709" s="249"/>
      <c r="AG1709" s="249"/>
      <c r="AH1709" s="225"/>
      <c r="AI1709" s="225"/>
      <c r="AJ1709" s="266"/>
      <c r="AK1709" s="1636"/>
      <c r="AL1709" s="483"/>
      <c r="AM1709"/>
      <c r="AQ1709" s="1453"/>
    </row>
    <row r="1710" spans="1:43" ht="15" customHeight="1" outlineLevel="1" x14ac:dyDescent="0.2">
      <c r="A1710" s="787"/>
      <c r="B1710" s="781" t="s">
        <v>2279</v>
      </c>
      <c r="C1710" s="977"/>
      <c r="D1710" s="977"/>
      <c r="E1710" s="767">
        <v>644</v>
      </c>
      <c r="F1710" s="276">
        <v>407</v>
      </c>
      <c r="G1710" s="276" t="s">
        <v>38</v>
      </c>
      <c r="H1710" s="277"/>
      <c r="I1710" s="895">
        <v>61</v>
      </c>
      <c r="J1710" s="279" t="s">
        <v>509</v>
      </c>
      <c r="K1710" s="277"/>
      <c r="L1710" s="277"/>
      <c r="M1710" s="281">
        <v>7.0000000000000007E-2</v>
      </c>
      <c r="N1710" s="1033">
        <v>36</v>
      </c>
      <c r="O1710" s="283">
        <v>1525.4315999999999</v>
      </c>
      <c r="P1710" s="284">
        <v>19.7</v>
      </c>
      <c r="Q1710" s="1056">
        <v>300.51002999999997</v>
      </c>
      <c r="R1710" s="1056">
        <v>98.237799999999993</v>
      </c>
      <c r="S1710" s="1056">
        <v>30.50863</v>
      </c>
      <c r="T1710" s="285">
        <v>1954.6880599999997</v>
      </c>
      <c r="U1710" s="286">
        <v>314.70478000000003</v>
      </c>
      <c r="V1710" s="286">
        <v>2269.3928399999995</v>
      </c>
      <c r="W1710" s="287">
        <v>75.210099999999997</v>
      </c>
      <c r="X1710" s="287">
        <v>12.657400000000001</v>
      </c>
      <c r="Y1710" s="287">
        <v>32.932200000000002</v>
      </c>
      <c r="Z1710" s="286">
        <v>120.7997</v>
      </c>
      <c r="AA1710" s="285">
        <v>2390.1925399999996</v>
      </c>
      <c r="AB1710" s="249"/>
      <c r="AC1710" s="249"/>
      <c r="AD1710" s="249"/>
      <c r="AE1710" s="249"/>
      <c r="AF1710" s="249"/>
      <c r="AG1710" s="249"/>
      <c r="AH1710" s="225"/>
      <c r="AI1710" s="225"/>
      <c r="AJ1710" s="266"/>
      <c r="AK1710" s="1636"/>
      <c r="AL1710" s="483"/>
      <c r="AM1710"/>
      <c r="AQ1710" s="1453"/>
    </row>
    <row r="1711" spans="1:43" ht="15" customHeight="1" outlineLevel="1" x14ac:dyDescent="0.2">
      <c r="A1711" s="787"/>
      <c r="B1711" s="781" t="s">
        <v>2279</v>
      </c>
      <c r="C1711" s="977"/>
      <c r="D1711" s="977"/>
      <c r="E1711" s="767">
        <v>644</v>
      </c>
      <c r="F1711" s="276">
        <v>407</v>
      </c>
      <c r="G1711" s="276" t="s">
        <v>38</v>
      </c>
      <c r="H1711" s="277"/>
      <c r="I1711" s="895">
        <v>211</v>
      </c>
      <c r="J1711" s="279" t="s">
        <v>542</v>
      </c>
      <c r="K1711" s="277"/>
      <c r="L1711" s="277"/>
      <c r="M1711" s="281">
        <v>0.04</v>
      </c>
      <c r="N1711" s="282">
        <v>20</v>
      </c>
      <c r="O1711" s="283">
        <v>465.39359999999999</v>
      </c>
      <c r="P1711" s="284">
        <v>19.7</v>
      </c>
      <c r="Q1711" s="1056">
        <v>91.682540000000003</v>
      </c>
      <c r="R1711" s="1056">
        <v>29.971350000000001</v>
      </c>
      <c r="S1711" s="1056">
        <v>9.3078699999999994</v>
      </c>
      <c r="T1711" s="285">
        <v>596.35536000000002</v>
      </c>
      <c r="U1711" s="286">
        <v>96.013210000000001</v>
      </c>
      <c r="V1711" s="286">
        <v>692.36856999999998</v>
      </c>
      <c r="W1711" s="287">
        <v>42.977200000000003</v>
      </c>
      <c r="X1711" s="287">
        <v>7.2328000000000001</v>
      </c>
      <c r="Y1711" s="287">
        <v>18.8184</v>
      </c>
      <c r="Z1711" s="286">
        <v>69.028400000000005</v>
      </c>
      <c r="AA1711" s="285">
        <v>761.39697000000001</v>
      </c>
      <c r="AB1711" s="249"/>
      <c r="AC1711" s="249"/>
      <c r="AD1711" s="249"/>
      <c r="AE1711" s="249"/>
      <c r="AF1711" s="249"/>
      <c r="AG1711" s="249"/>
      <c r="AH1711" s="225"/>
      <c r="AI1711" s="225"/>
      <c r="AJ1711" s="266"/>
      <c r="AK1711" s="1636"/>
      <c r="AL1711" s="483"/>
      <c r="AM1711"/>
      <c r="AQ1711" s="1453"/>
    </row>
    <row r="1712" spans="1:43" ht="15" customHeight="1" outlineLevel="1" x14ac:dyDescent="0.2">
      <c r="A1712" s="787"/>
      <c r="B1712" s="807" t="s">
        <v>2279</v>
      </c>
      <c r="C1712" s="978"/>
      <c r="D1712" s="978"/>
      <c r="E1712" s="768">
        <v>644</v>
      </c>
      <c r="F1712" s="289">
        <v>407</v>
      </c>
      <c r="G1712" s="289" t="s">
        <v>38</v>
      </c>
      <c r="H1712" s="290"/>
      <c r="I1712" s="899">
        <v>1</v>
      </c>
      <c r="J1712" s="279" t="s">
        <v>546</v>
      </c>
      <c r="K1712" s="277"/>
      <c r="L1712" s="277"/>
      <c r="M1712" s="294">
        <v>0.01</v>
      </c>
      <c r="N1712" s="295">
        <v>54</v>
      </c>
      <c r="O1712" s="283">
        <v>441.46319999999997</v>
      </c>
      <c r="P1712" s="284">
        <v>19.7</v>
      </c>
      <c r="Q1712" s="1056">
        <v>86.968249999999998</v>
      </c>
      <c r="R1712" s="1056">
        <v>28.430230000000002</v>
      </c>
      <c r="S1712" s="1056">
        <v>8.8292599999999997</v>
      </c>
      <c r="T1712" s="285">
        <v>565.69093999999996</v>
      </c>
      <c r="U1712" s="286">
        <v>91.076239999999999</v>
      </c>
      <c r="V1712" s="286">
        <v>656.76717999999994</v>
      </c>
      <c r="W1712" s="287">
        <v>10.744300000000001</v>
      </c>
      <c r="X1712" s="287">
        <v>1.8082</v>
      </c>
      <c r="Y1712" s="287">
        <v>4.7046000000000001</v>
      </c>
      <c r="Z1712" s="286">
        <v>17.257100000000001</v>
      </c>
      <c r="AA1712" s="285">
        <v>674.02427999999998</v>
      </c>
      <c r="AB1712" s="353"/>
      <c r="AC1712" s="260"/>
      <c r="AD1712" s="260"/>
      <c r="AE1712" s="249"/>
      <c r="AF1712" s="249"/>
      <c r="AG1712" s="249"/>
      <c r="AH1712" s="225"/>
      <c r="AI1712" s="225"/>
      <c r="AJ1712" s="266"/>
      <c r="AK1712" s="1636"/>
      <c r="AL1712" s="483"/>
      <c r="AM1712"/>
      <c r="AQ1712" s="1453"/>
    </row>
    <row r="1713" spans="1:43" ht="18" customHeight="1" x14ac:dyDescent="0.2">
      <c r="A1713" s="804" t="s">
        <v>3622</v>
      </c>
      <c r="B1713" s="805" t="s">
        <v>2279</v>
      </c>
      <c r="C1713" s="975" t="s">
        <v>2560</v>
      </c>
      <c r="D1713" s="975" t="s">
        <v>2564</v>
      </c>
      <c r="E1713" s="766">
        <v>644</v>
      </c>
      <c r="F1713" s="378">
        <v>408</v>
      </c>
      <c r="G1713" s="378" t="s">
        <v>38</v>
      </c>
      <c r="H1713" s="378" t="s">
        <v>3047</v>
      </c>
      <c r="I1713" s="498"/>
      <c r="J1713" s="302" t="s">
        <v>3632</v>
      </c>
      <c r="K1713" s="271">
        <v>1000</v>
      </c>
      <c r="L1713" s="337" t="s">
        <v>778</v>
      </c>
      <c r="M1713" s="384">
        <v>0.69000000000000017</v>
      </c>
      <c r="N1713" s="498"/>
      <c r="O1713" s="273">
        <v>16189.3968</v>
      </c>
      <c r="P1713" s="269"/>
      <c r="Q1713" s="1055">
        <v>3189.3111699999999</v>
      </c>
      <c r="R1713" s="1055">
        <v>1042.5971599999998</v>
      </c>
      <c r="S1713" s="1055">
        <v>323.78792999999996</v>
      </c>
      <c r="T1713" s="274">
        <v>20745.093059999999</v>
      </c>
      <c r="U1713" s="272">
        <v>3339.9599800000001</v>
      </c>
      <c r="V1713" s="272">
        <v>24085.053039999999</v>
      </c>
      <c r="W1713" s="275">
        <v>741.35669999999993</v>
      </c>
      <c r="X1713" s="275">
        <v>124.76579999999998</v>
      </c>
      <c r="Y1713" s="275">
        <v>324.61740000000009</v>
      </c>
      <c r="Z1713" s="272">
        <v>1190.7399</v>
      </c>
      <c r="AA1713" s="274">
        <v>25275.792940000007</v>
      </c>
      <c r="AB1713" s="1805">
        <v>2768.41</v>
      </c>
      <c r="AC1713" s="1805">
        <v>452.23</v>
      </c>
      <c r="AD1713" s="1805">
        <v>13.77</v>
      </c>
      <c r="AE1713" s="340">
        <v>3032.74</v>
      </c>
      <c r="AF1713" s="340">
        <v>495.41</v>
      </c>
      <c r="AG1713" s="340">
        <v>15.08</v>
      </c>
      <c r="AH1713" s="842">
        <v>28819.022940000006</v>
      </c>
      <c r="AI1713" s="842">
        <v>28.82</v>
      </c>
      <c r="AJ1713" s="266"/>
      <c r="AK1713" s="1636">
        <v>267</v>
      </c>
      <c r="AL1713" s="483"/>
      <c r="AM1713"/>
      <c r="AQ1713" s="1453"/>
    </row>
    <row r="1714" spans="1:43" ht="15" customHeight="1" outlineLevel="1" x14ac:dyDescent="0.2">
      <c r="A1714" s="787"/>
      <c r="B1714" s="781" t="s">
        <v>2279</v>
      </c>
      <c r="C1714" s="977"/>
      <c r="D1714" s="977"/>
      <c r="E1714" s="767">
        <v>644</v>
      </c>
      <c r="F1714" s="276">
        <v>408</v>
      </c>
      <c r="G1714" s="276" t="s">
        <v>38</v>
      </c>
      <c r="H1714" s="277"/>
      <c r="I1714" s="895">
        <v>182</v>
      </c>
      <c r="J1714" s="279" t="s">
        <v>506</v>
      </c>
      <c r="K1714" s="277"/>
      <c r="L1714" s="277"/>
      <c r="M1714" s="281">
        <v>0.09</v>
      </c>
      <c r="N1714" s="282">
        <v>25</v>
      </c>
      <c r="O1714" s="283">
        <v>1274.0003999999999</v>
      </c>
      <c r="P1714" s="284">
        <v>19.7</v>
      </c>
      <c r="Q1714" s="1056">
        <v>250.97808000000001</v>
      </c>
      <c r="R1714" s="1056">
        <v>82.045630000000003</v>
      </c>
      <c r="S1714" s="1056">
        <v>25.48001</v>
      </c>
      <c r="T1714" s="285">
        <v>1632.5041200000001</v>
      </c>
      <c r="U1714" s="286">
        <v>262.83316000000002</v>
      </c>
      <c r="V1714" s="286">
        <v>1895.3372800000002</v>
      </c>
      <c r="W1714" s="287">
        <v>96.698700000000002</v>
      </c>
      <c r="X1714" s="287">
        <v>16.273800000000001</v>
      </c>
      <c r="Y1714" s="287">
        <v>42.3414</v>
      </c>
      <c r="Z1714" s="286">
        <v>155.31389999999999</v>
      </c>
      <c r="AA1714" s="285">
        <v>2050.6511800000003</v>
      </c>
      <c r="AB1714" s="249"/>
      <c r="AC1714" s="249"/>
      <c r="AD1714" s="249"/>
      <c r="AE1714" s="249"/>
      <c r="AF1714" s="249"/>
      <c r="AG1714" s="249"/>
      <c r="AH1714" s="225"/>
      <c r="AI1714" s="225"/>
      <c r="AJ1714" s="266"/>
      <c r="AK1714" s="1636"/>
      <c r="AL1714" s="483"/>
      <c r="AM1714"/>
      <c r="AQ1714" s="1453"/>
    </row>
    <row r="1715" spans="1:43" ht="15" customHeight="1" outlineLevel="1" x14ac:dyDescent="0.2">
      <c r="A1715" s="787"/>
      <c r="B1715" s="781" t="s">
        <v>2279</v>
      </c>
      <c r="C1715" s="977"/>
      <c r="D1715" s="977"/>
      <c r="E1715" s="767">
        <v>644</v>
      </c>
      <c r="F1715" s="276">
        <v>408</v>
      </c>
      <c r="G1715" s="276" t="s">
        <v>38</v>
      </c>
      <c r="H1715" s="277"/>
      <c r="I1715" s="895">
        <v>67</v>
      </c>
      <c r="J1715" s="279" t="s">
        <v>508</v>
      </c>
      <c r="K1715" s="277"/>
      <c r="L1715" s="277"/>
      <c r="M1715" s="281">
        <v>0.02</v>
      </c>
      <c r="N1715" s="1033">
        <v>36</v>
      </c>
      <c r="O1715" s="283">
        <v>435.83760000000001</v>
      </c>
      <c r="P1715" s="284">
        <v>19.7</v>
      </c>
      <c r="Q1715" s="1056">
        <v>85.860010000000003</v>
      </c>
      <c r="R1715" s="1056">
        <v>28.06794</v>
      </c>
      <c r="S1715" s="1056">
        <v>8.7167499999999993</v>
      </c>
      <c r="T1715" s="285">
        <v>558.48230000000012</v>
      </c>
      <c r="U1715" s="286">
        <v>89.915649999999999</v>
      </c>
      <c r="V1715" s="286">
        <v>648.39795000000015</v>
      </c>
      <c r="W1715" s="287">
        <v>21.488600000000002</v>
      </c>
      <c r="X1715" s="287">
        <v>3.6164000000000001</v>
      </c>
      <c r="Y1715" s="287">
        <v>9.4092000000000002</v>
      </c>
      <c r="Z1715" s="286">
        <v>34.514200000000002</v>
      </c>
      <c r="AA1715" s="285">
        <v>682.91215000000011</v>
      </c>
      <c r="AB1715" s="249"/>
      <c r="AC1715" s="249"/>
      <c r="AD1715" s="249"/>
      <c r="AE1715" s="249"/>
      <c r="AF1715" s="249"/>
      <c r="AG1715" s="249"/>
      <c r="AH1715" s="225"/>
      <c r="AI1715" s="225"/>
      <c r="AJ1715" s="266"/>
      <c r="AK1715" s="1636"/>
      <c r="AL1715" s="483"/>
      <c r="AM1715"/>
      <c r="AQ1715" s="1453"/>
    </row>
    <row r="1716" spans="1:43" ht="15" customHeight="1" outlineLevel="1" x14ac:dyDescent="0.2">
      <c r="A1716" s="787"/>
      <c r="B1716" s="781" t="s">
        <v>2279</v>
      </c>
      <c r="C1716" s="977"/>
      <c r="D1716" s="977"/>
      <c r="E1716" s="767">
        <v>644</v>
      </c>
      <c r="F1716" s="276">
        <v>408</v>
      </c>
      <c r="G1716" s="276" t="s">
        <v>38</v>
      </c>
      <c r="H1716" s="277"/>
      <c r="I1716" s="895">
        <v>82</v>
      </c>
      <c r="J1716" s="279" t="s">
        <v>560</v>
      </c>
      <c r="K1716" s="277"/>
      <c r="L1716" s="277"/>
      <c r="M1716" s="281">
        <v>0.45</v>
      </c>
      <c r="N1716" s="282">
        <v>41</v>
      </c>
      <c r="O1716" s="283">
        <v>11930.922</v>
      </c>
      <c r="P1716" s="284">
        <v>19.7</v>
      </c>
      <c r="Q1716" s="1056">
        <v>2350.3916300000001</v>
      </c>
      <c r="R1716" s="1056">
        <v>768.35137999999995</v>
      </c>
      <c r="S1716" s="1056">
        <v>238.61843999999999</v>
      </c>
      <c r="T1716" s="285">
        <v>15288.283450000001</v>
      </c>
      <c r="U1716" s="286">
        <v>2461.4136400000002</v>
      </c>
      <c r="V1716" s="286">
        <v>17749.697090000001</v>
      </c>
      <c r="W1716" s="287">
        <v>483.49349999999998</v>
      </c>
      <c r="X1716" s="287">
        <v>81.369</v>
      </c>
      <c r="Y1716" s="287">
        <v>211.70699999999999</v>
      </c>
      <c r="Z1716" s="286">
        <v>776.56949999999995</v>
      </c>
      <c r="AA1716" s="285">
        <v>18526.266590000003</v>
      </c>
      <c r="AB1716" s="249"/>
      <c r="AC1716" s="249"/>
      <c r="AD1716" s="249"/>
      <c r="AE1716" s="249"/>
      <c r="AF1716" s="249"/>
      <c r="AG1716" s="249"/>
      <c r="AH1716" s="225"/>
      <c r="AI1716" s="225"/>
      <c r="AJ1716" s="266"/>
      <c r="AK1716" s="1636"/>
      <c r="AL1716" s="483"/>
      <c r="AM1716"/>
      <c r="AQ1716" s="1453"/>
    </row>
    <row r="1717" spans="1:43" ht="15" customHeight="1" outlineLevel="1" x14ac:dyDescent="0.2">
      <c r="A1717" s="787"/>
      <c r="B1717" s="781" t="s">
        <v>2279</v>
      </c>
      <c r="C1717" s="977"/>
      <c r="D1717" s="977"/>
      <c r="E1717" s="767">
        <v>644</v>
      </c>
      <c r="F1717" s="276">
        <v>408</v>
      </c>
      <c r="G1717" s="276" t="s">
        <v>38</v>
      </c>
      <c r="H1717" s="277"/>
      <c r="I1717" s="895">
        <v>61</v>
      </c>
      <c r="J1717" s="279" t="s">
        <v>509</v>
      </c>
      <c r="K1717" s="277"/>
      <c r="L1717" s="277"/>
      <c r="M1717" s="281">
        <v>7.0000000000000007E-2</v>
      </c>
      <c r="N1717" s="1033">
        <v>36</v>
      </c>
      <c r="O1717" s="283">
        <v>1525.4315999999999</v>
      </c>
      <c r="P1717" s="284">
        <v>19.7</v>
      </c>
      <c r="Q1717" s="1056">
        <v>300.51002999999997</v>
      </c>
      <c r="R1717" s="1056">
        <v>98.237799999999993</v>
      </c>
      <c r="S1717" s="1056">
        <v>30.50863</v>
      </c>
      <c r="T1717" s="285">
        <v>1954.6880599999997</v>
      </c>
      <c r="U1717" s="286">
        <v>314.70478000000003</v>
      </c>
      <c r="V1717" s="286">
        <v>2269.3928399999995</v>
      </c>
      <c r="W1717" s="287">
        <v>75.210099999999997</v>
      </c>
      <c r="X1717" s="287">
        <v>12.657400000000001</v>
      </c>
      <c r="Y1717" s="287">
        <v>32.932200000000002</v>
      </c>
      <c r="Z1717" s="286">
        <v>120.7997</v>
      </c>
      <c r="AA1717" s="285">
        <v>2390.1925399999996</v>
      </c>
      <c r="AB1717" s="249"/>
      <c r="AC1717" s="249"/>
      <c r="AD1717" s="249"/>
      <c r="AE1717" s="249"/>
      <c r="AF1717" s="249"/>
      <c r="AG1717" s="249"/>
      <c r="AH1717" s="225"/>
      <c r="AI1717" s="225"/>
      <c r="AJ1717" s="266"/>
      <c r="AK1717" s="1636"/>
      <c r="AL1717" s="483"/>
      <c r="AM1717"/>
      <c r="AQ1717" s="1453"/>
    </row>
    <row r="1718" spans="1:43" ht="15" customHeight="1" outlineLevel="1" x14ac:dyDescent="0.2">
      <c r="A1718" s="787"/>
      <c r="B1718" s="781" t="s">
        <v>2279</v>
      </c>
      <c r="C1718" s="977"/>
      <c r="D1718" s="977"/>
      <c r="E1718" s="767">
        <v>644</v>
      </c>
      <c r="F1718" s="276">
        <v>408</v>
      </c>
      <c r="G1718" s="276" t="s">
        <v>38</v>
      </c>
      <c r="H1718" s="277"/>
      <c r="I1718" s="895">
        <v>211</v>
      </c>
      <c r="J1718" s="279" t="s">
        <v>542</v>
      </c>
      <c r="K1718" s="277"/>
      <c r="L1718" s="277"/>
      <c r="M1718" s="281">
        <v>0.05</v>
      </c>
      <c r="N1718" s="282">
        <v>20</v>
      </c>
      <c r="O1718" s="283">
        <v>581.74199999999996</v>
      </c>
      <c r="P1718" s="284">
        <v>19.7</v>
      </c>
      <c r="Q1718" s="1056">
        <v>114.60317000000001</v>
      </c>
      <c r="R1718" s="1056">
        <v>37.464179999999999</v>
      </c>
      <c r="S1718" s="1056">
        <v>11.634840000000001</v>
      </c>
      <c r="T1718" s="285">
        <v>745.44419000000005</v>
      </c>
      <c r="U1718" s="286">
        <v>120.01651</v>
      </c>
      <c r="V1718" s="286">
        <v>865.46070000000009</v>
      </c>
      <c r="W1718" s="287">
        <v>53.721499999999999</v>
      </c>
      <c r="X1718" s="287">
        <v>9.0410000000000004</v>
      </c>
      <c r="Y1718" s="287">
        <v>23.523</v>
      </c>
      <c r="Z1718" s="286">
        <v>86.285499999999999</v>
      </c>
      <c r="AA1718" s="285">
        <v>951.74620000000004</v>
      </c>
      <c r="AB1718" s="249"/>
      <c r="AC1718" s="249"/>
      <c r="AD1718" s="249"/>
      <c r="AE1718" s="249"/>
      <c r="AF1718" s="249"/>
      <c r="AG1718" s="249"/>
      <c r="AH1718" s="225"/>
      <c r="AI1718" s="225"/>
      <c r="AJ1718" s="266"/>
      <c r="AK1718" s="1636"/>
      <c r="AL1718" s="483"/>
      <c r="AM1718"/>
      <c r="AQ1718" s="1453"/>
    </row>
    <row r="1719" spans="1:43" ht="15" customHeight="1" outlineLevel="1" x14ac:dyDescent="0.2">
      <c r="A1719" s="787"/>
      <c r="B1719" s="781" t="s">
        <v>2279</v>
      </c>
      <c r="C1719" s="977"/>
      <c r="D1719" s="977"/>
      <c r="E1719" s="767">
        <v>644</v>
      </c>
      <c r="F1719" s="276">
        <v>408</v>
      </c>
      <c r="G1719" s="276" t="s">
        <v>38</v>
      </c>
      <c r="H1719" s="277"/>
      <c r="I1719" s="899">
        <v>1</v>
      </c>
      <c r="J1719" s="279" t="s">
        <v>546</v>
      </c>
      <c r="K1719" s="277"/>
      <c r="L1719" s="277"/>
      <c r="M1719" s="281">
        <v>0.01</v>
      </c>
      <c r="N1719" s="282">
        <v>54</v>
      </c>
      <c r="O1719" s="283">
        <v>441.46319999999997</v>
      </c>
      <c r="P1719" s="284">
        <v>19.7</v>
      </c>
      <c r="Q1719" s="1056">
        <v>86.968249999999998</v>
      </c>
      <c r="R1719" s="1056">
        <v>28.430230000000002</v>
      </c>
      <c r="S1719" s="1056">
        <v>8.8292599999999997</v>
      </c>
      <c r="T1719" s="285">
        <v>565.69093999999996</v>
      </c>
      <c r="U1719" s="286">
        <v>91.076239999999999</v>
      </c>
      <c r="V1719" s="286">
        <v>656.76717999999994</v>
      </c>
      <c r="W1719" s="287">
        <v>10.744300000000001</v>
      </c>
      <c r="X1719" s="287">
        <v>1.8082</v>
      </c>
      <c r="Y1719" s="287">
        <v>4.7046000000000001</v>
      </c>
      <c r="Z1719" s="286">
        <v>17.257100000000001</v>
      </c>
      <c r="AA1719" s="285">
        <v>674.02427999999998</v>
      </c>
      <c r="AB1719" s="249"/>
      <c r="AC1719" s="249"/>
      <c r="AD1719" s="249"/>
      <c r="AE1719" s="249"/>
      <c r="AF1719" s="249"/>
      <c r="AG1719" s="249"/>
      <c r="AH1719" s="225"/>
      <c r="AI1719" s="225"/>
      <c r="AJ1719" s="266"/>
      <c r="AK1719" s="1636"/>
      <c r="AL1719" s="483"/>
      <c r="AM1719"/>
      <c r="AQ1719" s="1453"/>
    </row>
    <row r="1720" spans="1:43" ht="24.75" customHeight="1" x14ac:dyDescent="0.2">
      <c r="A1720" s="1818" t="s">
        <v>3599</v>
      </c>
      <c r="B1720" s="1819"/>
      <c r="C1720" s="1820"/>
      <c r="D1720" s="1820"/>
      <c r="E1720" s="1038">
        <v>644</v>
      </c>
      <c r="F1720" s="1038" t="s">
        <v>2682</v>
      </c>
      <c r="G1720" s="1039" t="s">
        <v>38</v>
      </c>
      <c r="H1720" s="1821"/>
      <c r="I1720" s="1822"/>
      <c r="J1720" s="1823" t="s">
        <v>2691</v>
      </c>
      <c r="K1720" s="868">
        <v>3000</v>
      </c>
      <c r="L1720" s="1809" t="s">
        <v>778</v>
      </c>
      <c r="M1720" s="1824">
        <v>1.7120000000000002</v>
      </c>
      <c r="N1720" s="1825"/>
      <c r="O1720" s="873">
        <v>35580.595199999996</v>
      </c>
      <c r="P1720" s="866"/>
      <c r="Q1720" s="1073">
        <v>7009.3772600000002</v>
      </c>
      <c r="R1720" s="1073">
        <v>2291.3903399999999</v>
      </c>
      <c r="S1720" s="1073">
        <v>711.61192000000005</v>
      </c>
      <c r="T1720" s="874">
        <v>45592.974719999998</v>
      </c>
      <c r="U1720" s="870">
        <v>7340.4689100000005</v>
      </c>
      <c r="V1720" s="870">
        <v>52933.443629999994</v>
      </c>
      <c r="W1720" s="875">
        <v>1839.42416</v>
      </c>
      <c r="X1720" s="875">
        <v>309.56384000000003</v>
      </c>
      <c r="Y1720" s="875">
        <v>805.42751999999996</v>
      </c>
      <c r="Z1720" s="870">
        <v>2954.4155200000005</v>
      </c>
      <c r="AA1720" s="874">
        <v>55887.859150000004</v>
      </c>
      <c r="AB1720" s="1810">
        <v>5694.23</v>
      </c>
      <c r="AC1720" s="1810">
        <v>697.12800000000004</v>
      </c>
      <c r="AD1720" s="1810">
        <v>22.96</v>
      </c>
      <c r="AE1720" s="870">
        <v>6237.92</v>
      </c>
      <c r="AF1720" s="870">
        <v>763.7</v>
      </c>
      <c r="AG1720" s="870">
        <v>25.16</v>
      </c>
      <c r="AH1720" s="871">
        <v>62914.64</v>
      </c>
      <c r="AI1720" s="871">
        <v>20.97</v>
      </c>
      <c r="AJ1720" s="266"/>
      <c r="AK1720" s="1636">
        <v>268</v>
      </c>
      <c r="AL1720" s="483"/>
      <c r="AM1720"/>
      <c r="AQ1720" s="1453"/>
    </row>
    <row r="1721" spans="1:43" ht="25.5" customHeight="1" x14ac:dyDescent="0.2">
      <c r="A1721" s="804" t="s">
        <v>3627</v>
      </c>
      <c r="B1721" s="805" t="s">
        <v>2279</v>
      </c>
      <c r="C1721" s="975" t="s">
        <v>2560</v>
      </c>
      <c r="D1721" s="975" t="s">
        <v>2564</v>
      </c>
      <c r="E1721" s="766">
        <v>644</v>
      </c>
      <c r="F1721" s="378">
        <v>401</v>
      </c>
      <c r="G1721" s="378" t="s">
        <v>38</v>
      </c>
      <c r="H1721" s="378" t="s">
        <v>3045</v>
      </c>
      <c r="I1721" s="498"/>
      <c r="J1721" s="302" t="s">
        <v>3633</v>
      </c>
      <c r="K1721" s="271">
        <v>1000</v>
      </c>
      <c r="L1721" s="337" t="s">
        <v>778</v>
      </c>
      <c r="M1721" s="1828">
        <v>0.624</v>
      </c>
      <c r="N1721" s="498"/>
      <c r="O1721" s="273">
        <v>11587.138559999999</v>
      </c>
      <c r="P1721" s="269"/>
      <c r="Q1721" s="1055">
        <v>2282.6663000000003</v>
      </c>
      <c r="R1721" s="1055">
        <v>746.21172999999999</v>
      </c>
      <c r="S1721" s="1055">
        <v>231.74278000000001</v>
      </c>
      <c r="T1721" s="274">
        <v>14847.759370000002</v>
      </c>
      <c r="U1721" s="272">
        <v>2390.4892599999998</v>
      </c>
      <c r="V1721" s="272">
        <v>17238.248629999998</v>
      </c>
      <c r="W1721" s="275">
        <v>670.44432000000006</v>
      </c>
      <c r="X1721" s="275">
        <v>112.83168000000001</v>
      </c>
      <c r="Y1721" s="275">
        <v>293.56704000000002</v>
      </c>
      <c r="Z1721" s="272">
        <v>1076.84304</v>
      </c>
      <c r="AA1721" s="274">
        <v>18315.091669999998</v>
      </c>
      <c r="AB1721" s="1805">
        <v>867.22</v>
      </c>
      <c r="AC1721" s="1805">
        <v>15.816000000000001</v>
      </c>
      <c r="AD1721" s="1805">
        <v>0.92799999999999994</v>
      </c>
      <c r="AE1721" s="340">
        <v>950.02</v>
      </c>
      <c r="AF1721" s="340">
        <v>17.329999999999998</v>
      </c>
      <c r="AG1721" s="340">
        <v>1.02</v>
      </c>
      <c r="AH1721" s="842">
        <v>19283.46</v>
      </c>
      <c r="AI1721" s="842">
        <v>19.28</v>
      </c>
      <c r="AJ1721" s="266"/>
      <c r="AK1721" s="1636">
        <v>269</v>
      </c>
      <c r="AL1721" s="483"/>
      <c r="AM1721"/>
      <c r="AQ1721" s="1453"/>
    </row>
    <row r="1722" spans="1:43" ht="15" customHeight="1" outlineLevel="1" x14ac:dyDescent="0.2">
      <c r="A1722" s="787"/>
      <c r="B1722" s="781" t="s">
        <v>2279</v>
      </c>
      <c r="C1722" s="977"/>
      <c r="D1722" s="977"/>
      <c r="E1722" s="767">
        <v>644</v>
      </c>
      <c r="F1722" s="276">
        <v>401</v>
      </c>
      <c r="G1722" s="276" t="s">
        <v>38</v>
      </c>
      <c r="H1722" s="277"/>
      <c r="I1722" s="895">
        <v>180</v>
      </c>
      <c r="J1722" s="279" t="s">
        <v>543</v>
      </c>
      <c r="K1722" s="277">
        <v>0.8</v>
      </c>
      <c r="L1722" s="277"/>
      <c r="M1722" s="734">
        <v>0.27200000000000002</v>
      </c>
      <c r="N1722" s="1033">
        <v>32</v>
      </c>
      <c r="O1722" s="283">
        <v>5066.7398400000002</v>
      </c>
      <c r="P1722" s="284">
        <v>19.7</v>
      </c>
      <c r="Q1722" s="1056">
        <v>998.14774999999997</v>
      </c>
      <c r="R1722" s="1056">
        <v>326.29804999999999</v>
      </c>
      <c r="S1722" s="1056">
        <v>101.3348</v>
      </c>
      <c r="T1722" s="285">
        <v>6492.5204400000002</v>
      </c>
      <c r="U1722" s="286">
        <v>1045.2957899999999</v>
      </c>
      <c r="V1722" s="286">
        <v>7537.8162300000004</v>
      </c>
      <c r="W1722" s="287">
        <v>292.24495999999999</v>
      </c>
      <c r="X1722" s="287">
        <v>49.183039999999998</v>
      </c>
      <c r="Y1722" s="287">
        <v>127.96512</v>
      </c>
      <c r="Z1722" s="286">
        <v>469.39312000000001</v>
      </c>
      <c r="AA1722" s="285">
        <v>8007.2093500000001</v>
      </c>
      <c r="AB1722" s="249"/>
      <c r="AC1722" s="249"/>
      <c r="AD1722" s="249"/>
      <c r="AE1722" s="249"/>
      <c r="AF1722" s="249"/>
      <c r="AG1722" s="249"/>
      <c r="AH1722" s="225"/>
      <c r="AI1722" s="225"/>
      <c r="AJ1722" s="266"/>
      <c r="AK1722" s="1636"/>
      <c r="AL1722" s="483"/>
      <c r="AM1722"/>
      <c r="AQ1722" s="1453"/>
    </row>
    <row r="1723" spans="1:43" ht="15" customHeight="1" outlineLevel="1" x14ac:dyDescent="0.2">
      <c r="A1723" s="787"/>
      <c r="B1723" s="781" t="s">
        <v>2279</v>
      </c>
      <c r="C1723" s="977"/>
      <c r="D1723" s="977"/>
      <c r="E1723" s="767">
        <v>644</v>
      </c>
      <c r="F1723" s="276">
        <v>401</v>
      </c>
      <c r="G1723" s="276" t="s">
        <v>38</v>
      </c>
      <c r="H1723" s="277"/>
      <c r="I1723" s="895">
        <v>182</v>
      </c>
      <c r="J1723" s="279" t="s">
        <v>506</v>
      </c>
      <c r="K1723" s="277"/>
      <c r="L1723" s="277"/>
      <c r="M1723" s="734">
        <v>8.8000000000000009E-2</v>
      </c>
      <c r="N1723" s="282">
        <v>25</v>
      </c>
      <c r="O1723" s="283">
        <v>1245.6892800000001</v>
      </c>
      <c r="P1723" s="284">
        <v>19.7</v>
      </c>
      <c r="Q1723" s="1056">
        <v>245.40079</v>
      </c>
      <c r="R1723" s="1056">
        <v>80.222390000000004</v>
      </c>
      <c r="S1723" s="1056">
        <v>24.913789999999999</v>
      </c>
      <c r="T1723" s="285">
        <v>1596.2262499999999</v>
      </c>
      <c r="U1723" s="286">
        <v>256.99243000000001</v>
      </c>
      <c r="V1723" s="286">
        <v>1853.2186799999999</v>
      </c>
      <c r="W1723" s="287">
        <v>94.549840000000003</v>
      </c>
      <c r="X1723" s="287">
        <v>15.91216</v>
      </c>
      <c r="Y1723" s="287">
        <v>41.400480000000002</v>
      </c>
      <c r="Z1723" s="286">
        <v>151.86248000000001</v>
      </c>
      <c r="AA1723" s="285">
        <v>2005.08116</v>
      </c>
      <c r="AB1723" s="249"/>
      <c r="AC1723" s="249"/>
      <c r="AD1723" s="249"/>
      <c r="AE1723" s="249"/>
      <c r="AF1723" s="249"/>
      <c r="AG1723" s="249"/>
      <c r="AH1723" s="225"/>
      <c r="AI1723" s="225"/>
      <c r="AJ1723" s="266"/>
      <c r="AK1723" s="1636"/>
      <c r="AL1723" s="483"/>
      <c r="AM1723"/>
      <c r="AQ1723" s="1453"/>
    </row>
    <row r="1724" spans="1:43" ht="15" customHeight="1" outlineLevel="1" x14ac:dyDescent="0.2">
      <c r="A1724" s="787"/>
      <c r="B1724" s="781" t="s">
        <v>2279</v>
      </c>
      <c r="C1724" s="977"/>
      <c r="D1724" s="977"/>
      <c r="E1724" s="767">
        <v>644</v>
      </c>
      <c r="F1724" s="276">
        <v>401</v>
      </c>
      <c r="G1724" s="276" t="s">
        <v>38</v>
      </c>
      <c r="H1724" s="277"/>
      <c r="I1724" s="895">
        <v>67</v>
      </c>
      <c r="J1724" s="279" t="s">
        <v>508</v>
      </c>
      <c r="K1724" s="277"/>
      <c r="L1724" s="277"/>
      <c r="M1724" s="734">
        <v>8.8000000000000009E-2</v>
      </c>
      <c r="N1724" s="1033">
        <v>36</v>
      </c>
      <c r="O1724" s="283">
        <v>1917.68544</v>
      </c>
      <c r="P1724" s="284">
        <v>19.7</v>
      </c>
      <c r="Q1724" s="1056">
        <v>377.78402999999997</v>
      </c>
      <c r="R1724" s="1056">
        <v>123.49894</v>
      </c>
      <c r="S1724" s="1056">
        <v>38.35371</v>
      </c>
      <c r="T1724" s="285">
        <v>2457.3221199999998</v>
      </c>
      <c r="U1724" s="286">
        <v>395.62885999999997</v>
      </c>
      <c r="V1724" s="286">
        <v>2852.9509799999996</v>
      </c>
      <c r="W1724" s="287">
        <v>94.549840000000003</v>
      </c>
      <c r="X1724" s="287">
        <v>15.91216</v>
      </c>
      <c r="Y1724" s="287">
        <v>41.400480000000002</v>
      </c>
      <c r="Z1724" s="286">
        <v>151.86248000000001</v>
      </c>
      <c r="AA1724" s="285">
        <v>3004.8134599999994</v>
      </c>
      <c r="AB1724" s="249"/>
      <c r="AC1724" s="249"/>
      <c r="AD1724" s="249"/>
      <c r="AE1724" s="249"/>
      <c r="AF1724" s="249"/>
      <c r="AG1724" s="249"/>
      <c r="AH1724" s="225"/>
      <c r="AI1724" s="225"/>
      <c r="AJ1724" s="266"/>
      <c r="AK1724" s="1636"/>
      <c r="AL1724" s="483"/>
      <c r="AM1724"/>
      <c r="AQ1724" s="1453"/>
    </row>
    <row r="1725" spans="1:43" ht="15" customHeight="1" outlineLevel="1" x14ac:dyDescent="0.2">
      <c r="A1725" s="787"/>
      <c r="B1725" s="781" t="s">
        <v>2279</v>
      </c>
      <c r="C1725" s="977"/>
      <c r="D1725" s="977"/>
      <c r="E1725" s="767">
        <v>644</v>
      </c>
      <c r="F1725" s="276">
        <v>401</v>
      </c>
      <c r="G1725" s="276" t="s">
        <v>38</v>
      </c>
      <c r="H1725" s="277"/>
      <c r="I1725" s="895">
        <v>82</v>
      </c>
      <c r="J1725" s="279" t="s">
        <v>560</v>
      </c>
      <c r="K1725" s="277"/>
      <c r="L1725" s="277"/>
      <c r="M1725" s="734">
        <v>8.8000000000000009E-2</v>
      </c>
      <c r="N1725" s="282">
        <v>41</v>
      </c>
      <c r="O1725" s="283">
        <v>2333.1580800000002</v>
      </c>
      <c r="P1725" s="284">
        <v>19.7</v>
      </c>
      <c r="Q1725" s="1056">
        <v>459.63213999999999</v>
      </c>
      <c r="R1725" s="1056">
        <v>150.25538</v>
      </c>
      <c r="S1725" s="1056">
        <v>46.663159999999998</v>
      </c>
      <c r="T1725" s="285">
        <v>2989.7087600000004</v>
      </c>
      <c r="U1725" s="286">
        <v>481.34311000000002</v>
      </c>
      <c r="V1725" s="286">
        <v>3471.0518700000002</v>
      </c>
      <c r="W1725" s="287">
        <v>94.549840000000003</v>
      </c>
      <c r="X1725" s="287">
        <v>15.91216</v>
      </c>
      <c r="Y1725" s="287">
        <v>41.400480000000002</v>
      </c>
      <c r="Z1725" s="286">
        <v>151.86248000000001</v>
      </c>
      <c r="AA1725" s="285">
        <v>3622.91435</v>
      </c>
      <c r="AB1725" s="249"/>
      <c r="AC1725" s="249"/>
      <c r="AD1725" s="249"/>
      <c r="AE1725" s="249"/>
      <c r="AF1725" s="249"/>
      <c r="AG1725" s="249"/>
      <c r="AH1725" s="225"/>
      <c r="AI1725" s="225"/>
      <c r="AJ1725" s="266"/>
      <c r="AK1725" s="1636"/>
      <c r="AL1725" s="483"/>
      <c r="AM1725"/>
      <c r="AQ1725" s="1453"/>
    </row>
    <row r="1726" spans="1:43" ht="15" customHeight="1" outlineLevel="1" x14ac:dyDescent="0.2">
      <c r="A1726" s="788"/>
      <c r="B1726" s="807" t="s">
        <v>2279</v>
      </c>
      <c r="C1726" s="978"/>
      <c r="D1726" s="978"/>
      <c r="E1726" s="768">
        <v>644</v>
      </c>
      <c r="F1726" s="289">
        <v>401</v>
      </c>
      <c r="G1726" s="289" t="s">
        <v>38</v>
      </c>
      <c r="H1726" s="290"/>
      <c r="I1726" s="899">
        <v>211</v>
      </c>
      <c r="J1726" s="292" t="s">
        <v>542</v>
      </c>
      <c r="K1726" s="290"/>
      <c r="L1726" s="290"/>
      <c r="M1726" s="1813">
        <v>8.8000000000000009E-2</v>
      </c>
      <c r="N1726" s="295">
        <v>20</v>
      </c>
      <c r="O1726" s="296">
        <v>1023.86592</v>
      </c>
      <c r="P1726" s="297">
        <v>19.7</v>
      </c>
      <c r="Q1726" s="1058">
        <v>201.70159000000001</v>
      </c>
      <c r="R1726" s="1058">
        <v>65.936970000000002</v>
      </c>
      <c r="S1726" s="1058">
        <v>20.477319999999999</v>
      </c>
      <c r="T1726" s="298">
        <v>1311.9817999999998</v>
      </c>
      <c r="U1726" s="299">
        <v>211.22907000000001</v>
      </c>
      <c r="V1726" s="299">
        <v>1523.2108699999999</v>
      </c>
      <c r="W1726" s="300">
        <v>94.549840000000003</v>
      </c>
      <c r="X1726" s="300">
        <v>15.91216</v>
      </c>
      <c r="Y1726" s="300">
        <v>41.400480000000002</v>
      </c>
      <c r="Z1726" s="299">
        <v>151.86248000000001</v>
      </c>
      <c r="AA1726" s="298">
        <v>1675.0733499999999</v>
      </c>
      <c r="AB1726" s="260"/>
      <c r="AC1726" s="260"/>
      <c r="AD1726" s="260"/>
      <c r="AE1726" s="249"/>
      <c r="AF1726" s="249"/>
      <c r="AG1726" s="249"/>
      <c r="AH1726" s="225"/>
      <c r="AI1726" s="225"/>
      <c r="AJ1726" s="266"/>
      <c r="AK1726" s="1636"/>
      <c r="AL1726" s="483"/>
      <c r="AM1726"/>
      <c r="AQ1726" s="1453"/>
    </row>
    <row r="1727" spans="1:43" ht="25.5" customHeight="1" x14ac:dyDescent="0.2">
      <c r="A1727" s="813" t="s">
        <v>3628</v>
      </c>
      <c r="B1727" s="805" t="s">
        <v>2279</v>
      </c>
      <c r="C1727" s="975" t="s">
        <v>2560</v>
      </c>
      <c r="D1727" s="975" t="s">
        <v>2564</v>
      </c>
      <c r="E1727" s="766">
        <v>644</v>
      </c>
      <c r="F1727" s="378">
        <v>402</v>
      </c>
      <c r="G1727" s="378" t="s">
        <v>38</v>
      </c>
      <c r="H1727" s="378" t="s">
        <v>3046</v>
      </c>
      <c r="I1727" s="498"/>
      <c r="J1727" s="379" t="s">
        <v>3634</v>
      </c>
      <c r="K1727" s="380">
        <v>1000</v>
      </c>
      <c r="L1727" s="381" t="s">
        <v>778</v>
      </c>
      <c r="M1727" s="1828">
        <v>0.53600000000000003</v>
      </c>
      <c r="N1727" s="498"/>
      <c r="O1727" s="383">
        <v>11041.939199999999</v>
      </c>
      <c r="P1727" s="382"/>
      <c r="Q1727" s="1070">
        <v>2175.2620200000001</v>
      </c>
      <c r="R1727" s="1070">
        <v>711.10088999999994</v>
      </c>
      <c r="S1727" s="1070">
        <v>220.83879000000002</v>
      </c>
      <c r="T1727" s="385">
        <v>14149.140899999999</v>
      </c>
      <c r="U1727" s="384">
        <v>2278.0116700000003</v>
      </c>
      <c r="V1727" s="384">
        <v>16427.152569999998</v>
      </c>
      <c r="W1727" s="386">
        <v>575.89448000000004</v>
      </c>
      <c r="X1727" s="386">
        <v>96.91952000000002</v>
      </c>
      <c r="Y1727" s="386">
        <v>252.16656</v>
      </c>
      <c r="Z1727" s="384">
        <v>924.98056000000008</v>
      </c>
      <c r="AA1727" s="385">
        <v>17352.133129999998</v>
      </c>
      <c r="AB1727" s="1805">
        <v>2612.2880000000005</v>
      </c>
      <c r="AC1727" s="1805">
        <v>319.52800000000002</v>
      </c>
      <c r="AD1727" s="1805">
        <v>11.016</v>
      </c>
      <c r="AE1727" s="340">
        <v>2861.71</v>
      </c>
      <c r="AF1727" s="340">
        <v>350.04</v>
      </c>
      <c r="AG1727" s="340">
        <v>12.07</v>
      </c>
      <c r="AH1727" s="842">
        <v>20575.953129999998</v>
      </c>
      <c r="AI1727" s="842">
        <v>20.58</v>
      </c>
      <c r="AJ1727" s="266"/>
      <c r="AK1727" s="1636">
        <v>270</v>
      </c>
      <c r="AL1727" s="483"/>
      <c r="AM1727"/>
      <c r="AQ1727" s="1453"/>
    </row>
    <row r="1728" spans="1:43" ht="15" customHeight="1" outlineLevel="1" x14ac:dyDescent="0.2">
      <c r="A1728" s="787"/>
      <c r="B1728" s="781" t="s">
        <v>2279</v>
      </c>
      <c r="C1728" s="977"/>
      <c r="D1728" s="977"/>
      <c r="E1728" s="767">
        <v>644</v>
      </c>
      <c r="F1728" s="276">
        <v>402</v>
      </c>
      <c r="G1728" s="276" t="s">
        <v>38</v>
      </c>
      <c r="H1728" s="277"/>
      <c r="I1728" s="895">
        <v>180</v>
      </c>
      <c r="J1728" s="279" t="s">
        <v>543</v>
      </c>
      <c r="K1728" s="277">
        <v>0.8</v>
      </c>
      <c r="L1728" s="277"/>
      <c r="M1728" s="734">
        <v>0.21600000000000003</v>
      </c>
      <c r="N1728" s="1033">
        <v>32</v>
      </c>
      <c r="O1728" s="283">
        <v>4023.58752</v>
      </c>
      <c r="P1728" s="284">
        <v>19.7</v>
      </c>
      <c r="Q1728" s="1056">
        <v>792.64674000000002</v>
      </c>
      <c r="R1728" s="1056">
        <v>259.11903999999998</v>
      </c>
      <c r="S1728" s="1056">
        <v>80.47175</v>
      </c>
      <c r="T1728" s="285">
        <v>5155.8250499999995</v>
      </c>
      <c r="U1728" s="286">
        <v>830.08783000000005</v>
      </c>
      <c r="V1728" s="286">
        <v>5985.9128799999999</v>
      </c>
      <c r="W1728" s="287">
        <v>232.07687999999999</v>
      </c>
      <c r="X1728" s="287">
        <v>39.057119999999998</v>
      </c>
      <c r="Y1728" s="287">
        <v>101.61936</v>
      </c>
      <c r="Z1728" s="286">
        <v>372.75336000000004</v>
      </c>
      <c r="AA1728" s="285">
        <v>6358.6662399999996</v>
      </c>
      <c r="AB1728" s="249"/>
      <c r="AC1728" s="249"/>
      <c r="AD1728" s="249"/>
      <c r="AE1728" s="249"/>
      <c r="AF1728" s="249"/>
      <c r="AG1728" s="249"/>
      <c r="AH1728" s="225"/>
      <c r="AI1728" s="225"/>
      <c r="AJ1728" s="266"/>
      <c r="AK1728" s="1636"/>
      <c r="AL1728" s="483"/>
      <c r="AM1728"/>
      <c r="AQ1728" s="1453"/>
    </row>
    <row r="1729" spans="1:43" ht="15" customHeight="1" outlineLevel="1" x14ac:dyDescent="0.2">
      <c r="A1729" s="787"/>
      <c r="B1729" s="781" t="s">
        <v>2279</v>
      </c>
      <c r="C1729" s="977"/>
      <c r="D1729" s="977"/>
      <c r="E1729" s="767">
        <v>644</v>
      </c>
      <c r="F1729" s="276">
        <v>402</v>
      </c>
      <c r="G1729" s="276" t="s">
        <v>38</v>
      </c>
      <c r="H1729" s="277"/>
      <c r="I1729" s="895">
        <v>182</v>
      </c>
      <c r="J1729" s="279" t="s">
        <v>506</v>
      </c>
      <c r="K1729" s="277"/>
      <c r="L1729" s="277"/>
      <c r="M1729" s="734">
        <v>6.4000000000000001E-2</v>
      </c>
      <c r="N1729" s="282">
        <v>25</v>
      </c>
      <c r="O1729" s="283">
        <v>905.95583999999997</v>
      </c>
      <c r="P1729" s="284">
        <v>19.7</v>
      </c>
      <c r="Q1729" s="1056">
        <v>178.47329999999999</v>
      </c>
      <c r="R1729" s="1056">
        <v>58.343559999999997</v>
      </c>
      <c r="S1729" s="1056">
        <v>18.119119999999999</v>
      </c>
      <c r="T1729" s="285">
        <v>1160.8918200000001</v>
      </c>
      <c r="U1729" s="286">
        <v>186.90358000000001</v>
      </c>
      <c r="V1729" s="286">
        <v>1347.7954</v>
      </c>
      <c r="W1729" s="287">
        <v>68.76352</v>
      </c>
      <c r="X1729" s="287">
        <v>11.572480000000001</v>
      </c>
      <c r="Y1729" s="287">
        <v>30.109439999999999</v>
      </c>
      <c r="Z1729" s="286">
        <v>110.44543999999999</v>
      </c>
      <c r="AA1729" s="285">
        <v>1458.2408399999999</v>
      </c>
      <c r="AB1729" s="249"/>
      <c r="AC1729" s="249"/>
      <c r="AD1729" s="249"/>
      <c r="AE1729" s="249"/>
      <c r="AF1729" s="249"/>
      <c r="AG1729" s="249"/>
      <c r="AH1729" s="225"/>
      <c r="AI1729" s="225"/>
      <c r="AJ1729" s="266"/>
      <c r="AK1729" s="1636"/>
      <c r="AL1729" s="483"/>
      <c r="AM1729"/>
      <c r="AQ1729" s="1453"/>
    </row>
    <row r="1730" spans="1:43" ht="15" customHeight="1" outlineLevel="1" x14ac:dyDescent="0.2">
      <c r="A1730" s="787"/>
      <c r="B1730" s="781" t="s">
        <v>2279</v>
      </c>
      <c r="C1730" s="977"/>
      <c r="D1730" s="977"/>
      <c r="E1730" s="767">
        <v>644</v>
      </c>
      <c r="F1730" s="276">
        <v>402</v>
      </c>
      <c r="G1730" s="276" t="s">
        <v>38</v>
      </c>
      <c r="H1730" s="277"/>
      <c r="I1730" s="895">
        <v>67</v>
      </c>
      <c r="J1730" s="279" t="s">
        <v>508</v>
      </c>
      <c r="K1730" s="277"/>
      <c r="L1730" s="277"/>
      <c r="M1730" s="734">
        <v>1.6E-2</v>
      </c>
      <c r="N1730" s="1033">
        <v>36</v>
      </c>
      <c r="O1730" s="283">
        <v>348.67007999999998</v>
      </c>
      <c r="P1730" s="284">
        <v>19.7</v>
      </c>
      <c r="Q1730" s="1056">
        <v>68.688010000000006</v>
      </c>
      <c r="R1730" s="1056">
        <v>22.454350000000002</v>
      </c>
      <c r="S1730" s="1056">
        <v>6.9733999999999998</v>
      </c>
      <c r="T1730" s="285">
        <v>446.78584000000001</v>
      </c>
      <c r="U1730" s="286">
        <v>71.932519999999997</v>
      </c>
      <c r="V1730" s="286">
        <v>518.71835999999996</v>
      </c>
      <c r="W1730" s="287">
        <v>17.19088</v>
      </c>
      <c r="X1730" s="287">
        <v>2.8931200000000001</v>
      </c>
      <c r="Y1730" s="287">
        <v>7.5273599999999998</v>
      </c>
      <c r="Z1730" s="286">
        <v>27.611359999999998</v>
      </c>
      <c r="AA1730" s="285">
        <v>546.32971999999995</v>
      </c>
      <c r="AB1730" s="249"/>
      <c r="AC1730" s="249"/>
      <c r="AD1730" s="249"/>
      <c r="AE1730" s="249"/>
      <c r="AF1730" s="249"/>
      <c r="AG1730" s="249"/>
      <c r="AH1730" s="225"/>
      <c r="AI1730" s="225"/>
      <c r="AJ1730" s="266"/>
      <c r="AK1730" s="1636"/>
      <c r="AL1730" s="483"/>
      <c r="AM1730"/>
      <c r="AQ1730" s="1453"/>
    </row>
    <row r="1731" spans="1:43" ht="15" customHeight="1" outlineLevel="1" x14ac:dyDescent="0.2">
      <c r="A1731" s="787"/>
      <c r="B1731" s="781" t="s">
        <v>2279</v>
      </c>
      <c r="C1731" s="977"/>
      <c r="D1731" s="977"/>
      <c r="E1731" s="767">
        <v>644</v>
      </c>
      <c r="F1731" s="276">
        <v>402</v>
      </c>
      <c r="G1731" s="276" t="s">
        <v>38</v>
      </c>
      <c r="H1731" s="277"/>
      <c r="I1731" s="895">
        <v>82</v>
      </c>
      <c r="J1731" s="279" t="s">
        <v>560</v>
      </c>
      <c r="K1731" s="277"/>
      <c r="L1731" s="277"/>
      <c r="M1731" s="734">
        <v>0.14399999999999999</v>
      </c>
      <c r="N1731" s="282">
        <v>41</v>
      </c>
      <c r="O1731" s="283">
        <v>3817.8950399999999</v>
      </c>
      <c r="P1731" s="284">
        <v>19.7</v>
      </c>
      <c r="Q1731" s="1056">
        <v>752.12531999999999</v>
      </c>
      <c r="R1731" s="1056">
        <v>245.87244000000001</v>
      </c>
      <c r="S1731" s="1056">
        <v>76.357900000000001</v>
      </c>
      <c r="T1731" s="285">
        <v>4892.2506999999996</v>
      </c>
      <c r="U1731" s="286">
        <v>787.65236000000004</v>
      </c>
      <c r="V1731" s="286">
        <v>5679.9030599999996</v>
      </c>
      <c r="W1731" s="287">
        <v>154.71791999999999</v>
      </c>
      <c r="X1731" s="287">
        <v>26.038080000000001</v>
      </c>
      <c r="Y1731" s="287">
        <v>67.74624</v>
      </c>
      <c r="Z1731" s="286">
        <v>248.50224</v>
      </c>
      <c r="AA1731" s="285">
        <v>5928.4052999999994</v>
      </c>
      <c r="AB1731" s="249"/>
      <c r="AC1731" s="249"/>
      <c r="AD1731" s="249"/>
      <c r="AE1731" s="249"/>
      <c r="AF1731" s="249"/>
      <c r="AG1731" s="249"/>
      <c r="AH1731" s="225"/>
      <c r="AI1731" s="225"/>
      <c r="AJ1731" s="266"/>
      <c r="AK1731" s="1636"/>
      <c r="AL1731" s="483"/>
      <c r="AM1731"/>
      <c r="AQ1731" s="1453"/>
    </row>
    <row r="1732" spans="1:43" ht="15" customHeight="1" outlineLevel="1" x14ac:dyDescent="0.2">
      <c r="A1732" s="787"/>
      <c r="B1732" s="781" t="s">
        <v>2279</v>
      </c>
      <c r="C1732" s="977"/>
      <c r="D1732" s="977"/>
      <c r="E1732" s="767">
        <v>644</v>
      </c>
      <c r="F1732" s="276">
        <v>402</v>
      </c>
      <c r="G1732" s="276" t="s">
        <v>38</v>
      </c>
      <c r="H1732" s="277"/>
      <c r="I1732" s="895">
        <v>61</v>
      </c>
      <c r="J1732" s="279" t="s">
        <v>509</v>
      </c>
      <c r="K1732" s="277"/>
      <c r="L1732" s="277"/>
      <c r="M1732" s="734">
        <v>5.6000000000000008E-2</v>
      </c>
      <c r="N1732" s="1033">
        <v>36</v>
      </c>
      <c r="O1732" s="283">
        <v>1220.34528</v>
      </c>
      <c r="P1732" s="284">
        <v>19.7</v>
      </c>
      <c r="Q1732" s="1056">
        <v>240.40801999999999</v>
      </c>
      <c r="R1732" s="1056">
        <v>78.590239999999994</v>
      </c>
      <c r="S1732" s="1056">
        <v>24.40691</v>
      </c>
      <c r="T1732" s="285">
        <v>1563.75045</v>
      </c>
      <c r="U1732" s="286">
        <v>251.76382000000001</v>
      </c>
      <c r="V1732" s="286">
        <v>1815.5142700000001</v>
      </c>
      <c r="W1732" s="287">
        <v>60.168080000000003</v>
      </c>
      <c r="X1732" s="287">
        <v>10.125920000000001</v>
      </c>
      <c r="Y1732" s="287">
        <v>26.345759999999999</v>
      </c>
      <c r="Z1732" s="286">
        <v>96.63976000000001</v>
      </c>
      <c r="AA1732" s="285">
        <v>1912.1540300000001</v>
      </c>
      <c r="AB1732" s="249"/>
      <c r="AC1732" s="249"/>
      <c r="AD1732" s="249"/>
      <c r="AE1732" s="249"/>
      <c r="AF1732" s="249"/>
      <c r="AG1732" s="249"/>
      <c r="AH1732" s="225"/>
      <c r="AI1732" s="225"/>
      <c r="AJ1732" s="266"/>
      <c r="AK1732" s="1636"/>
      <c r="AL1732" s="483"/>
      <c r="AM1732"/>
      <c r="AQ1732" s="1453"/>
    </row>
    <row r="1733" spans="1:43" ht="15" customHeight="1" outlineLevel="1" x14ac:dyDescent="0.2">
      <c r="A1733" s="787"/>
      <c r="B1733" s="781" t="s">
        <v>2279</v>
      </c>
      <c r="C1733" s="977"/>
      <c r="D1733" s="977"/>
      <c r="E1733" s="767">
        <v>644</v>
      </c>
      <c r="F1733" s="276">
        <v>402</v>
      </c>
      <c r="G1733" s="276" t="s">
        <v>38</v>
      </c>
      <c r="H1733" s="277"/>
      <c r="I1733" s="895">
        <v>211</v>
      </c>
      <c r="J1733" s="279" t="s">
        <v>542</v>
      </c>
      <c r="K1733" s="277"/>
      <c r="L1733" s="277"/>
      <c r="M1733" s="734">
        <v>3.2000000000000001E-2</v>
      </c>
      <c r="N1733" s="282">
        <v>20</v>
      </c>
      <c r="O1733" s="283">
        <v>372.31488000000002</v>
      </c>
      <c r="P1733" s="284">
        <v>19.7</v>
      </c>
      <c r="Q1733" s="1056">
        <v>73.346029999999999</v>
      </c>
      <c r="R1733" s="1056">
        <v>23.977080000000001</v>
      </c>
      <c r="S1733" s="1056">
        <v>7.4462999999999999</v>
      </c>
      <c r="T1733" s="285">
        <v>477.08429000000001</v>
      </c>
      <c r="U1733" s="286">
        <v>76.810569999999998</v>
      </c>
      <c r="V1733" s="286">
        <v>553.89485999999999</v>
      </c>
      <c r="W1733" s="287">
        <v>34.38176</v>
      </c>
      <c r="X1733" s="287">
        <v>5.7862400000000003</v>
      </c>
      <c r="Y1733" s="287">
        <v>15.05472</v>
      </c>
      <c r="Z1733" s="286">
        <v>55.222719999999995</v>
      </c>
      <c r="AA1733" s="285">
        <v>609.11757999999998</v>
      </c>
      <c r="AB1733" s="249"/>
      <c r="AC1733" s="249"/>
      <c r="AD1733" s="249"/>
      <c r="AE1733" s="249"/>
      <c r="AF1733" s="249"/>
      <c r="AG1733" s="249"/>
      <c r="AH1733" s="225"/>
      <c r="AI1733" s="225"/>
      <c r="AJ1733" s="266"/>
      <c r="AK1733" s="1636"/>
      <c r="AL1733" s="483"/>
      <c r="AM1733"/>
      <c r="AQ1733" s="1453"/>
    </row>
    <row r="1734" spans="1:43" ht="15" customHeight="1" outlineLevel="1" x14ac:dyDescent="0.2">
      <c r="A1734" s="787"/>
      <c r="B1734" s="807" t="s">
        <v>2279</v>
      </c>
      <c r="C1734" s="978"/>
      <c r="D1734" s="978"/>
      <c r="E1734" s="768">
        <v>644</v>
      </c>
      <c r="F1734" s="289">
        <v>402</v>
      </c>
      <c r="G1734" s="289" t="s">
        <v>38</v>
      </c>
      <c r="H1734" s="290"/>
      <c r="I1734" s="899">
        <v>1</v>
      </c>
      <c r="J1734" s="279" t="s">
        <v>546</v>
      </c>
      <c r="K1734" s="277"/>
      <c r="L1734" s="277"/>
      <c r="M1734" s="1813">
        <v>8.0000000000000002E-3</v>
      </c>
      <c r="N1734" s="295">
        <v>54</v>
      </c>
      <c r="O1734" s="283">
        <v>353.17056000000002</v>
      </c>
      <c r="P1734" s="284">
        <v>19.7</v>
      </c>
      <c r="Q1734" s="1056">
        <v>69.574600000000004</v>
      </c>
      <c r="R1734" s="1056">
        <v>22.74418</v>
      </c>
      <c r="S1734" s="1056">
        <v>7.0634100000000002</v>
      </c>
      <c r="T1734" s="285">
        <v>452.55275000000006</v>
      </c>
      <c r="U1734" s="286">
        <v>72.860990000000001</v>
      </c>
      <c r="V1734" s="286">
        <v>525.41374000000008</v>
      </c>
      <c r="W1734" s="287">
        <v>8.59544</v>
      </c>
      <c r="X1734" s="287">
        <v>1.4465600000000001</v>
      </c>
      <c r="Y1734" s="287">
        <v>3.7636799999999999</v>
      </c>
      <c r="Z1734" s="286">
        <v>13.805679999999999</v>
      </c>
      <c r="AA1734" s="285">
        <v>539.21942000000013</v>
      </c>
      <c r="AB1734" s="353"/>
      <c r="AC1734" s="260"/>
      <c r="AD1734" s="260"/>
      <c r="AE1734" s="249"/>
      <c r="AF1734" s="249"/>
      <c r="AG1734" s="249"/>
      <c r="AH1734" s="225"/>
      <c r="AI1734" s="225"/>
      <c r="AJ1734" s="266"/>
      <c r="AK1734" s="1636"/>
      <c r="AL1734" s="483"/>
      <c r="AM1734"/>
      <c r="AQ1734" s="1453"/>
    </row>
    <row r="1735" spans="1:43" ht="24" customHeight="1" x14ac:dyDescent="0.2">
      <c r="A1735" s="804" t="s">
        <v>3629</v>
      </c>
      <c r="B1735" s="805" t="s">
        <v>2279</v>
      </c>
      <c r="C1735" s="975" t="s">
        <v>2560</v>
      </c>
      <c r="D1735" s="975" t="s">
        <v>2564</v>
      </c>
      <c r="E1735" s="766">
        <v>644</v>
      </c>
      <c r="F1735" s="378">
        <v>403</v>
      </c>
      <c r="G1735" s="378" t="s">
        <v>38</v>
      </c>
      <c r="H1735" s="378" t="s">
        <v>3047</v>
      </c>
      <c r="I1735" s="498"/>
      <c r="J1735" s="302" t="s">
        <v>3635</v>
      </c>
      <c r="K1735" s="271">
        <v>1000</v>
      </c>
      <c r="L1735" s="337" t="s">
        <v>778</v>
      </c>
      <c r="M1735" s="1828">
        <v>0.55200000000000016</v>
      </c>
      <c r="N1735" s="498"/>
      <c r="O1735" s="273">
        <v>12951.51744</v>
      </c>
      <c r="P1735" s="269"/>
      <c r="Q1735" s="1055">
        <v>2551.4489399999993</v>
      </c>
      <c r="R1735" s="1055">
        <v>834.07772000000011</v>
      </c>
      <c r="S1735" s="1055">
        <v>259.03035</v>
      </c>
      <c r="T1735" s="274">
        <v>16596.07445</v>
      </c>
      <c r="U1735" s="272">
        <v>2671.9679800000004</v>
      </c>
      <c r="V1735" s="272">
        <v>19268.042429999998</v>
      </c>
      <c r="W1735" s="275">
        <v>593.08536000000015</v>
      </c>
      <c r="X1735" s="275">
        <v>99.812640000000016</v>
      </c>
      <c r="Y1735" s="275">
        <v>259.69391999999999</v>
      </c>
      <c r="Z1735" s="272">
        <v>952.59192000000007</v>
      </c>
      <c r="AA1735" s="274">
        <v>20220.634350000004</v>
      </c>
      <c r="AB1735" s="1805">
        <v>2214.7280000000001</v>
      </c>
      <c r="AC1735" s="1805">
        <v>361.78400000000005</v>
      </c>
      <c r="AD1735" s="1805">
        <v>11.016</v>
      </c>
      <c r="AE1735" s="340">
        <v>2426.19</v>
      </c>
      <c r="AF1735" s="340">
        <v>396.33</v>
      </c>
      <c r="AG1735" s="340">
        <v>12.07</v>
      </c>
      <c r="AH1735" s="842">
        <v>23055.224350000004</v>
      </c>
      <c r="AI1735" s="842">
        <v>23.06</v>
      </c>
      <c r="AJ1735" s="266"/>
      <c r="AK1735" s="1636">
        <v>271</v>
      </c>
      <c r="AL1735" s="483"/>
      <c r="AM1735"/>
      <c r="AQ1735" s="1453"/>
    </row>
    <row r="1736" spans="1:43" ht="15" customHeight="1" outlineLevel="1" x14ac:dyDescent="0.2">
      <c r="A1736" s="787"/>
      <c r="B1736" s="781" t="s">
        <v>2279</v>
      </c>
      <c r="C1736" s="977"/>
      <c r="D1736" s="977"/>
      <c r="E1736" s="767">
        <v>644</v>
      </c>
      <c r="F1736" s="276">
        <v>403</v>
      </c>
      <c r="G1736" s="276" t="s">
        <v>38</v>
      </c>
      <c r="H1736" s="277"/>
      <c r="I1736" s="895">
        <v>182</v>
      </c>
      <c r="J1736" s="279" t="s">
        <v>506</v>
      </c>
      <c r="K1736" s="277"/>
      <c r="L1736" s="277"/>
      <c r="M1736" s="734">
        <v>7.1999999999999995E-2</v>
      </c>
      <c r="N1736" s="282">
        <v>25</v>
      </c>
      <c r="O1736" s="283">
        <v>1019.20032</v>
      </c>
      <c r="P1736" s="284">
        <v>19.7</v>
      </c>
      <c r="Q1736" s="1056">
        <v>200.78245999999999</v>
      </c>
      <c r="R1736" s="1056">
        <v>65.636499999999998</v>
      </c>
      <c r="S1736" s="1056">
        <v>20.38401</v>
      </c>
      <c r="T1736" s="285">
        <v>1306.0032900000001</v>
      </c>
      <c r="U1736" s="286">
        <v>210.26652999999999</v>
      </c>
      <c r="V1736" s="286">
        <v>1516.26982</v>
      </c>
      <c r="W1736" s="287">
        <v>77.358959999999996</v>
      </c>
      <c r="X1736" s="287">
        <v>13.01904</v>
      </c>
      <c r="Y1736" s="287">
        <v>33.87312</v>
      </c>
      <c r="Z1736" s="286">
        <v>124.25112</v>
      </c>
      <c r="AA1736" s="285">
        <v>1640.5209399999999</v>
      </c>
      <c r="AB1736" s="249"/>
      <c r="AC1736" s="249"/>
      <c r="AD1736" s="249"/>
      <c r="AE1736" s="249"/>
      <c r="AF1736" s="249"/>
      <c r="AG1736" s="249"/>
      <c r="AH1736" s="225"/>
      <c r="AI1736" s="225"/>
      <c r="AJ1736" s="266"/>
      <c r="AK1736" s="1636"/>
      <c r="AL1736" s="483"/>
      <c r="AM1736"/>
      <c r="AQ1736" s="1453"/>
    </row>
    <row r="1737" spans="1:43" ht="15" customHeight="1" outlineLevel="1" x14ac:dyDescent="0.2">
      <c r="A1737" s="787"/>
      <c r="B1737" s="781" t="s">
        <v>2279</v>
      </c>
      <c r="C1737" s="977"/>
      <c r="D1737" s="977"/>
      <c r="E1737" s="767">
        <v>644</v>
      </c>
      <c r="F1737" s="276">
        <v>403</v>
      </c>
      <c r="G1737" s="276" t="s">
        <v>38</v>
      </c>
      <c r="H1737" s="277"/>
      <c r="I1737" s="895">
        <v>67</v>
      </c>
      <c r="J1737" s="279" t="s">
        <v>508</v>
      </c>
      <c r="K1737" s="277"/>
      <c r="L1737" s="277"/>
      <c r="M1737" s="734">
        <v>1.6E-2</v>
      </c>
      <c r="N1737" s="1033">
        <v>36</v>
      </c>
      <c r="O1737" s="283">
        <v>348.67007999999998</v>
      </c>
      <c r="P1737" s="284">
        <v>19.7</v>
      </c>
      <c r="Q1737" s="1056">
        <v>68.688010000000006</v>
      </c>
      <c r="R1737" s="1056">
        <v>22.454350000000002</v>
      </c>
      <c r="S1737" s="1056">
        <v>6.9733999999999998</v>
      </c>
      <c r="T1737" s="285">
        <v>446.78584000000001</v>
      </c>
      <c r="U1737" s="286">
        <v>71.932519999999997</v>
      </c>
      <c r="V1737" s="286">
        <v>518.71835999999996</v>
      </c>
      <c r="W1737" s="287">
        <v>17.19088</v>
      </c>
      <c r="X1737" s="287">
        <v>2.8931200000000001</v>
      </c>
      <c r="Y1737" s="287">
        <v>7.5273599999999998</v>
      </c>
      <c r="Z1737" s="286">
        <v>27.611359999999998</v>
      </c>
      <c r="AA1737" s="285">
        <v>546.32971999999995</v>
      </c>
      <c r="AB1737" s="249"/>
      <c r="AC1737" s="249"/>
      <c r="AD1737" s="249"/>
      <c r="AE1737" s="249"/>
      <c r="AF1737" s="249"/>
      <c r="AG1737" s="249"/>
      <c r="AH1737" s="225"/>
      <c r="AI1737" s="225"/>
      <c r="AJ1737" s="266"/>
      <c r="AK1737" s="1636"/>
      <c r="AL1737" s="483"/>
      <c r="AM1737"/>
      <c r="AQ1737" s="1453"/>
    </row>
    <row r="1738" spans="1:43" ht="15" customHeight="1" outlineLevel="1" x14ac:dyDescent="0.2">
      <c r="A1738" s="787"/>
      <c r="B1738" s="781" t="s">
        <v>2279</v>
      </c>
      <c r="C1738" s="977"/>
      <c r="D1738" s="977"/>
      <c r="E1738" s="767">
        <v>644</v>
      </c>
      <c r="F1738" s="276">
        <v>403</v>
      </c>
      <c r="G1738" s="276" t="s">
        <v>38</v>
      </c>
      <c r="H1738" s="277"/>
      <c r="I1738" s="895">
        <v>82</v>
      </c>
      <c r="J1738" s="279" t="s">
        <v>560</v>
      </c>
      <c r="K1738" s="277"/>
      <c r="L1738" s="277"/>
      <c r="M1738" s="734">
        <v>0.36000000000000004</v>
      </c>
      <c r="N1738" s="282">
        <v>41</v>
      </c>
      <c r="O1738" s="283">
        <v>9544.7376000000004</v>
      </c>
      <c r="P1738" s="284">
        <v>19.7</v>
      </c>
      <c r="Q1738" s="1056">
        <v>1880.31331</v>
      </c>
      <c r="R1738" s="1056">
        <v>614.68110000000001</v>
      </c>
      <c r="S1738" s="1056">
        <v>190.89474999999999</v>
      </c>
      <c r="T1738" s="285">
        <v>12230.626759999999</v>
      </c>
      <c r="U1738" s="286">
        <v>1969.1309100000001</v>
      </c>
      <c r="V1738" s="286">
        <v>14199.757669999999</v>
      </c>
      <c r="W1738" s="287">
        <v>386.79480000000001</v>
      </c>
      <c r="X1738" s="287">
        <v>65.095200000000006</v>
      </c>
      <c r="Y1738" s="287">
        <v>169.3656</v>
      </c>
      <c r="Z1738" s="286">
        <v>621.25559999999996</v>
      </c>
      <c r="AA1738" s="285">
        <v>14821.013269999999</v>
      </c>
      <c r="AB1738" s="249"/>
      <c r="AC1738" s="249"/>
      <c r="AD1738" s="249"/>
      <c r="AE1738" s="249"/>
      <c r="AF1738" s="249"/>
      <c r="AG1738" s="249"/>
      <c r="AH1738" s="225"/>
      <c r="AI1738" s="225"/>
      <c r="AJ1738" s="266"/>
      <c r="AK1738" s="1636"/>
      <c r="AL1738" s="483"/>
      <c r="AM1738"/>
      <c r="AQ1738" s="1453"/>
    </row>
    <row r="1739" spans="1:43" ht="15" customHeight="1" outlineLevel="1" x14ac:dyDescent="0.2">
      <c r="A1739" s="787"/>
      <c r="B1739" s="781" t="s">
        <v>2279</v>
      </c>
      <c r="C1739" s="977"/>
      <c r="D1739" s="977"/>
      <c r="E1739" s="767">
        <v>644</v>
      </c>
      <c r="F1739" s="276">
        <v>403</v>
      </c>
      <c r="G1739" s="276" t="s">
        <v>38</v>
      </c>
      <c r="H1739" s="277"/>
      <c r="I1739" s="895">
        <v>61</v>
      </c>
      <c r="J1739" s="279" t="s">
        <v>509</v>
      </c>
      <c r="K1739" s="277"/>
      <c r="L1739" s="277"/>
      <c r="M1739" s="734">
        <v>5.6000000000000008E-2</v>
      </c>
      <c r="N1739" s="1033">
        <v>36</v>
      </c>
      <c r="O1739" s="283">
        <v>1220.34528</v>
      </c>
      <c r="P1739" s="284">
        <v>19.7</v>
      </c>
      <c r="Q1739" s="1056">
        <v>240.40801999999999</v>
      </c>
      <c r="R1739" s="1056">
        <v>78.590239999999994</v>
      </c>
      <c r="S1739" s="1056">
        <v>24.40691</v>
      </c>
      <c r="T1739" s="285">
        <v>1563.75045</v>
      </c>
      <c r="U1739" s="286">
        <v>251.76382000000001</v>
      </c>
      <c r="V1739" s="286">
        <v>1815.5142700000001</v>
      </c>
      <c r="W1739" s="287">
        <v>60.168080000000003</v>
      </c>
      <c r="X1739" s="287">
        <v>10.125920000000001</v>
      </c>
      <c r="Y1739" s="287">
        <v>26.345759999999999</v>
      </c>
      <c r="Z1739" s="286">
        <v>96.63976000000001</v>
      </c>
      <c r="AA1739" s="285">
        <v>1912.1540300000001</v>
      </c>
      <c r="AB1739" s="249"/>
      <c r="AC1739" s="249"/>
      <c r="AD1739" s="249"/>
      <c r="AE1739" s="249"/>
      <c r="AF1739" s="249"/>
      <c r="AG1739" s="249"/>
      <c r="AH1739" s="225"/>
      <c r="AI1739" s="225"/>
      <c r="AJ1739" s="266"/>
      <c r="AK1739" s="1636"/>
      <c r="AL1739" s="483"/>
      <c r="AM1739"/>
      <c r="AQ1739" s="1453"/>
    </row>
    <row r="1740" spans="1:43" ht="15" customHeight="1" outlineLevel="1" x14ac:dyDescent="0.2">
      <c r="A1740" s="787"/>
      <c r="B1740" s="781" t="s">
        <v>2279</v>
      </c>
      <c r="C1740" s="977"/>
      <c r="D1740" s="977"/>
      <c r="E1740" s="767">
        <v>644</v>
      </c>
      <c r="F1740" s="276">
        <v>403</v>
      </c>
      <c r="G1740" s="276" t="s">
        <v>38</v>
      </c>
      <c r="H1740" s="277"/>
      <c r="I1740" s="895">
        <v>211</v>
      </c>
      <c r="J1740" s="279" t="s">
        <v>542</v>
      </c>
      <c r="K1740" s="277"/>
      <c r="L1740" s="277"/>
      <c r="M1740" s="734">
        <v>4.0000000000000008E-2</v>
      </c>
      <c r="N1740" s="282">
        <v>20</v>
      </c>
      <c r="O1740" s="283">
        <v>465.39359999999999</v>
      </c>
      <c r="P1740" s="284">
        <v>19.7</v>
      </c>
      <c r="Q1740" s="1056">
        <v>91.682540000000003</v>
      </c>
      <c r="R1740" s="1056">
        <v>29.971350000000001</v>
      </c>
      <c r="S1740" s="1056">
        <v>9.3078699999999994</v>
      </c>
      <c r="T1740" s="285">
        <v>596.35536000000002</v>
      </c>
      <c r="U1740" s="286">
        <v>96.013210000000001</v>
      </c>
      <c r="V1740" s="286">
        <v>692.36856999999998</v>
      </c>
      <c r="W1740" s="287">
        <v>42.977200000000003</v>
      </c>
      <c r="X1740" s="287">
        <v>7.2328000000000001</v>
      </c>
      <c r="Y1740" s="287">
        <v>18.8184</v>
      </c>
      <c r="Z1740" s="286">
        <v>69.028400000000005</v>
      </c>
      <c r="AA1740" s="285">
        <v>761.39697000000001</v>
      </c>
      <c r="AB1740" s="249"/>
      <c r="AC1740" s="249"/>
      <c r="AD1740" s="249"/>
      <c r="AE1740" s="249"/>
      <c r="AF1740" s="249"/>
      <c r="AG1740" s="249"/>
      <c r="AH1740" s="225"/>
      <c r="AI1740" s="225"/>
      <c r="AJ1740" s="266"/>
      <c r="AK1740" s="1636"/>
      <c r="AL1740" s="483"/>
      <c r="AM1740"/>
      <c r="AQ1740" s="1453"/>
    </row>
    <row r="1741" spans="1:43" ht="15" customHeight="1" outlineLevel="1" x14ac:dyDescent="0.2">
      <c r="A1741" s="788"/>
      <c r="B1741" s="807" t="s">
        <v>2279</v>
      </c>
      <c r="C1741" s="978"/>
      <c r="D1741" s="978"/>
      <c r="E1741" s="768">
        <v>644</v>
      </c>
      <c r="F1741" s="289">
        <v>403</v>
      </c>
      <c r="G1741" s="289" t="s">
        <v>38</v>
      </c>
      <c r="H1741" s="290"/>
      <c r="I1741" s="899">
        <v>1</v>
      </c>
      <c r="J1741" s="292" t="s">
        <v>546</v>
      </c>
      <c r="K1741" s="290"/>
      <c r="L1741" s="290"/>
      <c r="M1741" s="1813">
        <v>8.0000000000000002E-3</v>
      </c>
      <c r="N1741" s="295">
        <v>54</v>
      </c>
      <c r="O1741" s="296">
        <v>353.17056000000002</v>
      </c>
      <c r="P1741" s="297">
        <v>19.7</v>
      </c>
      <c r="Q1741" s="1058">
        <v>69.574600000000004</v>
      </c>
      <c r="R1741" s="1058">
        <v>22.74418</v>
      </c>
      <c r="S1741" s="1058">
        <v>7.0634100000000002</v>
      </c>
      <c r="T1741" s="298">
        <v>452.55275000000006</v>
      </c>
      <c r="U1741" s="299">
        <v>72.860990000000001</v>
      </c>
      <c r="V1741" s="299">
        <v>525.41374000000008</v>
      </c>
      <c r="W1741" s="300">
        <v>8.59544</v>
      </c>
      <c r="X1741" s="300">
        <v>1.4465600000000001</v>
      </c>
      <c r="Y1741" s="300">
        <v>3.7636799999999999</v>
      </c>
      <c r="Z1741" s="299">
        <v>13.805679999999999</v>
      </c>
      <c r="AA1741" s="298">
        <v>539.21942000000013</v>
      </c>
      <c r="AB1741" s="260"/>
      <c r="AC1741" s="260"/>
      <c r="AD1741" s="260"/>
      <c r="AE1741" s="260"/>
      <c r="AF1741" s="260"/>
      <c r="AG1741" s="260"/>
      <c r="AH1741" s="261"/>
      <c r="AI1741" s="261"/>
      <c r="AJ1741" s="266"/>
      <c r="AK1741" s="1636"/>
      <c r="AL1741" s="483"/>
      <c r="AM1741"/>
      <c r="AQ1741" s="1453"/>
    </row>
    <row r="1742" spans="1:43" ht="15" customHeight="1" x14ac:dyDescent="0.2">
      <c r="A1742" s="1818" t="s">
        <v>2304</v>
      </c>
      <c r="B1742" s="1819"/>
      <c r="C1742" s="1820"/>
      <c r="D1742" s="1820"/>
      <c r="E1742" s="1038"/>
      <c r="F1742" s="1038"/>
      <c r="G1742" s="1039"/>
      <c r="H1742" s="1821"/>
      <c r="I1742" s="1822"/>
      <c r="J1742" s="1823" t="s">
        <v>2692</v>
      </c>
      <c r="K1742" s="868">
        <v>3000</v>
      </c>
      <c r="L1742" s="1809"/>
      <c r="M1742" s="1824">
        <v>1.86</v>
      </c>
      <c r="N1742" s="1825"/>
      <c r="O1742" s="873">
        <v>29704.267200000002</v>
      </c>
      <c r="P1742" s="866"/>
      <c r="Q1742" s="1073">
        <v>7806.2814200000012</v>
      </c>
      <c r="R1742" s="1073">
        <v>1912.9548099999997</v>
      </c>
      <c r="S1742" s="1073">
        <v>594.08534999999995</v>
      </c>
      <c r="T1742" s="874">
        <v>40017.588779999998</v>
      </c>
      <c r="U1742" s="870">
        <v>6442.8317900000002</v>
      </c>
      <c r="V1742" s="870">
        <v>46460.420570000002</v>
      </c>
      <c r="W1742" s="875">
        <v>1998.4398000000001</v>
      </c>
      <c r="X1742" s="875">
        <v>336.3252</v>
      </c>
      <c r="Y1742" s="875">
        <v>875.05560000000003</v>
      </c>
      <c r="Z1742" s="870">
        <v>3209.8206</v>
      </c>
      <c r="AA1742" s="874">
        <v>49670.241169999994</v>
      </c>
      <c r="AB1742" s="1810">
        <v>7292.75</v>
      </c>
      <c r="AC1742" s="1810">
        <v>1730.5500000000002</v>
      </c>
      <c r="AD1742" s="1810">
        <v>40.93</v>
      </c>
      <c r="AE1742" s="870">
        <v>7989.06</v>
      </c>
      <c r="AF1742" s="870">
        <v>1895.79</v>
      </c>
      <c r="AG1742" s="870">
        <v>44.84</v>
      </c>
      <c r="AH1742" s="871">
        <v>59599.931169999996</v>
      </c>
      <c r="AI1742" s="871">
        <v>19.866643723333333</v>
      </c>
      <c r="AJ1742" s="266"/>
      <c r="AK1742" s="1636">
        <v>272</v>
      </c>
      <c r="AL1742" s="483"/>
      <c r="AM1742"/>
      <c r="AQ1742" s="1453"/>
    </row>
    <row r="1743" spans="1:43" ht="28.5" customHeight="1" x14ac:dyDescent="0.2">
      <c r="A1743" s="787" t="s">
        <v>3060</v>
      </c>
      <c r="B1743" s="805" t="s">
        <v>2279</v>
      </c>
      <c r="C1743" s="975" t="s">
        <v>2560</v>
      </c>
      <c r="D1743" s="975" t="s">
        <v>2564</v>
      </c>
      <c r="E1743" s="766">
        <v>644</v>
      </c>
      <c r="F1743" s="378">
        <v>416</v>
      </c>
      <c r="G1743" s="378" t="s">
        <v>38</v>
      </c>
      <c r="H1743" s="378" t="s">
        <v>3048</v>
      </c>
      <c r="J1743" s="302" t="s">
        <v>3636</v>
      </c>
      <c r="K1743" s="271">
        <v>1000</v>
      </c>
      <c r="L1743" s="337" t="s">
        <v>778</v>
      </c>
      <c r="M1743" s="384">
        <v>0.42</v>
      </c>
      <c r="N1743" s="498"/>
      <c r="O1743" s="273">
        <v>5945.3352000000004</v>
      </c>
      <c r="P1743" s="269"/>
      <c r="Q1743" s="1055">
        <v>1562.43409</v>
      </c>
      <c r="R1743" s="1055">
        <v>382.87959000000001</v>
      </c>
      <c r="S1743" s="1055">
        <v>118.9067</v>
      </c>
      <c r="T1743" s="274">
        <v>8009.5555800000002</v>
      </c>
      <c r="U1743" s="272">
        <v>1289.53845</v>
      </c>
      <c r="V1743" s="272">
        <v>9299.0940300000002</v>
      </c>
      <c r="W1743" s="275">
        <v>451.26060000000001</v>
      </c>
      <c r="X1743" s="275">
        <v>75.944400000000002</v>
      </c>
      <c r="Y1743" s="275">
        <v>197.5932</v>
      </c>
      <c r="Z1743" s="272">
        <v>724.79820000000007</v>
      </c>
      <c r="AA1743" s="308">
        <v>10023.892229999999</v>
      </c>
      <c r="AB1743" s="310">
        <v>2544.52</v>
      </c>
      <c r="AC1743" s="310">
        <v>576.96</v>
      </c>
      <c r="AD1743" s="310">
        <v>13.5</v>
      </c>
      <c r="AE1743" s="1704">
        <v>2787.47</v>
      </c>
      <c r="AF1743" s="340">
        <v>632.04999999999995</v>
      </c>
      <c r="AG1743" s="340">
        <v>14.79</v>
      </c>
      <c r="AH1743" s="842">
        <v>13458.202229999999</v>
      </c>
      <c r="AI1743" s="842">
        <v>13.46</v>
      </c>
      <c r="AJ1743" s="266"/>
      <c r="AK1743" s="1636">
        <v>273</v>
      </c>
      <c r="AL1743" s="483"/>
      <c r="AM1743"/>
      <c r="AQ1743" s="1453"/>
    </row>
    <row r="1744" spans="1:43" ht="15" customHeight="1" outlineLevel="1" x14ac:dyDescent="0.2">
      <c r="A1744" s="788"/>
      <c r="B1744" s="807" t="s">
        <v>2279</v>
      </c>
      <c r="C1744" s="978"/>
      <c r="D1744" s="978"/>
      <c r="E1744" s="768">
        <v>644</v>
      </c>
      <c r="F1744" s="289">
        <v>416</v>
      </c>
      <c r="G1744" s="289" t="s">
        <v>38</v>
      </c>
      <c r="H1744" s="290"/>
      <c r="I1744" s="899">
        <v>182</v>
      </c>
      <c r="J1744" s="279" t="s">
        <v>506</v>
      </c>
      <c r="K1744" s="1803"/>
      <c r="L1744" s="1804"/>
      <c r="M1744" s="294">
        <v>0.42</v>
      </c>
      <c r="N1744" s="295">
        <v>25</v>
      </c>
      <c r="O1744" s="283">
        <v>5945.3352000000004</v>
      </c>
      <c r="P1744" s="284">
        <v>26.28</v>
      </c>
      <c r="Q1744" s="1056">
        <v>1562.43409</v>
      </c>
      <c r="R1744" s="1056">
        <v>382.87959000000001</v>
      </c>
      <c r="S1744" s="1056">
        <v>118.9067</v>
      </c>
      <c r="T1744" s="285">
        <v>8009.5555800000002</v>
      </c>
      <c r="U1744" s="286">
        <v>1289.53845</v>
      </c>
      <c r="V1744" s="286">
        <v>9299.0940300000002</v>
      </c>
      <c r="W1744" s="287">
        <v>451.26060000000001</v>
      </c>
      <c r="X1744" s="287">
        <v>75.944400000000002</v>
      </c>
      <c r="Y1744" s="287">
        <v>197.5932</v>
      </c>
      <c r="Z1744" s="286">
        <v>724.79820000000007</v>
      </c>
      <c r="AA1744" s="1718">
        <v>10023.892229999999</v>
      </c>
      <c r="AB1744" s="353"/>
      <c r="AC1744" s="260"/>
      <c r="AD1744" s="260"/>
      <c r="AE1744" s="249"/>
      <c r="AF1744" s="249"/>
      <c r="AG1744" s="249"/>
      <c r="AH1744" s="225"/>
      <c r="AI1744" s="225"/>
      <c r="AJ1744" s="266"/>
      <c r="AK1744" s="1636"/>
      <c r="AL1744" s="483"/>
      <c r="AM1744"/>
      <c r="AQ1744" s="1453"/>
    </row>
    <row r="1745" spans="1:43" ht="23.25" customHeight="1" x14ac:dyDescent="0.2">
      <c r="A1745" s="787" t="s">
        <v>3061</v>
      </c>
      <c r="B1745" s="805" t="s">
        <v>2279</v>
      </c>
      <c r="C1745" s="975" t="s">
        <v>2560</v>
      </c>
      <c r="D1745" s="975" t="s">
        <v>2564</v>
      </c>
      <c r="E1745" s="766">
        <v>644</v>
      </c>
      <c r="F1745" s="378">
        <v>417</v>
      </c>
      <c r="G1745" s="378" t="s">
        <v>38</v>
      </c>
      <c r="H1745" s="378" t="s">
        <v>3049</v>
      </c>
      <c r="J1745" s="302" t="s">
        <v>3637</v>
      </c>
      <c r="K1745" s="271">
        <v>1000</v>
      </c>
      <c r="L1745" s="337" t="s">
        <v>778</v>
      </c>
      <c r="M1745" s="384">
        <v>0.6</v>
      </c>
      <c r="N1745" s="498"/>
      <c r="O1745" s="273">
        <v>8493.3359999999993</v>
      </c>
      <c r="P1745" s="269"/>
      <c r="Q1745" s="1055">
        <v>2232.0486999999998</v>
      </c>
      <c r="R1745" s="1055">
        <v>546.97083999999995</v>
      </c>
      <c r="S1745" s="1055">
        <v>169.86671999999999</v>
      </c>
      <c r="T1745" s="274">
        <v>11442.222259999999</v>
      </c>
      <c r="U1745" s="272">
        <v>1842.19778</v>
      </c>
      <c r="V1745" s="272">
        <v>13284.420039999999</v>
      </c>
      <c r="W1745" s="275">
        <v>644.65800000000002</v>
      </c>
      <c r="X1745" s="275">
        <v>108.492</v>
      </c>
      <c r="Y1745" s="275">
        <v>282.27600000000001</v>
      </c>
      <c r="Z1745" s="272">
        <v>1035.4259999999999</v>
      </c>
      <c r="AA1745" s="308">
        <v>14319.846039999999</v>
      </c>
      <c r="AB1745" s="310">
        <v>2544.44</v>
      </c>
      <c r="AC1745" s="310">
        <v>576.75</v>
      </c>
      <c r="AD1745" s="1843">
        <v>13.68</v>
      </c>
      <c r="AE1745" s="340">
        <v>2787.38</v>
      </c>
      <c r="AF1745" s="340">
        <v>631.82000000000005</v>
      </c>
      <c r="AG1745" s="340">
        <v>14.99</v>
      </c>
      <c r="AH1745" s="842">
        <v>17754.036039999999</v>
      </c>
      <c r="AI1745" s="842">
        <v>17.75</v>
      </c>
      <c r="AJ1745" s="266"/>
      <c r="AK1745" s="1636">
        <v>274</v>
      </c>
      <c r="AL1745" s="483"/>
      <c r="AM1745"/>
      <c r="AQ1745" s="1453"/>
    </row>
    <row r="1746" spans="1:43" ht="15" customHeight="1" outlineLevel="1" x14ac:dyDescent="0.2">
      <c r="A1746" s="788"/>
      <c r="B1746" s="807" t="s">
        <v>2279</v>
      </c>
      <c r="C1746" s="978"/>
      <c r="D1746" s="978"/>
      <c r="E1746" s="768">
        <v>644</v>
      </c>
      <c r="F1746" s="289">
        <v>417</v>
      </c>
      <c r="G1746" s="289" t="s">
        <v>38</v>
      </c>
      <c r="H1746" s="290"/>
      <c r="I1746" s="899">
        <v>182</v>
      </c>
      <c r="J1746" s="279" t="s">
        <v>506</v>
      </c>
      <c r="K1746" s="1803"/>
      <c r="L1746" s="1804"/>
      <c r="M1746" s="294">
        <v>0.6</v>
      </c>
      <c r="N1746" s="295">
        <v>25</v>
      </c>
      <c r="O1746" s="296">
        <v>8493.3359999999993</v>
      </c>
      <c r="P1746" s="297">
        <v>26.28</v>
      </c>
      <c r="Q1746" s="1058">
        <v>2232.0486999999998</v>
      </c>
      <c r="R1746" s="1058">
        <v>546.97083999999995</v>
      </c>
      <c r="S1746" s="1058">
        <v>169.86671999999999</v>
      </c>
      <c r="T1746" s="298">
        <v>11442.222259999999</v>
      </c>
      <c r="U1746" s="299">
        <v>1842.19778</v>
      </c>
      <c r="V1746" s="299">
        <v>13284.420039999999</v>
      </c>
      <c r="W1746" s="300">
        <v>644.65800000000002</v>
      </c>
      <c r="X1746" s="300">
        <v>108.492</v>
      </c>
      <c r="Y1746" s="300">
        <v>282.27600000000001</v>
      </c>
      <c r="Z1746" s="299">
        <v>1035.4259999999999</v>
      </c>
      <c r="AA1746" s="1801">
        <v>14319.846039999999</v>
      </c>
      <c r="AB1746" s="353"/>
      <c r="AC1746" s="260"/>
      <c r="AD1746" s="260"/>
      <c r="AE1746" s="260"/>
      <c r="AF1746" s="260"/>
      <c r="AG1746" s="260"/>
      <c r="AH1746" s="261"/>
      <c r="AI1746" s="261"/>
      <c r="AJ1746" s="266"/>
      <c r="AK1746" s="1636"/>
      <c r="AL1746" s="483"/>
      <c r="AM1746"/>
      <c r="AQ1746" s="1453"/>
    </row>
    <row r="1747" spans="1:43" ht="24.75" customHeight="1" x14ac:dyDescent="0.2">
      <c r="A1747" s="787" t="s">
        <v>3062</v>
      </c>
      <c r="B1747" s="805" t="s">
        <v>2279</v>
      </c>
      <c r="C1747" s="975" t="s">
        <v>2560</v>
      </c>
      <c r="D1747" s="975" t="s">
        <v>2564</v>
      </c>
      <c r="E1747" s="766">
        <v>644</v>
      </c>
      <c r="F1747" s="378">
        <v>418</v>
      </c>
      <c r="G1747" s="378" t="s">
        <v>38</v>
      </c>
      <c r="H1747" s="378" t="s">
        <v>3050</v>
      </c>
      <c r="J1747" s="302" t="s">
        <v>3638</v>
      </c>
      <c r="K1747" s="271">
        <v>1000</v>
      </c>
      <c r="L1747" s="337" t="s">
        <v>778</v>
      </c>
      <c r="M1747" s="384">
        <v>0.84000000000000008</v>
      </c>
      <c r="N1747" s="498"/>
      <c r="O1747" s="273">
        <v>15265.596</v>
      </c>
      <c r="P1747" s="269"/>
      <c r="Q1747" s="1055">
        <v>4011.7986300000007</v>
      </c>
      <c r="R1747" s="1055">
        <v>983.10437999999988</v>
      </c>
      <c r="S1747" s="1055">
        <v>305.31192999999996</v>
      </c>
      <c r="T1747" s="274">
        <v>20565.810939999999</v>
      </c>
      <c r="U1747" s="272">
        <v>3311.0955600000007</v>
      </c>
      <c r="V1747" s="272">
        <v>23876.906500000001</v>
      </c>
      <c r="W1747" s="275">
        <v>902.52120000000002</v>
      </c>
      <c r="X1747" s="275">
        <v>151.8888</v>
      </c>
      <c r="Y1747" s="275">
        <v>395.18640000000005</v>
      </c>
      <c r="Z1747" s="272">
        <v>1449.5964000000001</v>
      </c>
      <c r="AA1747" s="308">
        <v>25326.502899999999</v>
      </c>
      <c r="AB1747" s="310">
        <v>2203.79</v>
      </c>
      <c r="AC1747" s="310">
        <v>576.84</v>
      </c>
      <c r="AD1747" s="310">
        <v>13.75</v>
      </c>
      <c r="AE1747" s="1704">
        <v>2414.21</v>
      </c>
      <c r="AF1747" s="340">
        <v>631.91999999999996</v>
      </c>
      <c r="AG1747" s="340">
        <v>15.06</v>
      </c>
      <c r="AH1747" s="842">
        <v>28387.692899999998</v>
      </c>
      <c r="AI1747" s="842">
        <v>28.39</v>
      </c>
      <c r="AJ1747" s="266"/>
      <c r="AK1747" s="1636">
        <v>275</v>
      </c>
      <c r="AL1747" s="483"/>
      <c r="AM1747"/>
      <c r="AQ1747" s="1453"/>
    </row>
    <row r="1748" spans="1:43" ht="15" customHeight="1" outlineLevel="1" x14ac:dyDescent="0.2">
      <c r="A1748" s="787"/>
      <c r="B1748" s="781" t="s">
        <v>2279</v>
      </c>
      <c r="C1748" s="977"/>
      <c r="D1748" s="977"/>
      <c r="E1748" s="767">
        <v>644</v>
      </c>
      <c r="F1748" s="276">
        <v>418</v>
      </c>
      <c r="G1748" s="276" t="s">
        <v>38</v>
      </c>
      <c r="H1748" s="277"/>
      <c r="I1748" s="1032">
        <v>180</v>
      </c>
      <c r="J1748" s="279" t="s">
        <v>543</v>
      </c>
      <c r="K1748" s="277"/>
      <c r="L1748" s="277"/>
      <c r="M1748" s="281">
        <v>0.32</v>
      </c>
      <c r="N1748" s="1033">
        <v>32</v>
      </c>
      <c r="O1748" s="283">
        <v>5960.8703999999998</v>
      </c>
      <c r="P1748" s="284">
        <v>26.28</v>
      </c>
      <c r="Q1748" s="1056">
        <v>1566.51674</v>
      </c>
      <c r="R1748" s="1056">
        <v>383.88004999999998</v>
      </c>
      <c r="S1748" s="1056">
        <v>119.21741</v>
      </c>
      <c r="T1748" s="285">
        <v>8030.4845999999998</v>
      </c>
      <c r="U1748" s="286">
        <v>1292.9080200000001</v>
      </c>
      <c r="V1748" s="286">
        <v>9323.3926200000005</v>
      </c>
      <c r="W1748" s="287">
        <v>343.81760000000003</v>
      </c>
      <c r="X1748" s="287">
        <v>57.862400000000001</v>
      </c>
      <c r="Y1748" s="287">
        <v>150.5472</v>
      </c>
      <c r="Z1748" s="286">
        <v>552.22720000000004</v>
      </c>
      <c r="AA1748" s="1718">
        <v>9875.6198199999999</v>
      </c>
      <c r="AB1748" s="249"/>
      <c r="AC1748" s="249"/>
      <c r="AD1748" s="249"/>
      <c r="AE1748" s="249"/>
      <c r="AF1748" s="249"/>
      <c r="AG1748" s="249"/>
      <c r="AH1748" s="225"/>
      <c r="AI1748" s="225"/>
      <c r="AJ1748" s="266"/>
      <c r="AK1748" s="1636"/>
      <c r="AL1748" s="483"/>
      <c r="AM1748"/>
      <c r="AQ1748" s="1453"/>
    </row>
    <row r="1749" spans="1:43" ht="15" customHeight="1" outlineLevel="1" x14ac:dyDescent="0.2">
      <c r="A1749" s="787"/>
      <c r="B1749" s="781" t="s">
        <v>2279</v>
      </c>
      <c r="C1749" s="977"/>
      <c r="D1749" s="977"/>
      <c r="E1749" s="767">
        <v>644</v>
      </c>
      <c r="F1749" s="276">
        <v>418</v>
      </c>
      <c r="G1749" s="276" t="s">
        <v>38</v>
      </c>
      <c r="H1749" s="277"/>
      <c r="I1749" s="1032">
        <v>182</v>
      </c>
      <c r="J1749" s="279" t="s">
        <v>506</v>
      </c>
      <c r="K1749" s="277"/>
      <c r="L1749" s="277"/>
      <c r="M1749" s="281">
        <v>0.33</v>
      </c>
      <c r="N1749" s="282">
        <v>25</v>
      </c>
      <c r="O1749" s="283">
        <v>4671.3347999999996</v>
      </c>
      <c r="P1749" s="284">
        <v>26.28</v>
      </c>
      <c r="Q1749" s="1056">
        <v>1227.62679</v>
      </c>
      <c r="R1749" s="1056">
        <v>300.83395999999999</v>
      </c>
      <c r="S1749" s="1056">
        <v>93.426699999999997</v>
      </c>
      <c r="T1749" s="285">
        <v>6293.2222499999998</v>
      </c>
      <c r="U1749" s="286">
        <v>1013.20878</v>
      </c>
      <c r="V1749" s="286">
        <v>7306.4310299999997</v>
      </c>
      <c r="W1749" s="287">
        <v>354.56189999999998</v>
      </c>
      <c r="X1749" s="287">
        <v>59.6706</v>
      </c>
      <c r="Y1749" s="287">
        <v>155.2518</v>
      </c>
      <c r="Z1749" s="286">
        <v>569.48429999999996</v>
      </c>
      <c r="AA1749" s="285">
        <v>7875.9153299999998</v>
      </c>
      <c r="AB1749" s="249"/>
      <c r="AC1749" s="249"/>
      <c r="AD1749" s="249"/>
      <c r="AE1749" s="249"/>
      <c r="AF1749" s="249"/>
      <c r="AG1749" s="249"/>
      <c r="AH1749" s="225"/>
      <c r="AI1749" s="225"/>
      <c r="AJ1749" s="266"/>
      <c r="AK1749" s="1636"/>
      <c r="AL1749" s="483"/>
      <c r="AM1749"/>
      <c r="AQ1749" s="1453"/>
    </row>
    <row r="1750" spans="1:43" ht="15" customHeight="1" outlineLevel="1" x14ac:dyDescent="0.2">
      <c r="A1750" s="787"/>
      <c r="B1750" s="781" t="s">
        <v>2279</v>
      </c>
      <c r="C1750" s="977"/>
      <c r="D1750" s="977"/>
      <c r="E1750" s="767">
        <v>644</v>
      </c>
      <c r="F1750" s="276">
        <v>418</v>
      </c>
      <c r="G1750" s="276" t="s">
        <v>38</v>
      </c>
      <c r="H1750" s="277"/>
      <c r="I1750" s="1032">
        <v>67</v>
      </c>
      <c r="J1750" s="279" t="s">
        <v>508</v>
      </c>
      <c r="K1750" s="277"/>
      <c r="L1750" s="277"/>
      <c r="M1750" s="281">
        <v>0.02</v>
      </c>
      <c r="N1750" s="1033">
        <v>36</v>
      </c>
      <c r="O1750" s="283">
        <v>435.83760000000001</v>
      </c>
      <c r="P1750" s="284">
        <v>26.28</v>
      </c>
      <c r="Q1750" s="1056">
        <v>114.53812000000001</v>
      </c>
      <c r="R1750" s="1056">
        <v>28.06794</v>
      </c>
      <c r="S1750" s="1056">
        <v>8.7167499999999993</v>
      </c>
      <c r="T1750" s="285">
        <v>587.16041000000007</v>
      </c>
      <c r="U1750" s="286">
        <v>94.532830000000004</v>
      </c>
      <c r="V1750" s="286">
        <v>681.69324000000006</v>
      </c>
      <c r="W1750" s="287">
        <v>21.488600000000002</v>
      </c>
      <c r="X1750" s="287">
        <v>3.6164000000000001</v>
      </c>
      <c r="Y1750" s="287">
        <v>9.4092000000000002</v>
      </c>
      <c r="Z1750" s="286">
        <v>34.514200000000002</v>
      </c>
      <c r="AA1750" s="285">
        <v>716.20744000000002</v>
      </c>
      <c r="AB1750" s="249"/>
      <c r="AC1750" s="249"/>
      <c r="AD1750" s="249"/>
      <c r="AE1750" s="249"/>
      <c r="AF1750" s="249"/>
      <c r="AG1750" s="249"/>
      <c r="AH1750" s="225"/>
      <c r="AI1750" s="225"/>
      <c r="AJ1750" s="266"/>
      <c r="AK1750" s="1636"/>
      <c r="AL1750" s="483"/>
      <c r="AM1750"/>
      <c r="AQ1750" s="1453"/>
    </row>
    <row r="1751" spans="1:43" ht="15" customHeight="1" outlineLevel="1" x14ac:dyDescent="0.2">
      <c r="A1751" s="787"/>
      <c r="B1751" s="781" t="s">
        <v>2279</v>
      </c>
      <c r="C1751" s="977"/>
      <c r="D1751" s="977"/>
      <c r="E1751" s="767">
        <v>644</v>
      </c>
      <c r="F1751" s="276">
        <v>418</v>
      </c>
      <c r="G1751" s="276" t="s">
        <v>38</v>
      </c>
      <c r="H1751" s="277"/>
      <c r="I1751" s="1032">
        <v>82</v>
      </c>
      <c r="J1751" s="279" t="s">
        <v>560</v>
      </c>
      <c r="K1751" s="277"/>
      <c r="L1751" s="277"/>
      <c r="M1751" s="281">
        <v>0.09</v>
      </c>
      <c r="N1751" s="282">
        <v>41</v>
      </c>
      <c r="O1751" s="283">
        <v>2386.1844000000001</v>
      </c>
      <c r="P1751" s="284">
        <v>26.28</v>
      </c>
      <c r="Q1751" s="1056">
        <v>627.08925999999997</v>
      </c>
      <c r="R1751" s="1056">
        <v>153.67027999999999</v>
      </c>
      <c r="S1751" s="1056">
        <v>47.723689999999998</v>
      </c>
      <c r="T1751" s="285">
        <v>3214.6676299999995</v>
      </c>
      <c r="U1751" s="286">
        <v>517.56149000000005</v>
      </c>
      <c r="V1751" s="286">
        <v>3732.2291199999995</v>
      </c>
      <c r="W1751" s="287">
        <v>96.698700000000002</v>
      </c>
      <c r="X1751" s="287">
        <v>16.273800000000001</v>
      </c>
      <c r="Y1751" s="287">
        <v>42.3414</v>
      </c>
      <c r="Z1751" s="286">
        <v>155.31389999999999</v>
      </c>
      <c r="AA1751" s="285">
        <v>3887.5430199999996</v>
      </c>
      <c r="AB1751" s="249"/>
      <c r="AC1751" s="249"/>
      <c r="AD1751" s="249"/>
      <c r="AE1751" s="249"/>
      <c r="AF1751" s="249"/>
      <c r="AG1751" s="249"/>
      <c r="AH1751" s="225"/>
      <c r="AI1751" s="225"/>
      <c r="AJ1751" s="266"/>
      <c r="AK1751" s="1636"/>
      <c r="AL1751" s="483"/>
      <c r="AM1751"/>
      <c r="AQ1751" s="1453"/>
    </row>
    <row r="1752" spans="1:43" ht="15" customHeight="1" outlineLevel="1" x14ac:dyDescent="0.2">
      <c r="A1752" s="787"/>
      <c r="B1752" s="781" t="s">
        <v>2279</v>
      </c>
      <c r="C1752" s="977"/>
      <c r="D1752" s="977"/>
      <c r="E1752" s="767">
        <v>644</v>
      </c>
      <c r="F1752" s="276">
        <v>418</v>
      </c>
      <c r="G1752" s="276" t="s">
        <v>38</v>
      </c>
      <c r="H1752" s="277"/>
      <c r="I1752" s="1032">
        <v>61</v>
      </c>
      <c r="J1752" s="279" t="s">
        <v>509</v>
      </c>
      <c r="K1752" s="277"/>
      <c r="L1752" s="277"/>
      <c r="M1752" s="281">
        <v>0.01</v>
      </c>
      <c r="N1752" s="1033">
        <v>36</v>
      </c>
      <c r="O1752" s="283">
        <v>217.9188</v>
      </c>
      <c r="P1752" s="284">
        <v>26.28</v>
      </c>
      <c r="Q1752" s="1056">
        <v>57.269060000000003</v>
      </c>
      <c r="R1752" s="1056">
        <v>14.03397</v>
      </c>
      <c r="S1752" s="1056">
        <v>4.3583800000000004</v>
      </c>
      <c r="T1752" s="285">
        <v>293.58021000000002</v>
      </c>
      <c r="U1752" s="286">
        <v>47.26641</v>
      </c>
      <c r="V1752" s="286">
        <v>340.84662000000003</v>
      </c>
      <c r="W1752" s="287">
        <v>10.744300000000001</v>
      </c>
      <c r="X1752" s="287">
        <v>1.8082</v>
      </c>
      <c r="Y1752" s="287">
        <v>4.7046000000000001</v>
      </c>
      <c r="Z1752" s="286">
        <v>17.257100000000001</v>
      </c>
      <c r="AA1752" s="285">
        <v>358.10372000000001</v>
      </c>
      <c r="AB1752" s="249"/>
      <c r="AC1752" s="249"/>
      <c r="AD1752" s="249"/>
      <c r="AE1752" s="249"/>
      <c r="AF1752" s="249"/>
      <c r="AG1752" s="249"/>
      <c r="AH1752" s="225"/>
      <c r="AI1752" s="225"/>
      <c r="AJ1752" s="266"/>
      <c r="AK1752" s="1636"/>
      <c r="AL1752" s="483"/>
      <c r="AM1752"/>
      <c r="AQ1752" s="1453"/>
    </row>
    <row r="1753" spans="1:43" ht="15" customHeight="1" outlineLevel="1" x14ac:dyDescent="0.2">
      <c r="A1753" s="787"/>
      <c r="B1753" s="781" t="s">
        <v>2279</v>
      </c>
      <c r="C1753" s="977"/>
      <c r="D1753" s="977"/>
      <c r="E1753" s="767">
        <v>644</v>
      </c>
      <c r="F1753" s="276">
        <v>418</v>
      </c>
      <c r="G1753" s="276" t="s">
        <v>38</v>
      </c>
      <c r="H1753" s="277"/>
      <c r="I1753" s="1032">
        <v>211</v>
      </c>
      <c r="J1753" s="279" t="s">
        <v>542</v>
      </c>
      <c r="K1753" s="277"/>
      <c r="L1753" s="277"/>
      <c r="M1753" s="281">
        <v>0.04</v>
      </c>
      <c r="N1753" s="282">
        <v>20</v>
      </c>
      <c r="O1753" s="283">
        <v>465.39359999999999</v>
      </c>
      <c r="P1753" s="284">
        <v>26.28</v>
      </c>
      <c r="Q1753" s="1056">
        <v>122.30544</v>
      </c>
      <c r="R1753" s="1056">
        <v>29.971350000000001</v>
      </c>
      <c r="S1753" s="1056">
        <v>9.3078699999999994</v>
      </c>
      <c r="T1753" s="285">
        <v>626.97825999999998</v>
      </c>
      <c r="U1753" s="286">
        <v>100.9435</v>
      </c>
      <c r="V1753" s="286">
        <v>727.92175999999995</v>
      </c>
      <c r="W1753" s="287">
        <v>42.977200000000003</v>
      </c>
      <c r="X1753" s="287">
        <v>7.2328000000000001</v>
      </c>
      <c r="Y1753" s="287">
        <v>18.8184</v>
      </c>
      <c r="Z1753" s="286">
        <v>69.028400000000005</v>
      </c>
      <c r="AA1753" s="285">
        <v>796.95015999999998</v>
      </c>
      <c r="AB1753" s="249"/>
      <c r="AC1753" s="249"/>
      <c r="AD1753" s="249"/>
      <c r="AE1753" s="249"/>
      <c r="AF1753" s="249"/>
      <c r="AG1753" s="249"/>
      <c r="AH1753" s="225"/>
      <c r="AI1753" s="225"/>
      <c r="AJ1753" s="266"/>
      <c r="AK1753" s="1636"/>
      <c r="AL1753" s="483"/>
      <c r="AM1753"/>
      <c r="AQ1753" s="1453"/>
    </row>
    <row r="1754" spans="1:43" ht="15" customHeight="1" outlineLevel="1" x14ac:dyDescent="0.2">
      <c r="A1754" s="787"/>
      <c r="B1754" s="781" t="s">
        <v>2279</v>
      </c>
      <c r="C1754" s="977"/>
      <c r="D1754" s="977"/>
      <c r="E1754" s="767">
        <v>644</v>
      </c>
      <c r="F1754" s="276">
        <v>418</v>
      </c>
      <c r="G1754" s="276" t="s">
        <v>38</v>
      </c>
      <c r="H1754" s="277"/>
      <c r="I1754" s="1032">
        <v>140</v>
      </c>
      <c r="J1754" s="279" t="s">
        <v>536</v>
      </c>
      <c r="K1754" s="277"/>
      <c r="L1754" s="277"/>
      <c r="M1754" s="281">
        <v>0.01</v>
      </c>
      <c r="N1754" s="282">
        <v>39</v>
      </c>
      <c r="O1754" s="283">
        <v>245.13</v>
      </c>
      <c r="P1754" s="284">
        <v>26.28</v>
      </c>
      <c r="Q1754" s="1056">
        <v>64.420159999999996</v>
      </c>
      <c r="R1754" s="1056">
        <v>15.78637</v>
      </c>
      <c r="S1754" s="1056">
        <v>4.9025999999999996</v>
      </c>
      <c r="T1754" s="285">
        <v>330.23912999999999</v>
      </c>
      <c r="U1754" s="286">
        <v>53.168500000000002</v>
      </c>
      <c r="V1754" s="286">
        <v>383.40762999999998</v>
      </c>
      <c r="W1754" s="287">
        <v>10.744300000000001</v>
      </c>
      <c r="X1754" s="287">
        <v>1.8082</v>
      </c>
      <c r="Y1754" s="287">
        <v>4.7046000000000001</v>
      </c>
      <c r="Z1754" s="286">
        <v>17.257100000000001</v>
      </c>
      <c r="AA1754" s="285">
        <v>400.66472999999996</v>
      </c>
      <c r="AB1754" s="249"/>
      <c r="AC1754" s="249"/>
      <c r="AD1754" s="249"/>
      <c r="AE1754" s="249"/>
      <c r="AF1754" s="249"/>
      <c r="AG1754" s="249"/>
      <c r="AH1754" s="225"/>
      <c r="AI1754" s="225"/>
      <c r="AJ1754" s="266"/>
      <c r="AK1754" s="1636"/>
      <c r="AL1754" s="483"/>
      <c r="AM1754"/>
      <c r="AQ1754" s="1453"/>
    </row>
    <row r="1755" spans="1:43" ht="15" customHeight="1" outlineLevel="1" x14ac:dyDescent="0.2">
      <c r="A1755" s="788"/>
      <c r="B1755" s="807" t="s">
        <v>2279</v>
      </c>
      <c r="C1755" s="978"/>
      <c r="D1755" s="978"/>
      <c r="E1755" s="768">
        <v>644</v>
      </c>
      <c r="F1755" s="289">
        <v>418</v>
      </c>
      <c r="G1755" s="289" t="s">
        <v>38</v>
      </c>
      <c r="H1755" s="290"/>
      <c r="I1755" s="1034">
        <v>1</v>
      </c>
      <c r="J1755" s="292" t="s">
        <v>546</v>
      </c>
      <c r="K1755" s="290"/>
      <c r="L1755" s="290"/>
      <c r="M1755" s="294">
        <v>0.02</v>
      </c>
      <c r="N1755" s="295">
        <v>54</v>
      </c>
      <c r="O1755" s="296">
        <v>882.92639999999994</v>
      </c>
      <c r="P1755" s="297">
        <v>26.28</v>
      </c>
      <c r="Q1755" s="1058">
        <v>232.03306000000001</v>
      </c>
      <c r="R1755" s="1058">
        <v>56.860460000000003</v>
      </c>
      <c r="S1755" s="1058">
        <v>17.658529999999999</v>
      </c>
      <c r="T1755" s="298">
        <v>1189.4784500000001</v>
      </c>
      <c r="U1755" s="299">
        <v>191.50603000000001</v>
      </c>
      <c r="V1755" s="299">
        <v>1380.9844800000001</v>
      </c>
      <c r="W1755" s="300">
        <v>21.488600000000002</v>
      </c>
      <c r="X1755" s="300">
        <v>3.6164000000000001</v>
      </c>
      <c r="Y1755" s="300">
        <v>9.4092000000000002</v>
      </c>
      <c r="Z1755" s="299">
        <v>34.514200000000002</v>
      </c>
      <c r="AA1755" s="298">
        <v>1415.4986800000001</v>
      </c>
      <c r="AB1755" s="260"/>
      <c r="AC1755" s="260"/>
      <c r="AD1755" s="260"/>
      <c r="AE1755" s="260"/>
      <c r="AF1755" s="260"/>
      <c r="AG1755" s="260"/>
      <c r="AH1755" s="261"/>
      <c r="AI1755" s="261"/>
      <c r="AJ1755" s="266"/>
      <c r="AK1755" s="1636"/>
      <c r="AL1755" s="483"/>
      <c r="AM1755"/>
      <c r="AQ1755" s="1453"/>
    </row>
    <row r="1756" spans="1:43" ht="36" customHeight="1" x14ac:dyDescent="0.2">
      <c r="A1756" s="1835" t="s">
        <v>3595</v>
      </c>
      <c r="B1756" s="1836" t="s">
        <v>2279</v>
      </c>
      <c r="C1756" s="1837" t="s">
        <v>2560</v>
      </c>
      <c r="D1756" s="1837" t="s">
        <v>2564</v>
      </c>
      <c r="E1756" s="770">
        <v>644</v>
      </c>
      <c r="F1756" s="303">
        <v>407</v>
      </c>
      <c r="G1756" s="303" t="s">
        <v>38</v>
      </c>
      <c r="H1756" s="303" t="s">
        <v>3051</v>
      </c>
      <c r="I1756" s="1838"/>
      <c r="J1756" s="1700" t="s">
        <v>2693</v>
      </c>
      <c r="K1756" s="304">
        <v>1000</v>
      </c>
      <c r="L1756" s="1839" t="s">
        <v>2681</v>
      </c>
      <c r="M1756" s="305">
        <v>1.6500000000000001</v>
      </c>
      <c r="N1756" s="1840"/>
      <c r="O1756" s="273">
        <v>39539.561999999998</v>
      </c>
      <c r="P1756" s="269"/>
      <c r="Q1756" s="1055">
        <v>7069.6736699999983</v>
      </c>
      <c r="R1756" s="1055">
        <v>2546.3477800000001</v>
      </c>
      <c r="S1756" s="1055">
        <v>790.79124999999999</v>
      </c>
      <c r="T1756" s="274">
        <v>49946.374699999993</v>
      </c>
      <c r="U1756" s="272">
        <v>8041.3663300000007</v>
      </c>
      <c r="V1756" s="272">
        <v>57987.74102999999</v>
      </c>
      <c r="W1756" s="275">
        <v>1772.8094999999998</v>
      </c>
      <c r="X1756" s="275">
        <v>298.35300000000001</v>
      </c>
      <c r="Y1756" s="275">
        <v>776.25900000000001</v>
      </c>
      <c r="Z1756" s="272">
        <v>2847.4214999999999</v>
      </c>
      <c r="AA1756" s="308">
        <v>60835.162530000001</v>
      </c>
      <c r="AB1756" s="310">
        <v>6463.72</v>
      </c>
      <c r="AC1756" s="310">
        <v>1051.75</v>
      </c>
      <c r="AD1756" s="310">
        <v>13.77</v>
      </c>
      <c r="AE1756" s="1704">
        <v>7080.88</v>
      </c>
      <c r="AF1756" s="340">
        <v>1152.17</v>
      </c>
      <c r="AG1756" s="340">
        <v>15.08</v>
      </c>
      <c r="AH1756" s="842">
        <v>69083.292530000006</v>
      </c>
      <c r="AI1756" s="842">
        <v>69.08</v>
      </c>
      <c r="AJ1756" s="266"/>
      <c r="AK1756" s="1636">
        <v>276</v>
      </c>
      <c r="AL1756" s="483"/>
      <c r="AM1756"/>
      <c r="AQ1756" s="1453"/>
    </row>
    <row r="1757" spans="1:43" ht="15" customHeight="1" outlineLevel="1" x14ac:dyDescent="0.2">
      <c r="A1757" s="787"/>
      <c r="B1757" s="805" t="s">
        <v>2279</v>
      </c>
      <c r="C1757" s="975"/>
      <c r="D1757" s="975"/>
      <c r="E1757" s="773">
        <v>644</v>
      </c>
      <c r="F1757" s="497">
        <v>407</v>
      </c>
      <c r="G1757" s="497" t="s">
        <v>38</v>
      </c>
      <c r="H1757" s="498"/>
      <c r="I1757" s="1832">
        <v>180</v>
      </c>
      <c r="J1757" s="1833" t="s">
        <v>543</v>
      </c>
      <c r="K1757" s="498"/>
      <c r="L1757" s="498"/>
      <c r="M1757" s="712">
        <v>7.0000000000000007E-2</v>
      </c>
      <c r="N1757" s="1834">
        <v>32</v>
      </c>
      <c r="O1757" s="283">
        <v>1303.9404</v>
      </c>
      <c r="P1757" s="284">
        <v>17.88</v>
      </c>
      <c r="Q1757" s="1056">
        <v>233.14454000000001</v>
      </c>
      <c r="R1757" s="1056">
        <v>83.973759999999999</v>
      </c>
      <c r="S1757" s="1056">
        <v>26.078810000000001</v>
      </c>
      <c r="T1757" s="285">
        <v>1647.13751</v>
      </c>
      <c r="U1757" s="286">
        <v>265.18914000000001</v>
      </c>
      <c r="V1757" s="286">
        <v>1912.32665</v>
      </c>
      <c r="W1757" s="287">
        <v>75.210099999999997</v>
      </c>
      <c r="X1757" s="287">
        <v>12.657400000000001</v>
      </c>
      <c r="Y1757" s="287">
        <v>32.932200000000002</v>
      </c>
      <c r="Z1757" s="286">
        <v>120.7997</v>
      </c>
      <c r="AA1757" s="1718">
        <v>2033.12635</v>
      </c>
      <c r="AB1757" s="249"/>
      <c r="AC1757" s="249"/>
      <c r="AD1757" s="249"/>
      <c r="AE1757" s="249"/>
      <c r="AF1757" s="249"/>
      <c r="AG1757" s="249"/>
      <c r="AH1757" s="225"/>
      <c r="AI1757" s="225"/>
      <c r="AJ1757" s="266"/>
      <c r="AK1757" s="1636"/>
      <c r="AL1757" s="483"/>
      <c r="AM1757"/>
      <c r="AQ1757" s="1453"/>
    </row>
    <row r="1758" spans="1:43" ht="15" customHeight="1" outlineLevel="1" x14ac:dyDescent="0.2">
      <c r="A1758" s="787"/>
      <c r="B1758" s="781" t="s">
        <v>2279</v>
      </c>
      <c r="C1758" s="977"/>
      <c r="D1758" s="977"/>
      <c r="E1758" s="767">
        <v>644</v>
      </c>
      <c r="F1758" s="276">
        <v>407</v>
      </c>
      <c r="G1758" s="276" t="s">
        <v>38</v>
      </c>
      <c r="H1758" s="277"/>
      <c r="I1758" s="1032">
        <v>182</v>
      </c>
      <c r="J1758" s="279" t="s">
        <v>506</v>
      </c>
      <c r="K1758" s="277"/>
      <c r="L1758" s="277"/>
      <c r="M1758" s="281">
        <v>0.03</v>
      </c>
      <c r="N1758" s="282">
        <v>25</v>
      </c>
      <c r="O1758" s="283">
        <v>424.66680000000002</v>
      </c>
      <c r="P1758" s="284">
        <v>17.88</v>
      </c>
      <c r="Q1758" s="1056">
        <v>75.930419999999998</v>
      </c>
      <c r="R1758" s="1056">
        <v>27.34854</v>
      </c>
      <c r="S1758" s="1056">
        <v>8.4933399999999999</v>
      </c>
      <c r="T1758" s="285">
        <v>536.43909999999994</v>
      </c>
      <c r="U1758" s="286">
        <v>86.366699999999994</v>
      </c>
      <c r="V1758" s="286">
        <v>622.80579999999998</v>
      </c>
      <c r="W1758" s="287">
        <v>32.232900000000001</v>
      </c>
      <c r="X1758" s="287">
        <v>5.4245999999999999</v>
      </c>
      <c r="Y1758" s="287">
        <v>14.113799999999999</v>
      </c>
      <c r="Z1758" s="286">
        <v>51.771299999999997</v>
      </c>
      <c r="AA1758" s="285">
        <v>674.57709999999997</v>
      </c>
      <c r="AB1758" s="249"/>
      <c r="AC1758" s="249"/>
      <c r="AD1758" s="249"/>
      <c r="AE1758" s="249"/>
      <c r="AF1758" s="249"/>
      <c r="AG1758" s="249"/>
      <c r="AH1758" s="225"/>
      <c r="AI1758" s="225"/>
      <c r="AJ1758" s="266"/>
      <c r="AK1758" s="1636"/>
      <c r="AL1758" s="483"/>
      <c r="AM1758"/>
      <c r="AQ1758" s="1453"/>
    </row>
    <row r="1759" spans="1:43" ht="15" customHeight="1" outlineLevel="1" x14ac:dyDescent="0.2">
      <c r="A1759" s="787"/>
      <c r="B1759" s="781" t="s">
        <v>2279</v>
      </c>
      <c r="C1759" s="977"/>
      <c r="D1759" s="977"/>
      <c r="E1759" s="767">
        <v>644</v>
      </c>
      <c r="F1759" s="276">
        <v>407</v>
      </c>
      <c r="G1759" s="276" t="s">
        <v>38</v>
      </c>
      <c r="H1759" s="277"/>
      <c r="I1759" s="1032">
        <v>67</v>
      </c>
      <c r="J1759" s="279" t="s">
        <v>508</v>
      </c>
      <c r="K1759" s="277"/>
      <c r="L1759" s="277"/>
      <c r="M1759" s="281">
        <v>0.28000000000000003</v>
      </c>
      <c r="N1759" s="1033">
        <v>36</v>
      </c>
      <c r="O1759" s="283">
        <v>6101.7263999999996</v>
      </c>
      <c r="P1759" s="284">
        <v>17.88</v>
      </c>
      <c r="Q1759" s="1056">
        <v>1090.9886799999999</v>
      </c>
      <c r="R1759" s="1056">
        <v>392.95118000000002</v>
      </c>
      <c r="S1759" s="1056">
        <v>122.03453</v>
      </c>
      <c r="T1759" s="285">
        <v>7707.7007899999999</v>
      </c>
      <c r="U1759" s="286">
        <v>1240.93983</v>
      </c>
      <c r="V1759" s="286">
        <v>8948.6406200000001</v>
      </c>
      <c r="W1759" s="287">
        <v>300.84039999999999</v>
      </c>
      <c r="X1759" s="287">
        <v>50.629600000000003</v>
      </c>
      <c r="Y1759" s="287">
        <v>131.72880000000001</v>
      </c>
      <c r="Z1759" s="286">
        <v>483.19880000000001</v>
      </c>
      <c r="AA1759" s="285">
        <v>9431.8394200000002</v>
      </c>
      <c r="AB1759" s="249"/>
      <c r="AC1759" s="249"/>
      <c r="AD1759" s="249"/>
      <c r="AE1759" s="249"/>
      <c r="AF1759" s="249"/>
      <c r="AG1759" s="249"/>
      <c r="AH1759" s="225"/>
      <c r="AI1759" s="225"/>
      <c r="AJ1759" s="266"/>
      <c r="AK1759" s="1636"/>
      <c r="AL1759" s="483"/>
      <c r="AM1759"/>
      <c r="AQ1759" s="1453"/>
    </row>
    <row r="1760" spans="1:43" ht="15" customHeight="1" outlineLevel="1" x14ac:dyDescent="0.2">
      <c r="A1760" s="787"/>
      <c r="B1760" s="781" t="s">
        <v>2279</v>
      </c>
      <c r="C1760" s="977"/>
      <c r="D1760" s="977"/>
      <c r="E1760" s="767">
        <v>644</v>
      </c>
      <c r="F1760" s="276">
        <v>407</v>
      </c>
      <c r="G1760" s="276" t="s">
        <v>38</v>
      </c>
      <c r="H1760" s="277"/>
      <c r="I1760" s="1032">
        <v>82</v>
      </c>
      <c r="J1760" s="279" t="s">
        <v>560</v>
      </c>
      <c r="K1760" s="277"/>
      <c r="L1760" s="277"/>
      <c r="M1760" s="281">
        <v>0.38</v>
      </c>
      <c r="N1760" s="282">
        <v>41</v>
      </c>
      <c r="O1760" s="283">
        <v>10075.0008</v>
      </c>
      <c r="P1760" s="284">
        <v>17.88</v>
      </c>
      <c r="Q1760" s="1056">
        <v>1801.41014</v>
      </c>
      <c r="R1760" s="1056">
        <v>648.83005000000003</v>
      </c>
      <c r="S1760" s="1056">
        <v>201.50002000000001</v>
      </c>
      <c r="T1760" s="285">
        <v>12726.74101</v>
      </c>
      <c r="U1760" s="286">
        <v>2049.0052999999998</v>
      </c>
      <c r="V1760" s="286">
        <v>14775.746309999999</v>
      </c>
      <c r="W1760" s="287">
        <v>408.28339999999997</v>
      </c>
      <c r="X1760" s="287">
        <v>68.711600000000004</v>
      </c>
      <c r="Y1760" s="287">
        <v>178.7748</v>
      </c>
      <c r="Z1760" s="286">
        <v>655.76980000000003</v>
      </c>
      <c r="AA1760" s="285">
        <v>15431.516109999999</v>
      </c>
      <c r="AB1760" s="249"/>
      <c r="AC1760" s="249"/>
      <c r="AD1760" s="249"/>
      <c r="AE1760" s="249"/>
      <c r="AF1760" s="249"/>
      <c r="AG1760" s="249"/>
      <c r="AH1760" s="225"/>
      <c r="AI1760" s="225"/>
      <c r="AJ1760" s="266"/>
      <c r="AK1760" s="1636"/>
      <c r="AL1760" s="483"/>
      <c r="AM1760"/>
      <c r="AQ1760" s="1453"/>
    </row>
    <row r="1761" spans="1:43" ht="15" customHeight="1" outlineLevel="1" x14ac:dyDescent="0.2">
      <c r="A1761" s="787"/>
      <c r="B1761" s="781" t="s">
        <v>2279</v>
      </c>
      <c r="C1761" s="977"/>
      <c r="D1761" s="977"/>
      <c r="E1761" s="767">
        <v>644</v>
      </c>
      <c r="F1761" s="276">
        <v>407</v>
      </c>
      <c r="G1761" s="276" t="s">
        <v>38</v>
      </c>
      <c r="H1761" s="277"/>
      <c r="I1761" s="1032">
        <v>61</v>
      </c>
      <c r="J1761" s="279" t="s">
        <v>509</v>
      </c>
      <c r="K1761" s="277"/>
      <c r="L1761" s="277"/>
      <c r="M1761" s="281">
        <v>0.43</v>
      </c>
      <c r="N1761" s="1033">
        <v>36</v>
      </c>
      <c r="O1761" s="283">
        <v>9370.5084000000006</v>
      </c>
      <c r="P1761" s="284">
        <v>17.88</v>
      </c>
      <c r="Q1761" s="1056">
        <v>1675.4468999999999</v>
      </c>
      <c r="R1761" s="1056">
        <v>603.46073999999999</v>
      </c>
      <c r="S1761" s="1056">
        <v>187.41016999999999</v>
      </c>
      <c r="T1761" s="285">
        <v>11836.826210000001</v>
      </c>
      <c r="U1761" s="286">
        <v>1905.72902</v>
      </c>
      <c r="V1761" s="286">
        <v>13742.555230000002</v>
      </c>
      <c r="W1761" s="287">
        <v>462.00490000000002</v>
      </c>
      <c r="X1761" s="287">
        <v>77.752600000000001</v>
      </c>
      <c r="Y1761" s="287">
        <v>202.2978</v>
      </c>
      <c r="Z1761" s="286">
        <v>742.05529999999999</v>
      </c>
      <c r="AA1761" s="285">
        <v>14484.610530000002</v>
      </c>
      <c r="AB1761" s="249"/>
      <c r="AC1761" s="249"/>
      <c r="AD1761" s="249"/>
      <c r="AE1761" s="249"/>
      <c r="AF1761" s="249"/>
      <c r="AG1761" s="249"/>
      <c r="AH1761" s="225"/>
      <c r="AI1761" s="225"/>
      <c r="AJ1761" s="266"/>
      <c r="AK1761" s="1636"/>
      <c r="AL1761" s="483"/>
      <c r="AM1761"/>
      <c r="AQ1761" s="1453"/>
    </row>
    <row r="1762" spans="1:43" ht="15" customHeight="1" outlineLevel="1" x14ac:dyDescent="0.2">
      <c r="A1762" s="787"/>
      <c r="B1762" s="781" t="s">
        <v>2279</v>
      </c>
      <c r="C1762" s="977"/>
      <c r="D1762" s="977"/>
      <c r="E1762" s="767">
        <v>644</v>
      </c>
      <c r="F1762" s="276">
        <v>407</v>
      </c>
      <c r="G1762" s="276" t="s">
        <v>38</v>
      </c>
      <c r="H1762" s="277"/>
      <c r="I1762" s="1032">
        <v>1</v>
      </c>
      <c r="J1762" s="279" t="s">
        <v>546</v>
      </c>
      <c r="K1762" s="277"/>
      <c r="L1762" s="277"/>
      <c r="M1762" s="281">
        <v>0.06</v>
      </c>
      <c r="N1762" s="282">
        <v>54</v>
      </c>
      <c r="O1762" s="283">
        <v>2648.7791999999999</v>
      </c>
      <c r="P1762" s="284">
        <v>17.88</v>
      </c>
      <c r="Q1762" s="1056">
        <v>473.60172</v>
      </c>
      <c r="R1762" s="1056">
        <v>170.58138</v>
      </c>
      <c r="S1762" s="1056">
        <v>52.975580000000001</v>
      </c>
      <c r="T1762" s="285">
        <v>3345.93788</v>
      </c>
      <c r="U1762" s="286">
        <v>538.69600000000003</v>
      </c>
      <c r="V1762" s="286">
        <v>3884.6338799999999</v>
      </c>
      <c r="W1762" s="287">
        <v>64.465800000000002</v>
      </c>
      <c r="X1762" s="287">
        <v>10.8492</v>
      </c>
      <c r="Y1762" s="287">
        <v>28.227599999999999</v>
      </c>
      <c r="Z1762" s="286">
        <v>103.54259999999999</v>
      </c>
      <c r="AA1762" s="285">
        <v>3988.1764800000001</v>
      </c>
      <c r="AB1762" s="249"/>
      <c r="AC1762" s="249"/>
      <c r="AD1762" s="249"/>
      <c r="AE1762" s="249"/>
      <c r="AF1762" s="249"/>
      <c r="AG1762" s="249"/>
      <c r="AH1762" s="225"/>
      <c r="AI1762" s="225"/>
      <c r="AJ1762" s="266"/>
      <c r="AK1762" s="1636"/>
      <c r="AL1762" s="483"/>
      <c r="AM1762"/>
      <c r="AQ1762" s="1453"/>
    </row>
    <row r="1763" spans="1:43" ht="15" customHeight="1" outlineLevel="1" x14ac:dyDescent="0.2">
      <c r="A1763" s="787"/>
      <c r="B1763" s="781" t="s">
        <v>2279</v>
      </c>
      <c r="C1763" s="977"/>
      <c r="D1763" s="977"/>
      <c r="E1763" s="767">
        <v>644</v>
      </c>
      <c r="F1763" s="276">
        <v>407</v>
      </c>
      <c r="G1763" s="276" t="s">
        <v>38</v>
      </c>
      <c r="H1763" s="277"/>
      <c r="I1763" s="1032">
        <v>114</v>
      </c>
      <c r="J1763" s="279" t="s">
        <v>475</v>
      </c>
      <c r="K1763" s="277"/>
      <c r="L1763" s="277"/>
      <c r="M1763" s="281">
        <v>0.16</v>
      </c>
      <c r="N1763" s="282">
        <v>39</v>
      </c>
      <c r="O1763" s="283">
        <v>3922.08</v>
      </c>
      <c r="P1763" s="284">
        <v>17.88</v>
      </c>
      <c r="Q1763" s="1056">
        <v>701.26790000000005</v>
      </c>
      <c r="R1763" s="1056">
        <v>252.58195000000001</v>
      </c>
      <c r="S1763" s="1056">
        <v>78.441599999999994</v>
      </c>
      <c r="T1763" s="285">
        <v>4954.3714499999996</v>
      </c>
      <c r="U1763" s="286">
        <v>797.65380000000005</v>
      </c>
      <c r="V1763" s="286">
        <v>5752.0252499999997</v>
      </c>
      <c r="W1763" s="287">
        <v>171.90880000000001</v>
      </c>
      <c r="X1763" s="287">
        <v>28.9312</v>
      </c>
      <c r="Y1763" s="287">
        <v>75.273600000000002</v>
      </c>
      <c r="Z1763" s="286">
        <v>276.11360000000002</v>
      </c>
      <c r="AA1763" s="285">
        <v>6028.1388499999994</v>
      </c>
      <c r="AB1763" s="249"/>
      <c r="AC1763" s="249"/>
      <c r="AD1763" s="249"/>
      <c r="AE1763" s="249"/>
      <c r="AF1763" s="249"/>
      <c r="AG1763" s="249"/>
      <c r="AH1763" s="225"/>
      <c r="AI1763" s="225"/>
      <c r="AJ1763" s="266"/>
      <c r="AK1763" s="1636"/>
      <c r="AL1763" s="483"/>
      <c r="AM1763"/>
      <c r="AQ1763" s="1453"/>
    </row>
    <row r="1764" spans="1:43" ht="15" customHeight="1" outlineLevel="1" x14ac:dyDescent="0.2">
      <c r="A1764" s="787"/>
      <c r="B1764" s="781" t="s">
        <v>2279</v>
      </c>
      <c r="C1764" s="977"/>
      <c r="D1764" s="977"/>
      <c r="E1764" s="767">
        <v>644</v>
      </c>
      <c r="F1764" s="276">
        <v>407</v>
      </c>
      <c r="G1764" s="276" t="s">
        <v>38</v>
      </c>
      <c r="H1764" s="277"/>
      <c r="I1764" s="1032">
        <v>150</v>
      </c>
      <c r="J1764" s="279" t="s">
        <v>3427</v>
      </c>
      <c r="K1764" s="277"/>
      <c r="L1764" s="277"/>
      <c r="M1764" s="281">
        <v>0.09</v>
      </c>
      <c r="N1764" s="282">
        <v>50</v>
      </c>
      <c r="O1764" s="283">
        <v>3396.2759999999998</v>
      </c>
      <c r="P1764" s="284">
        <v>17.88</v>
      </c>
      <c r="Q1764" s="1056">
        <v>607.25414999999998</v>
      </c>
      <c r="R1764" s="1056">
        <v>218.72017</v>
      </c>
      <c r="S1764" s="1056">
        <v>67.925520000000006</v>
      </c>
      <c r="T1764" s="285">
        <v>4290.175839999999</v>
      </c>
      <c r="U1764" s="286">
        <v>690.71830999999997</v>
      </c>
      <c r="V1764" s="286">
        <v>4980.8941499999992</v>
      </c>
      <c r="W1764" s="287">
        <v>96.698700000000002</v>
      </c>
      <c r="X1764" s="287">
        <v>16.273800000000001</v>
      </c>
      <c r="Y1764" s="287">
        <v>42.3414</v>
      </c>
      <c r="Z1764" s="286">
        <v>155.31389999999999</v>
      </c>
      <c r="AA1764" s="285">
        <v>5136.2080499999993</v>
      </c>
      <c r="AB1764" s="249"/>
      <c r="AC1764" s="249"/>
      <c r="AD1764" s="249"/>
      <c r="AE1764" s="249"/>
      <c r="AF1764" s="249"/>
      <c r="AG1764" s="249"/>
      <c r="AH1764" s="225"/>
      <c r="AI1764" s="225"/>
      <c r="AJ1764" s="266"/>
      <c r="AK1764" s="1636"/>
      <c r="AL1764" s="483"/>
      <c r="AM1764"/>
      <c r="AQ1764" s="1453"/>
    </row>
    <row r="1765" spans="1:43" ht="15" customHeight="1" outlineLevel="1" x14ac:dyDescent="0.2">
      <c r="A1765" s="787"/>
      <c r="B1765" s="781" t="s">
        <v>2279</v>
      </c>
      <c r="C1765" s="977"/>
      <c r="D1765" s="977"/>
      <c r="E1765" s="767">
        <v>644</v>
      </c>
      <c r="F1765" s="276">
        <v>407</v>
      </c>
      <c r="G1765" s="276" t="s">
        <v>38</v>
      </c>
      <c r="H1765" s="277"/>
      <c r="I1765" s="1032">
        <v>200</v>
      </c>
      <c r="J1765" s="279" t="s">
        <v>1927</v>
      </c>
      <c r="K1765" s="277"/>
      <c r="L1765" s="277"/>
      <c r="M1765" s="281">
        <v>0.12</v>
      </c>
      <c r="N1765" s="282">
        <v>27</v>
      </c>
      <c r="O1765" s="283">
        <v>1837.2672</v>
      </c>
      <c r="P1765" s="284">
        <v>17.88</v>
      </c>
      <c r="Q1765" s="1056">
        <v>328.50337999999999</v>
      </c>
      <c r="R1765" s="1056">
        <v>118.32001</v>
      </c>
      <c r="S1765" s="1056">
        <v>36.745339999999999</v>
      </c>
      <c r="T1765" s="285">
        <v>2320.8359299999997</v>
      </c>
      <c r="U1765" s="286">
        <v>373.65458000000001</v>
      </c>
      <c r="V1765" s="286">
        <v>2694.4905099999996</v>
      </c>
      <c r="W1765" s="287">
        <v>128.9316</v>
      </c>
      <c r="X1765" s="287">
        <v>21.698399999999999</v>
      </c>
      <c r="Y1765" s="287">
        <v>56.455199999999998</v>
      </c>
      <c r="Z1765" s="286">
        <v>207.08519999999999</v>
      </c>
      <c r="AA1765" s="285">
        <v>2901.5757099999996</v>
      </c>
      <c r="AB1765" s="249"/>
      <c r="AC1765" s="249"/>
      <c r="AD1765" s="249"/>
      <c r="AE1765" s="249"/>
      <c r="AF1765" s="249"/>
      <c r="AG1765" s="249"/>
      <c r="AH1765" s="225"/>
      <c r="AI1765" s="225"/>
      <c r="AJ1765" s="266"/>
      <c r="AK1765" s="1636"/>
      <c r="AL1765" s="483"/>
      <c r="AM1765"/>
      <c r="AQ1765" s="1453"/>
    </row>
    <row r="1766" spans="1:43" ht="15" customHeight="1" outlineLevel="1" x14ac:dyDescent="0.2">
      <c r="A1766" s="788"/>
      <c r="B1766" s="807" t="s">
        <v>2279</v>
      </c>
      <c r="C1766" s="978"/>
      <c r="D1766" s="978"/>
      <c r="E1766" s="768">
        <v>644</v>
      </c>
      <c r="F1766" s="289">
        <v>407</v>
      </c>
      <c r="G1766" s="289" t="s">
        <v>38</v>
      </c>
      <c r="H1766" s="290"/>
      <c r="I1766" s="1034">
        <v>212</v>
      </c>
      <c r="J1766" s="292" t="s">
        <v>2694</v>
      </c>
      <c r="K1766" s="290"/>
      <c r="L1766" s="290"/>
      <c r="M1766" s="294">
        <v>0.03</v>
      </c>
      <c r="N1766" s="295">
        <v>27</v>
      </c>
      <c r="O1766" s="296">
        <v>459.3168</v>
      </c>
      <c r="P1766" s="297">
        <v>17.88</v>
      </c>
      <c r="Q1766" s="1058">
        <v>82.125839999999997</v>
      </c>
      <c r="R1766" s="1058">
        <v>29.58</v>
      </c>
      <c r="S1766" s="1058">
        <v>9.1863399999999995</v>
      </c>
      <c r="T1766" s="298">
        <v>580.20898</v>
      </c>
      <c r="U1766" s="299">
        <v>93.413650000000004</v>
      </c>
      <c r="V1766" s="299">
        <v>673.62262999999996</v>
      </c>
      <c r="W1766" s="300">
        <v>32.232900000000001</v>
      </c>
      <c r="X1766" s="300">
        <v>5.4245999999999999</v>
      </c>
      <c r="Y1766" s="300">
        <v>14.113799999999999</v>
      </c>
      <c r="Z1766" s="299">
        <v>51.771299999999997</v>
      </c>
      <c r="AA1766" s="298">
        <v>725.39392999999995</v>
      </c>
      <c r="AB1766" s="260"/>
      <c r="AC1766" s="260"/>
      <c r="AD1766" s="260"/>
      <c r="AE1766" s="260"/>
      <c r="AF1766" s="260"/>
      <c r="AG1766" s="260"/>
      <c r="AH1766" s="261"/>
      <c r="AI1766" s="261"/>
      <c r="AJ1766" s="266"/>
      <c r="AK1766" s="1636"/>
      <c r="AL1766" s="483"/>
      <c r="AM1766"/>
      <c r="AQ1766" s="1453"/>
    </row>
    <row r="1767" spans="1:43" ht="37.5" customHeight="1" x14ac:dyDescent="0.2">
      <c r="A1767" s="1835" t="s">
        <v>3595</v>
      </c>
      <c r="B1767" s="1836" t="s">
        <v>2279</v>
      </c>
      <c r="C1767" s="1837" t="s">
        <v>2560</v>
      </c>
      <c r="D1767" s="1837" t="s">
        <v>2564</v>
      </c>
      <c r="E1767" s="770">
        <v>644</v>
      </c>
      <c r="F1767" s="303">
        <v>407</v>
      </c>
      <c r="G1767" s="303" t="s">
        <v>38</v>
      </c>
      <c r="H1767" s="303" t="s">
        <v>3052</v>
      </c>
      <c r="I1767" s="1838"/>
      <c r="J1767" s="1700" t="s">
        <v>2695</v>
      </c>
      <c r="K1767" s="304">
        <v>1000</v>
      </c>
      <c r="L1767" s="1839" t="s">
        <v>2681</v>
      </c>
      <c r="M1767" s="305">
        <v>1.62</v>
      </c>
      <c r="N1767" s="1840"/>
      <c r="O1767" s="307">
        <v>37261.726799999997</v>
      </c>
      <c r="P1767" s="269"/>
      <c r="Q1767" s="1055">
        <v>6662.3967599999996</v>
      </c>
      <c r="R1767" s="1055">
        <v>2399.6552000000001</v>
      </c>
      <c r="S1767" s="1055">
        <v>745.23454000000015</v>
      </c>
      <c r="T1767" s="274">
        <v>47069.013299999984</v>
      </c>
      <c r="U1767" s="272">
        <v>7578.11114</v>
      </c>
      <c r="V1767" s="272">
        <v>54647.124440000007</v>
      </c>
      <c r="W1767" s="275">
        <v>1740.5766000000003</v>
      </c>
      <c r="X1767" s="275">
        <v>292.92840000000001</v>
      </c>
      <c r="Y1767" s="275">
        <v>762.14520000000016</v>
      </c>
      <c r="Z1767" s="272">
        <v>2795.6501999999996</v>
      </c>
      <c r="AA1767" s="308">
        <v>57442.774640000011</v>
      </c>
      <c r="AB1767" s="310">
        <v>7860.71</v>
      </c>
      <c r="AC1767" s="310">
        <v>942.2</v>
      </c>
      <c r="AD1767" s="1843">
        <v>13.77</v>
      </c>
      <c r="AE1767" s="340">
        <v>8611.25</v>
      </c>
      <c r="AF1767" s="340">
        <v>1032.1600000000001</v>
      </c>
      <c r="AG1767" s="340">
        <v>15.08</v>
      </c>
      <c r="AH1767" s="842">
        <v>67101.264640000023</v>
      </c>
      <c r="AI1767" s="842">
        <v>67.099999999999994</v>
      </c>
      <c r="AJ1767" s="266"/>
      <c r="AK1767" s="1636">
        <v>277</v>
      </c>
      <c r="AL1767" s="483"/>
      <c r="AM1767"/>
      <c r="AQ1767" s="1453"/>
    </row>
    <row r="1768" spans="1:43" ht="15" customHeight="1" outlineLevel="1" x14ac:dyDescent="0.2">
      <c r="A1768" s="787"/>
      <c r="B1768" s="805" t="s">
        <v>2279</v>
      </c>
      <c r="C1768" s="975"/>
      <c r="D1768" s="975"/>
      <c r="E1768" s="773">
        <v>644</v>
      </c>
      <c r="F1768" s="497">
        <v>407</v>
      </c>
      <c r="G1768" s="497" t="s">
        <v>38</v>
      </c>
      <c r="H1768" s="498"/>
      <c r="I1768" s="1832">
        <v>182</v>
      </c>
      <c r="J1768" s="1833" t="s">
        <v>506</v>
      </c>
      <c r="K1768" s="498"/>
      <c r="L1768" s="498"/>
      <c r="M1768" s="712">
        <v>0.05</v>
      </c>
      <c r="N1768" s="713">
        <v>25</v>
      </c>
      <c r="O1768" s="1660">
        <v>707.77800000000002</v>
      </c>
      <c r="P1768" s="284">
        <v>17.88</v>
      </c>
      <c r="Q1768" s="1056">
        <v>126.55071</v>
      </c>
      <c r="R1768" s="1056">
        <v>45.5809</v>
      </c>
      <c r="S1768" s="1056">
        <v>14.155559999999999</v>
      </c>
      <c r="T1768" s="285">
        <v>894.06517000000008</v>
      </c>
      <c r="U1768" s="286">
        <v>143.94449</v>
      </c>
      <c r="V1768" s="286">
        <v>1038.0096600000002</v>
      </c>
      <c r="W1768" s="287">
        <v>53.721499999999999</v>
      </c>
      <c r="X1768" s="287">
        <v>9.0410000000000004</v>
      </c>
      <c r="Y1768" s="287">
        <v>23.523</v>
      </c>
      <c r="Z1768" s="286">
        <v>86.285499999999999</v>
      </c>
      <c r="AA1768" s="1718">
        <v>1124.2951600000001</v>
      </c>
      <c r="AB1768" s="249"/>
      <c r="AC1768" s="249"/>
      <c r="AD1768" s="249"/>
      <c r="AE1768" s="249"/>
      <c r="AF1768" s="249"/>
      <c r="AG1768" s="249"/>
      <c r="AH1768" s="225"/>
      <c r="AI1768" s="225"/>
      <c r="AJ1768" s="266"/>
      <c r="AK1768" s="1636"/>
      <c r="AL1768" s="483"/>
      <c r="AM1768"/>
      <c r="AQ1768" s="1453"/>
    </row>
    <row r="1769" spans="1:43" ht="15" customHeight="1" outlineLevel="1" x14ac:dyDescent="0.2">
      <c r="A1769" s="787"/>
      <c r="B1769" s="781" t="s">
        <v>2279</v>
      </c>
      <c r="C1769" s="977"/>
      <c r="D1769" s="977"/>
      <c r="E1769" s="767">
        <v>644</v>
      </c>
      <c r="F1769" s="276">
        <v>407</v>
      </c>
      <c r="G1769" s="276" t="s">
        <v>38</v>
      </c>
      <c r="H1769" s="277"/>
      <c r="I1769" s="1032">
        <v>67</v>
      </c>
      <c r="J1769" s="279" t="s">
        <v>508</v>
      </c>
      <c r="K1769" s="277"/>
      <c r="L1769" s="277"/>
      <c r="M1769" s="281">
        <v>0.22</v>
      </c>
      <c r="N1769" s="1033">
        <v>36</v>
      </c>
      <c r="O1769" s="283">
        <v>4794.2136</v>
      </c>
      <c r="P1769" s="284">
        <v>17.88</v>
      </c>
      <c r="Q1769" s="1056">
        <v>857.20538999999997</v>
      </c>
      <c r="R1769" s="1056">
        <v>308.74736000000001</v>
      </c>
      <c r="S1769" s="1056">
        <v>95.884270000000001</v>
      </c>
      <c r="T1769" s="285">
        <v>6056.05062</v>
      </c>
      <c r="U1769" s="286">
        <v>975.02414999999996</v>
      </c>
      <c r="V1769" s="286">
        <v>7031.0747700000002</v>
      </c>
      <c r="W1769" s="287">
        <v>236.37459999999999</v>
      </c>
      <c r="X1769" s="287">
        <v>39.7804</v>
      </c>
      <c r="Y1769" s="287">
        <v>103.5012</v>
      </c>
      <c r="Z1769" s="286">
        <v>379.65619999999996</v>
      </c>
      <c r="AA1769" s="285">
        <v>7410.7309700000005</v>
      </c>
      <c r="AB1769" s="249"/>
      <c r="AC1769" s="249"/>
      <c r="AD1769" s="249"/>
      <c r="AE1769" s="249"/>
      <c r="AF1769" s="249"/>
      <c r="AG1769" s="249"/>
      <c r="AH1769" s="225"/>
      <c r="AI1769" s="225"/>
      <c r="AJ1769" s="266"/>
      <c r="AK1769" s="1636"/>
      <c r="AL1769" s="483"/>
      <c r="AM1769"/>
      <c r="AQ1769" s="1453"/>
    </row>
    <row r="1770" spans="1:43" ht="15" customHeight="1" outlineLevel="1" x14ac:dyDescent="0.2">
      <c r="A1770" s="787"/>
      <c r="B1770" s="781" t="s">
        <v>2279</v>
      </c>
      <c r="C1770" s="977"/>
      <c r="D1770" s="977"/>
      <c r="E1770" s="767">
        <v>644</v>
      </c>
      <c r="F1770" s="276">
        <v>407</v>
      </c>
      <c r="G1770" s="276" t="s">
        <v>38</v>
      </c>
      <c r="H1770" s="277"/>
      <c r="I1770" s="1032">
        <v>82</v>
      </c>
      <c r="J1770" s="279" t="s">
        <v>560</v>
      </c>
      <c r="K1770" s="277"/>
      <c r="L1770" s="277"/>
      <c r="M1770" s="281">
        <v>0.57999999999999996</v>
      </c>
      <c r="N1770" s="282">
        <v>41</v>
      </c>
      <c r="O1770" s="283">
        <v>15377.632799999999</v>
      </c>
      <c r="P1770" s="284">
        <v>17.88</v>
      </c>
      <c r="Q1770" s="1056">
        <v>2749.5207399999999</v>
      </c>
      <c r="R1770" s="1056">
        <v>990.31955000000005</v>
      </c>
      <c r="S1770" s="1056">
        <v>307.55266</v>
      </c>
      <c r="T1770" s="285">
        <v>19425.025750000001</v>
      </c>
      <c r="U1770" s="286">
        <v>3127.4291499999999</v>
      </c>
      <c r="V1770" s="286">
        <v>22552.454900000001</v>
      </c>
      <c r="W1770" s="287">
        <v>623.1694</v>
      </c>
      <c r="X1770" s="287">
        <v>104.87560000000001</v>
      </c>
      <c r="Y1770" s="287">
        <v>272.86680000000001</v>
      </c>
      <c r="Z1770" s="286">
        <v>1000.9118</v>
      </c>
      <c r="AA1770" s="285">
        <v>23553.366700000002</v>
      </c>
      <c r="AB1770" s="249"/>
      <c r="AC1770" s="249"/>
      <c r="AD1770" s="249"/>
      <c r="AE1770" s="249"/>
      <c r="AF1770" s="249"/>
      <c r="AG1770" s="249"/>
      <c r="AH1770" s="225"/>
      <c r="AI1770" s="225"/>
      <c r="AJ1770" s="266"/>
      <c r="AK1770" s="1636"/>
      <c r="AL1770" s="483"/>
      <c r="AM1770"/>
      <c r="AQ1770" s="1453"/>
    </row>
    <row r="1771" spans="1:43" ht="15" customHeight="1" outlineLevel="1" x14ac:dyDescent="0.2">
      <c r="A1771" s="787"/>
      <c r="B1771" s="781" t="s">
        <v>2279</v>
      </c>
      <c r="C1771" s="977"/>
      <c r="D1771" s="977"/>
      <c r="E1771" s="767">
        <v>644</v>
      </c>
      <c r="F1771" s="276">
        <v>407</v>
      </c>
      <c r="G1771" s="276" t="s">
        <v>38</v>
      </c>
      <c r="H1771" s="277"/>
      <c r="I1771" s="1032">
        <v>61</v>
      </c>
      <c r="J1771" s="279" t="s">
        <v>509</v>
      </c>
      <c r="K1771" s="277"/>
      <c r="L1771" s="277"/>
      <c r="M1771" s="281">
        <v>0.41</v>
      </c>
      <c r="N1771" s="1033">
        <v>36</v>
      </c>
      <c r="O1771" s="283">
        <v>8934.6707999999999</v>
      </c>
      <c r="P1771" s="284">
        <v>17.88</v>
      </c>
      <c r="Q1771" s="1056">
        <v>1597.5191400000001</v>
      </c>
      <c r="R1771" s="1056">
        <v>575.39279999999997</v>
      </c>
      <c r="S1771" s="1056">
        <v>178.69342</v>
      </c>
      <c r="T1771" s="285">
        <v>11286.276159999999</v>
      </c>
      <c r="U1771" s="286">
        <v>1817.0904599999999</v>
      </c>
      <c r="V1771" s="286">
        <v>13103.366619999999</v>
      </c>
      <c r="W1771" s="287">
        <v>440.5163</v>
      </c>
      <c r="X1771" s="287">
        <v>74.136200000000002</v>
      </c>
      <c r="Y1771" s="287">
        <v>192.8886</v>
      </c>
      <c r="Z1771" s="286">
        <v>707.54110000000003</v>
      </c>
      <c r="AA1771" s="285">
        <v>13810.907719999999</v>
      </c>
      <c r="AB1771" s="249"/>
      <c r="AC1771" s="249"/>
      <c r="AD1771" s="249"/>
      <c r="AE1771" s="249"/>
      <c r="AF1771" s="249"/>
      <c r="AG1771" s="249"/>
      <c r="AH1771" s="225"/>
      <c r="AI1771" s="225"/>
      <c r="AJ1771" s="266"/>
      <c r="AK1771" s="1636"/>
      <c r="AL1771" s="483"/>
      <c r="AM1771"/>
      <c r="AQ1771" s="1453"/>
    </row>
    <row r="1772" spans="1:43" ht="15" customHeight="1" outlineLevel="1" x14ac:dyDescent="0.2">
      <c r="A1772" s="787"/>
      <c r="B1772" s="781" t="s">
        <v>2279</v>
      </c>
      <c r="C1772" s="977"/>
      <c r="D1772" s="977"/>
      <c r="E1772" s="767">
        <v>644</v>
      </c>
      <c r="F1772" s="276">
        <v>407</v>
      </c>
      <c r="G1772" s="276" t="s">
        <v>38</v>
      </c>
      <c r="H1772" s="277"/>
      <c r="I1772" s="1032">
        <v>1</v>
      </c>
      <c r="J1772" s="279" t="s">
        <v>546</v>
      </c>
      <c r="K1772" s="277"/>
      <c r="L1772" s="277"/>
      <c r="M1772" s="281">
        <v>0.01</v>
      </c>
      <c r="N1772" s="282">
        <v>54</v>
      </c>
      <c r="O1772" s="283">
        <v>441.46319999999997</v>
      </c>
      <c r="P1772" s="284">
        <v>17.88</v>
      </c>
      <c r="Q1772" s="1056">
        <v>78.933620000000005</v>
      </c>
      <c r="R1772" s="1056">
        <v>28.430230000000002</v>
      </c>
      <c r="S1772" s="1056">
        <v>8.8292599999999997</v>
      </c>
      <c r="T1772" s="285">
        <v>557.65630999999996</v>
      </c>
      <c r="U1772" s="286">
        <v>89.782669999999996</v>
      </c>
      <c r="V1772" s="286">
        <v>647.4389799999999</v>
      </c>
      <c r="W1772" s="287">
        <v>10.744300000000001</v>
      </c>
      <c r="X1772" s="287">
        <v>1.8082</v>
      </c>
      <c r="Y1772" s="287">
        <v>4.7046000000000001</v>
      </c>
      <c r="Z1772" s="286">
        <v>17.257100000000001</v>
      </c>
      <c r="AA1772" s="285">
        <v>664.69607999999994</v>
      </c>
      <c r="AB1772" s="249"/>
      <c r="AC1772" s="249"/>
      <c r="AD1772" s="249"/>
      <c r="AE1772" s="249"/>
      <c r="AF1772" s="249"/>
      <c r="AG1772" s="249"/>
      <c r="AH1772" s="225"/>
      <c r="AI1772" s="225"/>
      <c r="AJ1772" s="266"/>
      <c r="AK1772" s="1636"/>
      <c r="AL1772" s="483"/>
      <c r="AM1772"/>
      <c r="AQ1772" s="1453"/>
    </row>
    <row r="1773" spans="1:43" ht="15" customHeight="1" outlineLevel="1" x14ac:dyDescent="0.2">
      <c r="A1773" s="787"/>
      <c r="B1773" s="781" t="s">
        <v>2279</v>
      </c>
      <c r="C1773" s="977"/>
      <c r="D1773" s="977"/>
      <c r="E1773" s="767">
        <v>644</v>
      </c>
      <c r="F1773" s="276">
        <v>407</v>
      </c>
      <c r="G1773" s="276" t="s">
        <v>38</v>
      </c>
      <c r="H1773" s="277"/>
      <c r="I1773" s="1032">
        <v>211</v>
      </c>
      <c r="J1773" s="279" t="s">
        <v>542</v>
      </c>
      <c r="K1773" s="277"/>
      <c r="L1773" s="277"/>
      <c r="M1773" s="281">
        <v>0.05</v>
      </c>
      <c r="N1773" s="282">
        <v>20</v>
      </c>
      <c r="O1773" s="283">
        <v>581.74199999999996</v>
      </c>
      <c r="P1773" s="284">
        <v>17.88</v>
      </c>
      <c r="Q1773" s="1056">
        <v>104.01546999999999</v>
      </c>
      <c r="R1773" s="1056">
        <v>37.464179999999999</v>
      </c>
      <c r="S1773" s="1056">
        <v>11.634840000000001</v>
      </c>
      <c r="T1773" s="285">
        <v>734.85649000000001</v>
      </c>
      <c r="U1773" s="286">
        <v>118.31189000000001</v>
      </c>
      <c r="V1773" s="286">
        <v>853.16838000000007</v>
      </c>
      <c r="W1773" s="287">
        <v>53.721499999999999</v>
      </c>
      <c r="X1773" s="287">
        <v>9.0410000000000004</v>
      </c>
      <c r="Y1773" s="287">
        <v>23.523</v>
      </c>
      <c r="Z1773" s="286">
        <v>86.285499999999999</v>
      </c>
      <c r="AA1773" s="285">
        <v>939.45388000000003</v>
      </c>
      <c r="AB1773" s="249"/>
      <c r="AC1773" s="249"/>
      <c r="AD1773" s="249"/>
      <c r="AE1773" s="249"/>
      <c r="AF1773" s="249"/>
      <c r="AG1773" s="249"/>
      <c r="AH1773" s="225"/>
      <c r="AI1773" s="225"/>
      <c r="AJ1773" s="266"/>
      <c r="AK1773" s="1636"/>
      <c r="AL1773" s="483"/>
      <c r="AM1773"/>
      <c r="AQ1773" s="1453"/>
    </row>
    <row r="1774" spans="1:43" ht="15" customHeight="1" outlineLevel="1" x14ac:dyDescent="0.2">
      <c r="A1774" s="787"/>
      <c r="B1774" s="781" t="s">
        <v>2279</v>
      </c>
      <c r="C1774" s="977"/>
      <c r="D1774" s="977"/>
      <c r="E1774" s="767">
        <v>644</v>
      </c>
      <c r="F1774" s="276">
        <v>407</v>
      </c>
      <c r="G1774" s="276" t="s">
        <v>38</v>
      </c>
      <c r="H1774" s="277"/>
      <c r="I1774" s="1032">
        <v>114</v>
      </c>
      <c r="J1774" s="279" t="s">
        <v>475</v>
      </c>
      <c r="K1774" s="277"/>
      <c r="L1774" s="277"/>
      <c r="M1774" s="281">
        <v>0.19</v>
      </c>
      <c r="N1774" s="282">
        <v>39</v>
      </c>
      <c r="O1774" s="283">
        <v>4657.47</v>
      </c>
      <c r="P1774" s="284">
        <v>17.88</v>
      </c>
      <c r="Q1774" s="1056">
        <v>832.75563999999997</v>
      </c>
      <c r="R1774" s="1056">
        <v>299.94107000000002</v>
      </c>
      <c r="S1774" s="1056">
        <v>93.1494</v>
      </c>
      <c r="T1774" s="285">
        <v>5883.3161100000007</v>
      </c>
      <c r="U1774" s="286">
        <v>947.21388999999999</v>
      </c>
      <c r="V1774" s="286">
        <v>6830.5300000000007</v>
      </c>
      <c r="W1774" s="287">
        <v>204.14169999999999</v>
      </c>
      <c r="X1774" s="287">
        <v>34.355800000000002</v>
      </c>
      <c r="Y1774" s="287">
        <v>89.3874</v>
      </c>
      <c r="Z1774" s="286">
        <v>327.88490000000002</v>
      </c>
      <c r="AA1774" s="285">
        <v>7158.4149000000007</v>
      </c>
      <c r="AB1774" s="249"/>
      <c r="AC1774" s="249"/>
      <c r="AD1774" s="249"/>
      <c r="AE1774" s="249"/>
      <c r="AF1774" s="249"/>
      <c r="AG1774" s="249"/>
      <c r="AH1774" s="225"/>
      <c r="AI1774" s="225"/>
      <c r="AJ1774" s="266"/>
      <c r="AK1774" s="1636"/>
      <c r="AL1774" s="483"/>
      <c r="AM1774"/>
      <c r="AQ1774" s="1453"/>
    </row>
    <row r="1775" spans="1:43" ht="15" customHeight="1" outlineLevel="1" x14ac:dyDescent="0.2">
      <c r="A1775" s="787"/>
      <c r="B1775" s="781" t="s">
        <v>2279</v>
      </c>
      <c r="C1775" s="977"/>
      <c r="D1775" s="977"/>
      <c r="E1775" s="767">
        <v>644</v>
      </c>
      <c r="F1775" s="276">
        <v>407</v>
      </c>
      <c r="G1775" s="276" t="s">
        <v>38</v>
      </c>
      <c r="H1775" s="277"/>
      <c r="I1775" s="1032">
        <v>15</v>
      </c>
      <c r="J1775" s="279" t="s">
        <v>553</v>
      </c>
      <c r="K1775" s="277"/>
      <c r="L1775" s="277"/>
      <c r="M1775" s="281">
        <v>0.01</v>
      </c>
      <c r="N1775" s="282">
        <v>38</v>
      </c>
      <c r="O1775" s="283">
        <v>235.7004</v>
      </c>
      <c r="P1775" s="284">
        <v>17.88</v>
      </c>
      <c r="Q1775" s="1056">
        <v>42.143230000000003</v>
      </c>
      <c r="R1775" s="1056">
        <v>15.17911</v>
      </c>
      <c r="S1775" s="1056">
        <v>4.71401</v>
      </c>
      <c r="T1775" s="285">
        <v>297.73674999999997</v>
      </c>
      <c r="U1775" s="286">
        <v>47.93562</v>
      </c>
      <c r="V1775" s="286">
        <v>345.67237</v>
      </c>
      <c r="W1775" s="287">
        <v>10.744300000000001</v>
      </c>
      <c r="X1775" s="287">
        <v>1.8082</v>
      </c>
      <c r="Y1775" s="287">
        <v>4.7046000000000001</v>
      </c>
      <c r="Z1775" s="286">
        <v>17.257100000000001</v>
      </c>
      <c r="AA1775" s="285">
        <v>362.92946999999998</v>
      </c>
      <c r="AB1775" s="249"/>
      <c r="AC1775" s="249"/>
      <c r="AD1775" s="249"/>
      <c r="AE1775" s="249"/>
      <c r="AF1775" s="249"/>
      <c r="AG1775" s="249"/>
      <c r="AH1775" s="225"/>
      <c r="AI1775" s="225"/>
      <c r="AJ1775" s="266"/>
      <c r="AK1775" s="1636"/>
      <c r="AL1775" s="483"/>
      <c r="AM1775"/>
      <c r="AQ1775" s="1453"/>
    </row>
    <row r="1776" spans="1:43" ht="15" customHeight="1" outlineLevel="1" x14ac:dyDescent="0.2">
      <c r="A1776" s="787"/>
      <c r="B1776" s="781" t="s">
        <v>2279</v>
      </c>
      <c r="C1776" s="977"/>
      <c r="D1776" s="977"/>
      <c r="E1776" s="767">
        <v>644</v>
      </c>
      <c r="F1776" s="276">
        <v>407</v>
      </c>
      <c r="G1776" s="276" t="s">
        <v>38</v>
      </c>
      <c r="H1776" s="277"/>
      <c r="I1776" s="1032">
        <v>200</v>
      </c>
      <c r="J1776" s="279" t="s">
        <v>1927</v>
      </c>
      <c r="K1776" s="388"/>
      <c r="L1776" s="388"/>
      <c r="M1776" s="281">
        <v>0.05</v>
      </c>
      <c r="N1776" s="282">
        <v>27</v>
      </c>
      <c r="O1776" s="283">
        <v>765.52800000000002</v>
      </c>
      <c r="P1776" s="284">
        <v>17.88</v>
      </c>
      <c r="Q1776" s="1056">
        <v>136.87640999999999</v>
      </c>
      <c r="R1776" s="1056">
        <v>49.3</v>
      </c>
      <c r="S1776" s="1056">
        <v>15.310560000000001</v>
      </c>
      <c r="T1776" s="285">
        <v>967.01496999999995</v>
      </c>
      <c r="U1776" s="286">
        <v>155.68941000000001</v>
      </c>
      <c r="V1776" s="286">
        <v>1122.7043799999999</v>
      </c>
      <c r="W1776" s="287">
        <v>53.721499999999999</v>
      </c>
      <c r="X1776" s="287">
        <v>9.0410000000000004</v>
      </c>
      <c r="Y1776" s="287">
        <v>23.523</v>
      </c>
      <c r="Z1776" s="286">
        <v>86.285499999999999</v>
      </c>
      <c r="AA1776" s="285">
        <v>1208.9898799999999</v>
      </c>
      <c r="AB1776" s="249"/>
      <c r="AC1776" s="249"/>
      <c r="AD1776" s="249"/>
      <c r="AE1776" s="249"/>
      <c r="AF1776" s="249"/>
      <c r="AG1776" s="249"/>
      <c r="AH1776" s="225"/>
      <c r="AI1776" s="225"/>
      <c r="AJ1776" s="266"/>
      <c r="AK1776" s="1636"/>
      <c r="AL1776" s="483"/>
      <c r="AM1776"/>
      <c r="AQ1776" s="1453"/>
    </row>
    <row r="1777" spans="1:43" ht="15" customHeight="1" outlineLevel="1" x14ac:dyDescent="0.2">
      <c r="A1777" s="788"/>
      <c r="B1777" s="807" t="s">
        <v>2279</v>
      </c>
      <c r="C1777" s="978"/>
      <c r="D1777" s="978"/>
      <c r="E1777" s="768">
        <v>644</v>
      </c>
      <c r="F1777" s="289">
        <v>407</v>
      </c>
      <c r="G1777" s="289" t="s">
        <v>38</v>
      </c>
      <c r="H1777" s="290"/>
      <c r="I1777" s="1830">
        <v>212</v>
      </c>
      <c r="J1777" s="292" t="s">
        <v>2694</v>
      </c>
      <c r="K1777" s="290"/>
      <c r="L1777" s="290"/>
      <c r="M1777" s="294">
        <v>0.05</v>
      </c>
      <c r="N1777" s="295">
        <v>27</v>
      </c>
      <c r="O1777" s="296">
        <v>765.52800000000002</v>
      </c>
      <c r="P1777" s="297">
        <v>17.88</v>
      </c>
      <c r="Q1777" s="1058">
        <v>136.87640999999999</v>
      </c>
      <c r="R1777" s="1058">
        <v>49.3</v>
      </c>
      <c r="S1777" s="1058">
        <v>15.310560000000001</v>
      </c>
      <c r="T1777" s="298">
        <v>967.01496999999995</v>
      </c>
      <c r="U1777" s="299">
        <v>155.68941000000001</v>
      </c>
      <c r="V1777" s="299">
        <v>1122.7043799999999</v>
      </c>
      <c r="W1777" s="300">
        <v>53.721499999999999</v>
      </c>
      <c r="X1777" s="300">
        <v>9.0410000000000004</v>
      </c>
      <c r="Y1777" s="300">
        <v>23.523</v>
      </c>
      <c r="Z1777" s="299">
        <v>86.285499999999999</v>
      </c>
      <c r="AA1777" s="298">
        <v>1208.9898799999999</v>
      </c>
      <c r="AB1777" s="260"/>
      <c r="AC1777" s="260"/>
      <c r="AD1777" s="260"/>
      <c r="AE1777" s="260"/>
      <c r="AF1777" s="260"/>
      <c r="AG1777" s="260"/>
      <c r="AH1777" s="261"/>
      <c r="AI1777" s="261"/>
      <c r="AJ1777" s="266"/>
      <c r="AK1777" s="1636"/>
      <c r="AL1777" s="483"/>
      <c r="AM1777"/>
      <c r="AQ1777" s="1453"/>
    </row>
    <row r="1778" spans="1:43" ht="38.25" customHeight="1" x14ac:dyDescent="0.2">
      <c r="A1778" s="1835" t="s">
        <v>3599</v>
      </c>
      <c r="B1778" s="1836" t="s">
        <v>2279</v>
      </c>
      <c r="C1778" s="1837" t="s">
        <v>2560</v>
      </c>
      <c r="D1778" s="1837" t="s">
        <v>2564</v>
      </c>
      <c r="E1778" s="770">
        <v>644</v>
      </c>
      <c r="F1778" s="303">
        <v>403</v>
      </c>
      <c r="G1778" s="303" t="s">
        <v>38</v>
      </c>
      <c r="H1778" s="303" t="s">
        <v>3052</v>
      </c>
      <c r="I1778" s="1838"/>
      <c r="J1778" s="1700" t="s">
        <v>2696</v>
      </c>
      <c r="K1778" s="304">
        <v>1000</v>
      </c>
      <c r="L1778" s="1839" t="s">
        <v>2681</v>
      </c>
      <c r="M1778" s="1842">
        <v>1.5390000000000001</v>
      </c>
      <c r="N1778" s="1840"/>
      <c r="O1778" s="273">
        <v>35398.640460000002</v>
      </c>
      <c r="P1778" s="269"/>
      <c r="Q1778" s="1055">
        <v>6329.2769199999993</v>
      </c>
      <c r="R1778" s="1055">
        <v>2279.6724399999998</v>
      </c>
      <c r="S1778" s="1055">
        <v>707.97280999999987</v>
      </c>
      <c r="T1778" s="274">
        <v>44715.56263</v>
      </c>
      <c r="U1778" s="272">
        <v>7199.2055900000023</v>
      </c>
      <c r="V1778" s="272">
        <v>51914.768219999998</v>
      </c>
      <c r="W1778" s="275">
        <v>1653.54781</v>
      </c>
      <c r="X1778" s="275">
        <v>278.28198000000003</v>
      </c>
      <c r="Y1778" s="275">
        <v>724.03794000000005</v>
      </c>
      <c r="Z1778" s="272">
        <v>2655.8677299999999</v>
      </c>
      <c r="AA1778" s="308">
        <v>54570.635950000011</v>
      </c>
      <c r="AB1778" s="310">
        <v>7467.6745000000001</v>
      </c>
      <c r="AC1778" s="310">
        <v>895.09</v>
      </c>
      <c r="AD1778" s="1843">
        <v>13.081499999999998</v>
      </c>
      <c r="AE1778" s="340">
        <v>8180.69</v>
      </c>
      <c r="AF1778" s="340">
        <v>980.55</v>
      </c>
      <c r="AG1778" s="340">
        <v>14.33</v>
      </c>
      <c r="AH1778" s="842">
        <v>63746.205950000018</v>
      </c>
      <c r="AI1778" s="842">
        <v>63.75</v>
      </c>
      <c r="AJ1778" s="266"/>
      <c r="AK1778" s="1636">
        <v>278</v>
      </c>
      <c r="AL1778" s="483"/>
      <c r="AM1778"/>
      <c r="AQ1778" s="1453"/>
    </row>
    <row r="1779" spans="1:43" ht="15" customHeight="1" outlineLevel="1" x14ac:dyDescent="0.2">
      <c r="A1779" s="787"/>
      <c r="B1779" s="805" t="s">
        <v>2279</v>
      </c>
      <c r="C1779" s="975"/>
      <c r="D1779" s="975"/>
      <c r="E1779" s="773">
        <v>644</v>
      </c>
      <c r="F1779" s="497">
        <v>403</v>
      </c>
      <c r="G1779" s="497" t="s">
        <v>38</v>
      </c>
      <c r="H1779" s="498"/>
      <c r="I1779" s="1832">
        <v>182</v>
      </c>
      <c r="J1779" s="1833" t="s">
        <v>506</v>
      </c>
      <c r="K1779" s="498">
        <v>0.95</v>
      </c>
      <c r="L1779" s="498"/>
      <c r="M1779" s="1841">
        <v>4.7500000000000001E-2</v>
      </c>
      <c r="N1779" s="713">
        <v>25</v>
      </c>
      <c r="O1779" s="283">
        <v>672.38909999999998</v>
      </c>
      <c r="P1779" s="284">
        <v>17.88</v>
      </c>
      <c r="Q1779" s="1056">
        <v>120.22317</v>
      </c>
      <c r="R1779" s="1056">
        <v>43.301859999999998</v>
      </c>
      <c r="S1779" s="1056">
        <v>13.44778</v>
      </c>
      <c r="T1779" s="285">
        <v>849.36190999999997</v>
      </c>
      <c r="U1779" s="286">
        <v>136.74726999999999</v>
      </c>
      <c r="V1779" s="286">
        <v>986.10917999999992</v>
      </c>
      <c r="W1779" s="287">
        <v>51.035429999999998</v>
      </c>
      <c r="X1779" s="287">
        <v>8.5889500000000005</v>
      </c>
      <c r="Y1779" s="287">
        <v>22.34685</v>
      </c>
      <c r="Z1779" s="286">
        <v>81.971230000000006</v>
      </c>
      <c r="AA1779" s="1718">
        <v>1068.08041</v>
      </c>
      <c r="AB1779" s="249"/>
      <c r="AC1779" s="249"/>
      <c r="AD1779" s="249"/>
      <c r="AE1779" s="249"/>
      <c r="AF1779" s="249"/>
      <c r="AG1779" s="249"/>
      <c r="AH1779" s="225"/>
      <c r="AI1779" s="225"/>
      <c r="AJ1779" s="266"/>
      <c r="AK1779" s="1636"/>
      <c r="AL1779" s="483"/>
      <c r="AM1779"/>
      <c r="AQ1779" s="1453"/>
    </row>
    <row r="1780" spans="1:43" ht="15" customHeight="1" outlineLevel="1" x14ac:dyDescent="0.2">
      <c r="A1780" s="787"/>
      <c r="B1780" s="781" t="s">
        <v>2279</v>
      </c>
      <c r="C1780" s="977"/>
      <c r="D1780" s="977"/>
      <c r="E1780" s="767">
        <v>644</v>
      </c>
      <c r="F1780" s="276">
        <v>403</v>
      </c>
      <c r="G1780" s="276" t="s">
        <v>38</v>
      </c>
      <c r="H1780" s="277"/>
      <c r="I1780" s="1032">
        <v>67</v>
      </c>
      <c r="J1780" s="279" t="s">
        <v>508</v>
      </c>
      <c r="K1780" s="277"/>
      <c r="L1780" s="277"/>
      <c r="M1780" s="1089">
        <v>0.20899999999999999</v>
      </c>
      <c r="N1780" s="1033">
        <v>36</v>
      </c>
      <c r="O1780" s="283">
        <v>4554.5029199999999</v>
      </c>
      <c r="P1780" s="284">
        <v>17.88</v>
      </c>
      <c r="Q1780" s="1056">
        <v>814.34511999999995</v>
      </c>
      <c r="R1780" s="1056">
        <v>293.30999000000003</v>
      </c>
      <c r="S1780" s="1056">
        <v>91.090059999999994</v>
      </c>
      <c r="T1780" s="285">
        <v>5753.2480899999991</v>
      </c>
      <c r="U1780" s="286">
        <v>926.27293999999995</v>
      </c>
      <c r="V1780" s="286">
        <v>6679.521029999999</v>
      </c>
      <c r="W1780" s="287">
        <v>224.55587</v>
      </c>
      <c r="X1780" s="287">
        <v>37.791379999999997</v>
      </c>
      <c r="Y1780" s="287">
        <v>98.326139999999995</v>
      </c>
      <c r="Z1780" s="286">
        <v>360.67338999999998</v>
      </c>
      <c r="AA1780" s="285">
        <v>7040.1944199999989</v>
      </c>
      <c r="AB1780" s="249"/>
      <c r="AC1780" s="249"/>
      <c r="AD1780" s="249"/>
      <c r="AE1780" s="249"/>
      <c r="AF1780" s="249"/>
      <c r="AG1780" s="249"/>
      <c r="AH1780" s="225"/>
      <c r="AI1780" s="225"/>
      <c r="AJ1780" s="266"/>
      <c r="AK1780" s="1636"/>
      <c r="AL1780" s="483"/>
      <c r="AM1780"/>
      <c r="AQ1780" s="1453"/>
    </row>
    <row r="1781" spans="1:43" ht="15" customHeight="1" outlineLevel="1" x14ac:dyDescent="0.2">
      <c r="A1781" s="787"/>
      <c r="B1781" s="781" t="s">
        <v>2279</v>
      </c>
      <c r="C1781" s="977"/>
      <c r="D1781" s="977"/>
      <c r="E1781" s="767">
        <v>644</v>
      </c>
      <c r="F1781" s="276">
        <v>403</v>
      </c>
      <c r="G1781" s="276" t="s">
        <v>38</v>
      </c>
      <c r="H1781" s="277"/>
      <c r="I1781" s="1032">
        <v>82</v>
      </c>
      <c r="J1781" s="279" t="s">
        <v>560</v>
      </c>
      <c r="K1781" s="277"/>
      <c r="L1781" s="277"/>
      <c r="M1781" s="1089">
        <v>0.55099999999999993</v>
      </c>
      <c r="N1781" s="282">
        <v>41</v>
      </c>
      <c r="O1781" s="283">
        <v>14608.75116</v>
      </c>
      <c r="P1781" s="284">
        <v>17.88</v>
      </c>
      <c r="Q1781" s="1056">
        <v>2612.0447100000001</v>
      </c>
      <c r="R1781" s="1056">
        <v>940.80357000000004</v>
      </c>
      <c r="S1781" s="1056">
        <v>292.17502000000002</v>
      </c>
      <c r="T1781" s="285">
        <v>18453.774460000001</v>
      </c>
      <c r="U1781" s="286">
        <v>2971.0576900000001</v>
      </c>
      <c r="V1781" s="286">
        <v>21424.832150000002</v>
      </c>
      <c r="W1781" s="287">
        <v>592.01093000000003</v>
      </c>
      <c r="X1781" s="287">
        <v>99.631820000000005</v>
      </c>
      <c r="Y1781" s="287">
        <v>259.22345999999999</v>
      </c>
      <c r="Z1781" s="286">
        <v>950.86620999999991</v>
      </c>
      <c r="AA1781" s="285">
        <v>22375.698360000002</v>
      </c>
      <c r="AB1781" s="249"/>
      <c r="AC1781" s="249"/>
      <c r="AD1781" s="249"/>
      <c r="AE1781" s="249"/>
      <c r="AF1781" s="249"/>
      <c r="AG1781" s="249"/>
      <c r="AH1781" s="225"/>
      <c r="AI1781" s="225"/>
      <c r="AJ1781" s="266"/>
      <c r="AK1781" s="1636"/>
      <c r="AL1781" s="483"/>
      <c r="AM1781"/>
      <c r="AQ1781" s="1453"/>
    </row>
    <row r="1782" spans="1:43" ht="15" customHeight="1" outlineLevel="1" x14ac:dyDescent="0.2">
      <c r="A1782" s="787"/>
      <c r="B1782" s="781" t="s">
        <v>2279</v>
      </c>
      <c r="C1782" s="977"/>
      <c r="D1782" s="977"/>
      <c r="E1782" s="767">
        <v>644</v>
      </c>
      <c r="F1782" s="276">
        <v>403</v>
      </c>
      <c r="G1782" s="276" t="s">
        <v>38</v>
      </c>
      <c r="H1782" s="277"/>
      <c r="I1782" s="1032">
        <v>61</v>
      </c>
      <c r="J1782" s="279" t="s">
        <v>509</v>
      </c>
      <c r="K1782" s="277"/>
      <c r="L1782" s="277"/>
      <c r="M1782" s="1089">
        <v>0.38949999999999996</v>
      </c>
      <c r="N1782" s="1033">
        <v>36</v>
      </c>
      <c r="O1782" s="283">
        <v>8487.9372600000006</v>
      </c>
      <c r="P1782" s="284">
        <v>17.88</v>
      </c>
      <c r="Q1782" s="1056">
        <v>1517.64318</v>
      </c>
      <c r="R1782" s="1056">
        <v>546.62315999999998</v>
      </c>
      <c r="S1782" s="1056">
        <v>169.75874999999999</v>
      </c>
      <c r="T1782" s="285">
        <v>10721.962350000002</v>
      </c>
      <c r="U1782" s="286">
        <v>1726.23594</v>
      </c>
      <c r="V1782" s="286">
        <v>12448.198290000002</v>
      </c>
      <c r="W1782" s="287">
        <v>418.49049000000002</v>
      </c>
      <c r="X1782" s="287">
        <v>70.429389999999998</v>
      </c>
      <c r="Y1782" s="287">
        <v>183.24417</v>
      </c>
      <c r="Z1782" s="286">
        <v>672.16405000000009</v>
      </c>
      <c r="AA1782" s="285">
        <v>13120.362340000001</v>
      </c>
      <c r="AB1782" s="249"/>
      <c r="AC1782" s="249"/>
      <c r="AD1782" s="249"/>
      <c r="AE1782" s="249"/>
      <c r="AF1782" s="249"/>
      <c r="AG1782" s="249"/>
      <c r="AH1782" s="225"/>
      <c r="AI1782" s="225"/>
      <c r="AJ1782" s="266"/>
      <c r="AK1782" s="1636"/>
      <c r="AL1782" s="483"/>
      <c r="AM1782"/>
      <c r="AQ1782" s="1453"/>
    </row>
    <row r="1783" spans="1:43" ht="15" customHeight="1" outlineLevel="1" x14ac:dyDescent="0.2">
      <c r="A1783" s="787"/>
      <c r="B1783" s="781" t="s">
        <v>2279</v>
      </c>
      <c r="C1783" s="977"/>
      <c r="D1783" s="977"/>
      <c r="E1783" s="767">
        <v>644</v>
      </c>
      <c r="F1783" s="276">
        <v>403</v>
      </c>
      <c r="G1783" s="276" t="s">
        <v>38</v>
      </c>
      <c r="H1783" s="277"/>
      <c r="I1783" s="1032">
        <v>1</v>
      </c>
      <c r="J1783" s="279" t="s">
        <v>546</v>
      </c>
      <c r="K1783" s="277"/>
      <c r="L1783" s="277"/>
      <c r="M1783" s="1089">
        <v>9.4999999999999998E-3</v>
      </c>
      <c r="N1783" s="282">
        <v>54</v>
      </c>
      <c r="O1783" s="283">
        <v>419.39004</v>
      </c>
      <c r="P1783" s="284">
        <v>17.88</v>
      </c>
      <c r="Q1783" s="1056">
        <v>74.986940000000004</v>
      </c>
      <c r="R1783" s="1056">
        <v>27.00872</v>
      </c>
      <c r="S1783" s="1056">
        <v>8.3878000000000004</v>
      </c>
      <c r="T1783" s="285">
        <v>529.77350000000001</v>
      </c>
      <c r="U1783" s="286">
        <v>85.293530000000004</v>
      </c>
      <c r="V1783" s="286">
        <v>615.06703000000005</v>
      </c>
      <c r="W1783" s="287">
        <v>10.207090000000001</v>
      </c>
      <c r="X1783" s="287">
        <v>1.7177899999999999</v>
      </c>
      <c r="Y1783" s="287">
        <v>4.4693699999999996</v>
      </c>
      <c r="Z1783" s="286">
        <v>16.39425</v>
      </c>
      <c r="AA1783" s="285">
        <v>631.46127999999999</v>
      </c>
      <c r="AB1783" s="249"/>
      <c r="AC1783" s="249"/>
      <c r="AD1783" s="249"/>
      <c r="AE1783" s="249"/>
      <c r="AF1783" s="249"/>
      <c r="AG1783" s="249"/>
      <c r="AH1783" s="225"/>
      <c r="AI1783" s="225"/>
      <c r="AJ1783" s="266"/>
      <c r="AK1783" s="1636"/>
      <c r="AL1783" s="483"/>
      <c r="AM1783"/>
      <c r="AQ1783" s="1453"/>
    </row>
    <row r="1784" spans="1:43" ht="15" customHeight="1" outlineLevel="1" x14ac:dyDescent="0.2">
      <c r="A1784" s="787"/>
      <c r="B1784" s="781" t="s">
        <v>2279</v>
      </c>
      <c r="C1784" s="977"/>
      <c r="D1784" s="977"/>
      <c r="E1784" s="767">
        <v>644</v>
      </c>
      <c r="F1784" s="276">
        <v>403</v>
      </c>
      <c r="G1784" s="276" t="s">
        <v>38</v>
      </c>
      <c r="H1784" s="277"/>
      <c r="I1784" s="1032">
        <v>211</v>
      </c>
      <c r="J1784" s="279" t="s">
        <v>542</v>
      </c>
      <c r="K1784" s="277"/>
      <c r="L1784" s="277"/>
      <c r="M1784" s="1089">
        <v>4.7500000000000001E-2</v>
      </c>
      <c r="N1784" s="282">
        <v>20</v>
      </c>
      <c r="O1784" s="283">
        <v>552.6549</v>
      </c>
      <c r="P1784" s="284">
        <v>17.88</v>
      </c>
      <c r="Q1784" s="1056">
        <v>98.814700000000002</v>
      </c>
      <c r="R1784" s="1056">
        <v>35.590980000000002</v>
      </c>
      <c r="S1784" s="1056">
        <v>11.053100000000001</v>
      </c>
      <c r="T1784" s="285">
        <v>698.11368000000004</v>
      </c>
      <c r="U1784" s="286">
        <v>112.3963</v>
      </c>
      <c r="V1784" s="286">
        <v>810.50998000000004</v>
      </c>
      <c r="W1784" s="287">
        <v>51.035429999999998</v>
      </c>
      <c r="X1784" s="287">
        <v>8.5889500000000005</v>
      </c>
      <c r="Y1784" s="287">
        <v>22.34685</v>
      </c>
      <c r="Z1784" s="286">
        <v>81.971230000000006</v>
      </c>
      <c r="AA1784" s="285">
        <v>892.48121000000003</v>
      </c>
      <c r="AB1784" s="249"/>
      <c r="AC1784" s="249"/>
      <c r="AD1784" s="249"/>
      <c r="AE1784" s="249"/>
      <c r="AF1784" s="249"/>
      <c r="AG1784" s="249"/>
      <c r="AH1784" s="225"/>
      <c r="AI1784" s="225"/>
      <c r="AJ1784" s="266"/>
      <c r="AK1784" s="1636"/>
      <c r="AL1784" s="483"/>
      <c r="AM1784"/>
      <c r="AQ1784" s="1453"/>
    </row>
    <row r="1785" spans="1:43" ht="15" customHeight="1" outlineLevel="1" x14ac:dyDescent="0.2">
      <c r="A1785" s="787"/>
      <c r="B1785" s="781" t="s">
        <v>2279</v>
      </c>
      <c r="C1785" s="977"/>
      <c r="D1785" s="977"/>
      <c r="E1785" s="767">
        <v>644</v>
      </c>
      <c r="F1785" s="276">
        <v>403</v>
      </c>
      <c r="G1785" s="276" t="s">
        <v>38</v>
      </c>
      <c r="H1785" s="277"/>
      <c r="I1785" s="1032">
        <v>114</v>
      </c>
      <c r="J1785" s="279" t="s">
        <v>475</v>
      </c>
      <c r="K1785" s="277"/>
      <c r="L1785" s="277"/>
      <c r="M1785" s="1089">
        <v>0.18049999999999999</v>
      </c>
      <c r="N1785" s="282">
        <v>39</v>
      </c>
      <c r="O1785" s="283">
        <v>4424.5964999999997</v>
      </c>
      <c r="P1785" s="284">
        <v>17.88</v>
      </c>
      <c r="Q1785" s="1056">
        <v>791.11784999999998</v>
      </c>
      <c r="R1785" s="1056">
        <v>284.94400999999999</v>
      </c>
      <c r="S1785" s="1056">
        <v>88.491929999999996</v>
      </c>
      <c r="T1785" s="285">
        <v>5589.1502899999996</v>
      </c>
      <c r="U1785" s="286">
        <v>899.85320000000002</v>
      </c>
      <c r="V1785" s="286">
        <v>6489.0034899999991</v>
      </c>
      <c r="W1785" s="287">
        <v>193.93462</v>
      </c>
      <c r="X1785" s="287">
        <v>32.638010000000001</v>
      </c>
      <c r="Y1785" s="287">
        <v>84.918030000000002</v>
      </c>
      <c r="Z1785" s="286">
        <v>311.49065999999999</v>
      </c>
      <c r="AA1785" s="285">
        <v>6800.4941499999995</v>
      </c>
      <c r="AB1785" s="249"/>
      <c r="AC1785" s="249"/>
      <c r="AD1785" s="249"/>
      <c r="AE1785" s="249"/>
      <c r="AF1785" s="249"/>
      <c r="AG1785" s="249"/>
      <c r="AH1785" s="225"/>
      <c r="AI1785" s="225"/>
      <c r="AJ1785" s="266"/>
      <c r="AK1785" s="1636"/>
      <c r="AL1785" s="483"/>
      <c r="AM1785"/>
      <c r="AQ1785" s="1453"/>
    </row>
    <row r="1786" spans="1:43" ht="15" customHeight="1" outlineLevel="1" x14ac:dyDescent="0.2">
      <c r="A1786" s="787"/>
      <c r="B1786" s="781" t="s">
        <v>2279</v>
      </c>
      <c r="C1786" s="977"/>
      <c r="D1786" s="977"/>
      <c r="E1786" s="767">
        <v>644</v>
      </c>
      <c r="F1786" s="276">
        <v>403</v>
      </c>
      <c r="G1786" s="276" t="s">
        <v>38</v>
      </c>
      <c r="H1786" s="277"/>
      <c r="I1786" s="1032">
        <v>15</v>
      </c>
      <c r="J1786" s="279" t="s">
        <v>553</v>
      </c>
      <c r="K1786" s="277"/>
      <c r="L1786" s="277"/>
      <c r="M1786" s="1089">
        <v>9.4999999999999998E-3</v>
      </c>
      <c r="N1786" s="282">
        <v>38</v>
      </c>
      <c r="O1786" s="283">
        <v>223.91538</v>
      </c>
      <c r="P1786" s="284">
        <v>17.88</v>
      </c>
      <c r="Q1786" s="1056">
        <v>40.036070000000002</v>
      </c>
      <c r="R1786" s="1056">
        <v>14.42015</v>
      </c>
      <c r="S1786" s="1056">
        <v>4.4783099999999996</v>
      </c>
      <c r="T1786" s="285">
        <v>282.84991000000002</v>
      </c>
      <c r="U1786" s="286">
        <v>45.53884</v>
      </c>
      <c r="V1786" s="286">
        <v>328.38875000000002</v>
      </c>
      <c r="W1786" s="287">
        <v>10.207090000000001</v>
      </c>
      <c r="X1786" s="287">
        <v>1.7177899999999999</v>
      </c>
      <c r="Y1786" s="287">
        <v>4.4693699999999996</v>
      </c>
      <c r="Z1786" s="286">
        <v>16.39425</v>
      </c>
      <c r="AA1786" s="285">
        <v>344.78300000000002</v>
      </c>
      <c r="AB1786" s="249"/>
      <c r="AC1786" s="249"/>
      <c r="AD1786" s="249"/>
      <c r="AE1786" s="249"/>
      <c r="AF1786" s="249"/>
      <c r="AG1786" s="249"/>
      <c r="AH1786" s="225"/>
      <c r="AI1786" s="225"/>
      <c r="AJ1786" s="266"/>
      <c r="AK1786" s="1636"/>
      <c r="AL1786" s="483"/>
      <c r="AM1786"/>
      <c r="AQ1786" s="1453"/>
    </row>
    <row r="1787" spans="1:43" ht="15" customHeight="1" outlineLevel="1" x14ac:dyDescent="0.2">
      <c r="A1787" s="787"/>
      <c r="B1787" s="781" t="s">
        <v>2279</v>
      </c>
      <c r="C1787" s="977"/>
      <c r="D1787" s="977"/>
      <c r="E1787" s="767">
        <v>644</v>
      </c>
      <c r="F1787" s="276">
        <v>403</v>
      </c>
      <c r="G1787" s="276" t="s">
        <v>38</v>
      </c>
      <c r="H1787" s="277"/>
      <c r="I1787" s="1032">
        <v>200</v>
      </c>
      <c r="J1787" s="279" t="s">
        <v>1927</v>
      </c>
      <c r="K1787" s="388"/>
      <c r="L1787" s="388"/>
      <c r="M1787" s="1089">
        <v>4.7500000000000001E-2</v>
      </c>
      <c r="N1787" s="282">
        <v>27</v>
      </c>
      <c r="O1787" s="283">
        <v>727.25160000000005</v>
      </c>
      <c r="P1787" s="284">
        <v>17.88</v>
      </c>
      <c r="Q1787" s="1056">
        <v>130.03259</v>
      </c>
      <c r="R1787" s="1056">
        <v>46.835000000000001</v>
      </c>
      <c r="S1787" s="1056">
        <v>14.545030000000001</v>
      </c>
      <c r="T1787" s="285">
        <v>918.66422000000011</v>
      </c>
      <c r="U1787" s="286">
        <v>147.90494000000001</v>
      </c>
      <c r="V1787" s="286">
        <v>1066.56916</v>
      </c>
      <c r="W1787" s="287">
        <v>51.035429999999998</v>
      </c>
      <c r="X1787" s="287">
        <v>8.5889500000000005</v>
      </c>
      <c r="Y1787" s="287">
        <v>22.34685</v>
      </c>
      <c r="Z1787" s="286">
        <v>81.971230000000006</v>
      </c>
      <c r="AA1787" s="285">
        <v>1148.5403900000001</v>
      </c>
      <c r="AB1787" s="249"/>
      <c r="AC1787" s="249"/>
      <c r="AD1787" s="249"/>
      <c r="AE1787" s="249"/>
      <c r="AF1787" s="249"/>
      <c r="AG1787" s="249"/>
      <c r="AH1787" s="225"/>
      <c r="AI1787" s="225"/>
      <c r="AJ1787" s="266"/>
      <c r="AK1787" s="1636"/>
      <c r="AL1787" s="483"/>
      <c r="AM1787"/>
      <c r="AQ1787" s="1453"/>
    </row>
    <row r="1788" spans="1:43" ht="15" customHeight="1" outlineLevel="1" x14ac:dyDescent="0.2">
      <c r="A1788" s="788"/>
      <c r="B1788" s="807" t="s">
        <v>2279</v>
      </c>
      <c r="C1788" s="978"/>
      <c r="D1788" s="978"/>
      <c r="E1788" s="768">
        <v>644</v>
      </c>
      <c r="F1788" s="289">
        <v>403</v>
      </c>
      <c r="G1788" s="289" t="s">
        <v>38</v>
      </c>
      <c r="H1788" s="290"/>
      <c r="I1788" s="1830">
        <v>212</v>
      </c>
      <c r="J1788" s="292" t="s">
        <v>2694</v>
      </c>
      <c r="K1788" s="290"/>
      <c r="L1788" s="290"/>
      <c r="M1788" s="1831">
        <v>4.7500000000000001E-2</v>
      </c>
      <c r="N1788" s="295">
        <v>27</v>
      </c>
      <c r="O1788" s="296">
        <v>727.25160000000005</v>
      </c>
      <c r="P1788" s="297">
        <v>17.88</v>
      </c>
      <c r="Q1788" s="1058">
        <v>130.03259</v>
      </c>
      <c r="R1788" s="1058">
        <v>46.835000000000001</v>
      </c>
      <c r="S1788" s="1058">
        <v>14.545030000000001</v>
      </c>
      <c r="T1788" s="298">
        <v>918.66422000000011</v>
      </c>
      <c r="U1788" s="299">
        <v>147.90494000000001</v>
      </c>
      <c r="V1788" s="299">
        <v>1066.56916</v>
      </c>
      <c r="W1788" s="300">
        <v>51.035429999999998</v>
      </c>
      <c r="X1788" s="300">
        <v>8.5889500000000005</v>
      </c>
      <c r="Y1788" s="300">
        <v>22.34685</v>
      </c>
      <c r="Z1788" s="299">
        <v>81.971230000000006</v>
      </c>
      <c r="AA1788" s="298">
        <v>1148.5403900000001</v>
      </c>
      <c r="AB1788" s="260"/>
      <c r="AC1788" s="260"/>
      <c r="AD1788" s="260"/>
      <c r="AE1788" s="260"/>
      <c r="AF1788" s="260"/>
      <c r="AG1788" s="260"/>
      <c r="AH1788" s="261"/>
      <c r="AI1788" s="261"/>
      <c r="AJ1788" s="266"/>
      <c r="AK1788" s="1636"/>
      <c r="AL1788" s="483"/>
      <c r="AM1788"/>
      <c r="AQ1788" s="1453"/>
    </row>
    <row r="1789" spans="1:43" ht="36" customHeight="1" x14ac:dyDescent="0.2">
      <c r="A1789" s="787" t="s">
        <v>3639</v>
      </c>
      <c r="B1789" s="805" t="s">
        <v>2279</v>
      </c>
      <c r="C1789" s="975" t="s">
        <v>2560</v>
      </c>
      <c r="D1789" s="975" t="s">
        <v>2564</v>
      </c>
      <c r="E1789" s="766">
        <v>644</v>
      </c>
      <c r="F1789" s="378">
        <v>405</v>
      </c>
      <c r="G1789" s="378" t="s">
        <v>38</v>
      </c>
      <c r="H1789" s="378" t="s">
        <v>3053</v>
      </c>
      <c r="I1789" s="1655"/>
      <c r="J1789" s="302" t="s">
        <v>2701</v>
      </c>
      <c r="K1789" s="271">
        <v>1000</v>
      </c>
      <c r="L1789" s="337" t="s">
        <v>2681</v>
      </c>
      <c r="M1789" s="384">
        <v>1.35</v>
      </c>
      <c r="N1789" s="498"/>
      <c r="O1789" s="273">
        <v>31199.756399999995</v>
      </c>
      <c r="P1789" s="269"/>
      <c r="Q1789" s="1055">
        <v>8199.2959899999987</v>
      </c>
      <c r="R1789" s="1055">
        <v>2009.2643100000003</v>
      </c>
      <c r="S1789" s="1055">
        <v>623.99513999999999</v>
      </c>
      <c r="T1789" s="274">
        <v>42032.311840000002</v>
      </c>
      <c r="U1789" s="272">
        <v>6767.2022100000013</v>
      </c>
      <c r="V1789" s="272">
        <v>48799.514050000005</v>
      </c>
      <c r="W1789" s="275">
        <v>1450.4804999999999</v>
      </c>
      <c r="X1789" s="275">
        <v>244.10700000000003</v>
      </c>
      <c r="Y1789" s="275">
        <v>635.12100000000009</v>
      </c>
      <c r="Z1789" s="272">
        <v>2329.7085000000002</v>
      </c>
      <c r="AA1789" s="274">
        <v>51129.222549999991</v>
      </c>
      <c r="AB1789" s="1805">
        <v>16821.400000000001</v>
      </c>
      <c r="AC1789" s="1805">
        <v>5851.51</v>
      </c>
      <c r="AD1789" s="1805">
        <v>13.78</v>
      </c>
      <c r="AE1789" s="340">
        <v>18427.509999999998</v>
      </c>
      <c r="AF1789" s="340">
        <v>6410.21</v>
      </c>
      <c r="AG1789" s="340">
        <v>15.1</v>
      </c>
      <c r="AH1789" s="842">
        <v>75982.042549999998</v>
      </c>
      <c r="AI1789" s="842">
        <v>75.98</v>
      </c>
      <c r="AJ1789" s="266"/>
      <c r="AK1789" s="1636">
        <v>279</v>
      </c>
      <c r="AL1789" s="483"/>
      <c r="AM1789"/>
      <c r="AQ1789" s="1453"/>
    </row>
    <row r="1790" spans="1:43" ht="15" customHeight="1" outlineLevel="1" x14ac:dyDescent="0.2">
      <c r="A1790" s="787"/>
      <c r="B1790" s="781" t="s">
        <v>2279</v>
      </c>
      <c r="C1790" s="977"/>
      <c r="D1790" s="977"/>
      <c r="E1790" s="767">
        <v>644</v>
      </c>
      <c r="F1790" s="276">
        <v>405</v>
      </c>
      <c r="G1790" s="276" t="s">
        <v>38</v>
      </c>
      <c r="H1790" s="277"/>
      <c r="I1790" s="1032">
        <v>180</v>
      </c>
      <c r="J1790" s="779" t="s">
        <v>543</v>
      </c>
      <c r="K1790" s="277"/>
      <c r="L1790" s="277"/>
      <c r="M1790" s="281">
        <v>0.72</v>
      </c>
      <c r="N1790" s="282">
        <v>32</v>
      </c>
      <c r="O1790" s="283">
        <v>13411.9584</v>
      </c>
      <c r="P1790" s="284">
        <v>26.28</v>
      </c>
      <c r="Q1790" s="1056">
        <v>3524.6626700000002</v>
      </c>
      <c r="R1790" s="1056">
        <v>863.73012000000006</v>
      </c>
      <c r="S1790" s="1056">
        <v>268.23917</v>
      </c>
      <c r="T1790" s="285">
        <v>18068.590360000002</v>
      </c>
      <c r="U1790" s="286">
        <v>2909.0430500000002</v>
      </c>
      <c r="V1790" s="286">
        <v>20977.633410000002</v>
      </c>
      <c r="W1790" s="287">
        <v>773.58960000000002</v>
      </c>
      <c r="X1790" s="287">
        <v>130.19040000000001</v>
      </c>
      <c r="Y1790" s="287">
        <v>338.7312</v>
      </c>
      <c r="Z1790" s="286">
        <v>1242.5111999999999</v>
      </c>
      <c r="AA1790" s="285">
        <v>22220.144610000003</v>
      </c>
      <c r="AB1790" s="249"/>
      <c r="AC1790" s="249"/>
      <c r="AD1790" s="249"/>
      <c r="AE1790" s="249"/>
      <c r="AF1790" s="249"/>
      <c r="AG1790" s="249"/>
      <c r="AH1790" s="225"/>
      <c r="AI1790" s="225"/>
      <c r="AJ1790" s="266"/>
      <c r="AK1790" s="1636"/>
      <c r="AL1790" s="483"/>
      <c r="AM1790"/>
      <c r="AQ1790" s="1453"/>
    </row>
    <row r="1791" spans="1:43" ht="15" customHeight="1" outlineLevel="1" x14ac:dyDescent="0.2">
      <c r="A1791" s="787"/>
      <c r="B1791" s="781" t="s">
        <v>2279</v>
      </c>
      <c r="C1791" s="977"/>
      <c r="D1791" s="977"/>
      <c r="E1791" s="767">
        <v>644</v>
      </c>
      <c r="F1791" s="276">
        <v>405</v>
      </c>
      <c r="G1791" s="276" t="s">
        <v>38</v>
      </c>
      <c r="H1791" s="277"/>
      <c r="I1791" s="1032">
        <v>82</v>
      </c>
      <c r="J1791" s="779" t="s">
        <v>560</v>
      </c>
      <c r="K1791" s="277"/>
      <c r="L1791" s="277"/>
      <c r="M1791" s="281">
        <v>0.28000000000000003</v>
      </c>
      <c r="N1791" s="282">
        <v>41</v>
      </c>
      <c r="O1791" s="283">
        <v>7423.6848</v>
      </c>
      <c r="P1791" s="284">
        <v>26.28</v>
      </c>
      <c r="Q1791" s="1056">
        <v>1950.9443699999999</v>
      </c>
      <c r="R1791" s="1056">
        <v>478.08530000000002</v>
      </c>
      <c r="S1791" s="1056">
        <v>148.47370000000001</v>
      </c>
      <c r="T1791" s="285">
        <v>10001.188170000001</v>
      </c>
      <c r="U1791" s="286">
        <v>1610.1913</v>
      </c>
      <c r="V1791" s="286">
        <v>11611.379470000002</v>
      </c>
      <c r="W1791" s="287">
        <v>300.84039999999999</v>
      </c>
      <c r="X1791" s="287">
        <v>50.629600000000003</v>
      </c>
      <c r="Y1791" s="287">
        <v>131.72880000000001</v>
      </c>
      <c r="Z1791" s="286">
        <v>483.19880000000001</v>
      </c>
      <c r="AA1791" s="285">
        <v>12094.578270000002</v>
      </c>
      <c r="AB1791" s="249"/>
      <c r="AC1791" s="249"/>
      <c r="AD1791" s="249"/>
      <c r="AE1791" s="249"/>
      <c r="AF1791" s="249"/>
      <c r="AG1791" s="249"/>
      <c r="AH1791" s="225"/>
      <c r="AI1791" s="225"/>
      <c r="AJ1791" s="266"/>
      <c r="AK1791" s="1636"/>
      <c r="AL1791" s="483"/>
      <c r="AM1791"/>
      <c r="AQ1791" s="1453"/>
    </row>
    <row r="1792" spans="1:43" ht="15" customHeight="1" outlineLevel="1" x14ac:dyDescent="0.2">
      <c r="A1792" s="787"/>
      <c r="B1792" s="781" t="s">
        <v>2279</v>
      </c>
      <c r="C1792" s="977"/>
      <c r="D1792" s="977"/>
      <c r="E1792" s="767">
        <v>644</v>
      </c>
      <c r="F1792" s="276">
        <v>405</v>
      </c>
      <c r="G1792" s="276" t="s">
        <v>38</v>
      </c>
      <c r="H1792" s="277"/>
      <c r="I1792" s="1032">
        <v>61</v>
      </c>
      <c r="J1792" s="779" t="s">
        <v>509</v>
      </c>
      <c r="K1792" s="277"/>
      <c r="L1792" s="277"/>
      <c r="M1792" s="281">
        <v>0.21</v>
      </c>
      <c r="N1792" s="1033">
        <v>36</v>
      </c>
      <c r="O1792" s="283">
        <v>4576.2947999999997</v>
      </c>
      <c r="P1792" s="284">
        <v>26.28</v>
      </c>
      <c r="Q1792" s="1056">
        <v>1202.6502700000001</v>
      </c>
      <c r="R1792" s="1056">
        <v>294.71339</v>
      </c>
      <c r="S1792" s="1056">
        <v>91.525899999999993</v>
      </c>
      <c r="T1792" s="285">
        <v>6165.1843599999993</v>
      </c>
      <c r="U1792" s="286">
        <v>992.59468000000004</v>
      </c>
      <c r="V1792" s="286">
        <v>7157.7790399999994</v>
      </c>
      <c r="W1792" s="287">
        <v>225.63030000000001</v>
      </c>
      <c r="X1792" s="287">
        <v>37.972200000000001</v>
      </c>
      <c r="Y1792" s="287">
        <v>98.796599999999998</v>
      </c>
      <c r="Z1792" s="286">
        <v>362.39910000000003</v>
      </c>
      <c r="AA1792" s="285">
        <v>7520.1781399999991</v>
      </c>
      <c r="AB1792" s="249"/>
      <c r="AC1792" s="249"/>
      <c r="AD1792" s="249"/>
      <c r="AE1792" s="249"/>
      <c r="AF1792" s="249"/>
      <c r="AG1792" s="249"/>
      <c r="AH1792" s="225"/>
      <c r="AI1792" s="225"/>
      <c r="AJ1792" s="266"/>
      <c r="AK1792" s="1636"/>
      <c r="AL1792" s="483"/>
      <c r="AM1792"/>
      <c r="AQ1792" s="1453"/>
    </row>
    <row r="1793" spans="1:43" ht="15" customHeight="1" outlineLevel="1" x14ac:dyDescent="0.2">
      <c r="A1793" s="787"/>
      <c r="B1793" s="781" t="s">
        <v>2279</v>
      </c>
      <c r="C1793" s="977"/>
      <c r="D1793" s="977"/>
      <c r="E1793" s="767">
        <v>644</v>
      </c>
      <c r="F1793" s="276">
        <v>405</v>
      </c>
      <c r="G1793" s="276" t="s">
        <v>38</v>
      </c>
      <c r="H1793" s="277"/>
      <c r="I1793" s="1032">
        <v>1</v>
      </c>
      <c r="J1793" s="779" t="s">
        <v>546</v>
      </c>
      <c r="K1793" s="277"/>
      <c r="L1793" s="277"/>
      <c r="M1793" s="281">
        <v>0.12</v>
      </c>
      <c r="N1793" s="282">
        <v>54</v>
      </c>
      <c r="O1793" s="283">
        <v>5297.5583999999999</v>
      </c>
      <c r="P1793" s="284">
        <v>26.28</v>
      </c>
      <c r="Q1793" s="1056">
        <v>1392.1983499999999</v>
      </c>
      <c r="R1793" s="1056">
        <v>341.16275999999999</v>
      </c>
      <c r="S1793" s="1056">
        <v>105.95117</v>
      </c>
      <c r="T1793" s="285">
        <v>7136.87068</v>
      </c>
      <c r="U1793" s="286">
        <v>1149.0361800000001</v>
      </c>
      <c r="V1793" s="286">
        <v>8285.9068599999991</v>
      </c>
      <c r="W1793" s="287">
        <v>128.9316</v>
      </c>
      <c r="X1793" s="287">
        <v>21.698399999999999</v>
      </c>
      <c r="Y1793" s="287">
        <v>56.455199999999998</v>
      </c>
      <c r="Z1793" s="286">
        <v>207.08519999999999</v>
      </c>
      <c r="AA1793" s="285">
        <v>8492.9920599999987</v>
      </c>
      <c r="AB1793" s="249"/>
      <c r="AC1793" s="249"/>
      <c r="AD1793" s="249"/>
      <c r="AE1793" s="249"/>
      <c r="AF1793" s="249"/>
      <c r="AG1793" s="249"/>
      <c r="AH1793" s="225"/>
      <c r="AI1793" s="225"/>
      <c r="AJ1793" s="266"/>
      <c r="AK1793" s="1636"/>
      <c r="AL1793" s="483"/>
      <c r="AM1793"/>
      <c r="AQ1793" s="1453"/>
    </row>
    <row r="1794" spans="1:43" ht="15" customHeight="1" outlineLevel="1" x14ac:dyDescent="0.2">
      <c r="A1794" s="788"/>
      <c r="B1794" s="807" t="s">
        <v>2279</v>
      </c>
      <c r="C1794" s="978"/>
      <c r="D1794" s="978"/>
      <c r="E1794" s="768">
        <v>644</v>
      </c>
      <c r="F1794" s="289">
        <v>405</v>
      </c>
      <c r="G1794" s="289" t="s">
        <v>38</v>
      </c>
      <c r="H1794" s="290"/>
      <c r="I1794" s="1034">
        <v>134</v>
      </c>
      <c r="J1794" s="1107" t="s">
        <v>3640</v>
      </c>
      <c r="K1794" s="290"/>
      <c r="L1794" s="290"/>
      <c r="M1794" s="294">
        <v>0.02</v>
      </c>
      <c r="N1794" s="295">
        <v>39</v>
      </c>
      <c r="O1794" s="296">
        <v>490.26</v>
      </c>
      <c r="P1794" s="297">
        <v>26.28</v>
      </c>
      <c r="Q1794" s="1058">
        <v>128.84032999999999</v>
      </c>
      <c r="R1794" s="1058">
        <v>31.57274</v>
      </c>
      <c r="S1794" s="1058">
        <v>9.8051999999999992</v>
      </c>
      <c r="T1794" s="298">
        <v>660.47826999999995</v>
      </c>
      <c r="U1794" s="299">
        <v>106.337</v>
      </c>
      <c r="V1794" s="299">
        <v>766.81526999999994</v>
      </c>
      <c r="W1794" s="300">
        <v>21.488600000000002</v>
      </c>
      <c r="X1794" s="300">
        <v>3.6164000000000001</v>
      </c>
      <c r="Y1794" s="300">
        <v>9.4092000000000002</v>
      </c>
      <c r="Z1794" s="299">
        <v>34.514200000000002</v>
      </c>
      <c r="AA1794" s="298">
        <v>801.3294699999999</v>
      </c>
      <c r="AB1794" s="260"/>
      <c r="AC1794" s="260"/>
      <c r="AD1794" s="260"/>
      <c r="AE1794" s="260"/>
      <c r="AF1794" s="260"/>
      <c r="AG1794" s="260"/>
      <c r="AH1794" s="261"/>
      <c r="AI1794" s="261"/>
      <c r="AJ1794" s="266"/>
      <c r="AK1794" s="1636"/>
      <c r="AL1794" s="483"/>
      <c r="AM1794"/>
      <c r="AQ1794" s="1453"/>
    </row>
    <row r="1795" spans="1:43" ht="25.5" customHeight="1" x14ac:dyDescent="0.2">
      <c r="A1795" s="804" t="s">
        <v>2219</v>
      </c>
      <c r="B1795" s="805" t="s">
        <v>2275</v>
      </c>
      <c r="C1795" s="975" t="s">
        <v>2539</v>
      </c>
      <c r="D1795" s="975" t="s">
        <v>2561</v>
      </c>
      <c r="E1795" s="766">
        <v>701</v>
      </c>
      <c r="F1795" s="268">
        <v>308</v>
      </c>
      <c r="G1795" s="268" t="s">
        <v>245</v>
      </c>
      <c r="H1795" s="268" t="s">
        <v>498</v>
      </c>
      <c r="I1795" s="900"/>
      <c r="J1795" s="270" t="s">
        <v>782</v>
      </c>
      <c r="K1795" s="271">
        <v>560</v>
      </c>
      <c r="L1795" s="327" t="s">
        <v>3</v>
      </c>
      <c r="M1795" s="272">
        <v>0.92</v>
      </c>
      <c r="N1795" s="1097"/>
      <c r="O1795" s="273">
        <v>15158.860799999999</v>
      </c>
      <c r="P1795" s="269"/>
      <c r="Q1795" s="1055">
        <v>378.97152</v>
      </c>
      <c r="R1795" s="1055">
        <v>976.23063000000002</v>
      </c>
      <c r="S1795" s="1055">
        <v>303.17722000000003</v>
      </c>
      <c r="T1795" s="274">
        <v>16817.240169999997</v>
      </c>
      <c r="U1795" s="272">
        <v>2707.5756700000002</v>
      </c>
      <c r="V1795" s="272">
        <v>19524.815839999996</v>
      </c>
      <c r="W1795" s="275">
        <v>988.47559999999999</v>
      </c>
      <c r="X1795" s="275">
        <v>166.3544</v>
      </c>
      <c r="Y1795" s="275">
        <v>432.82319999999999</v>
      </c>
      <c r="Z1795" s="272">
        <v>1587.6532</v>
      </c>
      <c r="AA1795" s="274">
        <v>21112.469039999996</v>
      </c>
      <c r="AB1795" s="339">
        <v>3538.51</v>
      </c>
      <c r="AC1795" s="339">
        <v>885.5</v>
      </c>
      <c r="AD1795" s="339"/>
      <c r="AE1795" s="340">
        <v>3876.37</v>
      </c>
      <c r="AF1795" s="340">
        <v>970.05</v>
      </c>
      <c r="AG1795" s="340"/>
      <c r="AH1795" s="842">
        <v>25958.889039999995</v>
      </c>
      <c r="AI1795" s="842">
        <v>46.36</v>
      </c>
      <c r="AJ1795" s="395"/>
      <c r="AK1795" s="1635">
        <v>280</v>
      </c>
      <c r="AL1795" s="484"/>
      <c r="AM1795" s="751" t="s">
        <v>2604</v>
      </c>
      <c r="AN1795" t="b">
        <v>0</v>
      </c>
      <c r="AO1795" t="e">
        <v>#NAME?</v>
      </c>
      <c r="AQ1795" s="1454"/>
    </row>
    <row r="1796" spans="1:43" outlineLevel="1" x14ac:dyDescent="0.2">
      <c r="A1796" s="787"/>
      <c r="B1796" s="781" t="s">
        <v>2275</v>
      </c>
      <c r="C1796" s="977"/>
      <c r="D1796" s="977"/>
      <c r="E1796" s="767">
        <v>701</v>
      </c>
      <c r="F1796" s="276">
        <v>308</v>
      </c>
      <c r="G1796" s="276" t="s">
        <v>245</v>
      </c>
      <c r="H1796" s="277"/>
      <c r="I1796" s="895">
        <v>180</v>
      </c>
      <c r="J1796" s="279" t="s">
        <v>543</v>
      </c>
      <c r="K1796" s="280"/>
      <c r="L1796" s="321"/>
      <c r="M1796" s="281">
        <v>0.8</v>
      </c>
      <c r="N1796" s="1463">
        <v>29</v>
      </c>
      <c r="O1796" s="283">
        <v>13248.096</v>
      </c>
      <c r="P1796" s="284">
        <v>2.5</v>
      </c>
      <c r="Q1796" s="1056">
        <v>331.20240000000001</v>
      </c>
      <c r="R1796" s="1056">
        <v>853.17737999999997</v>
      </c>
      <c r="S1796" s="1056">
        <v>264.96192000000002</v>
      </c>
      <c r="T1796" s="285">
        <v>14697.437699999999</v>
      </c>
      <c r="U1796" s="286">
        <v>2366.2874700000002</v>
      </c>
      <c r="V1796" s="286">
        <v>17063.725169999998</v>
      </c>
      <c r="W1796" s="287">
        <v>859.54399999999998</v>
      </c>
      <c r="X1796" s="287">
        <v>144.65600000000001</v>
      </c>
      <c r="Y1796" s="287">
        <v>376.36799999999999</v>
      </c>
      <c r="Z1796" s="286">
        <v>1380.568</v>
      </c>
      <c r="AA1796" s="285">
        <v>18444.293169999997</v>
      </c>
      <c r="AB1796" s="350"/>
      <c r="AC1796" s="350"/>
      <c r="AD1796" s="350"/>
      <c r="AE1796" s="350"/>
      <c r="AF1796" s="350"/>
      <c r="AG1796" s="350"/>
      <c r="AH1796" s="843" t="s">
        <v>364</v>
      </c>
      <c r="AI1796" s="843"/>
      <c r="AJ1796" s="351"/>
      <c r="AK1796" s="1636"/>
      <c r="AL1796" s="483"/>
      <c r="AM1796"/>
      <c r="AO1796" t="s">
        <v>364</v>
      </c>
      <c r="AQ1796" s="1453"/>
    </row>
    <row r="1797" spans="1:43" outlineLevel="1" x14ac:dyDescent="0.2">
      <c r="A1797" s="787"/>
      <c r="B1797" s="781" t="s">
        <v>2275</v>
      </c>
      <c r="C1797" s="977"/>
      <c r="D1797" s="977"/>
      <c r="E1797" s="767">
        <v>701</v>
      </c>
      <c r="F1797" s="276">
        <v>308</v>
      </c>
      <c r="G1797" s="276" t="s">
        <v>245</v>
      </c>
      <c r="H1797" s="277"/>
      <c r="I1797" s="895">
        <v>200</v>
      </c>
      <c r="J1797" s="279" t="s">
        <v>1927</v>
      </c>
      <c r="K1797" s="277"/>
      <c r="L1797" s="322"/>
      <c r="M1797" s="281">
        <v>0.12</v>
      </c>
      <c r="N1797" s="1463">
        <v>28</v>
      </c>
      <c r="O1797" s="283">
        <v>1910.7647999999999</v>
      </c>
      <c r="P1797" s="284">
        <v>2.5</v>
      </c>
      <c r="Q1797" s="1056">
        <v>47.769120000000001</v>
      </c>
      <c r="R1797" s="1056">
        <v>123.05325000000001</v>
      </c>
      <c r="S1797" s="1056">
        <v>38.215299999999999</v>
      </c>
      <c r="T1797" s="285">
        <v>2119.8024699999996</v>
      </c>
      <c r="U1797" s="286">
        <v>341.28820000000002</v>
      </c>
      <c r="V1797" s="286">
        <v>2461.0906699999996</v>
      </c>
      <c r="W1797" s="287">
        <v>128.9316</v>
      </c>
      <c r="X1797" s="287">
        <v>21.698399999999999</v>
      </c>
      <c r="Y1797" s="287">
        <v>56.455199999999998</v>
      </c>
      <c r="Z1797" s="286">
        <v>207.08519999999999</v>
      </c>
      <c r="AA1797" s="285">
        <v>2668.1758699999996</v>
      </c>
      <c r="AB1797" s="249"/>
      <c r="AC1797" s="249"/>
      <c r="AD1797" s="249"/>
      <c r="AE1797" s="249"/>
      <c r="AF1797" s="249"/>
      <c r="AG1797" s="249"/>
      <c r="AH1797" s="225" t="s">
        <v>364</v>
      </c>
      <c r="AI1797" s="225"/>
      <c r="AJ1797" s="266"/>
      <c r="AK1797" s="1636"/>
      <c r="AL1797" s="483"/>
      <c r="AM1797"/>
      <c r="AO1797" t="s">
        <v>364</v>
      </c>
      <c r="AQ1797" s="1453"/>
    </row>
    <row r="1798" spans="1:43" ht="15" customHeight="1" outlineLevel="1" x14ac:dyDescent="0.2">
      <c r="A1798" s="787"/>
      <c r="B1798" s="807" t="s">
        <v>2275</v>
      </c>
      <c r="C1798" s="978"/>
      <c r="D1798" s="978"/>
      <c r="E1798" s="768">
        <v>701</v>
      </c>
      <c r="F1798" s="289">
        <v>308</v>
      </c>
      <c r="G1798" s="289" t="s">
        <v>245</v>
      </c>
      <c r="H1798" s="290"/>
      <c r="I1798" s="897" t="s">
        <v>587</v>
      </c>
      <c r="J1798" s="443" t="s">
        <v>783</v>
      </c>
      <c r="K1798" s="444"/>
      <c r="L1798" s="450"/>
      <c r="M1798" s="430"/>
      <c r="N1798" s="1473"/>
      <c r="O1798" s="430"/>
      <c r="P1798" s="429"/>
      <c r="Q1798" s="1062"/>
      <c r="R1798" s="1062"/>
      <c r="S1798" s="1062"/>
      <c r="T1798" s="430"/>
      <c r="U1798" s="430"/>
      <c r="V1798" s="430"/>
      <c r="W1798" s="430"/>
      <c r="X1798" s="430"/>
      <c r="Y1798" s="430"/>
      <c r="Z1798" s="430"/>
      <c r="AA1798" s="430"/>
      <c r="AB1798" s="260"/>
      <c r="AC1798" s="260"/>
      <c r="AD1798" s="260"/>
      <c r="AE1798" s="260"/>
      <c r="AF1798" s="260"/>
      <c r="AG1798" s="260"/>
      <c r="AH1798" s="261" t="s">
        <v>364</v>
      </c>
      <c r="AI1798" s="261"/>
      <c r="AJ1798" s="267"/>
      <c r="AK1798" s="1633"/>
      <c r="AL1798" s="483"/>
      <c r="AM1798"/>
      <c r="AO1798" t="s">
        <v>364</v>
      </c>
      <c r="AQ1798" s="1453"/>
    </row>
    <row r="1799" spans="1:43" ht="24" customHeight="1" x14ac:dyDescent="0.2">
      <c r="A1799" s="804" t="s">
        <v>2220</v>
      </c>
      <c r="B1799" s="781" t="s">
        <v>2275</v>
      </c>
      <c r="C1799" s="977" t="s">
        <v>2539</v>
      </c>
      <c r="D1799" s="977" t="s">
        <v>2561</v>
      </c>
      <c r="E1799" s="769">
        <v>701</v>
      </c>
      <c r="F1799" s="268">
        <v>309</v>
      </c>
      <c r="G1799" s="268" t="s">
        <v>39</v>
      </c>
      <c r="H1799" s="268" t="s">
        <v>498</v>
      </c>
      <c r="I1799" s="898"/>
      <c r="J1799" s="302" t="s">
        <v>784</v>
      </c>
      <c r="K1799" s="271">
        <v>170</v>
      </c>
      <c r="L1799" s="327" t="s">
        <v>579</v>
      </c>
      <c r="M1799" s="272">
        <v>0.3</v>
      </c>
      <c r="N1799" s="1097"/>
      <c r="O1799" s="273">
        <v>4942.5527999999995</v>
      </c>
      <c r="P1799" s="269"/>
      <c r="Q1799" s="1055">
        <v>123.56382000000001</v>
      </c>
      <c r="R1799" s="1055">
        <v>318.30039999999997</v>
      </c>
      <c r="S1799" s="1055">
        <v>98.851050000000001</v>
      </c>
      <c r="T1799" s="274">
        <v>5483.2680699999992</v>
      </c>
      <c r="U1799" s="272">
        <v>882.80615999999998</v>
      </c>
      <c r="V1799" s="272">
        <v>6366.0742299999993</v>
      </c>
      <c r="W1799" s="275">
        <v>322.32900000000001</v>
      </c>
      <c r="X1799" s="275">
        <v>54.245999999999995</v>
      </c>
      <c r="Y1799" s="275">
        <v>141.13800000000001</v>
      </c>
      <c r="Z1799" s="272">
        <v>517.71299999999997</v>
      </c>
      <c r="AA1799" s="274">
        <v>6883.787229999999</v>
      </c>
      <c r="AB1799" s="339">
        <v>10552.07</v>
      </c>
      <c r="AC1799" s="339">
        <v>2460.4499999999998</v>
      </c>
      <c r="AD1799" s="339"/>
      <c r="AE1799" s="340">
        <v>11559.58</v>
      </c>
      <c r="AF1799" s="340">
        <v>2695.37</v>
      </c>
      <c r="AG1799" s="340"/>
      <c r="AH1799" s="842">
        <v>21138.737229999999</v>
      </c>
      <c r="AI1799" s="842">
        <v>124.35</v>
      </c>
      <c r="AJ1799" s="395"/>
      <c r="AK1799" s="1635">
        <v>281</v>
      </c>
      <c r="AL1799" s="484"/>
      <c r="AM1799" s="751" t="s">
        <v>2604</v>
      </c>
      <c r="AN1799" t="b">
        <v>0</v>
      </c>
      <c r="AO1799" t="e">
        <v>#NAME?</v>
      </c>
      <c r="AQ1799" s="1454"/>
    </row>
    <row r="1800" spans="1:43" outlineLevel="1" x14ac:dyDescent="0.2">
      <c r="A1800" s="787"/>
      <c r="B1800" s="781" t="s">
        <v>2275</v>
      </c>
      <c r="C1800" s="977"/>
      <c r="D1800" s="977"/>
      <c r="E1800" s="767">
        <v>701</v>
      </c>
      <c r="F1800" s="276">
        <v>309</v>
      </c>
      <c r="G1800" s="276" t="s">
        <v>39</v>
      </c>
      <c r="H1800" s="277"/>
      <c r="I1800" s="895">
        <v>180</v>
      </c>
      <c r="J1800" s="279" t="s">
        <v>543</v>
      </c>
      <c r="K1800" s="280"/>
      <c r="L1800" s="321"/>
      <c r="M1800" s="281">
        <v>0.26</v>
      </c>
      <c r="N1800" s="1463">
        <v>29</v>
      </c>
      <c r="O1800" s="283">
        <v>4305.6311999999998</v>
      </c>
      <c r="P1800" s="284">
        <v>2.5</v>
      </c>
      <c r="Q1800" s="1056">
        <v>107.64078000000001</v>
      </c>
      <c r="R1800" s="1056">
        <v>277.28264999999999</v>
      </c>
      <c r="S1800" s="1056">
        <v>86.112620000000007</v>
      </c>
      <c r="T1800" s="285">
        <v>4776.6672499999995</v>
      </c>
      <c r="U1800" s="286">
        <v>769.04342999999994</v>
      </c>
      <c r="V1800" s="286">
        <v>5545.7106799999992</v>
      </c>
      <c r="W1800" s="287">
        <v>279.35180000000003</v>
      </c>
      <c r="X1800" s="287">
        <v>47.013199999999998</v>
      </c>
      <c r="Y1800" s="287">
        <v>122.31959999999999</v>
      </c>
      <c r="Z1800" s="286">
        <v>448.68459999999999</v>
      </c>
      <c r="AA1800" s="285">
        <v>5994.3952799999988</v>
      </c>
      <c r="AB1800" s="350"/>
      <c r="AC1800" s="350"/>
      <c r="AD1800" s="350"/>
      <c r="AE1800" s="350"/>
      <c r="AF1800" s="350"/>
      <c r="AG1800" s="350"/>
      <c r="AH1800" s="843" t="s">
        <v>364</v>
      </c>
      <c r="AI1800" s="843"/>
      <c r="AJ1800" s="351"/>
      <c r="AK1800" s="1636"/>
      <c r="AL1800" s="483"/>
      <c r="AM1800"/>
      <c r="AO1800" t="s">
        <v>364</v>
      </c>
      <c r="AQ1800" s="1453"/>
    </row>
    <row r="1801" spans="1:43" outlineLevel="1" x14ac:dyDescent="0.2">
      <c r="A1801" s="787"/>
      <c r="B1801" s="781" t="s">
        <v>2275</v>
      </c>
      <c r="C1801" s="977"/>
      <c r="D1801" s="977"/>
      <c r="E1801" s="767">
        <v>701</v>
      </c>
      <c r="F1801" s="276">
        <v>309</v>
      </c>
      <c r="G1801" s="276" t="s">
        <v>39</v>
      </c>
      <c r="H1801" s="277"/>
      <c r="I1801" s="895">
        <v>200</v>
      </c>
      <c r="J1801" s="279" t="s">
        <v>1927</v>
      </c>
      <c r="K1801" s="277"/>
      <c r="L1801" s="322"/>
      <c r="M1801" s="281">
        <v>0.04</v>
      </c>
      <c r="N1801" s="1463">
        <v>28</v>
      </c>
      <c r="O1801" s="283">
        <v>636.92160000000001</v>
      </c>
      <c r="P1801" s="284">
        <v>2.5</v>
      </c>
      <c r="Q1801" s="1056">
        <v>15.92304</v>
      </c>
      <c r="R1801" s="1056">
        <v>41.017749999999999</v>
      </c>
      <c r="S1801" s="1056">
        <v>12.738429999999999</v>
      </c>
      <c r="T1801" s="285">
        <v>706.60082</v>
      </c>
      <c r="U1801" s="286">
        <v>113.76273</v>
      </c>
      <c r="V1801" s="286">
        <v>820.36355000000003</v>
      </c>
      <c r="W1801" s="287">
        <v>42.977200000000003</v>
      </c>
      <c r="X1801" s="287">
        <v>7.2328000000000001</v>
      </c>
      <c r="Y1801" s="287">
        <v>18.8184</v>
      </c>
      <c r="Z1801" s="286">
        <v>69.028400000000005</v>
      </c>
      <c r="AA1801" s="285">
        <v>889.39195000000007</v>
      </c>
      <c r="AB1801" s="249"/>
      <c r="AC1801" s="249"/>
      <c r="AD1801" s="249"/>
      <c r="AE1801" s="249"/>
      <c r="AF1801" s="249"/>
      <c r="AG1801" s="249"/>
      <c r="AH1801" s="225" t="s">
        <v>364</v>
      </c>
      <c r="AI1801" s="225"/>
      <c r="AJ1801" s="266"/>
      <c r="AK1801" s="1636"/>
      <c r="AL1801" s="483"/>
      <c r="AM1801"/>
      <c r="AO1801" t="s">
        <v>364</v>
      </c>
      <c r="AQ1801" s="1453"/>
    </row>
    <row r="1802" spans="1:43" ht="15" customHeight="1" outlineLevel="1" x14ac:dyDescent="0.2">
      <c r="A1802" s="787"/>
      <c r="B1802" s="807" t="s">
        <v>2275</v>
      </c>
      <c r="C1802" s="978"/>
      <c r="D1802" s="978"/>
      <c r="E1802" s="768">
        <v>701</v>
      </c>
      <c r="F1802" s="289">
        <v>309</v>
      </c>
      <c r="G1802" s="289" t="s">
        <v>39</v>
      </c>
      <c r="H1802" s="290"/>
      <c r="I1802" s="897" t="s">
        <v>587</v>
      </c>
      <c r="J1802" s="443" t="s">
        <v>785</v>
      </c>
      <c r="K1802" s="444"/>
      <c r="L1802" s="450"/>
      <c r="M1802" s="430"/>
      <c r="N1802" s="1473"/>
      <c r="O1802" s="430"/>
      <c r="P1802" s="429"/>
      <c r="Q1802" s="1062"/>
      <c r="R1802" s="1062"/>
      <c r="S1802" s="1062"/>
      <c r="T1802" s="430"/>
      <c r="U1802" s="430"/>
      <c r="V1802" s="430"/>
      <c r="W1802" s="430"/>
      <c r="X1802" s="430"/>
      <c r="Y1802" s="430"/>
      <c r="Z1802" s="430"/>
      <c r="AA1802" s="430"/>
      <c r="AB1802" s="260"/>
      <c r="AC1802" s="260"/>
      <c r="AD1802" s="260"/>
      <c r="AE1802" s="260"/>
      <c r="AF1802" s="260"/>
      <c r="AG1802" s="260"/>
      <c r="AH1802" s="261" t="s">
        <v>364</v>
      </c>
      <c r="AI1802" s="261"/>
      <c r="AJ1802" s="267"/>
      <c r="AK1802" s="1633"/>
      <c r="AL1802" s="483"/>
      <c r="AM1802"/>
      <c r="AO1802" t="s">
        <v>364</v>
      </c>
      <c r="AQ1802" s="1453"/>
    </row>
    <row r="1803" spans="1:43" ht="39.75" customHeight="1" outlineLevel="1" x14ac:dyDescent="0.2">
      <c r="A1803" s="1090" t="s">
        <v>2221</v>
      </c>
      <c r="B1803" s="1091" t="s">
        <v>2275</v>
      </c>
      <c r="C1803" s="1092" t="s">
        <v>2539</v>
      </c>
      <c r="D1803" s="1092" t="s">
        <v>2561</v>
      </c>
      <c r="E1803" s="1093">
        <v>701</v>
      </c>
      <c r="F1803" s="1094">
        <v>310</v>
      </c>
      <c r="G1803" s="1094" t="s">
        <v>245</v>
      </c>
      <c r="H1803" s="1094" t="s">
        <v>498</v>
      </c>
      <c r="I1803" s="1095"/>
      <c r="J1803" s="1045" t="s">
        <v>3026</v>
      </c>
      <c r="K1803" s="1088">
        <v>560</v>
      </c>
      <c r="L1803" s="1096" t="s">
        <v>3</v>
      </c>
      <c r="M1803" s="1055">
        <v>0.92</v>
      </c>
      <c r="N1803" s="1097"/>
      <c r="O1803" s="1055">
        <v>15158.860799999999</v>
      </c>
      <c r="P1803" s="1097"/>
      <c r="Q1803" s="1055">
        <v>378.97152</v>
      </c>
      <c r="R1803" s="1055">
        <v>976.23063000000002</v>
      </c>
      <c r="S1803" s="1055">
        <v>303.17722000000003</v>
      </c>
      <c r="T1803" s="1055">
        <v>16817.240169999997</v>
      </c>
      <c r="U1803" s="1055">
        <v>2707.5756700000002</v>
      </c>
      <c r="V1803" s="1055">
        <v>19524.815839999996</v>
      </c>
      <c r="W1803" s="1055">
        <v>988.47559999999999</v>
      </c>
      <c r="X1803" s="1055">
        <v>166.3544</v>
      </c>
      <c r="Y1803" s="1055">
        <v>432.82319999999999</v>
      </c>
      <c r="Z1803" s="1055">
        <v>1587.6532</v>
      </c>
      <c r="AA1803" s="1055">
        <v>21112.469039999996</v>
      </c>
      <c r="AB1803" s="1098">
        <v>3538.51</v>
      </c>
      <c r="AC1803" s="1098">
        <v>885.5</v>
      </c>
      <c r="AD1803" s="1098"/>
      <c r="AE1803" s="1069">
        <v>3876.37</v>
      </c>
      <c r="AF1803" s="1069">
        <v>970.05</v>
      </c>
      <c r="AG1803" s="1069"/>
      <c r="AH1803" s="1099">
        <v>25958.889039999995</v>
      </c>
      <c r="AI1803" s="1099">
        <v>46.36</v>
      </c>
      <c r="AJ1803" s="1100"/>
      <c r="AK1803" s="1635">
        <v>282</v>
      </c>
      <c r="AL1803" s="483"/>
      <c r="AM1803"/>
      <c r="AQ1803" s="1459"/>
    </row>
    <row r="1804" spans="1:43" ht="15" customHeight="1" outlineLevel="1" x14ac:dyDescent="0.2">
      <c r="A1804" s="787"/>
      <c r="B1804" s="781" t="s">
        <v>2275</v>
      </c>
      <c r="C1804" s="977"/>
      <c r="D1804" s="977"/>
      <c r="E1804" s="767">
        <v>701</v>
      </c>
      <c r="F1804" s="276">
        <v>310</v>
      </c>
      <c r="G1804" s="276" t="s">
        <v>245</v>
      </c>
      <c r="H1804" s="277"/>
      <c r="I1804" s="895">
        <v>180</v>
      </c>
      <c r="J1804" s="279" t="s">
        <v>543</v>
      </c>
      <c r="K1804" s="280"/>
      <c r="L1804" s="321"/>
      <c r="M1804" s="281">
        <v>0.8</v>
      </c>
      <c r="N1804" s="1463">
        <v>29</v>
      </c>
      <c r="O1804" s="283">
        <v>13248.096</v>
      </c>
      <c r="P1804" s="284">
        <v>2.5</v>
      </c>
      <c r="Q1804" s="1056">
        <v>331.20240000000001</v>
      </c>
      <c r="R1804" s="1056">
        <v>853.17737999999997</v>
      </c>
      <c r="S1804" s="1056">
        <v>264.96192000000002</v>
      </c>
      <c r="T1804" s="285">
        <v>14697.437699999999</v>
      </c>
      <c r="U1804" s="286">
        <v>2366.2874700000002</v>
      </c>
      <c r="V1804" s="286">
        <v>17063.725169999998</v>
      </c>
      <c r="W1804" s="287">
        <v>859.54399999999998</v>
      </c>
      <c r="X1804" s="287">
        <v>144.65600000000001</v>
      </c>
      <c r="Y1804" s="287">
        <v>376.36799999999999</v>
      </c>
      <c r="Z1804" s="286">
        <v>1380.568</v>
      </c>
      <c r="AA1804" s="285">
        <v>18444.293169999997</v>
      </c>
      <c r="AB1804" s="350"/>
      <c r="AC1804" s="350"/>
      <c r="AD1804" s="350"/>
      <c r="AE1804" s="350"/>
      <c r="AF1804" s="350"/>
      <c r="AG1804" s="350"/>
      <c r="AH1804" s="843" t="s">
        <v>364</v>
      </c>
      <c r="AI1804" s="843"/>
      <c r="AJ1804" s="351"/>
      <c r="AK1804" s="1636"/>
      <c r="AL1804" s="483"/>
      <c r="AM1804"/>
      <c r="AQ1804" s="1453"/>
    </row>
    <row r="1805" spans="1:43" ht="15" customHeight="1" outlineLevel="1" x14ac:dyDescent="0.2">
      <c r="A1805" s="787"/>
      <c r="B1805" s="781" t="s">
        <v>2275</v>
      </c>
      <c r="C1805" s="977"/>
      <c r="D1805" s="977"/>
      <c r="E1805" s="767">
        <v>701</v>
      </c>
      <c r="F1805" s="276">
        <v>310</v>
      </c>
      <c r="G1805" s="276" t="s">
        <v>245</v>
      </c>
      <c r="H1805" s="277"/>
      <c r="I1805" s="895">
        <v>200</v>
      </c>
      <c r="J1805" s="279" t="s">
        <v>1927</v>
      </c>
      <c r="K1805" s="277"/>
      <c r="L1805" s="322"/>
      <c r="M1805" s="281">
        <v>0.12</v>
      </c>
      <c r="N1805" s="1463">
        <v>28</v>
      </c>
      <c r="O1805" s="283">
        <v>1910.7647999999999</v>
      </c>
      <c r="P1805" s="284">
        <v>2.5</v>
      </c>
      <c r="Q1805" s="1056">
        <v>47.769120000000001</v>
      </c>
      <c r="R1805" s="1056">
        <v>123.05325000000001</v>
      </c>
      <c r="S1805" s="1056">
        <v>38.215299999999999</v>
      </c>
      <c r="T1805" s="285">
        <v>2119.8024699999996</v>
      </c>
      <c r="U1805" s="286">
        <v>341.28820000000002</v>
      </c>
      <c r="V1805" s="286">
        <v>2461.0906699999996</v>
      </c>
      <c r="W1805" s="287">
        <v>128.9316</v>
      </c>
      <c r="X1805" s="287">
        <v>21.698399999999999</v>
      </c>
      <c r="Y1805" s="287">
        <v>56.455199999999998</v>
      </c>
      <c r="Z1805" s="286">
        <v>207.08519999999999</v>
      </c>
      <c r="AA1805" s="285">
        <v>2668.1758699999996</v>
      </c>
      <c r="AB1805" s="249"/>
      <c r="AC1805" s="249"/>
      <c r="AD1805" s="249"/>
      <c r="AE1805" s="249"/>
      <c r="AF1805" s="249"/>
      <c r="AG1805" s="249"/>
      <c r="AH1805" s="225" t="s">
        <v>364</v>
      </c>
      <c r="AI1805" s="225"/>
      <c r="AJ1805" s="266"/>
      <c r="AK1805" s="1636"/>
      <c r="AL1805" s="483"/>
      <c r="AM1805"/>
      <c r="AQ1805" s="1453"/>
    </row>
    <row r="1806" spans="1:43" ht="15" customHeight="1" outlineLevel="1" x14ac:dyDescent="0.2">
      <c r="A1806" s="787"/>
      <c r="B1806" s="807" t="s">
        <v>2275</v>
      </c>
      <c r="C1806" s="978"/>
      <c r="D1806" s="978"/>
      <c r="E1806" s="768">
        <v>701</v>
      </c>
      <c r="F1806" s="289">
        <v>310</v>
      </c>
      <c r="G1806" s="289" t="s">
        <v>245</v>
      </c>
      <c r="H1806" s="290"/>
      <c r="I1806" s="897" t="s">
        <v>587</v>
      </c>
      <c r="J1806" s="443" t="s">
        <v>783</v>
      </c>
      <c r="K1806" s="444"/>
      <c r="L1806" s="450"/>
      <c r="M1806" s="430"/>
      <c r="N1806" s="1473"/>
      <c r="O1806" s="430"/>
      <c r="P1806" s="429"/>
      <c r="Q1806" s="1062"/>
      <c r="R1806" s="1062"/>
      <c r="S1806" s="1062"/>
      <c r="T1806" s="430"/>
      <c r="U1806" s="430"/>
      <c r="V1806" s="430"/>
      <c r="W1806" s="430"/>
      <c r="X1806" s="430"/>
      <c r="Y1806" s="430"/>
      <c r="Z1806" s="430"/>
      <c r="AA1806" s="430"/>
      <c r="AB1806" s="260"/>
      <c r="AC1806" s="260"/>
      <c r="AD1806" s="260"/>
      <c r="AE1806" s="260"/>
      <c r="AF1806" s="260"/>
      <c r="AG1806" s="260"/>
      <c r="AH1806" s="261" t="s">
        <v>364</v>
      </c>
      <c r="AI1806" s="261"/>
      <c r="AJ1806" s="267"/>
      <c r="AK1806" s="1636"/>
      <c r="AL1806" s="483"/>
      <c r="AM1806"/>
      <c r="AQ1806" s="1453"/>
    </row>
    <row r="1807" spans="1:43" s="3" customFormat="1" ht="39" customHeight="1" x14ac:dyDescent="0.2">
      <c r="A1807" s="1090" t="s">
        <v>3025</v>
      </c>
      <c r="B1807" s="1091" t="s">
        <v>2275</v>
      </c>
      <c r="C1807" s="1092" t="s">
        <v>2539</v>
      </c>
      <c r="D1807" s="1092" t="s">
        <v>2561</v>
      </c>
      <c r="E1807" s="1093">
        <v>701</v>
      </c>
      <c r="F1807" s="1094">
        <v>310</v>
      </c>
      <c r="G1807" s="1094" t="s">
        <v>2728</v>
      </c>
      <c r="H1807" s="1094" t="s">
        <v>498</v>
      </c>
      <c r="I1807" s="1095"/>
      <c r="J1807" s="1045" t="s">
        <v>2729</v>
      </c>
      <c r="K1807" s="1088">
        <v>560</v>
      </c>
      <c r="L1807" s="1096" t="s">
        <v>3</v>
      </c>
      <c r="M1807" s="1055">
        <v>0.92</v>
      </c>
      <c r="N1807" s="1097"/>
      <c r="O1807" s="1055">
        <v>15158.860799999999</v>
      </c>
      <c r="P1807" s="1097"/>
      <c r="Q1807" s="1055">
        <v>378.97152</v>
      </c>
      <c r="R1807" s="1055">
        <v>976.23063000000002</v>
      </c>
      <c r="S1807" s="1055">
        <v>303.17722000000003</v>
      </c>
      <c r="T1807" s="1055">
        <v>16817.240169999997</v>
      </c>
      <c r="U1807" s="1055">
        <v>2707.5756700000002</v>
      </c>
      <c r="V1807" s="1055">
        <v>19524.815839999996</v>
      </c>
      <c r="W1807" s="1055">
        <v>988.47559999999999</v>
      </c>
      <c r="X1807" s="1055">
        <v>166.3544</v>
      </c>
      <c r="Y1807" s="1055">
        <v>432.82319999999999</v>
      </c>
      <c r="Z1807" s="1055">
        <v>1587.6532</v>
      </c>
      <c r="AA1807" s="1055">
        <v>21112.469039999996</v>
      </c>
      <c r="AB1807" s="1098">
        <v>3538.51</v>
      </c>
      <c r="AC1807" s="1098">
        <v>885.5</v>
      </c>
      <c r="AD1807" s="1098"/>
      <c r="AE1807" s="1069">
        <v>3876.37</v>
      </c>
      <c r="AF1807" s="1069">
        <v>970.05</v>
      </c>
      <c r="AG1807" s="1069"/>
      <c r="AH1807" s="1099">
        <v>25958.889039999995</v>
      </c>
      <c r="AI1807" s="1099">
        <v>46.36</v>
      </c>
      <c r="AJ1807" s="1100"/>
      <c r="AK1807" s="1649">
        <v>283</v>
      </c>
      <c r="AL1807" s="1101"/>
      <c r="AM1807" s="1102" t="s">
        <v>2604</v>
      </c>
      <c r="AN1807" s="3" t="b">
        <v>0</v>
      </c>
      <c r="AO1807" s="3" t="e">
        <v>#NAME?</v>
      </c>
      <c r="AQ1807" s="1459"/>
    </row>
    <row r="1808" spans="1:43" outlineLevel="1" x14ac:dyDescent="0.2">
      <c r="A1808" s="787"/>
      <c r="B1808" s="781" t="s">
        <v>2275</v>
      </c>
      <c r="C1808" s="977"/>
      <c r="D1808" s="977"/>
      <c r="E1808" s="767">
        <v>701</v>
      </c>
      <c r="F1808" s="276">
        <v>310</v>
      </c>
      <c r="G1808" s="276" t="s">
        <v>2728</v>
      </c>
      <c r="H1808" s="277"/>
      <c r="I1808" s="895">
        <v>180</v>
      </c>
      <c r="J1808" s="279" t="s">
        <v>543</v>
      </c>
      <c r="K1808" s="280"/>
      <c r="L1808" s="321"/>
      <c r="M1808" s="281">
        <v>0.8</v>
      </c>
      <c r="N1808" s="1463">
        <v>29</v>
      </c>
      <c r="O1808" s="283">
        <v>13248.096</v>
      </c>
      <c r="P1808" s="284">
        <v>2.5</v>
      </c>
      <c r="Q1808" s="1056">
        <v>331.20240000000001</v>
      </c>
      <c r="R1808" s="1056">
        <v>853.17737999999997</v>
      </c>
      <c r="S1808" s="1056">
        <v>264.96192000000002</v>
      </c>
      <c r="T1808" s="285">
        <v>14697.437699999999</v>
      </c>
      <c r="U1808" s="286">
        <v>2366.2874700000002</v>
      </c>
      <c r="V1808" s="286">
        <v>17063.725169999998</v>
      </c>
      <c r="W1808" s="287">
        <v>859.54399999999998</v>
      </c>
      <c r="X1808" s="287">
        <v>144.65600000000001</v>
      </c>
      <c r="Y1808" s="287">
        <v>376.36799999999999</v>
      </c>
      <c r="Z1808" s="286">
        <v>1380.568</v>
      </c>
      <c r="AA1808" s="285">
        <v>18444.293169999997</v>
      </c>
      <c r="AB1808" s="350"/>
      <c r="AC1808" s="350"/>
      <c r="AD1808" s="350"/>
      <c r="AE1808" s="350"/>
      <c r="AF1808" s="350"/>
      <c r="AG1808" s="350"/>
      <c r="AH1808" s="843" t="s">
        <v>364</v>
      </c>
      <c r="AI1808" s="843"/>
      <c r="AJ1808" s="351"/>
      <c r="AK1808" s="1636"/>
      <c r="AL1808" s="483"/>
      <c r="AM1808"/>
      <c r="AO1808" t="s">
        <v>364</v>
      </c>
      <c r="AQ1808" s="1453"/>
    </row>
    <row r="1809" spans="1:43" outlineLevel="1" x14ac:dyDescent="0.2">
      <c r="A1809" s="787"/>
      <c r="B1809" s="781" t="s">
        <v>2275</v>
      </c>
      <c r="C1809" s="977"/>
      <c r="D1809" s="977"/>
      <c r="E1809" s="767">
        <v>701</v>
      </c>
      <c r="F1809" s="276">
        <v>310</v>
      </c>
      <c r="G1809" s="276" t="s">
        <v>2728</v>
      </c>
      <c r="H1809" s="277"/>
      <c r="I1809" s="895">
        <v>200</v>
      </c>
      <c r="J1809" s="279" t="s">
        <v>1927</v>
      </c>
      <c r="K1809" s="277"/>
      <c r="L1809" s="322"/>
      <c r="M1809" s="281">
        <v>0.12</v>
      </c>
      <c r="N1809" s="1463">
        <v>28</v>
      </c>
      <c r="O1809" s="283">
        <v>1910.7647999999999</v>
      </c>
      <c r="P1809" s="284">
        <v>2.5</v>
      </c>
      <c r="Q1809" s="1056">
        <v>47.769120000000001</v>
      </c>
      <c r="R1809" s="1056">
        <v>123.05325000000001</v>
      </c>
      <c r="S1809" s="1056">
        <v>38.215299999999999</v>
      </c>
      <c r="T1809" s="285">
        <v>2119.8024699999996</v>
      </c>
      <c r="U1809" s="286">
        <v>341.28820000000002</v>
      </c>
      <c r="V1809" s="286">
        <v>2461.0906699999996</v>
      </c>
      <c r="W1809" s="287">
        <v>128.9316</v>
      </c>
      <c r="X1809" s="287">
        <v>21.698399999999999</v>
      </c>
      <c r="Y1809" s="287">
        <v>56.455199999999998</v>
      </c>
      <c r="Z1809" s="286">
        <v>207.08519999999999</v>
      </c>
      <c r="AA1809" s="285">
        <v>2668.1758699999996</v>
      </c>
      <c r="AB1809" s="249"/>
      <c r="AC1809" s="249"/>
      <c r="AD1809" s="249"/>
      <c r="AE1809" s="249"/>
      <c r="AF1809" s="249"/>
      <c r="AG1809" s="249"/>
      <c r="AH1809" s="225" t="s">
        <v>364</v>
      </c>
      <c r="AI1809" s="225"/>
      <c r="AJ1809" s="266"/>
      <c r="AK1809" s="1636"/>
      <c r="AL1809" s="483"/>
      <c r="AM1809"/>
      <c r="AO1809" t="s">
        <v>364</v>
      </c>
      <c r="AQ1809" s="1453"/>
    </row>
    <row r="1810" spans="1:43" ht="15" customHeight="1" outlineLevel="1" x14ac:dyDescent="0.2">
      <c r="A1810" s="787"/>
      <c r="B1810" s="807" t="s">
        <v>2275</v>
      </c>
      <c r="C1810" s="978"/>
      <c r="D1810" s="978"/>
      <c r="E1810" s="768">
        <v>701</v>
      </c>
      <c r="F1810" s="289">
        <v>310</v>
      </c>
      <c r="G1810" s="276" t="s">
        <v>2728</v>
      </c>
      <c r="H1810" s="290"/>
      <c r="I1810" s="897" t="s">
        <v>587</v>
      </c>
      <c r="J1810" s="443" t="s">
        <v>783</v>
      </c>
      <c r="K1810" s="444"/>
      <c r="L1810" s="450"/>
      <c r="M1810" s="430"/>
      <c r="N1810" s="1473"/>
      <c r="O1810" s="430"/>
      <c r="P1810" s="429"/>
      <c r="Q1810" s="1062"/>
      <c r="R1810" s="1062"/>
      <c r="S1810" s="1062"/>
      <c r="T1810" s="430"/>
      <c r="U1810" s="430"/>
      <c r="V1810" s="430"/>
      <c r="W1810" s="430"/>
      <c r="X1810" s="430"/>
      <c r="Y1810" s="430"/>
      <c r="Z1810" s="430"/>
      <c r="AA1810" s="430"/>
      <c r="AB1810" s="260"/>
      <c r="AC1810" s="260"/>
      <c r="AD1810" s="260"/>
      <c r="AE1810" s="260"/>
      <c r="AF1810" s="260"/>
      <c r="AG1810" s="260"/>
      <c r="AH1810" s="261" t="s">
        <v>364</v>
      </c>
      <c r="AI1810" s="261"/>
      <c r="AJ1810" s="267"/>
      <c r="AK1810" s="1633"/>
      <c r="AL1810" s="483"/>
      <c r="AM1810"/>
      <c r="AO1810" t="s">
        <v>364</v>
      </c>
      <c r="AQ1810" s="1453"/>
    </row>
    <row r="1811" spans="1:43" ht="24" customHeight="1" x14ac:dyDescent="0.2">
      <c r="A1811" s="804" t="s">
        <v>2222</v>
      </c>
      <c r="B1811" s="781" t="s">
        <v>2276</v>
      </c>
      <c r="C1811" s="977" t="s">
        <v>2539</v>
      </c>
      <c r="D1811" s="977" t="s">
        <v>293</v>
      </c>
      <c r="E1811" s="769">
        <v>705</v>
      </c>
      <c r="F1811" s="268">
        <v>822</v>
      </c>
      <c r="G1811" s="268" t="s">
        <v>167</v>
      </c>
      <c r="H1811" s="268" t="s">
        <v>498</v>
      </c>
      <c r="I1811" s="898"/>
      <c r="J1811" s="302" t="s">
        <v>786</v>
      </c>
      <c r="K1811" s="271">
        <v>12</v>
      </c>
      <c r="L1811" s="327" t="s">
        <v>641</v>
      </c>
      <c r="M1811" s="272">
        <v>8.07</v>
      </c>
      <c r="N1811" s="1097"/>
      <c r="O1811" s="273">
        <v>169147.8192</v>
      </c>
      <c r="P1811" s="269"/>
      <c r="Q1811" s="1055">
        <v>4228.6954800000003</v>
      </c>
      <c r="R1811" s="1055">
        <v>10893.119560000001</v>
      </c>
      <c r="S1811" s="1055">
        <v>3382.9563799999996</v>
      </c>
      <c r="T1811" s="274">
        <v>187652.59062</v>
      </c>
      <c r="U1811" s="272">
        <v>30212.06709</v>
      </c>
      <c r="V1811" s="272">
        <v>217864.65771</v>
      </c>
      <c r="W1811" s="275">
        <v>8670.6501000000007</v>
      </c>
      <c r="X1811" s="275">
        <v>1459.2174</v>
      </c>
      <c r="Y1811" s="275">
        <v>3796.6122000000005</v>
      </c>
      <c r="Z1811" s="272">
        <v>13926.479700000002</v>
      </c>
      <c r="AA1811" s="274">
        <v>231791.13741000002</v>
      </c>
      <c r="AB1811" s="339">
        <v>287406.40000000002</v>
      </c>
      <c r="AC1811" s="339">
        <v>41291.660000000003</v>
      </c>
      <c r="AD1811" s="339"/>
      <c r="AE1811" s="340">
        <v>314847.96000000002</v>
      </c>
      <c r="AF1811" s="340">
        <v>45234.19</v>
      </c>
      <c r="AG1811" s="340"/>
      <c r="AH1811" s="842">
        <v>591873.28741000011</v>
      </c>
      <c r="AI1811" s="842">
        <v>49322.77</v>
      </c>
      <c r="AJ1811" s="395"/>
      <c r="AK1811" s="1635">
        <v>284</v>
      </c>
      <c r="AL1811" s="484"/>
      <c r="AM1811" s="751" t="s">
        <v>2604</v>
      </c>
      <c r="AN1811" t="b">
        <v>0</v>
      </c>
      <c r="AO1811" t="e">
        <v>#NAME?</v>
      </c>
      <c r="AQ1811" s="1454"/>
    </row>
    <row r="1812" spans="1:43" outlineLevel="1" x14ac:dyDescent="0.2">
      <c r="A1812" s="787"/>
      <c r="B1812" s="781" t="s">
        <v>2276</v>
      </c>
      <c r="C1812" s="977"/>
      <c r="D1812" s="977"/>
      <c r="E1812" s="767">
        <v>705</v>
      </c>
      <c r="F1812" s="276">
        <v>822</v>
      </c>
      <c r="G1812" s="276" t="s">
        <v>167</v>
      </c>
      <c r="H1812" s="277"/>
      <c r="I1812" s="895">
        <v>93</v>
      </c>
      <c r="J1812" s="279" t="s">
        <v>521</v>
      </c>
      <c r="K1812" s="280"/>
      <c r="L1812" s="321"/>
      <c r="M1812" s="281">
        <v>1</v>
      </c>
      <c r="N1812" s="1463">
        <v>45</v>
      </c>
      <c r="O1812" s="283">
        <v>31016.52</v>
      </c>
      <c r="P1812" s="284">
        <v>2.5</v>
      </c>
      <c r="Q1812" s="1056">
        <v>775.41300000000001</v>
      </c>
      <c r="R1812" s="1056">
        <v>1997.46389</v>
      </c>
      <c r="S1812" s="1056">
        <v>620.33040000000005</v>
      </c>
      <c r="T1812" s="285">
        <v>34409.727290000003</v>
      </c>
      <c r="U1812" s="286">
        <v>5539.9660899999999</v>
      </c>
      <c r="V1812" s="286">
        <v>39949.693380000004</v>
      </c>
      <c r="W1812" s="287">
        <v>1074.43</v>
      </c>
      <c r="X1812" s="287">
        <v>180.82</v>
      </c>
      <c r="Y1812" s="287">
        <v>470.46</v>
      </c>
      <c r="Z1812" s="286">
        <v>1725.71</v>
      </c>
      <c r="AA1812" s="285">
        <v>41675.403380000003</v>
      </c>
      <c r="AB1812" s="350"/>
      <c r="AC1812" s="350"/>
      <c r="AD1812" s="350"/>
      <c r="AE1812" s="350"/>
      <c r="AF1812" s="350"/>
      <c r="AG1812" s="350"/>
      <c r="AH1812" s="843" t="s">
        <v>364</v>
      </c>
      <c r="AI1812" s="843"/>
      <c r="AJ1812" s="351"/>
      <c r="AK1812" s="1636"/>
      <c r="AL1812" s="483"/>
      <c r="AM1812"/>
      <c r="AO1812" t="s">
        <v>364</v>
      </c>
      <c r="AQ1812" s="1453"/>
    </row>
    <row r="1813" spans="1:43" outlineLevel="1" x14ac:dyDescent="0.2">
      <c r="A1813" s="787"/>
      <c r="B1813" s="781" t="s">
        <v>2276</v>
      </c>
      <c r="C1813" s="977"/>
      <c r="D1813" s="977"/>
      <c r="E1813" s="767">
        <v>705</v>
      </c>
      <c r="F1813" s="276">
        <v>822</v>
      </c>
      <c r="G1813" s="276" t="s">
        <v>167</v>
      </c>
      <c r="H1813" s="277"/>
      <c r="I1813" s="895">
        <v>92</v>
      </c>
      <c r="J1813" s="279" t="s">
        <v>520</v>
      </c>
      <c r="K1813" s="277"/>
      <c r="L1813" s="322"/>
      <c r="M1813" s="281">
        <v>2</v>
      </c>
      <c r="N1813" s="1463">
        <v>41</v>
      </c>
      <c r="O1813" s="283">
        <v>53026.32</v>
      </c>
      <c r="P1813" s="284">
        <v>2.5</v>
      </c>
      <c r="Q1813" s="1056">
        <v>1325.6579999999999</v>
      </c>
      <c r="R1813" s="1056">
        <v>3414.8950100000002</v>
      </c>
      <c r="S1813" s="1056">
        <v>1060.5264</v>
      </c>
      <c r="T1813" s="285">
        <v>58827.399410000005</v>
      </c>
      <c r="U1813" s="286">
        <v>9471.2113100000006</v>
      </c>
      <c r="V1813" s="286">
        <v>68298.610720000011</v>
      </c>
      <c r="W1813" s="287">
        <v>2148.86</v>
      </c>
      <c r="X1813" s="287">
        <v>361.64</v>
      </c>
      <c r="Y1813" s="287">
        <v>940.92</v>
      </c>
      <c r="Z1813" s="286">
        <v>3451.42</v>
      </c>
      <c r="AA1813" s="285">
        <v>71750.03072000001</v>
      </c>
      <c r="AB1813" s="249"/>
      <c r="AC1813" s="249"/>
      <c r="AD1813" s="249"/>
      <c r="AE1813" s="249"/>
      <c r="AF1813" s="249"/>
      <c r="AG1813" s="249"/>
      <c r="AH1813" s="225" t="s">
        <v>364</v>
      </c>
      <c r="AI1813" s="225"/>
      <c r="AJ1813" s="266"/>
      <c r="AK1813" s="1636"/>
      <c r="AL1813" s="483"/>
      <c r="AM1813"/>
      <c r="AO1813" t="s">
        <v>364</v>
      </c>
      <c r="AQ1813" s="1453"/>
    </row>
    <row r="1814" spans="1:43" outlineLevel="1" x14ac:dyDescent="0.2">
      <c r="A1814" s="787"/>
      <c r="B1814" s="781" t="s">
        <v>2276</v>
      </c>
      <c r="C1814" s="977"/>
      <c r="D1814" s="977"/>
      <c r="E1814" s="767">
        <v>705</v>
      </c>
      <c r="F1814" s="276">
        <v>822</v>
      </c>
      <c r="G1814" s="276" t="s">
        <v>167</v>
      </c>
      <c r="H1814" s="277"/>
      <c r="I1814" s="895">
        <v>204</v>
      </c>
      <c r="J1814" s="279" t="s">
        <v>513</v>
      </c>
      <c r="K1814" s="277"/>
      <c r="L1814" s="322"/>
      <c r="M1814" s="281">
        <v>1</v>
      </c>
      <c r="N1814" s="1463">
        <v>35</v>
      </c>
      <c r="O1814" s="283">
        <v>20953.560000000001</v>
      </c>
      <c r="P1814" s="284">
        <v>2.5</v>
      </c>
      <c r="Q1814" s="1056">
        <v>523.83900000000006</v>
      </c>
      <c r="R1814" s="1056">
        <v>1349.4092599999999</v>
      </c>
      <c r="S1814" s="1056">
        <v>419.07119999999998</v>
      </c>
      <c r="T1814" s="285">
        <v>23245.87946</v>
      </c>
      <c r="U1814" s="286">
        <v>3742.5865899999999</v>
      </c>
      <c r="V1814" s="286">
        <v>26988.466049999999</v>
      </c>
      <c r="W1814" s="287">
        <v>1074.43</v>
      </c>
      <c r="X1814" s="287">
        <v>180.82</v>
      </c>
      <c r="Y1814" s="287">
        <v>470.46</v>
      </c>
      <c r="Z1814" s="286">
        <v>1725.71</v>
      </c>
      <c r="AA1814" s="285">
        <v>28714.176049999998</v>
      </c>
      <c r="AB1814" s="249"/>
      <c r="AC1814" s="249"/>
      <c r="AD1814" s="249"/>
      <c r="AE1814" s="249"/>
      <c r="AF1814" s="249"/>
      <c r="AG1814" s="249"/>
      <c r="AH1814" s="225" t="s">
        <v>364</v>
      </c>
      <c r="AI1814" s="225"/>
      <c r="AJ1814" s="266"/>
      <c r="AK1814" s="1636"/>
      <c r="AL1814" s="483"/>
      <c r="AM1814"/>
      <c r="AO1814" t="s">
        <v>364</v>
      </c>
      <c r="AQ1814" s="1453"/>
    </row>
    <row r="1815" spans="1:43" outlineLevel="1" x14ac:dyDescent="0.2">
      <c r="A1815" s="787"/>
      <c r="B1815" s="781" t="s">
        <v>2276</v>
      </c>
      <c r="C1815" s="977"/>
      <c r="D1815" s="977"/>
      <c r="E1815" s="767">
        <v>705</v>
      </c>
      <c r="F1815" s="276">
        <v>822</v>
      </c>
      <c r="G1815" s="276" t="s">
        <v>167</v>
      </c>
      <c r="H1815" s="277"/>
      <c r="I1815" s="895">
        <v>91</v>
      </c>
      <c r="J1815" s="279" t="s">
        <v>523</v>
      </c>
      <c r="K1815" s="277"/>
      <c r="L1815" s="322"/>
      <c r="M1815" s="281">
        <v>3</v>
      </c>
      <c r="N1815" s="1463">
        <v>28</v>
      </c>
      <c r="O1815" s="283">
        <v>47769.120000000003</v>
      </c>
      <c r="P1815" s="284">
        <v>2.5</v>
      </c>
      <c r="Q1815" s="1056">
        <v>1194.2280000000001</v>
      </c>
      <c r="R1815" s="1056">
        <v>3076.33133</v>
      </c>
      <c r="S1815" s="1056">
        <v>955.38239999999996</v>
      </c>
      <c r="T1815" s="285">
        <v>52995.061730000009</v>
      </c>
      <c r="U1815" s="286">
        <v>8532.2049399999996</v>
      </c>
      <c r="V1815" s="286">
        <v>61527.266670000012</v>
      </c>
      <c r="W1815" s="287">
        <v>3223.29</v>
      </c>
      <c r="X1815" s="287">
        <v>542.46</v>
      </c>
      <c r="Y1815" s="287">
        <v>1411.38</v>
      </c>
      <c r="Z1815" s="286">
        <v>5177.13</v>
      </c>
      <c r="AA1815" s="285">
        <v>66704.396670000016</v>
      </c>
      <c r="AB1815" s="249"/>
      <c r="AC1815" s="249"/>
      <c r="AD1815" s="249"/>
      <c r="AE1815" s="249"/>
      <c r="AF1815" s="249"/>
      <c r="AG1815" s="249"/>
      <c r="AH1815" s="225" t="s">
        <v>364</v>
      </c>
      <c r="AI1815" s="225"/>
      <c r="AJ1815" s="266"/>
      <c r="AK1815" s="1636"/>
      <c r="AL1815" s="483"/>
      <c r="AM1815"/>
      <c r="AO1815" t="s">
        <v>364</v>
      </c>
      <c r="AQ1815" s="1453"/>
    </row>
    <row r="1816" spans="1:43" outlineLevel="1" x14ac:dyDescent="0.2">
      <c r="A1816" s="787"/>
      <c r="B1816" s="807" t="s">
        <v>2276</v>
      </c>
      <c r="C1816" s="978"/>
      <c r="D1816" s="978"/>
      <c r="E1816" s="768">
        <v>705</v>
      </c>
      <c r="F1816" s="289">
        <v>822</v>
      </c>
      <c r="G1816" s="289" t="s">
        <v>167</v>
      </c>
      <c r="H1816" s="290"/>
      <c r="I1816" s="899">
        <v>200</v>
      </c>
      <c r="J1816" s="292" t="s">
        <v>1927</v>
      </c>
      <c r="K1816" s="290"/>
      <c r="L1816" s="656"/>
      <c r="M1816" s="294">
        <v>1.07</v>
      </c>
      <c r="N1816" s="1465">
        <v>27</v>
      </c>
      <c r="O1816" s="283">
        <v>16382.299199999999</v>
      </c>
      <c r="P1816" s="297">
        <v>2.5</v>
      </c>
      <c r="Q1816" s="1056">
        <v>409.55748</v>
      </c>
      <c r="R1816" s="1056">
        <v>1055.02007</v>
      </c>
      <c r="S1816" s="1056">
        <v>327.64598000000001</v>
      </c>
      <c r="T1816" s="298">
        <v>18174.522730000001</v>
      </c>
      <c r="U1816" s="286">
        <v>2926.09816</v>
      </c>
      <c r="V1816" s="299">
        <v>21100.620890000002</v>
      </c>
      <c r="W1816" s="287">
        <v>1149.6401000000001</v>
      </c>
      <c r="X1816" s="287">
        <v>193.47739999999999</v>
      </c>
      <c r="Y1816" s="287">
        <v>503.3922</v>
      </c>
      <c r="Z1816" s="299">
        <v>1846.5097000000001</v>
      </c>
      <c r="AA1816" s="298">
        <v>22947.130590000001</v>
      </c>
      <c r="AB1816" s="260"/>
      <c r="AC1816" s="260"/>
      <c r="AD1816" s="260"/>
      <c r="AE1816" s="260"/>
      <c r="AF1816" s="260"/>
      <c r="AG1816" s="260"/>
      <c r="AH1816" s="261" t="s">
        <v>364</v>
      </c>
      <c r="AI1816" s="261"/>
      <c r="AJ1816" s="267"/>
      <c r="AK1816" s="1633"/>
      <c r="AL1816" s="483"/>
      <c r="AM1816"/>
      <c r="AO1816" t="s">
        <v>364</v>
      </c>
      <c r="AQ1816" s="1453"/>
    </row>
    <row r="1817" spans="1:43" ht="24" customHeight="1" x14ac:dyDescent="0.2">
      <c r="A1817" s="804" t="s">
        <v>2223</v>
      </c>
      <c r="B1817" s="781" t="s">
        <v>2276</v>
      </c>
      <c r="C1817" s="977" t="s">
        <v>2539</v>
      </c>
      <c r="D1817" s="977" t="s">
        <v>293</v>
      </c>
      <c r="E1817" s="769">
        <v>705</v>
      </c>
      <c r="F1817" s="268">
        <v>822</v>
      </c>
      <c r="G1817" s="268" t="s">
        <v>343</v>
      </c>
      <c r="H1817" s="268" t="s">
        <v>498</v>
      </c>
      <c r="I1817" s="898"/>
      <c r="J1817" s="302" t="s">
        <v>787</v>
      </c>
      <c r="K1817" s="271">
        <v>12</v>
      </c>
      <c r="L1817" s="327" t="s">
        <v>641</v>
      </c>
      <c r="M1817" s="272">
        <v>6.92</v>
      </c>
      <c r="N1817" s="1097"/>
      <c r="O1817" s="273">
        <v>173164.6752</v>
      </c>
      <c r="P1817" s="269"/>
      <c r="Q1817" s="1055">
        <v>4329.1168800000005</v>
      </c>
      <c r="R1817" s="1055">
        <v>11151.80508</v>
      </c>
      <c r="S1817" s="1055">
        <v>3463.2935000000002</v>
      </c>
      <c r="T1817" s="274">
        <v>192108.89065999998</v>
      </c>
      <c r="U1817" s="272">
        <v>30929.53139</v>
      </c>
      <c r="V1817" s="272">
        <v>223038.42204999999</v>
      </c>
      <c r="W1817" s="275">
        <v>7435.0555999999997</v>
      </c>
      <c r="X1817" s="275">
        <v>1251.2744</v>
      </c>
      <c r="Y1817" s="275">
        <v>3255.5832</v>
      </c>
      <c r="Z1817" s="272">
        <v>11941.913200000001</v>
      </c>
      <c r="AA1817" s="274">
        <v>234980.33525</v>
      </c>
      <c r="AB1817" s="339">
        <v>28810.23</v>
      </c>
      <c r="AC1817" s="339">
        <v>2864.98</v>
      </c>
      <c r="AD1817" s="339"/>
      <c r="AE1817" s="340">
        <v>31561.03</v>
      </c>
      <c r="AF1817" s="340">
        <v>3138.53</v>
      </c>
      <c r="AG1817" s="340"/>
      <c r="AH1817" s="842">
        <v>269679.89525000006</v>
      </c>
      <c r="AI1817" s="842">
        <v>22473.32</v>
      </c>
      <c r="AJ1817" s="395"/>
      <c r="AK1817" s="1635">
        <v>285</v>
      </c>
      <c r="AL1817" s="484"/>
      <c r="AM1817" s="751" t="s">
        <v>2604</v>
      </c>
      <c r="AN1817" t="b">
        <v>0</v>
      </c>
      <c r="AO1817" t="e">
        <v>#NAME?</v>
      </c>
      <c r="AQ1817" s="1454"/>
    </row>
    <row r="1818" spans="1:43" outlineLevel="1" x14ac:dyDescent="0.2">
      <c r="A1818" s="787"/>
      <c r="B1818" s="781" t="s">
        <v>2276</v>
      </c>
      <c r="C1818" s="977"/>
      <c r="D1818" s="977"/>
      <c r="E1818" s="767">
        <v>705</v>
      </c>
      <c r="F1818" s="276">
        <v>822</v>
      </c>
      <c r="G1818" s="276" t="s">
        <v>343</v>
      </c>
      <c r="H1818" s="277"/>
      <c r="I1818" s="895">
        <v>92</v>
      </c>
      <c r="J1818" s="279" t="s">
        <v>520</v>
      </c>
      <c r="K1818" s="277"/>
      <c r="L1818" s="322"/>
      <c r="M1818" s="281">
        <v>6</v>
      </c>
      <c r="N1818" s="1463">
        <v>41</v>
      </c>
      <c r="O1818" s="283">
        <v>159078.96</v>
      </c>
      <c r="P1818" s="284">
        <v>2.5</v>
      </c>
      <c r="Q1818" s="1056">
        <v>3976.9740000000002</v>
      </c>
      <c r="R1818" s="1056">
        <v>10244.685020000001</v>
      </c>
      <c r="S1818" s="1056">
        <v>3181.5792000000001</v>
      </c>
      <c r="T1818" s="285">
        <v>176482.19821999999</v>
      </c>
      <c r="U1818" s="286">
        <v>28413.63391</v>
      </c>
      <c r="V1818" s="286">
        <v>204895.83213</v>
      </c>
      <c r="W1818" s="287">
        <v>6446.58</v>
      </c>
      <c r="X1818" s="287">
        <v>1084.92</v>
      </c>
      <c r="Y1818" s="287">
        <v>2822.76</v>
      </c>
      <c r="Z1818" s="286">
        <v>10354.26</v>
      </c>
      <c r="AA1818" s="285">
        <v>215250.09213</v>
      </c>
      <c r="AB1818" s="350"/>
      <c r="AC1818" s="350"/>
      <c r="AD1818" s="350"/>
      <c r="AE1818" s="350"/>
      <c r="AF1818" s="350"/>
      <c r="AG1818" s="350"/>
      <c r="AH1818" s="843" t="s">
        <v>364</v>
      </c>
      <c r="AI1818" s="843"/>
      <c r="AJ1818" s="351"/>
      <c r="AK1818" s="1636"/>
      <c r="AL1818" s="483"/>
      <c r="AM1818"/>
      <c r="AO1818" t="s">
        <v>364</v>
      </c>
      <c r="AQ1818" s="1453"/>
    </row>
    <row r="1819" spans="1:43" outlineLevel="1" x14ac:dyDescent="0.2">
      <c r="A1819" s="787"/>
      <c r="B1819" s="807" t="s">
        <v>2276</v>
      </c>
      <c r="C1819" s="978"/>
      <c r="D1819" s="978"/>
      <c r="E1819" s="768">
        <v>705</v>
      </c>
      <c r="F1819" s="289">
        <v>822</v>
      </c>
      <c r="G1819" s="289" t="s">
        <v>343</v>
      </c>
      <c r="H1819" s="290"/>
      <c r="I1819" s="899">
        <v>200</v>
      </c>
      <c r="J1819" s="292" t="s">
        <v>1927</v>
      </c>
      <c r="K1819" s="290"/>
      <c r="L1819" s="656"/>
      <c r="M1819" s="294">
        <v>0.92</v>
      </c>
      <c r="N1819" s="1465">
        <v>27</v>
      </c>
      <c r="O1819" s="283">
        <v>14085.715200000001</v>
      </c>
      <c r="P1819" s="297">
        <v>2.5</v>
      </c>
      <c r="Q1819" s="1056">
        <v>352.14287999999999</v>
      </c>
      <c r="R1819" s="1056">
        <v>907.12005999999997</v>
      </c>
      <c r="S1819" s="1056">
        <v>281.71429999999998</v>
      </c>
      <c r="T1819" s="298">
        <v>15626.692439999999</v>
      </c>
      <c r="U1819" s="286">
        <v>2515.8974800000001</v>
      </c>
      <c r="V1819" s="299">
        <v>18142.589919999999</v>
      </c>
      <c r="W1819" s="287">
        <v>988.47559999999999</v>
      </c>
      <c r="X1819" s="287">
        <v>166.3544</v>
      </c>
      <c r="Y1819" s="287">
        <v>432.82319999999999</v>
      </c>
      <c r="Z1819" s="299">
        <v>1587.6532</v>
      </c>
      <c r="AA1819" s="298">
        <v>19730.243119999999</v>
      </c>
      <c r="AB1819" s="260"/>
      <c r="AC1819" s="260"/>
      <c r="AD1819" s="260"/>
      <c r="AE1819" s="260"/>
      <c r="AF1819" s="260"/>
      <c r="AG1819" s="260"/>
      <c r="AH1819" s="261" t="s">
        <v>364</v>
      </c>
      <c r="AI1819" s="261"/>
      <c r="AJ1819" s="267"/>
      <c r="AK1819" s="1633"/>
      <c r="AL1819" s="483"/>
      <c r="AM1819"/>
      <c r="AO1819" t="s">
        <v>364</v>
      </c>
      <c r="AQ1819" s="1453"/>
    </row>
    <row r="1820" spans="1:43" ht="24" customHeight="1" x14ac:dyDescent="0.2">
      <c r="A1820" s="804" t="s">
        <v>2224</v>
      </c>
      <c r="B1820" s="781" t="s">
        <v>2281</v>
      </c>
      <c r="C1820" s="977" t="s">
        <v>2539</v>
      </c>
      <c r="D1820" s="977" t="s">
        <v>318</v>
      </c>
      <c r="E1820" s="769">
        <v>743</v>
      </c>
      <c r="F1820" s="268">
        <v>601</v>
      </c>
      <c r="G1820" s="268" t="s">
        <v>1891</v>
      </c>
      <c r="H1820" s="268" t="s">
        <v>498</v>
      </c>
      <c r="I1820" s="898"/>
      <c r="J1820" s="302" t="s">
        <v>788</v>
      </c>
      <c r="K1820" s="271">
        <v>18151.7</v>
      </c>
      <c r="L1820" s="327" t="s">
        <v>583</v>
      </c>
      <c r="M1820" s="647">
        <v>1.7854999999999999</v>
      </c>
      <c r="N1820" s="1097"/>
      <c r="O1820" s="273">
        <v>39373.288430000001</v>
      </c>
      <c r="P1820" s="269"/>
      <c r="Q1820" s="1055">
        <v>1259.9452200000001</v>
      </c>
      <c r="R1820" s="1055">
        <v>2535.6397700000002</v>
      </c>
      <c r="S1820" s="1055">
        <v>787.46576000000005</v>
      </c>
      <c r="T1820" s="274">
        <v>43956.339179999995</v>
      </c>
      <c r="U1820" s="272">
        <v>7076.9706099999994</v>
      </c>
      <c r="V1820" s="272">
        <v>51033.309789999992</v>
      </c>
      <c r="W1820" s="275">
        <v>1918.3947600000004</v>
      </c>
      <c r="X1820" s="275">
        <v>322.85410000000002</v>
      </c>
      <c r="Y1820" s="275">
        <v>840.00631999999996</v>
      </c>
      <c r="Z1820" s="272">
        <v>3081.2551800000001</v>
      </c>
      <c r="AA1820" s="274">
        <v>54114.564969999985</v>
      </c>
      <c r="AB1820" s="339">
        <v>9873.08</v>
      </c>
      <c r="AC1820" s="339">
        <v>2056.88</v>
      </c>
      <c r="AD1820" s="339">
        <v>1704.8849999999998</v>
      </c>
      <c r="AE1820" s="340">
        <v>10815.76</v>
      </c>
      <c r="AF1820" s="340">
        <v>2253.27</v>
      </c>
      <c r="AG1820" s="340">
        <v>1867.67</v>
      </c>
      <c r="AH1820" s="842">
        <v>69051.264969999989</v>
      </c>
      <c r="AI1820" s="842">
        <v>3.8</v>
      </c>
      <c r="AJ1820" s="395"/>
      <c r="AK1820" s="1635">
        <v>286</v>
      </c>
      <c r="AL1820" s="484"/>
      <c r="AM1820" s="751" t="s">
        <v>2604</v>
      </c>
      <c r="AN1820" t="b">
        <v>0</v>
      </c>
      <c r="AO1820" t="e">
        <v>#NAME?</v>
      </c>
      <c r="AQ1820" s="1454"/>
    </row>
    <row r="1821" spans="1:43" outlineLevel="1" x14ac:dyDescent="0.2">
      <c r="A1821" s="787"/>
      <c r="B1821" s="781" t="s">
        <v>2281</v>
      </c>
      <c r="C1821" s="977"/>
      <c r="D1821" s="977"/>
      <c r="E1821" s="767">
        <v>743</v>
      </c>
      <c r="F1821" s="276">
        <v>601</v>
      </c>
      <c r="G1821" s="276" t="s">
        <v>1891</v>
      </c>
      <c r="H1821" s="277"/>
      <c r="I1821" s="895">
        <v>93</v>
      </c>
      <c r="J1821" s="279" t="s">
        <v>521</v>
      </c>
      <c r="K1821" s="280"/>
      <c r="L1821" s="321"/>
      <c r="M1821" s="648">
        <v>7.1400000000000005E-2</v>
      </c>
      <c r="N1821" s="1463">
        <v>45</v>
      </c>
      <c r="O1821" s="283">
        <v>2214.57953</v>
      </c>
      <c r="P1821" s="284">
        <v>3.2</v>
      </c>
      <c r="Q1821" s="1056">
        <v>70.866540000000001</v>
      </c>
      <c r="R1821" s="1056">
        <v>142.61892</v>
      </c>
      <c r="S1821" s="1056">
        <v>44.291589999999999</v>
      </c>
      <c r="T1821" s="285">
        <v>2472.3565799999997</v>
      </c>
      <c r="U1821" s="286">
        <v>398.04941000000002</v>
      </c>
      <c r="V1821" s="286">
        <v>2870.4059899999997</v>
      </c>
      <c r="W1821" s="287">
        <v>76.714299999999994</v>
      </c>
      <c r="X1821" s="287">
        <v>12.910550000000001</v>
      </c>
      <c r="Y1821" s="287">
        <v>33.59084</v>
      </c>
      <c r="Z1821" s="286">
        <v>123.21569</v>
      </c>
      <c r="AA1821" s="285">
        <v>2993.6216799999997</v>
      </c>
      <c r="AB1821" s="350"/>
      <c r="AC1821" s="350"/>
      <c r="AD1821" s="350"/>
      <c r="AE1821" s="350"/>
      <c r="AF1821" s="350"/>
      <c r="AG1821" s="350"/>
      <c r="AH1821" s="843"/>
      <c r="AI1821" s="843"/>
      <c r="AJ1821" s="351"/>
      <c r="AK1821" s="1636"/>
      <c r="AL1821" s="483"/>
      <c r="AM1821"/>
      <c r="AO1821" t="s">
        <v>364</v>
      </c>
      <c r="AQ1821" s="1453"/>
    </row>
    <row r="1822" spans="1:43" outlineLevel="1" x14ac:dyDescent="0.2">
      <c r="A1822" s="787"/>
      <c r="B1822" s="781" t="s">
        <v>2281</v>
      </c>
      <c r="C1822" s="977"/>
      <c r="D1822" s="977"/>
      <c r="E1822" s="767">
        <v>743</v>
      </c>
      <c r="F1822" s="276">
        <v>601</v>
      </c>
      <c r="G1822" s="276" t="s">
        <v>1891</v>
      </c>
      <c r="H1822" s="277"/>
      <c r="I1822" s="895">
        <v>92</v>
      </c>
      <c r="J1822" s="279" t="s">
        <v>520</v>
      </c>
      <c r="K1822" s="277"/>
      <c r="L1822" s="322"/>
      <c r="M1822" s="648">
        <v>1</v>
      </c>
      <c r="N1822" s="1463">
        <v>41</v>
      </c>
      <c r="O1822" s="283">
        <v>26513.16</v>
      </c>
      <c r="P1822" s="284">
        <v>3.2</v>
      </c>
      <c r="Q1822" s="1056">
        <v>848.42111999999997</v>
      </c>
      <c r="R1822" s="1056">
        <v>1707.4475</v>
      </c>
      <c r="S1822" s="1056">
        <v>530.26319999999998</v>
      </c>
      <c r="T1822" s="285">
        <v>29599.291819999999</v>
      </c>
      <c r="U1822" s="286">
        <v>4765.4859800000004</v>
      </c>
      <c r="V1822" s="286">
        <v>34364.777799999996</v>
      </c>
      <c r="W1822" s="287">
        <v>1074.43</v>
      </c>
      <c r="X1822" s="287">
        <v>180.82</v>
      </c>
      <c r="Y1822" s="287">
        <v>470.46</v>
      </c>
      <c r="Z1822" s="286">
        <v>1725.71</v>
      </c>
      <c r="AA1822" s="285">
        <v>36090.487799999995</v>
      </c>
      <c r="AB1822" s="249"/>
      <c r="AC1822" s="249"/>
      <c r="AD1822" s="249"/>
      <c r="AE1822" s="249"/>
      <c r="AF1822" s="249"/>
      <c r="AG1822" s="249"/>
      <c r="AH1822" s="225" t="s">
        <v>364</v>
      </c>
      <c r="AI1822" s="225"/>
      <c r="AJ1822" s="266"/>
      <c r="AK1822" s="1636"/>
      <c r="AL1822" s="483"/>
      <c r="AM1822"/>
      <c r="AO1822" t="s">
        <v>364</v>
      </c>
      <c r="AQ1822" s="1453"/>
    </row>
    <row r="1823" spans="1:43" outlineLevel="1" x14ac:dyDescent="0.2">
      <c r="A1823" s="787"/>
      <c r="B1823" s="781" t="s">
        <v>2281</v>
      </c>
      <c r="C1823" s="977"/>
      <c r="D1823" s="977"/>
      <c r="E1823" s="767">
        <v>743</v>
      </c>
      <c r="F1823" s="276">
        <v>601</v>
      </c>
      <c r="G1823" s="276" t="s">
        <v>1891</v>
      </c>
      <c r="H1823" s="277"/>
      <c r="I1823" s="895">
        <v>91</v>
      </c>
      <c r="J1823" s="279" t="s">
        <v>523</v>
      </c>
      <c r="K1823" s="277"/>
      <c r="L1823" s="322"/>
      <c r="M1823" s="648">
        <v>0.4607</v>
      </c>
      <c r="N1823" s="1463">
        <v>28</v>
      </c>
      <c r="O1823" s="283">
        <v>7335.7445299999999</v>
      </c>
      <c r="P1823" s="284">
        <v>3.2</v>
      </c>
      <c r="Q1823" s="1056">
        <v>234.74382</v>
      </c>
      <c r="R1823" s="1056">
        <v>472.42194999999998</v>
      </c>
      <c r="S1823" s="1056">
        <v>146.71489</v>
      </c>
      <c r="T1823" s="285">
        <v>8189.6251899999997</v>
      </c>
      <c r="U1823" s="286">
        <v>1318.5296599999999</v>
      </c>
      <c r="V1823" s="286">
        <v>9508.154849999999</v>
      </c>
      <c r="W1823" s="287">
        <v>494.98989999999998</v>
      </c>
      <c r="X1823" s="287">
        <v>83.30377</v>
      </c>
      <c r="Y1823" s="287">
        <v>216.74091999999999</v>
      </c>
      <c r="Z1823" s="286">
        <v>795.03458999999998</v>
      </c>
      <c r="AA1823" s="285">
        <v>10303.189439999998</v>
      </c>
      <c r="AB1823" s="249"/>
      <c r="AC1823" s="249"/>
      <c r="AD1823" s="249"/>
      <c r="AE1823" s="249"/>
      <c r="AF1823" s="249"/>
      <c r="AG1823" s="249"/>
      <c r="AH1823" s="225" t="s">
        <v>364</v>
      </c>
      <c r="AI1823" s="225"/>
      <c r="AJ1823" s="266"/>
      <c r="AK1823" s="1636"/>
      <c r="AL1823" s="483"/>
      <c r="AM1823"/>
      <c r="AO1823" t="s">
        <v>364</v>
      </c>
      <c r="AQ1823" s="1453"/>
    </row>
    <row r="1824" spans="1:43" outlineLevel="1" x14ac:dyDescent="0.2">
      <c r="A1824" s="787"/>
      <c r="B1824" s="781" t="s">
        <v>2281</v>
      </c>
      <c r="C1824" s="977"/>
      <c r="D1824" s="977"/>
      <c r="E1824" s="767">
        <v>743</v>
      </c>
      <c r="F1824" s="276">
        <v>601</v>
      </c>
      <c r="G1824" s="276" t="s">
        <v>1891</v>
      </c>
      <c r="H1824" s="277"/>
      <c r="I1824" s="895">
        <v>223</v>
      </c>
      <c r="J1824" s="279" t="s">
        <v>2736</v>
      </c>
      <c r="K1824" s="277"/>
      <c r="L1824" s="322"/>
      <c r="M1824" s="648">
        <v>0.12670000000000001</v>
      </c>
      <c r="N1824" s="1463">
        <v>29</v>
      </c>
      <c r="O1824" s="283">
        <v>2098.1671999999999</v>
      </c>
      <c r="P1824" s="284">
        <v>3.2</v>
      </c>
      <c r="Q1824" s="1056">
        <v>67.141350000000003</v>
      </c>
      <c r="R1824" s="1056">
        <v>135.12197</v>
      </c>
      <c r="S1824" s="1056">
        <v>41.963340000000002</v>
      </c>
      <c r="T1824" s="285">
        <v>2342.3938599999997</v>
      </c>
      <c r="U1824" s="286">
        <v>377.12540999999999</v>
      </c>
      <c r="V1824" s="286">
        <v>2719.5192699999998</v>
      </c>
      <c r="W1824" s="287">
        <v>136.13028</v>
      </c>
      <c r="X1824" s="287">
        <v>22.909890000000001</v>
      </c>
      <c r="Y1824" s="287">
        <v>59.607280000000003</v>
      </c>
      <c r="Z1824" s="286">
        <v>218.64744999999999</v>
      </c>
      <c r="AA1824" s="285">
        <v>2938.1667199999997</v>
      </c>
      <c r="AB1824" s="249"/>
      <c r="AC1824" s="249"/>
      <c r="AD1824" s="249"/>
      <c r="AE1824" s="249"/>
      <c r="AF1824" s="249"/>
      <c r="AG1824" s="249"/>
      <c r="AH1824" s="225" t="s">
        <v>364</v>
      </c>
      <c r="AI1824" s="225"/>
      <c r="AJ1824" s="266"/>
      <c r="AK1824" s="1636"/>
      <c r="AL1824" s="483"/>
      <c r="AM1824"/>
      <c r="AO1824" t="s">
        <v>364</v>
      </c>
      <c r="AQ1824" s="1453"/>
    </row>
    <row r="1825" spans="1:43" outlineLevel="1" x14ac:dyDescent="0.2">
      <c r="A1825" s="787"/>
      <c r="B1825" s="781" t="s">
        <v>2281</v>
      </c>
      <c r="C1825" s="977"/>
      <c r="D1825" s="977"/>
      <c r="E1825" s="767">
        <v>743</v>
      </c>
      <c r="F1825" s="276">
        <v>601</v>
      </c>
      <c r="G1825" s="276" t="s">
        <v>1891</v>
      </c>
      <c r="H1825" s="277"/>
      <c r="I1825" s="895">
        <v>97</v>
      </c>
      <c r="J1825" s="389" t="s">
        <v>529</v>
      </c>
      <c r="K1825" s="277"/>
      <c r="L1825" s="322"/>
      <c r="M1825" s="648">
        <v>0.12670000000000001</v>
      </c>
      <c r="N1825" s="1463">
        <v>15</v>
      </c>
      <c r="O1825" s="283">
        <v>1211.63717</v>
      </c>
      <c r="P1825" s="284">
        <v>3.2</v>
      </c>
      <c r="Q1825" s="1056">
        <v>38.772390000000001</v>
      </c>
      <c r="R1825" s="1056">
        <v>78.029430000000005</v>
      </c>
      <c r="S1825" s="1056">
        <v>24.23274</v>
      </c>
      <c r="T1825" s="285">
        <v>1352.67173</v>
      </c>
      <c r="U1825" s="286">
        <v>217.78014999999999</v>
      </c>
      <c r="V1825" s="286">
        <v>1570.4518800000001</v>
      </c>
      <c r="W1825" s="287">
        <v>136.13028</v>
      </c>
      <c r="X1825" s="287">
        <v>22.909890000000001</v>
      </c>
      <c r="Y1825" s="287">
        <v>59.607280000000003</v>
      </c>
      <c r="Z1825" s="286">
        <v>218.64744999999999</v>
      </c>
      <c r="AA1825" s="285">
        <v>1789.09933</v>
      </c>
      <c r="AB1825" s="249"/>
      <c r="AC1825" s="249"/>
      <c r="AD1825" s="249"/>
      <c r="AE1825" s="249"/>
      <c r="AF1825" s="249"/>
      <c r="AG1825" s="249"/>
      <c r="AH1825" s="225" t="s">
        <v>364</v>
      </c>
      <c r="AI1825" s="225"/>
      <c r="AJ1825" s="266"/>
      <c r="AK1825" s="1636"/>
      <c r="AL1825" s="483"/>
      <c r="AM1825"/>
      <c r="AO1825" t="s">
        <v>364</v>
      </c>
      <c r="AQ1825" s="1453"/>
    </row>
    <row r="1826" spans="1:43" outlineLevel="1" x14ac:dyDescent="0.2">
      <c r="A1826" s="787"/>
      <c r="B1826" s="781" t="s">
        <v>2281</v>
      </c>
      <c r="C1826" s="977"/>
      <c r="D1826" s="977"/>
      <c r="E1826" s="767">
        <v>743</v>
      </c>
      <c r="F1826" s="276">
        <v>601</v>
      </c>
      <c r="G1826" s="276" t="s">
        <v>1891</v>
      </c>
      <c r="H1826" s="388"/>
      <c r="I1826" s="1844"/>
      <c r="J1826" s="682" t="s">
        <v>3435</v>
      </c>
      <c r="K1826" s="446"/>
      <c r="L1826" s="657"/>
      <c r="M1826" s="1440"/>
      <c r="N1826" s="1492"/>
      <c r="O1826" s="1441"/>
      <c r="P1826" s="1442"/>
      <c r="Q1826" s="1064"/>
      <c r="R1826" s="1064"/>
      <c r="S1826" s="1064"/>
      <c r="T1826" s="1443"/>
      <c r="U1826" s="436"/>
      <c r="V1826" s="436"/>
      <c r="W1826" s="1444"/>
      <c r="X1826" s="1444"/>
      <c r="Y1826" s="1444"/>
      <c r="Z1826" s="436"/>
      <c r="AA1826" s="1443"/>
      <c r="AB1826" s="249"/>
      <c r="AC1826" s="249"/>
      <c r="AD1826" s="249"/>
      <c r="AE1826" s="249"/>
      <c r="AF1826" s="249"/>
      <c r="AG1826" s="249"/>
      <c r="AH1826" s="225"/>
      <c r="AI1826" s="225"/>
      <c r="AJ1826" s="266"/>
      <c r="AK1826" s="1636"/>
      <c r="AL1826" s="483"/>
      <c r="AM1826"/>
      <c r="AQ1826" s="1453"/>
    </row>
    <row r="1827" spans="1:43" outlineLevel="1" x14ac:dyDescent="0.2">
      <c r="A1827" s="787"/>
      <c r="B1827" s="781" t="s">
        <v>2281</v>
      </c>
      <c r="C1827" s="977"/>
      <c r="D1827" s="977"/>
      <c r="E1827" s="767">
        <v>743</v>
      </c>
      <c r="F1827" s="276">
        <v>601</v>
      </c>
      <c r="G1827" s="276" t="s">
        <v>1891</v>
      </c>
      <c r="H1827" s="388"/>
      <c r="I1827" s="909"/>
      <c r="J1827" s="682" t="s">
        <v>3641</v>
      </c>
      <c r="K1827" s="446"/>
      <c r="L1827" s="657"/>
      <c r="M1827" s="1440"/>
      <c r="N1827" s="1492"/>
      <c r="O1827" s="1441"/>
      <c r="P1827" s="1442"/>
      <c r="Q1827" s="1064"/>
      <c r="R1827" s="1064"/>
      <c r="S1827" s="1064"/>
      <c r="T1827" s="1443"/>
      <c r="U1827" s="436"/>
      <c r="V1827" s="436"/>
      <c r="W1827" s="1444"/>
      <c r="X1827" s="1444"/>
      <c r="Y1827" s="1444"/>
      <c r="Z1827" s="436"/>
      <c r="AA1827" s="1443"/>
      <c r="AB1827" s="249"/>
      <c r="AC1827" s="249"/>
      <c r="AD1827" s="249"/>
      <c r="AE1827" s="249"/>
      <c r="AF1827" s="249"/>
      <c r="AG1827" s="249"/>
      <c r="AH1827" s="225"/>
      <c r="AI1827" s="225"/>
      <c r="AJ1827" s="266"/>
      <c r="AK1827" s="1636"/>
      <c r="AL1827" s="483"/>
      <c r="AM1827"/>
      <c r="AQ1827" s="1453"/>
    </row>
    <row r="1828" spans="1:43" outlineLevel="1" x14ac:dyDescent="0.2">
      <c r="A1828" s="788"/>
      <c r="B1828" s="807" t="s">
        <v>2281</v>
      </c>
      <c r="C1828" s="978"/>
      <c r="D1828" s="978"/>
      <c r="E1828" s="768">
        <v>743</v>
      </c>
      <c r="F1828" s="289">
        <v>601</v>
      </c>
      <c r="G1828" s="289" t="s">
        <v>1891</v>
      </c>
      <c r="H1828" s="290"/>
      <c r="I1828" s="899"/>
      <c r="J1828" s="684" t="s">
        <v>3642</v>
      </c>
      <c r="K1828" s="444"/>
      <c r="L1828" s="450"/>
      <c r="M1828" s="1845"/>
      <c r="N1828" s="1846"/>
      <c r="O1828" s="1847"/>
      <c r="P1828" s="1848"/>
      <c r="Q1828" s="1062"/>
      <c r="R1828" s="1062"/>
      <c r="S1828" s="1062"/>
      <c r="T1828" s="1849"/>
      <c r="U1828" s="430"/>
      <c r="V1828" s="430"/>
      <c r="W1828" s="1850"/>
      <c r="X1828" s="1850"/>
      <c r="Y1828" s="1850"/>
      <c r="Z1828" s="430"/>
      <c r="AA1828" s="1849"/>
      <c r="AB1828" s="260"/>
      <c r="AC1828" s="260"/>
      <c r="AD1828" s="260"/>
      <c r="AE1828" s="260"/>
      <c r="AF1828" s="260"/>
      <c r="AG1828" s="260"/>
      <c r="AH1828" s="261"/>
      <c r="AI1828" s="261"/>
      <c r="AJ1828" s="267"/>
      <c r="AK1828" s="1636"/>
      <c r="AL1828" s="483"/>
      <c r="AM1828"/>
      <c r="AQ1828" s="1453"/>
    </row>
    <row r="1829" spans="1:43" ht="28.5" customHeight="1" x14ac:dyDescent="0.2">
      <c r="A1829" s="813" t="s">
        <v>2225</v>
      </c>
      <c r="B1829" s="805" t="s">
        <v>2281</v>
      </c>
      <c r="C1829" s="975" t="s">
        <v>2539</v>
      </c>
      <c r="D1829" s="975" t="s">
        <v>318</v>
      </c>
      <c r="E1829" s="766">
        <v>743</v>
      </c>
      <c r="F1829" s="378">
        <v>606</v>
      </c>
      <c r="G1829" s="378" t="s">
        <v>246</v>
      </c>
      <c r="H1829" s="378" t="s">
        <v>498</v>
      </c>
      <c r="I1829" s="906"/>
      <c r="J1829" s="379" t="s">
        <v>789</v>
      </c>
      <c r="K1829" s="380">
        <v>12</v>
      </c>
      <c r="L1829" s="660" t="s">
        <v>641</v>
      </c>
      <c r="M1829" s="384">
        <v>1.01</v>
      </c>
      <c r="N1829" s="1486"/>
      <c r="O1829" s="383">
        <v>22246.334400000003</v>
      </c>
      <c r="P1829" s="382"/>
      <c r="Q1829" s="1070">
        <v>556.15836000000002</v>
      </c>
      <c r="R1829" s="1070">
        <v>1432.6639300000002</v>
      </c>
      <c r="S1829" s="1070">
        <v>444.92669000000001</v>
      </c>
      <c r="T1829" s="385">
        <v>24680.08338</v>
      </c>
      <c r="U1829" s="384">
        <v>3973.49343</v>
      </c>
      <c r="V1829" s="384">
        <v>28653.576810000006</v>
      </c>
      <c r="W1829" s="386">
        <v>1085.1742999999999</v>
      </c>
      <c r="X1829" s="386">
        <v>182.62819999999999</v>
      </c>
      <c r="Y1829" s="386">
        <v>475.16460000000001</v>
      </c>
      <c r="Z1829" s="384">
        <v>1742.9671000000001</v>
      </c>
      <c r="AA1829" s="385">
        <v>30396.54391</v>
      </c>
      <c r="AB1829" s="348">
        <v>85772.49</v>
      </c>
      <c r="AC1829" s="348"/>
      <c r="AD1829" s="348"/>
      <c r="AE1829" s="347">
        <v>93962.05</v>
      </c>
      <c r="AF1829" s="347"/>
      <c r="AG1829" s="347"/>
      <c r="AH1829" s="846">
        <v>124358.59391</v>
      </c>
      <c r="AI1829" s="846">
        <v>10363.219999999999</v>
      </c>
      <c r="AJ1829" s="398"/>
      <c r="AK1829" s="1635">
        <v>287</v>
      </c>
      <c r="AL1829" s="484"/>
      <c r="AM1829" s="751" t="s">
        <v>2604</v>
      </c>
      <c r="AN1829" t="b">
        <v>0</v>
      </c>
      <c r="AO1829" t="e">
        <v>#NAME?</v>
      </c>
      <c r="AQ1829" s="1454"/>
    </row>
    <row r="1830" spans="1:43" outlineLevel="1" x14ac:dyDescent="0.2">
      <c r="A1830" s="787"/>
      <c r="B1830" s="781" t="s">
        <v>2281</v>
      </c>
      <c r="C1830" s="977"/>
      <c r="D1830" s="977"/>
      <c r="E1830" s="767">
        <v>743</v>
      </c>
      <c r="F1830" s="276">
        <v>606</v>
      </c>
      <c r="G1830" s="276" t="s">
        <v>246</v>
      </c>
      <c r="H1830" s="277"/>
      <c r="I1830" s="895">
        <v>93</v>
      </c>
      <c r="J1830" s="279" t="s">
        <v>521</v>
      </c>
      <c r="K1830" s="280"/>
      <c r="L1830" s="321"/>
      <c r="M1830" s="281">
        <v>0.24</v>
      </c>
      <c r="N1830" s="1463">
        <v>45</v>
      </c>
      <c r="O1830" s="283">
        <v>7443.9647999999997</v>
      </c>
      <c r="P1830" s="284">
        <v>2.5</v>
      </c>
      <c r="Q1830" s="1056">
        <v>186.09912</v>
      </c>
      <c r="R1830" s="1056">
        <v>479.39132999999998</v>
      </c>
      <c r="S1830" s="1056">
        <v>148.8793</v>
      </c>
      <c r="T1830" s="285">
        <v>8258.3345499999996</v>
      </c>
      <c r="U1830" s="286">
        <v>1329.59186</v>
      </c>
      <c r="V1830" s="286">
        <v>9587.92641</v>
      </c>
      <c r="W1830" s="287">
        <v>257.86320000000001</v>
      </c>
      <c r="X1830" s="287">
        <v>43.396799999999999</v>
      </c>
      <c r="Y1830" s="287">
        <v>112.9104</v>
      </c>
      <c r="Z1830" s="286">
        <v>414.17039999999997</v>
      </c>
      <c r="AA1830" s="285">
        <v>10002.096809999999</v>
      </c>
      <c r="AB1830" s="350"/>
      <c r="AC1830" s="350"/>
      <c r="AD1830" s="350"/>
      <c r="AE1830" s="350"/>
      <c r="AF1830" s="350"/>
      <c r="AG1830" s="350"/>
      <c r="AH1830" s="843"/>
      <c r="AI1830" s="843"/>
      <c r="AJ1830" s="351"/>
      <c r="AK1830" s="1636"/>
      <c r="AL1830" s="483"/>
      <c r="AM1830"/>
      <c r="AO1830" t="s">
        <v>364</v>
      </c>
      <c r="AQ1830" s="1453"/>
    </row>
    <row r="1831" spans="1:43" outlineLevel="1" x14ac:dyDescent="0.2">
      <c r="A1831" s="787"/>
      <c r="B1831" s="781" t="s">
        <v>2281</v>
      </c>
      <c r="C1831" s="977"/>
      <c r="D1831" s="977"/>
      <c r="E1831" s="767">
        <v>743</v>
      </c>
      <c r="F1831" s="276">
        <v>606</v>
      </c>
      <c r="G1831" s="276" t="s">
        <v>246</v>
      </c>
      <c r="H1831" s="277"/>
      <c r="I1831" s="895">
        <v>92</v>
      </c>
      <c r="J1831" s="279" t="s">
        <v>520</v>
      </c>
      <c r="K1831" s="277"/>
      <c r="L1831" s="322"/>
      <c r="M1831" s="281">
        <v>0.24</v>
      </c>
      <c r="N1831" s="1463">
        <v>41</v>
      </c>
      <c r="O1831" s="283">
        <v>6363.1584000000003</v>
      </c>
      <c r="P1831" s="284">
        <v>2.5</v>
      </c>
      <c r="Q1831" s="1056">
        <v>159.07896</v>
      </c>
      <c r="R1831" s="1056">
        <v>409.78739999999999</v>
      </c>
      <c r="S1831" s="1056">
        <v>127.26317</v>
      </c>
      <c r="T1831" s="285">
        <v>7059.2879300000004</v>
      </c>
      <c r="U1831" s="286">
        <v>1136.5453600000001</v>
      </c>
      <c r="V1831" s="286">
        <v>8195.8332900000005</v>
      </c>
      <c r="W1831" s="287">
        <v>257.86320000000001</v>
      </c>
      <c r="X1831" s="287">
        <v>43.396799999999999</v>
      </c>
      <c r="Y1831" s="287">
        <v>112.9104</v>
      </c>
      <c r="Z1831" s="286">
        <v>414.17039999999997</v>
      </c>
      <c r="AA1831" s="285">
        <v>8610.0036900000014</v>
      </c>
      <c r="AB1831" s="249"/>
      <c r="AC1831" s="249"/>
      <c r="AD1831" s="249"/>
      <c r="AE1831" s="249"/>
      <c r="AF1831" s="249"/>
      <c r="AG1831" s="249"/>
      <c r="AH1831" s="830"/>
      <c r="AI1831" s="225"/>
      <c r="AJ1831" s="266"/>
      <c r="AK1831" s="1636"/>
      <c r="AL1831" s="483"/>
      <c r="AM1831"/>
      <c r="AO1831" t="s">
        <v>364</v>
      </c>
      <c r="AQ1831" s="1453"/>
    </row>
    <row r="1832" spans="1:43" outlineLevel="1" x14ac:dyDescent="0.2">
      <c r="A1832" s="787"/>
      <c r="B1832" s="781" t="s">
        <v>2281</v>
      </c>
      <c r="C1832" s="977"/>
      <c r="D1832" s="977"/>
      <c r="E1832" s="767">
        <v>743</v>
      </c>
      <c r="F1832" s="276">
        <v>606</v>
      </c>
      <c r="G1832" s="276" t="s">
        <v>246</v>
      </c>
      <c r="H1832" s="277"/>
      <c r="I1832" s="895">
        <v>91</v>
      </c>
      <c r="J1832" s="279" t="s">
        <v>523</v>
      </c>
      <c r="K1832" s="277"/>
      <c r="L1832" s="322"/>
      <c r="M1832" s="281">
        <v>0.4</v>
      </c>
      <c r="N1832" s="1463">
        <v>28</v>
      </c>
      <c r="O1832" s="283">
        <v>6369.2160000000003</v>
      </c>
      <c r="P1832" s="284">
        <v>2.5</v>
      </c>
      <c r="Q1832" s="1056">
        <v>159.2304</v>
      </c>
      <c r="R1832" s="1056">
        <v>410.17750999999998</v>
      </c>
      <c r="S1832" s="1056">
        <v>127.38432</v>
      </c>
      <c r="T1832" s="285">
        <v>7066.0082300000004</v>
      </c>
      <c r="U1832" s="286">
        <v>1137.62733</v>
      </c>
      <c r="V1832" s="286">
        <v>8203.6355600000006</v>
      </c>
      <c r="W1832" s="287">
        <v>429.77199999999999</v>
      </c>
      <c r="X1832" s="287">
        <v>72.328000000000003</v>
      </c>
      <c r="Y1832" s="287">
        <v>188.184</v>
      </c>
      <c r="Z1832" s="286">
        <v>690.28399999999999</v>
      </c>
      <c r="AA1832" s="285">
        <v>8893.9195600000003</v>
      </c>
      <c r="AB1832" s="249"/>
      <c r="AC1832" s="249"/>
      <c r="AD1832" s="249"/>
      <c r="AE1832" s="249"/>
      <c r="AF1832" s="249"/>
      <c r="AG1832" s="249"/>
      <c r="AH1832" s="830"/>
      <c r="AI1832" s="225"/>
      <c r="AJ1832" s="266"/>
      <c r="AK1832" s="1636"/>
      <c r="AL1832" s="483"/>
      <c r="AM1832"/>
      <c r="AO1832" t="s">
        <v>364</v>
      </c>
      <c r="AQ1832" s="1453"/>
    </row>
    <row r="1833" spans="1:43" outlineLevel="1" x14ac:dyDescent="0.2">
      <c r="A1833" s="787"/>
      <c r="B1833" s="781" t="s">
        <v>2281</v>
      </c>
      <c r="C1833" s="977"/>
      <c r="D1833" s="977"/>
      <c r="E1833" s="768">
        <v>743</v>
      </c>
      <c r="F1833" s="289">
        <v>606</v>
      </c>
      <c r="G1833" s="289" t="s">
        <v>246</v>
      </c>
      <c r="H1833" s="290"/>
      <c r="I1833" s="899">
        <v>200</v>
      </c>
      <c r="J1833" s="292" t="s">
        <v>1927</v>
      </c>
      <c r="K1833" s="290"/>
      <c r="L1833" s="656"/>
      <c r="M1833" s="294">
        <v>0.13</v>
      </c>
      <c r="N1833" s="1465">
        <v>28</v>
      </c>
      <c r="O1833" s="283">
        <v>2069.9951999999998</v>
      </c>
      <c r="P1833" s="297">
        <v>2.5</v>
      </c>
      <c r="Q1833" s="1058">
        <v>51.749879999999997</v>
      </c>
      <c r="R1833" s="1058">
        <v>133.30769000000001</v>
      </c>
      <c r="S1833" s="1058">
        <v>41.399900000000002</v>
      </c>
      <c r="T1833" s="298">
        <v>2296.4526699999997</v>
      </c>
      <c r="U1833" s="299">
        <v>369.72888</v>
      </c>
      <c r="V1833" s="299">
        <v>2666.1815499999998</v>
      </c>
      <c r="W1833" s="287">
        <v>139.67590000000001</v>
      </c>
      <c r="X1833" s="287">
        <v>23.506599999999999</v>
      </c>
      <c r="Y1833" s="287">
        <v>61.159799999999997</v>
      </c>
      <c r="Z1833" s="299">
        <v>224.34229999999999</v>
      </c>
      <c r="AA1833" s="298">
        <v>2890.5238499999996</v>
      </c>
      <c r="AB1833" s="260"/>
      <c r="AC1833" s="260"/>
      <c r="AD1833" s="260"/>
      <c r="AE1833" s="260"/>
      <c r="AF1833" s="260"/>
      <c r="AG1833" s="260"/>
      <c r="AH1833" s="833"/>
      <c r="AI1833" s="261"/>
      <c r="AJ1833" s="267"/>
      <c r="AK1833" s="1633"/>
      <c r="AL1833" s="483"/>
      <c r="AM1833"/>
      <c r="AO1833" t="s">
        <v>364</v>
      </c>
      <c r="AQ1833" s="1453"/>
    </row>
    <row r="1834" spans="1:43" ht="22.5" customHeight="1" x14ac:dyDescent="0.25">
      <c r="A1834" s="793">
        <v>1</v>
      </c>
      <c r="B1834" s="781" t="s">
        <v>2276</v>
      </c>
      <c r="C1834" s="977"/>
      <c r="D1834" s="977"/>
      <c r="E1834" s="732" t="s">
        <v>3670</v>
      </c>
      <c r="AK1834" s="1650"/>
      <c r="AM1834"/>
      <c r="AN1834" t="b">
        <v>0</v>
      </c>
      <c r="AO1834" t="s">
        <v>364</v>
      </c>
    </row>
    <row r="1835" spans="1:43" ht="22.5" customHeight="1" x14ac:dyDescent="0.25">
      <c r="A1835" s="793">
        <v>1</v>
      </c>
      <c r="B1835" s="783" t="s">
        <v>2276</v>
      </c>
      <c r="C1835" s="982"/>
      <c r="D1835" s="982"/>
      <c r="E1835" s="463"/>
      <c r="J1835" s="732" t="s">
        <v>817</v>
      </c>
      <c r="AK1835" s="1650"/>
      <c r="AM1835"/>
      <c r="AN1835" t="b">
        <v>0</v>
      </c>
      <c r="AO1835" t="s">
        <v>364</v>
      </c>
    </row>
    <row r="1836" spans="1:43" outlineLevel="1" x14ac:dyDescent="0.2">
      <c r="A1836" s="793"/>
      <c r="B1836" s="807" t="s">
        <v>2276</v>
      </c>
      <c r="C1836" s="978" t="s">
        <v>2535</v>
      </c>
      <c r="D1836" s="978"/>
      <c r="E1836" t="s">
        <v>698</v>
      </c>
      <c r="AK1836" s="1650"/>
      <c r="AM1836"/>
      <c r="AO1836" t="s">
        <v>364</v>
      </c>
    </row>
    <row r="1837" spans="1:43" s="548" customFormat="1" ht="24" customHeight="1" x14ac:dyDescent="0.2">
      <c r="A1837" s="817" t="s">
        <v>2226</v>
      </c>
      <c r="B1837" s="815" t="s">
        <v>2276</v>
      </c>
      <c r="C1837" s="983" t="s">
        <v>2537</v>
      </c>
      <c r="D1837" s="983" t="s">
        <v>874</v>
      </c>
      <c r="E1837" s="775">
        <v>209</v>
      </c>
      <c r="F1837" s="534">
        <v>215</v>
      </c>
      <c r="G1837" s="534" t="s">
        <v>28</v>
      </c>
      <c r="H1837" s="534" t="s">
        <v>1892</v>
      </c>
      <c r="I1837" s="915"/>
      <c r="J1837" s="749" t="s">
        <v>874</v>
      </c>
      <c r="K1837" s="536">
        <v>54270</v>
      </c>
      <c r="L1837" s="668" t="s">
        <v>583</v>
      </c>
      <c r="M1837" s="537">
        <v>3.35</v>
      </c>
      <c r="N1837" s="1497"/>
      <c r="O1837" s="539">
        <v>91555.592399999994</v>
      </c>
      <c r="P1837" s="538"/>
      <c r="Q1837" s="1074">
        <v>2288.8898099999997</v>
      </c>
      <c r="R1837" s="1074">
        <v>5896.180150000001</v>
      </c>
      <c r="S1837" s="1074">
        <v>1831.1118499999998</v>
      </c>
      <c r="T1837" s="540">
        <v>101571.77420999999</v>
      </c>
      <c r="U1837" s="537">
        <v>16353.05565</v>
      </c>
      <c r="V1837" s="537">
        <v>117924.82986</v>
      </c>
      <c r="W1837" s="541">
        <v>3599.3405000000002</v>
      </c>
      <c r="X1837" s="541">
        <v>605.74699999999996</v>
      </c>
      <c r="Y1837" s="541">
        <v>1576.0409999999999</v>
      </c>
      <c r="Z1837" s="537">
        <v>5781.1284999999998</v>
      </c>
      <c r="AA1837" s="540">
        <v>123705.95836</v>
      </c>
      <c r="AB1837" s="543">
        <v>17441.39</v>
      </c>
      <c r="AC1837" s="543">
        <v>7577.49</v>
      </c>
      <c r="AD1837" s="543">
        <v>950.04</v>
      </c>
      <c r="AE1837" s="544">
        <v>19106.689999999999</v>
      </c>
      <c r="AF1837" s="544">
        <v>8300.99</v>
      </c>
      <c r="AG1837" s="544">
        <v>1561.12</v>
      </c>
      <c r="AH1837" s="544">
        <v>152674.75835999998</v>
      </c>
      <c r="AI1837" s="849">
        <v>2.81</v>
      </c>
      <c r="AJ1837" s="849"/>
      <c r="AK1837" s="1635">
        <v>288</v>
      </c>
      <c r="AL1837" s="484"/>
      <c r="AM1837" s="751" t="s">
        <v>2604</v>
      </c>
      <c r="AN1837" t="b">
        <v>0</v>
      </c>
      <c r="AO1837" t="e">
        <v>#NAME?</v>
      </c>
      <c r="AQ1837" s="1460"/>
    </row>
    <row r="1838" spans="1:43" s="548" customFormat="1" ht="24" customHeight="1" x14ac:dyDescent="0.2">
      <c r="A1838" s="819" t="s">
        <v>2227</v>
      </c>
      <c r="B1838" s="805" t="s">
        <v>2276</v>
      </c>
      <c r="C1838" s="975" t="s">
        <v>2537</v>
      </c>
      <c r="D1838" s="975" t="s">
        <v>874</v>
      </c>
      <c r="E1838" s="776">
        <v>211</v>
      </c>
      <c r="F1838" s="738">
        <v>220</v>
      </c>
      <c r="G1838" s="738" t="s">
        <v>28</v>
      </c>
      <c r="H1838" s="738" t="s">
        <v>1892</v>
      </c>
      <c r="I1838" s="916"/>
      <c r="J1838" s="750" t="s">
        <v>874</v>
      </c>
      <c r="K1838" s="740">
        <v>54270</v>
      </c>
      <c r="L1838" s="741" t="s">
        <v>583</v>
      </c>
      <c r="M1838" s="742">
        <v>3.35</v>
      </c>
      <c r="N1838" s="1498"/>
      <c r="O1838" s="744">
        <v>91555.592399999994</v>
      </c>
      <c r="P1838" s="743"/>
      <c r="Q1838" s="1075">
        <v>2288.8898099999997</v>
      </c>
      <c r="R1838" s="1075">
        <v>5896.180150000001</v>
      </c>
      <c r="S1838" s="1075">
        <v>1831.1118499999998</v>
      </c>
      <c r="T1838" s="745">
        <v>101571.77420999999</v>
      </c>
      <c r="U1838" s="742">
        <v>16353.05565</v>
      </c>
      <c r="V1838" s="742">
        <v>117924.82986</v>
      </c>
      <c r="W1838" s="746">
        <v>3599.3405000000002</v>
      </c>
      <c r="X1838" s="746">
        <v>605.74699999999996</v>
      </c>
      <c r="Y1838" s="746">
        <v>1576.0409999999999</v>
      </c>
      <c r="Z1838" s="742">
        <v>5781.1284999999998</v>
      </c>
      <c r="AA1838" s="745">
        <v>123705.95836</v>
      </c>
      <c r="AB1838" s="747">
        <v>17441.39</v>
      </c>
      <c r="AC1838" s="747">
        <v>7577.49</v>
      </c>
      <c r="AD1838" s="747">
        <v>950.04</v>
      </c>
      <c r="AE1838" s="748">
        <v>19106.689999999999</v>
      </c>
      <c r="AF1838" s="748">
        <v>8300.99</v>
      </c>
      <c r="AG1838" s="748">
        <v>1561.12</v>
      </c>
      <c r="AH1838" s="748">
        <v>152674.75835999998</v>
      </c>
      <c r="AI1838" s="748">
        <v>2.81</v>
      </c>
      <c r="AJ1838" s="748"/>
      <c r="AK1838" s="1646"/>
      <c r="AL1838" s="484"/>
      <c r="AM1838" s="474" t="s">
        <v>2603</v>
      </c>
      <c r="AN1838" t="b">
        <v>0</v>
      </c>
      <c r="AO1838" t="e">
        <v>#NAME?</v>
      </c>
      <c r="AQ1838" s="1460"/>
    </row>
    <row r="1839" spans="1:43" outlineLevel="1" x14ac:dyDescent="0.2">
      <c r="A1839" s="243"/>
      <c r="B1839" s="781" t="s">
        <v>2276</v>
      </c>
      <c r="C1839" s="977"/>
      <c r="D1839" s="977"/>
      <c r="E1839" s="767">
        <v>209</v>
      </c>
      <c r="F1839" s="276">
        <v>215</v>
      </c>
      <c r="G1839" s="276" t="s">
        <v>28</v>
      </c>
      <c r="H1839" s="277"/>
      <c r="I1839" s="895">
        <v>1</v>
      </c>
      <c r="J1839" s="279" t="s">
        <v>546</v>
      </c>
      <c r="K1839" s="319">
        <v>25233</v>
      </c>
      <c r="L1839" s="321"/>
      <c r="M1839" s="281">
        <v>1</v>
      </c>
      <c r="N1839" s="1463">
        <v>54</v>
      </c>
      <c r="O1839" s="283">
        <v>44146.32</v>
      </c>
      <c r="P1839" s="564">
        <v>2.5</v>
      </c>
      <c r="Q1839" s="1056">
        <v>1103.6579999999999</v>
      </c>
      <c r="R1839" s="1056">
        <v>2843.0230099999999</v>
      </c>
      <c r="S1839" s="1056">
        <v>882.92639999999994</v>
      </c>
      <c r="T1839" s="285">
        <v>48975.927409999997</v>
      </c>
      <c r="U1839" s="286">
        <v>7885.1243100000002</v>
      </c>
      <c r="V1839" s="286">
        <v>56861.051719999996</v>
      </c>
      <c r="W1839" s="287">
        <v>1074.43</v>
      </c>
      <c r="X1839" s="287">
        <v>180.82</v>
      </c>
      <c r="Y1839" s="287">
        <v>470.46</v>
      </c>
      <c r="Z1839" s="286">
        <v>1725.71</v>
      </c>
      <c r="AA1839" s="285">
        <v>58586.761719999995</v>
      </c>
      <c r="AB1839" s="350"/>
      <c r="AC1839" s="350"/>
      <c r="AD1839" s="350"/>
      <c r="AE1839" s="350"/>
      <c r="AF1839" s="350"/>
      <c r="AG1839" s="350"/>
      <c r="AH1839" s="350" t="s">
        <v>364</v>
      </c>
      <c r="AI1839" s="843"/>
      <c r="AJ1839" s="843"/>
      <c r="AK1839" s="1636"/>
      <c r="AL1839" s="483"/>
      <c r="AM1839" s="751"/>
      <c r="AO1839" t="s">
        <v>364</v>
      </c>
      <c r="AQ1839" s="1453"/>
    </row>
    <row r="1840" spans="1:43" outlineLevel="1" x14ac:dyDescent="0.2">
      <c r="A1840" s="243"/>
      <c r="B1840" s="781" t="s">
        <v>2276</v>
      </c>
      <c r="C1840" s="977"/>
      <c r="D1840" s="977"/>
      <c r="E1840" s="767">
        <v>209</v>
      </c>
      <c r="F1840" s="276">
        <v>215</v>
      </c>
      <c r="G1840" s="276" t="s">
        <v>28</v>
      </c>
      <c r="H1840" s="277"/>
      <c r="I1840" s="895">
        <v>80</v>
      </c>
      <c r="J1840" s="279" t="s">
        <v>561</v>
      </c>
      <c r="K1840" s="319">
        <v>21159</v>
      </c>
      <c r="L1840" s="322"/>
      <c r="M1840" s="281">
        <v>1.29</v>
      </c>
      <c r="N1840" s="1463">
        <v>38</v>
      </c>
      <c r="O1840" s="283">
        <v>30405.351600000002</v>
      </c>
      <c r="P1840" s="564">
        <v>2.5</v>
      </c>
      <c r="Q1840" s="1056">
        <v>760.13378999999998</v>
      </c>
      <c r="R1840" s="1056">
        <v>1958.10464</v>
      </c>
      <c r="S1840" s="1056">
        <v>608.10703000000001</v>
      </c>
      <c r="T1840" s="285">
        <v>33731.697059999999</v>
      </c>
      <c r="U1840" s="286">
        <v>5430.8032300000004</v>
      </c>
      <c r="V1840" s="286">
        <v>39162.500289999996</v>
      </c>
      <c r="W1840" s="287">
        <v>1386.0146999999999</v>
      </c>
      <c r="X1840" s="287">
        <v>233.2578</v>
      </c>
      <c r="Y1840" s="287">
        <v>606.89340000000004</v>
      </c>
      <c r="Z1840" s="286">
        <v>2226.1659</v>
      </c>
      <c r="AA1840" s="285">
        <v>41388.666189999996</v>
      </c>
      <c r="AB1840" s="249"/>
      <c r="AC1840" s="249"/>
      <c r="AD1840" s="249"/>
      <c r="AE1840" s="249"/>
      <c r="AF1840" s="249"/>
      <c r="AG1840" s="249"/>
      <c r="AH1840" s="837" t="s">
        <v>364</v>
      </c>
      <c r="AI1840" s="225"/>
      <c r="AJ1840" s="225"/>
      <c r="AK1840" s="1636"/>
      <c r="AL1840" s="483"/>
      <c r="AM1840" s="751"/>
      <c r="AO1840" t="s">
        <v>364</v>
      </c>
      <c r="AQ1840" s="1453"/>
    </row>
    <row r="1841" spans="1:43" outlineLevel="1" x14ac:dyDescent="0.2">
      <c r="A1841" s="243"/>
      <c r="B1841" s="781" t="s">
        <v>2276</v>
      </c>
      <c r="C1841" s="977"/>
      <c r="D1841" s="977"/>
      <c r="E1841" s="767">
        <v>209</v>
      </c>
      <c r="F1841" s="276">
        <v>215</v>
      </c>
      <c r="G1841" s="276" t="s">
        <v>28</v>
      </c>
      <c r="H1841" s="277"/>
      <c r="I1841" s="895">
        <v>180</v>
      </c>
      <c r="J1841" s="279" t="s">
        <v>543</v>
      </c>
      <c r="K1841" s="319">
        <v>7878</v>
      </c>
      <c r="L1841" s="322"/>
      <c r="M1841" s="281">
        <v>0.62</v>
      </c>
      <c r="N1841" s="1463">
        <v>29</v>
      </c>
      <c r="O1841" s="283">
        <v>10267.2744</v>
      </c>
      <c r="P1841" s="564">
        <v>2.5</v>
      </c>
      <c r="Q1841" s="1056">
        <v>256.68185999999997</v>
      </c>
      <c r="R1841" s="1056">
        <v>661.21247000000005</v>
      </c>
      <c r="S1841" s="1056">
        <v>205.34549000000001</v>
      </c>
      <c r="T1841" s="285">
        <v>11390.514220000001</v>
      </c>
      <c r="U1841" s="286">
        <v>1833.8727899999999</v>
      </c>
      <c r="V1841" s="286">
        <v>13224.38701</v>
      </c>
      <c r="W1841" s="287">
        <v>666.14660000000003</v>
      </c>
      <c r="X1841" s="287">
        <v>112.1084</v>
      </c>
      <c r="Y1841" s="287">
        <v>291.68520000000001</v>
      </c>
      <c r="Z1841" s="286">
        <v>1069.9402</v>
      </c>
      <c r="AA1841" s="285">
        <v>14294.327209999999</v>
      </c>
      <c r="AB1841" s="249"/>
      <c r="AC1841" s="249"/>
      <c r="AD1841" s="249"/>
      <c r="AE1841" s="249"/>
      <c r="AF1841" s="249"/>
      <c r="AG1841" s="249"/>
      <c r="AH1841" s="837" t="s">
        <v>364</v>
      </c>
      <c r="AI1841" s="225"/>
      <c r="AJ1841" s="225"/>
      <c r="AK1841" s="1636"/>
      <c r="AL1841" s="483"/>
      <c r="AM1841" s="751"/>
      <c r="AO1841" t="s">
        <v>364</v>
      </c>
      <c r="AQ1841" s="1453"/>
    </row>
    <row r="1842" spans="1:43" outlineLevel="1" x14ac:dyDescent="0.2">
      <c r="A1842" s="243"/>
      <c r="B1842" s="781" t="s">
        <v>2276</v>
      </c>
      <c r="C1842" s="977"/>
      <c r="D1842" s="977"/>
      <c r="E1842" s="767">
        <v>209</v>
      </c>
      <c r="F1842" s="276">
        <v>215</v>
      </c>
      <c r="G1842" s="276" t="s">
        <v>28</v>
      </c>
      <c r="H1842" s="277"/>
      <c r="I1842" s="895">
        <v>200</v>
      </c>
      <c r="J1842" s="279" t="s">
        <v>1927</v>
      </c>
      <c r="K1842" s="319"/>
      <c r="L1842" s="322"/>
      <c r="M1842" s="281">
        <v>0.44</v>
      </c>
      <c r="N1842" s="1463">
        <v>27</v>
      </c>
      <c r="O1842" s="283">
        <v>6736.6463999999996</v>
      </c>
      <c r="P1842" s="564">
        <v>2.5</v>
      </c>
      <c r="Q1842" s="1056">
        <v>168.41615999999999</v>
      </c>
      <c r="R1842" s="1056">
        <v>433.84003000000001</v>
      </c>
      <c r="S1842" s="1056">
        <v>134.73293000000001</v>
      </c>
      <c r="T1842" s="285">
        <v>7473.6355199999998</v>
      </c>
      <c r="U1842" s="286">
        <v>1203.25532</v>
      </c>
      <c r="V1842" s="286">
        <v>8676.89084</v>
      </c>
      <c r="W1842" s="287">
        <v>472.74919999999997</v>
      </c>
      <c r="X1842" s="287">
        <v>79.5608</v>
      </c>
      <c r="Y1842" s="287">
        <v>207.00239999999999</v>
      </c>
      <c r="Z1842" s="286">
        <v>759.31239999999991</v>
      </c>
      <c r="AA1842" s="285">
        <v>9436.2032400000007</v>
      </c>
      <c r="AB1842" s="249"/>
      <c r="AC1842" s="249"/>
      <c r="AD1842" s="249"/>
      <c r="AE1842" s="249"/>
      <c r="AF1842" s="249"/>
      <c r="AG1842" s="249"/>
      <c r="AH1842" s="837" t="s">
        <v>364</v>
      </c>
      <c r="AI1842" s="225"/>
      <c r="AJ1842" s="225"/>
      <c r="AK1842" s="1636"/>
      <c r="AL1842" s="483"/>
      <c r="AM1842" s="751"/>
      <c r="AO1842" t="s">
        <v>364</v>
      </c>
      <c r="AQ1842" s="1453"/>
    </row>
    <row r="1843" spans="1:43" ht="15" customHeight="1" outlineLevel="1" x14ac:dyDescent="0.2">
      <c r="A1843" s="243"/>
      <c r="B1843" s="807" t="s">
        <v>2276</v>
      </c>
      <c r="C1843" s="978"/>
      <c r="D1843" s="978"/>
      <c r="E1843" s="773">
        <v>209</v>
      </c>
      <c r="F1843" s="497">
        <v>215</v>
      </c>
      <c r="G1843" s="497" t="s">
        <v>28</v>
      </c>
      <c r="H1843" s="498"/>
      <c r="I1843" s="907" t="s">
        <v>871</v>
      </c>
      <c r="J1843" s="682" t="s">
        <v>3587</v>
      </c>
      <c r="K1843" s="245"/>
      <c r="L1843" s="649"/>
      <c r="M1843" s="246"/>
      <c r="N1843" s="1437"/>
      <c r="O1843" s="246"/>
      <c r="P1843" s="248"/>
      <c r="Q1843" s="1057"/>
      <c r="R1843" s="1057"/>
      <c r="S1843" s="1048"/>
      <c r="T1843" s="249"/>
      <c r="U1843" s="249"/>
      <c r="V1843" s="249"/>
      <c r="W1843" s="249"/>
      <c r="X1843" s="249"/>
      <c r="Y1843" s="249"/>
      <c r="Z1843" s="249"/>
      <c r="AA1843" s="249"/>
      <c r="AB1843" s="249"/>
      <c r="AC1843" s="249"/>
      <c r="AD1843" s="249"/>
      <c r="AE1843" s="249"/>
      <c r="AF1843" s="249"/>
      <c r="AG1843" s="249"/>
      <c r="AH1843" s="837" t="s">
        <v>364</v>
      </c>
      <c r="AI1843" s="225"/>
      <c r="AJ1843" s="225"/>
      <c r="AK1843" s="1636"/>
      <c r="AL1843" s="483"/>
      <c r="AM1843" s="751" t="s">
        <v>698</v>
      </c>
      <c r="AO1843" t="s">
        <v>364</v>
      </c>
      <c r="AQ1843" s="1453"/>
    </row>
    <row r="1844" spans="1:43" ht="16.5" customHeight="1" x14ac:dyDescent="0.2">
      <c r="A1844" s="817" t="s">
        <v>2229</v>
      </c>
      <c r="B1844" s="815" t="s">
        <v>2276</v>
      </c>
      <c r="C1844" s="983" t="s">
        <v>2537</v>
      </c>
      <c r="D1844" s="983" t="s">
        <v>876</v>
      </c>
      <c r="E1844" s="775">
        <v>209</v>
      </c>
      <c r="F1844" s="534">
        <v>215</v>
      </c>
      <c r="G1844" s="534" t="s">
        <v>28</v>
      </c>
      <c r="H1844" s="534" t="s">
        <v>1893</v>
      </c>
      <c r="I1844" s="898"/>
      <c r="J1844" s="535" t="s">
        <v>876</v>
      </c>
      <c r="K1844" s="536">
        <v>58147</v>
      </c>
      <c r="L1844" s="668" t="s">
        <v>583</v>
      </c>
      <c r="M1844" s="537">
        <v>3.46</v>
      </c>
      <c r="N1844" s="1497"/>
      <c r="O1844" s="539">
        <v>98329.257599999997</v>
      </c>
      <c r="P1844" s="538"/>
      <c r="Q1844" s="1074">
        <v>2458.23144</v>
      </c>
      <c r="R1844" s="1074">
        <v>6332.4041900000002</v>
      </c>
      <c r="S1844" s="1074">
        <v>1966.5851500000001</v>
      </c>
      <c r="T1844" s="540">
        <v>109086.47838000002</v>
      </c>
      <c r="U1844" s="537">
        <v>17562.923009999999</v>
      </c>
      <c r="V1844" s="537">
        <v>126649.40139</v>
      </c>
      <c r="W1844" s="541">
        <v>3717.5277999999998</v>
      </c>
      <c r="X1844" s="541">
        <v>625.63720000000001</v>
      </c>
      <c r="Y1844" s="541">
        <v>1627.7915999999998</v>
      </c>
      <c r="Z1844" s="537">
        <v>5970.9566000000004</v>
      </c>
      <c r="AA1844" s="540">
        <v>132620.35798999999</v>
      </c>
      <c r="AB1844" s="543">
        <v>31612.63</v>
      </c>
      <c r="AC1844" s="543">
        <v>7705.17</v>
      </c>
      <c r="AD1844" s="543">
        <v>950.04</v>
      </c>
      <c r="AE1844" s="544">
        <v>34631</v>
      </c>
      <c r="AF1844" s="544">
        <v>8440.86</v>
      </c>
      <c r="AG1844" s="544">
        <v>1561.12</v>
      </c>
      <c r="AH1844" s="544">
        <v>177253.33798999997</v>
      </c>
      <c r="AI1844" s="849">
        <v>3.05</v>
      </c>
      <c r="AJ1844" s="849"/>
      <c r="AK1844" s="1635">
        <v>289</v>
      </c>
      <c r="AL1844" s="484"/>
      <c r="AM1844" s="751" t="s">
        <v>2604</v>
      </c>
      <c r="AN1844" t="b">
        <v>0</v>
      </c>
      <c r="AO1844" t="e">
        <v>#NAME?</v>
      </c>
      <c r="AQ1844" s="1460"/>
    </row>
    <row r="1845" spans="1:43" ht="16.5" customHeight="1" x14ac:dyDescent="0.2">
      <c r="A1845" s="818" t="s">
        <v>2230</v>
      </c>
      <c r="B1845" s="816" t="s">
        <v>2276</v>
      </c>
      <c r="C1845" s="984" t="s">
        <v>2537</v>
      </c>
      <c r="D1845" s="984" t="s">
        <v>876</v>
      </c>
      <c r="E1845" s="776">
        <v>231</v>
      </c>
      <c r="F1845" s="738">
        <v>247</v>
      </c>
      <c r="G1845" s="738" t="s">
        <v>28</v>
      </c>
      <c r="H1845" s="738" t="s">
        <v>1893</v>
      </c>
      <c r="I1845" s="906"/>
      <c r="J1845" s="739" t="s">
        <v>876</v>
      </c>
      <c r="K1845" s="740">
        <v>58147</v>
      </c>
      <c r="L1845" s="741" t="s">
        <v>583</v>
      </c>
      <c r="M1845" s="742">
        <v>3.46</v>
      </c>
      <c r="N1845" s="1498"/>
      <c r="O1845" s="744">
        <v>98329.257599999997</v>
      </c>
      <c r="P1845" s="743"/>
      <c r="Q1845" s="1075">
        <v>2458.23144</v>
      </c>
      <c r="R1845" s="1075">
        <v>6332.4041900000002</v>
      </c>
      <c r="S1845" s="1075">
        <v>1966.5851500000001</v>
      </c>
      <c r="T1845" s="745">
        <v>109086.47838000002</v>
      </c>
      <c r="U1845" s="742">
        <v>17562.923009999999</v>
      </c>
      <c r="V1845" s="742">
        <v>126649.40139</v>
      </c>
      <c r="W1845" s="746">
        <v>3717.5277999999998</v>
      </c>
      <c r="X1845" s="746">
        <v>625.63720000000001</v>
      </c>
      <c r="Y1845" s="746">
        <v>1627.7915999999998</v>
      </c>
      <c r="Z1845" s="742">
        <v>5970.9566000000004</v>
      </c>
      <c r="AA1845" s="745">
        <v>132620.35798999999</v>
      </c>
      <c r="AB1845" s="747">
        <v>31612.63</v>
      </c>
      <c r="AC1845" s="747">
        <v>7705.17</v>
      </c>
      <c r="AD1845" s="747">
        <v>950.04</v>
      </c>
      <c r="AE1845" s="748">
        <v>34631</v>
      </c>
      <c r="AF1845" s="748">
        <v>8440.86</v>
      </c>
      <c r="AG1845" s="748">
        <v>1561.12</v>
      </c>
      <c r="AH1845" s="748">
        <v>177253.33798999997</v>
      </c>
      <c r="AI1845" s="748">
        <v>3.05</v>
      </c>
      <c r="AJ1845" s="748"/>
      <c r="AK1845" s="1646"/>
      <c r="AL1845" s="484"/>
      <c r="AM1845" s="474" t="s">
        <v>2603</v>
      </c>
      <c r="AN1845" t="b">
        <v>0</v>
      </c>
      <c r="AO1845" t="e">
        <v>#NAME?</v>
      </c>
      <c r="AQ1845" s="1460"/>
    </row>
    <row r="1846" spans="1:43" ht="16.5" customHeight="1" x14ac:dyDescent="0.2">
      <c r="A1846" s="819" t="s">
        <v>2231</v>
      </c>
      <c r="B1846" s="805" t="s">
        <v>2276</v>
      </c>
      <c r="C1846" s="975" t="s">
        <v>2537</v>
      </c>
      <c r="D1846" s="975" t="s">
        <v>876</v>
      </c>
      <c r="E1846" s="776">
        <v>204</v>
      </c>
      <c r="F1846" s="738">
        <v>207</v>
      </c>
      <c r="G1846" s="738" t="s">
        <v>28</v>
      </c>
      <c r="H1846" s="738" t="s">
        <v>1893</v>
      </c>
      <c r="I1846" s="906"/>
      <c r="J1846" s="739" t="s">
        <v>876</v>
      </c>
      <c r="K1846" s="740">
        <v>58147</v>
      </c>
      <c r="L1846" s="741" t="s">
        <v>583</v>
      </c>
      <c r="M1846" s="742">
        <v>3.46</v>
      </c>
      <c r="N1846" s="1498"/>
      <c r="O1846" s="744">
        <v>98329.257599999997</v>
      </c>
      <c r="P1846" s="743"/>
      <c r="Q1846" s="1075">
        <v>2458.23144</v>
      </c>
      <c r="R1846" s="1075">
        <v>6332.4041900000002</v>
      </c>
      <c r="S1846" s="1075">
        <v>1966.5851500000001</v>
      </c>
      <c r="T1846" s="745">
        <v>109086.47838000002</v>
      </c>
      <c r="U1846" s="742">
        <v>17562.923009999999</v>
      </c>
      <c r="V1846" s="742">
        <v>126649.40139</v>
      </c>
      <c r="W1846" s="746">
        <v>3717.5277999999998</v>
      </c>
      <c r="X1846" s="746">
        <v>625.63720000000001</v>
      </c>
      <c r="Y1846" s="746">
        <v>1627.7915999999998</v>
      </c>
      <c r="Z1846" s="742">
        <v>5970.9566000000004</v>
      </c>
      <c r="AA1846" s="745">
        <v>132620.35798999999</v>
      </c>
      <c r="AB1846" s="747">
        <v>31612.63</v>
      </c>
      <c r="AC1846" s="747">
        <v>7705.17</v>
      </c>
      <c r="AD1846" s="747">
        <v>950.04</v>
      </c>
      <c r="AE1846" s="748">
        <v>34631</v>
      </c>
      <c r="AF1846" s="748">
        <v>8440.86</v>
      </c>
      <c r="AG1846" s="748">
        <v>1561.12</v>
      </c>
      <c r="AH1846" s="748">
        <v>177253.33798999997</v>
      </c>
      <c r="AI1846" s="748">
        <v>3.05</v>
      </c>
      <c r="AJ1846" s="748"/>
      <c r="AK1846" s="1646"/>
      <c r="AL1846" s="484"/>
      <c r="AM1846" s="474" t="s">
        <v>2603</v>
      </c>
      <c r="AN1846" t="b">
        <v>0</v>
      </c>
      <c r="AO1846" t="e">
        <v>#NAME?</v>
      </c>
      <c r="AQ1846" s="1460"/>
    </row>
    <row r="1847" spans="1:43" outlineLevel="1" x14ac:dyDescent="0.2">
      <c r="A1847" s="243"/>
      <c r="B1847" s="781" t="s">
        <v>2276</v>
      </c>
      <c r="C1847" s="977"/>
      <c r="D1847" s="977"/>
      <c r="E1847" s="767">
        <v>209</v>
      </c>
      <c r="F1847" s="276">
        <v>215</v>
      </c>
      <c r="G1847" s="276" t="s">
        <v>28</v>
      </c>
      <c r="H1847" s="277"/>
      <c r="I1847" s="895">
        <v>1</v>
      </c>
      <c r="J1847" s="279" t="s">
        <v>3137</v>
      </c>
      <c r="K1847" s="319">
        <v>25233</v>
      </c>
      <c r="L1847" s="321"/>
      <c r="M1847" s="281">
        <v>1</v>
      </c>
      <c r="N1847" s="1463">
        <v>54</v>
      </c>
      <c r="O1847" s="283">
        <v>44146.32</v>
      </c>
      <c r="P1847" s="284">
        <v>2.5</v>
      </c>
      <c r="Q1847" s="1056">
        <v>1103.6579999999999</v>
      </c>
      <c r="R1847" s="1056">
        <v>2843.0230099999999</v>
      </c>
      <c r="S1847" s="1056">
        <v>882.92639999999994</v>
      </c>
      <c r="T1847" s="285">
        <v>48975.927409999997</v>
      </c>
      <c r="U1847" s="286">
        <v>7885.1243100000002</v>
      </c>
      <c r="V1847" s="286">
        <v>56861.051719999996</v>
      </c>
      <c r="W1847" s="287">
        <v>1074.43</v>
      </c>
      <c r="X1847" s="287">
        <v>180.82</v>
      </c>
      <c r="Y1847" s="287">
        <v>470.46</v>
      </c>
      <c r="Z1847" s="286">
        <v>1725.71</v>
      </c>
      <c r="AA1847" s="285">
        <v>58586.761719999995</v>
      </c>
      <c r="AB1847" s="350"/>
      <c r="AC1847" s="350"/>
      <c r="AD1847" s="350"/>
      <c r="AE1847" s="350"/>
      <c r="AF1847" s="350"/>
      <c r="AG1847" s="350"/>
      <c r="AH1847" s="350" t="s">
        <v>364</v>
      </c>
      <c r="AI1847" s="843"/>
      <c r="AJ1847" s="843"/>
      <c r="AK1847" s="1636"/>
      <c r="AL1847" s="483"/>
      <c r="AM1847"/>
      <c r="AO1847" t="s">
        <v>364</v>
      </c>
      <c r="AQ1847" s="1453"/>
    </row>
    <row r="1848" spans="1:43" ht="12" customHeight="1" outlineLevel="1" x14ac:dyDescent="0.2">
      <c r="A1848" s="243"/>
      <c r="B1848" s="781" t="s">
        <v>2276</v>
      </c>
      <c r="C1848" s="977"/>
      <c r="D1848" s="977"/>
      <c r="E1848" s="767">
        <v>209</v>
      </c>
      <c r="F1848" s="276">
        <v>215</v>
      </c>
      <c r="G1848" s="276" t="s">
        <v>28</v>
      </c>
      <c r="H1848" s="277"/>
      <c r="I1848" s="895">
        <v>80</v>
      </c>
      <c r="J1848" s="279" t="s">
        <v>561</v>
      </c>
      <c r="K1848" s="319">
        <v>32914</v>
      </c>
      <c r="L1848" s="322"/>
      <c r="M1848" s="281">
        <v>2</v>
      </c>
      <c r="N1848" s="1463">
        <v>38</v>
      </c>
      <c r="O1848" s="283">
        <v>47140.08</v>
      </c>
      <c r="P1848" s="284">
        <v>2.5</v>
      </c>
      <c r="Q1848" s="1056">
        <v>1178.502</v>
      </c>
      <c r="R1848" s="1056">
        <v>3035.8211500000002</v>
      </c>
      <c r="S1848" s="1056">
        <v>942.80160000000001</v>
      </c>
      <c r="T1848" s="285">
        <v>52297.204750000004</v>
      </c>
      <c r="U1848" s="286">
        <v>8419.8499599999996</v>
      </c>
      <c r="V1848" s="286">
        <v>60717.054710000004</v>
      </c>
      <c r="W1848" s="287">
        <v>2148.86</v>
      </c>
      <c r="X1848" s="287">
        <v>361.64</v>
      </c>
      <c r="Y1848" s="287">
        <v>940.92</v>
      </c>
      <c r="Z1848" s="286">
        <v>3451.42</v>
      </c>
      <c r="AA1848" s="285">
        <v>64168.474710000002</v>
      </c>
      <c r="AB1848" s="249"/>
      <c r="AC1848" s="249"/>
      <c r="AD1848" s="249"/>
      <c r="AE1848" s="249"/>
      <c r="AF1848" s="249"/>
      <c r="AG1848" s="249"/>
      <c r="AH1848" s="249" t="s">
        <v>364</v>
      </c>
      <c r="AI1848" s="225"/>
      <c r="AJ1848" s="225"/>
      <c r="AK1848" s="1636"/>
      <c r="AL1848" s="483"/>
      <c r="AM1848"/>
      <c r="AO1848" t="s">
        <v>364</v>
      </c>
      <c r="AQ1848" s="1453"/>
    </row>
    <row r="1849" spans="1:43" outlineLevel="1" x14ac:dyDescent="0.2">
      <c r="A1849" s="243"/>
      <c r="B1849" s="781" t="s">
        <v>2276</v>
      </c>
      <c r="C1849" s="977"/>
      <c r="D1849" s="977"/>
      <c r="E1849" s="767">
        <v>209</v>
      </c>
      <c r="F1849" s="560">
        <v>215</v>
      </c>
      <c r="G1849" s="561" t="s">
        <v>28</v>
      </c>
      <c r="H1849" s="277"/>
      <c r="I1849" s="895">
        <v>200</v>
      </c>
      <c r="J1849" s="279" t="s">
        <v>1927</v>
      </c>
      <c r="K1849" s="319"/>
      <c r="L1849" s="322"/>
      <c r="M1849" s="281">
        <v>0.46</v>
      </c>
      <c r="N1849" s="1463">
        <v>27</v>
      </c>
      <c r="O1849" s="283">
        <v>7042.8576000000003</v>
      </c>
      <c r="P1849" s="284">
        <v>2.5</v>
      </c>
      <c r="Q1849" s="1056">
        <v>176.07144</v>
      </c>
      <c r="R1849" s="1056">
        <v>453.56002999999998</v>
      </c>
      <c r="S1849" s="1056">
        <v>140.85714999999999</v>
      </c>
      <c r="T1849" s="285">
        <v>7813.3462199999994</v>
      </c>
      <c r="U1849" s="286">
        <v>1257.94874</v>
      </c>
      <c r="V1849" s="286">
        <v>9071.2949599999993</v>
      </c>
      <c r="W1849" s="287">
        <v>494.23779999999999</v>
      </c>
      <c r="X1849" s="287">
        <v>83.177199999999999</v>
      </c>
      <c r="Y1849" s="287">
        <v>216.41159999999999</v>
      </c>
      <c r="Z1849" s="286">
        <v>793.82659999999998</v>
      </c>
      <c r="AA1849" s="285">
        <v>9865.1215599999996</v>
      </c>
      <c r="AB1849" s="249"/>
      <c r="AC1849" s="249"/>
      <c r="AD1849" s="249"/>
      <c r="AE1849" s="249"/>
      <c r="AF1849" s="249"/>
      <c r="AG1849" s="249"/>
      <c r="AH1849" s="249" t="s">
        <v>364</v>
      </c>
      <c r="AI1849" s="225"/>
      <c r="AJ1849" s="225"/>
      <c r="AK1849" s="1636"/>
      <c r="AL1849" s="483"/>
      <c r="AM1849"/>
      <c r="AO1849" t="s">
        <v>364</v>
      </c>
      <c r="AQ1849" s="1453"/>
    </row>
    <row r="1850" spans="1:43" ht="15" customHeight="1" outlineLevel="1" x14ac:dyDescent="0.2">
      <c r="A1850" s="243"/>
      <c r="B1850" s="781" t="s">
        <v>2276</v>
      </c>
      <c r="C1850" s="977"/>
      <c r="D1850" s="977"/>
      <c r="E1850" s="777">
        <v>209</v>
      </c>
      <c r="F1850" s="553">
        <v>215</v>
      </c>
      <c r="G1850" s="553" t="s">
        <v>28</v>
      </c>
      <c r="H1850" s="554"/>
      <c r="I1850" s="918" t="s">
        <v>871</v>
      </c>
      <c r="J1850" s="682" t="s">
        <v>877</v>
      </c>
      <c r="K1850" s="245"/>
      <c r="L1850" s="649"/>
      <c r="M1850" s="246"/>
      <c r="N1850" s="1437"/>
      <c r="O1850" s="246"/>
      <c r="P1850" s="248"/>
      <c r="Q1850" s="1057"/>
      <c r="R1850" s="1057"/>
      <c r="S1850" s="1048"/>
      <c r="T1850" s="249"/>
      <c r="U1850" s="249"/>
      <c r="V1850" s="249"/>
      <c r="W1850" s="249"/>
      <c r="X1850" s="249"/>
      <c r="Y1850" s="249"/>
      <c r="Z1850" s="249"/>
      <c r="AA1850" s="249"/>
      <c r="AB1850" s="249"/>
      <c r="AC1850" s="249"/>
      <c r="AD1850" s="249"/>
      <c r="AE1850" s="249"/>
      <c r="AF1850" s="249"/>
      <c r="AG1850" s="249"/>
      <c r="AH1850" s="249" t="s">
        <v>364</v>
      </c>
      <c r="AI1850" s="225"/>
      <c r="AJ1850" s="225"/>
      <c r="AK1850" s="1636"/>
      <c r="AL1850" s="483"/>
      <c r="AM1850" t="s">
        <v>698</v>
      </c>
      <c r="AO1850" t="s">
        <v>364</v>
      </c>
      <c r="AQ1850" s="1453"/>
    </row>
    <row r="1851" spans="1:43" outlineLevel="1" x14ac:dyDescent="0.2">
      <c r="A1851" s="265"/>
      <c r="B1851" s="807" t="s">
        <v>2276</v>
      </c>
      <c r="C1851" s="978"/>
      <c r="D1851" s="978"/>
      <c r="E1851" s="774">
        <v>209</v>
      </c>
      <c r="F1851" s="550">
        <v>215</v>
      </c>
      <c r="G1851" s="550" t="s">
        <v>28</v>
      </c>
      <c r="H1851" s="551"/>
      <c r="I1851" s="908" t="s">
        <v>587</v>
      </c>
      <c r="J1851" s="437" t="s">
        <v>878</v>
      </c>
      <c r="K1851" s="259"/>
      <c r="L1851" s="658"/>
      <c r="M1851" s="260"/>
      <c r="N1851" s="1466"/>
      <c r="O1851" s="260"/>
      <c r="P1851" s="262"/>
      <c r="Q1851" s="1059"/>
      <c r="R1851" s="1059"/>
      <c r="S1851" s="1059"/>
      <c r="T1851" s="260"/>
      <c r="U1851" s="260"/>
      <c r="V1851" s="260"/>
      <c r="W1851" s="260"/>
      <c r="X1851" s="260"/>
      <c r="Y1851" s="260"/>
      <c r="Z1851" s="260"/>
      <c r="AA1851" s="260"/>
      <c r="AB1851" s="260"/>
      <c r="AC1851" s="260"/>
      <c r="AD1851" s="260"/>
      <c r="AE1851" s="260"/>
      <c r="AF1851" s="260"/>
      <c r="AG1851" s="260"/>
      <c r="AH1851" s="260" t="s">
        <v>364</v>
      </c>
      <c r="AI1851" s="261"/>
      <c r="AJ1851" s="261"/>
      <c r="AK1851" s="1633"/>
      <c r="AL1851" s="483"/>
      <c r="AM1851" t="s">
        <v>698</v>
      </c>
      <c r="AO1851" t="s">
        <v>364</v>
      </c>
      <c r="AQ1851" s="1453"/>
    </row>
    <row r="1852" spans="1:43" ht="24" customHeight="1" x14ac:dyDescent="0.2">
      <c r="A1852" s="828" t="s">
        <v>2232</v>
      </c>
      <c r="B1852" s="781" t="s">
        <v>2276</v>
      </c>
      <c r="C1852" s="977" t="s">
        <v>2537</v>
      </c>
      <c r="D1852" s="977" t="s">
        <v>879</v>
      </c>
      <c r="E1852" s="775">
        <v>249</v>
      </c>
      <c r="F1852" s="534">
        <v>217</v>
      </c>
      <c r="G1852" s="534" t="s">
        <v>28</v>
      </c>
      <c r="H1852" s="534" t="s">
        <v>1894</v>
      </c>
      <c r="I1852" s="898"/>
      <c r="J1852" s="535" t="s">
        <v>879</v>
      </c>
      <c r="K1852" s="536">
        <v>58147</v>
      </c>
      <c r="L1852" s="668" t="s">
        <v>583</v>
      </c>
      <c r="M1852" s="537">
        <v>3.46</v>
      </c>
      <c r="N1852" s="1497"/>
      <c r="O1852" s="539">
        <v>102176.2176</v>
      </c>
      <c r="P1852" s="538"/>
      <c r="Q1852" s="1074">
        <v>2554.40544</v>
      </c>
      <c r="R1852" s="1074">
        <v>6580.1484199999995</v>
      </c>
      <c r="S1852" s="1074">
        <v>2043.5243499999999</v>
      </c>
      <c r="T1852" s="540">
        <v>113354.29581000001</v>
      </c>
      <c r="U1852" s="537">
        <v>18250.04162</v>
      </c>
      <c r="V1852" s="537">
        <v>131604.33742999999</v>
      </c>
      <c r="W1852" s="541">
        <v>3717.5277999999998</v>
      </c>
      <c r="X1852" s="541">
        <v>625.63720000000001</v>
      </c>
      <c r="Y1852" s="541">
        <v>1627.7915999999998</v>
      </c>
      <c r="Z1852" s="537">
        <v>5970.9566000000004</v>
      </c>
      <c r="AA1852" s="540">
        <v>137575.29402999999</v>
      </c>
      <c r="AB1852" s="543">
        <v>240798.66</v>
      </c>
      <c r="AC1852" s="543">
        <v>65404.33</v>
      </c>
      <c r="AD1852" s="543">
        <v>950.04</v>
      </c>
      <c r="AE1852" s="544">
        <v>263790.12</v>
      </c>
      <c r="AF1852" s="544">
        <v>71649.14</v>
      </c>
      <c r="AG1852" s="544">
        <v>1561.12</v>
      </c>
      <c r="AH1852" s="544">
        <v>474575.67402999999</v>
      </c>
      <c r="AI1852" s="849">
        <v>8.16</v>
      </c>
      <c r="AJ1852" s="849"/>
      <c r="AK1852" s="1635">
        <v>290</v>
      </c>
      <c r="AL1852" s="484"/>
      <c r="AM1852" s="751" t="s">
        <v>2604</v>
      </c>
      <c r="AN1852" t="b">
        <v>0</v>
      </c>
      <c r="AO1852" t="e">
        <v>#NAME?</v>
      </c>
      <c r="AQ1852" s="1460"/>
    </row>
    <row r="1853" spans="1:43" outlineLevel="1" x14ac:dyDescent="0.2">
      <c r="A1853" s="243"/>
      <c r="B1853" s="781" t="s">
        <v>2276</v>
      </c>
      <c r="C1853" s="977"/>
      <c r="D1853" s="977"/>
      <c r="E1853" s="767">
        <v>249</v>
      </c>
      <c r="F1853" s="276">
        <v>217</v>
      </c>
      <c r="G1853" s="276" t="s">
        <v>28</v>
      </c>
      <c r="H1853" s="277"/>
      <c r="I1853" s="895">
        <v>1</v>
      </c>
      <c r="J1853" s="279" t="s">
        <v>546</v>
      </c>
      <c r="K1853" s="319">
        <v>25233</v>
      </c>
      <c r="L1853" s="321"/>
      <c r="M1853" s="281">
        <v>1</v>
      </c>
      <c r="N1853" s="1463">
        <v>54</v>
      </c>
      <c r="O1853" s="283">
        <v>44146.32</v>
      </c>
      <c r="P1853" s="284">
        <v>2.5</v>
      </c>
      <c r="Q1853" s="1056">
        <v>1103.6579999999999</v>
      </c>
      <c r="R1853" s="1056">
        <v>2843.0230099999999</v>
      </c>
      <c r="S1853" s="1056">
        <v>882.92639999999994</v>
      </c>
      <c r="T1853" s="285">
        <v>48975.927409999997</v>
      </c>
      <c r="U1853" s="286">
        <v>7885.1243100000002</v>
      </c>
      <c r="V1853" s="286">
        <v>56861.051719999996</v>
      </c>
      <c r="W1853" s="287">
        <v>1074.43</v>
      </c>
      <c r="X1853" s="287">
        <v>180.82</v>
      </c>
      <c r="Y1853" s="287">
        <v>470.46</v>
      </c>
      <c r="Z1853" s="286">
        <v>1725.71</v>
      </c>
      <c r="AA1853" s="285">
        <v>58586.761719999995</v>
      </c>
      <c r="AB1853" s="350"/>
      <c r="AC1853" s="350"/>
      <c r="AD1853" s="350"/>
      <c r="AE1853" s="350"/>
      <c r="AF1853" s="350"/>
      <c r="AG1853" s="350"/>
      <c r="AH1853" s="350" t="s">
        <v>364</v>
      </c>
      <c r="AI1853" s="843"/>
      <c r="AJ1853" s="843"/>
      <c r="AK1853" s="1636"/>
      <c r="AL1853" s="483"/>
      <c r="AM1853"/>
      <c r="AO1853" t="s">
        <v>364</v>
      </c>
      <c r="AQ1853" s="1453"/>
    </row>
    <row r="1854" spans="1:43" outlineLevel="1" x14ac:dyDescent="0.2">
      <c r="A1854" s="243"/>
      <c r="B1854" s="781" t="s">
        <v>2276</v>
      </c>
      <c r="C1854" s="977"/>
      <c r="D1854" s="977"/>
      <c r="E1854" s="767">
        <v>249</v>
      </c>
      <c r="F1854" s="276">
        <v>217</v>
      </c>
      <c r="G1854" s="276" t="s">
        <v>28</v>
      </c>
      <c r="H1854" s="277"/>
      <c r="I1854" s="895">
        <v>80</v>
      </c>
      <c r="J1854" s="279" t="s">
        <v>561</v>
      </c>
      <c r="K1854" s="319">
        <v>32914</v>
      </c>
      <c r="L1854" s="322"/>
      <c r="M1854" s="281">
        <v>2</v>
      </c>
      <c r="N1854" s="1463">
        <v>40</v>
      </c>
      <c r="O1854" s="283">
        <v>50987.040000000001</v>
      </c>
      <c r="P1854" s="284">
        <v>2.5</v>
      </c>
      <c r="Q1854" s="1056">
        <v>1274.6759999999999</v>
      </c>
      <c r="R1854" s="1056">
        <v>3283.56538</v>
      </c>
      <c r="S1854" s="1056">
        <v>1019.7408</v>
      </c>
      <c r="T1854" s="285">
        <v>56565.02218</v>
      </c>
      <c r="U1854" s="286">
        <v>9106.9685700000009</v>
      </c>
      <c r="V1854" s="286">
        <v>65671.990749999997</v>
      </c>
      <c r="W1854" s="287">
        <v>2148.86</v>
      </c>
      <c r="X1854" s="287">
        <v>361.64</v>
      </c>
      <c r="Y1854" s="287">
        <v>940.92</v>
      </c>
      <c r="Z1854" s="286">
        <v>3451.42</v>
      </c>
      <c r="AA1854" s="285">
        <v>69123.410749999995</v>
      </c>
      <c r="AB1854" s="249"/>
      <c r="AC1854" s="249"/>
      <c r="AD1854" s="249"/>
      <c r="AE1854" s="249"/>
      <c r="AF1854" s="249"/>
      <c r="AG1854" s="249"/>
      <c r="AH1854" s="249" t="s">
        <v>364</v>
      </c>
      <c r="AI1854" s="225"/>
      <c r="AJ1854" s="225"/>
      <c r="AK1854" s="1636"/>
      <c r="AL1854" s="483"/>
      <c r="AM1854"/>
      <c r="AO1854" t="s">
        <v>364</v>
      </c>
      <c r="AQ1854" s="1453"/>
    </row>
    <row r="1855" spans="1:43" outlineLevel="1" x14ac:dyDescent="0.2">
      <c r="A1855" s="243"/>
      <c r="B1855" s="781" t="s">
        <v>2276</v>
      </c>
      <c r="C1855" s="977"/>
      <c r="D1855" s="977"/>
      <c r="E1855" s="767">
        <v>249</v>
      </c>
      <c r="F1855" s="276">
        <v>217</v>
      </c>
      <c r="G1855" s="276" t="s">
        <v>28</v>
      </c>
      <c r="H1855" s="277"/>
      <c r="I1855" s="895">
        <v>200</v>
      </c>
      <c r="J1855" s="279" t="s">
        <v>1927</v>
      </c>
      <c r="K1855" s="319"/>
      <c r="L1855" s="322"/>
      <c r="M1855" s="281">
        <v>0.46</v>
      </c>
      <c r="N1855" s="1463">
        <v>27</v>
      </c>
      <c r="O1855" s="283">
        <v>7042.8576000000003</v>
      </c>
      <c r="P1855" s="284">
        <v>2.5</v>
      </c>
      <c r="Q1855" s="1056">
        <v>176.07144</v>
      </c>
      <c r="R1855" s="1056">
        <v>453.56002999999998</v>
      </c>
      <c r="S1855" s="1056">
        <v>140.85714999999999</v>
      </c>
      <c r="T1855" s="285">
        <v>7813.3462199999994</v>
      </c>
      <c r="U1855" s="286">
        <v>1257.94874</v>
      </c>
      <c r="V1855" s="286">
        <v>9071.2949599999993</v>
      </c>
      <c r="W1855" s="287">
        <v>494.23779999999999</v>
      </c>
      <c r="X1855" s="287">
        <v>83.177199999999999</v>
      </c>
      <c r="Y1855" s="287">
        <v>216.41159999999999</v>
      </c>
      <c r="Z1855" s="286">
        <v>793.82659999999998</v>
      </c>
      <c r="AA1855" s="285">
        <v>9865.1215599999996</v>
      </c>
      <c r="AB1855" s="249"/>
      <c r="AC1855" s="249"/>
      <c r="AD1855" s="249"/>
      <c r="AE1855" s="249"/>
      <c r="AF1855" s="249"/>
      <c r="AG1855" s="249"/>
      <c r="AH1855" s="249" t="s">
        <v>364</v>
      </c>
      <c r="AI1855" s="225"/>
      <c r="AJ1855" s="225"/>
      <c r="AK1855" s="1636"/>
      <c r="AL1855" s="483"/>
      <c r="AM1855"/>
      <c r="AO1855" t="s">
        <v>364</v>
      </c>
      <c r="AQ1855" s="1453"/>
    </row>
    <row r="1856" spans="1:43" ht="15" customHeight="1" outlineLevel="1" x14ac:dyDescent="0.2">
      <c r="A1856" s="258"/>
      <c r="B1856" s="807" t="s">
        <v>2276</v>
      </c>
      <c r="C1856" s="978"/>
      <c r="D1856" s="978"/>
      <c r="E1856" s="774">
        <v>249</v>
      </c>
      <c r="F1856" s="550">
        <v>217</v>
      </c>
      <c r="G1856" s="550" t="s">
        <v>28</v>
      </c>
      <c r="H1856" s="551"/>
      <c r="I1856" s="917" t="s">
        <v>871</v>
      </c>
      <c r="J1856" s="683" t="s">
        <v>880</v>
      </c>
      <c r="K1856" s="456"/>
      <c r="L1856" s="658"/>
      <c r="M1856" s="457"/>
      <c r="N1856" s="1438"/>
      <c r="O1856" s="457"/>
      <c r="P1856" s="459"/>
      <c r="Q1856" s="1071"/>
      <c r="R1856" s="1071"/>
      <c r="S1856" s="1059"/>
      <c r="T1856" s="260"/>
      <c r="U1856" s="260"/>
      <c r="V1856" s="260"/>
      <c r="W1856" s="260"/>
      <c r="X1856" s="260"/>
      <c r="Y1856" s="260"/>
      <c r="Z1856" s="260"/>
      <c r="AA1856" s="260"/>
      <c r="AB1856" s="260"/>
      <c r="AC1856" s="260"/>
      <c r="AD1856" s="260"/>
      <c r="AE1856" s="260"/>
      <c r="AF1856" s="260"/>
      <c r="AG1856" s="260"/>
      <c r="AH1856" s="260" t="s">
        <v>364</v>
      </c>
      <c r="AI1856" s="261"/>
      <c r="AJ1856" s="261"/>
      <c r="AK1856" s="1633"/>
      <c r="AL1856" s="483"/>
      <c r="AM1856" t="s">
        <v>698</v>
      </c>
      <c r="AO1856" t="s">
        <v>364</v>
      </c>
      <c r="AQ1856" s="1453"/>
    </row>
    <row r="1857" spans="1:43" ht="24" customHeight="1" x14ac:dyDescent="0.2">
      <c r="A1857" s="828" t="s">
        <v>2233</v>
      </c>
      <c r="B1857" s="781" t="s">
        <v>2276</v>
      </c>
      <c r="C1857" s="977" t="s">
        <v>2537</v>
      </c>
      <c r="D1857" s="977" t="s">
        <v>881</v>
      </c>
      <c r="E1857" s="775">
        <v>218</v>
      </c>
      <c r="F1857" s="534">
        <v>227</v>
      </c>
      <c r="G1857" s="534" t="s">
        <v>28</v>
      </c>
      <c r="H1857" s="534" t="s">
        <v>1895</v>
      </c>
      <c r="I1857" s="898"/>
      <c r="J1857" s="535" t="s">
        <v>881</v>
      </c>
      <c r="K1857" s="536">
        <v>41690</v>
      </c>
      <c r="L1857" s="668" t="s">
        <v>583</v>
      </c>
      <c r="M1857" s="537">
        <v>2.31</v>
      </c>
      <c r="N1857" s="1497"/>
      <c r="O1857" s="539">
        <v>72462.633600000001</v>
      </c>
      <c r="P1857" s="538"/>
      <c r="Q1857" s="1074">
        <v>1811.56584</v>
      </c>
      <c r="R1857" s="1074">
        <v>4666.5936099999999</v>
      </c>
      <c r="S1857" s="1074">
        <v>1449.2526699999999</v>
      </c>
      <c r="T1857" s="540">
        <v>80390.045719999995</v>
      </c>
      <c r="U1857" s="537">
        <v>12942.797349999999</v>
      </c>
      <c r="V1857" s="537">
        <v>93332.843070000003</v>
      </c>
      <c r="W1857" s="541">
        <v>2481.9333000000001</v>
      </c>
      <c r="X1857" s="541">
        <v>417.69419999999997</v>
      </c>
      <c r="Y1857" s="541">
        <v>1086.7626</v>
      </c>
      <c r="Z1857" s="537">
        <v>3986.3901000000001</v>
      </c>
      <c r="AA1857" s="540">
        <v>97319.233169999992</v>
      </c>
      <c r="AB1857" s="543">
        <v>21946.63</v>
      </c>
      <c r="AC1857" s="543">
        <v>7492.37</v>
      </c>
      <c r="AD1857" s="543">
        <v>950.04</v>
      </c>
      <c r="AE1857" s="544">
        <v>24042.09</v>
      </c>
      <c r="AF1857" s="544">
        <v>8207.74</v>
      </c>
      <c r="AG1857" s="544">
        <v>1561.12</v>
      </c>
      <c r="AH1857" s="544">
        <v>131130.18317</v>
      </c>
      <c r="AI1857" s="849">
        <v>3.15</v>
      </c>
      <c r="AJ1857" s="849"/>
      <c r="AK1857" s="1627">
        <v>291</v>
      </c>
      <c r="AL1857" s="484"/>
      <c r="AM1857" s="751" t="s">
        <v>2604</v>
      </c>
      <c r="AN1857" t="b">
        <v>0</v>
      </c>
      <c r="AO1857" t="e">
        <v>#NAME?</v>
      </c>
      <c r="AQ1857" s="1460"/>
    </row>
    <row r="1858" spans="1:43" outlineLevel="1" x14ac:dyDescent="0.2">
      <c r="A1858" s="243"/>
      <c r="B1858" s="781" t="s">
        <v>2276</v>
      </c>
      <c r="C1858" s="977"/>
      <c r="D1858" s="977"/>
      <c r="E1858" s="767">
        <v>218</v>
      </c>
      <c r="F1858" s="276">
        <v>227</v>
      </c>
      <c r="G1858" s="276" t="s">
        <v>28</v>
      </c>
      <c r="H1858" s="277"/>
      <c r="I1858" s="895">
        <v>1</v>
      </c>
      <c r="J1858" s="279" t="s">
        <v>546</v>
      </c>
      <c r="K1858" s="319">
        <v>25233</v>
      </c>
      <c r="L1858" s="321"/>
      <c r="M1858" s="281">
        <v>1</v>
      </c>
      <c r="N1858" s="1463">
        <v>54</v>
      </c>
      <c r="O1858" s="283">
        <v>44146.32</v>
      </c>
      <c r="P1858" s="284">
        <v>2.5</v>
      </c>
      <c r="Q1858" s="1056">
        <v>1103.6579999999999</v>
      </c>
      <c r="R1858" s="1056">
        <v>2843.0230099999999</v>
      </c>
      <c r="S1858" s="1056">
        <v>882.92639999999994</v>
      </c>
      <c r="T1858" s="285">
        <v>48975.927409999997</v>
      </c>
      <c r="U1858" s="286">
        <v>7885.1243100000002</v>
      </c>
      <c r="V1858" s="286">
        <v>56861.051719999996</v>
      </c>
      <c r="W1858" s="287">
        <v>1074.43</v>
      </c>
      <c r="X1858" s="287">
        <v>180.82</v>
      </c>
      <c r="Y1858" s="287">
        <v>470.46</v>
      </c>
      <c r="Z1858" s="286">
        <v>1725.71</v>
      </c>
      <c r="AA1858" s="285">
        <v>58586.761719999995</v>
      </c>
      <c r="AB1858" s="350"/>
      <c r="AC1858" s="350"/>
      <c r="AD1858" s="350"/>
      <c r="AE1858" s="350"/>
      <c r="AF1858" s="350"/>
      <c r="AG1858" s="350"/>
      <c r="AH1858" s="837" t="s">
        <v>364</v>
      </c>
      <c r="AI1858" s="843"/>
      <c r="AJ1858" s="843"/>
      <c r="AK1858" s="1625"/>
      <c r="AL1858" s="483"/>
      <c r="AM1858"/>
      <c r="AO1858" t="s">
        <v>364</v>
      </c>
      <c r="AQ1858" s="1453"/>
    </row>
    <row r="1859" spans="1:43" outlineLevel="1" x14ac:dyDescent="0.2">
      <c r="A1859" s="243"/>
      <c r="B1859" s="781" t="s">
        <v>2276</v>
      </c>
      <c r="C1859" s="977"/>
      <c r="D1859" s="977"/>
      <c r="E1859" s="767">
        <v>218</v>
      </c>
      <c r="F1859" s="276">
        <v>227</v>
      </c>
      <c r="G1859" s="276" t="s">
        <v>28</v>
      </c>
      <c r="H1859" s="277"/>
      <c r="I1859" s="895">
        <v>80</v>
      </c>
      <c r="J1859" s="279" t="s">
        <v>561</v>
      </c>
      <c r="K1859" s="319">
        <v>16457</v>
      </c>
      <c r="L1859" s="322"/>
      <c r="M1859" s="281">
        <v>1</v>
      </c>
      <c r="N1859" s="1463">
        <v>38</v>
      </c>
      <c r="O1859" s="283">
        <v>23570.04</v>
      </c>
      <c r="P1859" s="284">
        <v>2.5</v>
      </c>
      <c r="Q1859" s="1056">
        <v>589.25099999999998</v>
      </c>
      <c r="R1859" s="1056">
        <v>1517.91058</v>
      </c>
      <c r="S1859" s="1056">
        <v>471.4008</v>
      </c>
      <c r="T1859" s="285">
        <v>26148.60238</v>
      </c>
      <c r="U1859" s="286">
        <v>4209.9249799999998</v>
      </c>
      <c r="V1859" s="286">
        <v>30358.52736</v>
      </c>
      <c r="W1859" s="287">
        <v>1074.43</v>
      </c>
      <c r="X1859" s="287">
        <v>180.82</v>
      </c>
      <c r="Y1859" s="287">
        <v>470.46</v>
      </c>
      <c r="Z1859" s="286">
        <v>1725.71</v>
      </c>
      <c r="AA1859" s="285">
        <v>32084.237359999999</v>
      </c>
      <c r="AB1859" s="249"/>
      <c r="AC1859" s="249"/>
      <c r="AD1859" s="249"/>
      <c r="AE1859" s="249"/>
      <c r="AF1859" s="249"/>
      <c r="AG1859" s="249"/>
      <c r="AH1859" s="837" t="s">
        <v>364</v>
      </c>
      <c r="AI1859" s="225"/>
      <c r="AJ1859" s="225"/>
      <c r="AK1859" s="1625"/>
      <c r="AL1859" s="483"/>
      <c r="AM1859"/>
      <c r="AO1859" t="s">
        <v>364</v>
      </c>
      <c r="AQ1859" s="1453"/>
    </row>
    <row r="1860" spans="1:43" outlineLevel="1" x14ac:dyDescent="0.2">
      <c r="A1860" s="243"/>
      <c r="B1860" s="781" t="s">
        <v>2276</v>
      </c>
      <c r="C1860" s="977"/>
      <c r="D1860" s="977"/>
      <c r="E1860" s="767">
        <v>218</v>
      </c>
      <c r="F1860" s="276">
        <v>227</v>
      </c>
      <c r="G1860" s="276" t="s">
        <v>28</v>
      </c>
      <c r="H1860" s="277"/>
      <c r="I1860" s="895">
        <v>200</v>
      </c>
      <c r="J1860" s="279" t="s">
        <v>1927</v>
      </c>
      <c r="K1860" s="319"/>
      <c r="L1860" s="322"/>
      <c r="M1860" s="281">
        <v>0.31</v>
      </c>
      <c r="N1860" s="1463">
        <v>27</v>
      </c>
      <c r="O1860" s="283">
        <v>4746.2736000000004</v>
      </c>
      <c r="P1860" s="284">
        <v>2.5</v>
      </c>
      <c r="Q1860" s="1056">
        <v>118.65684</v>
      </c>
      <c r="R1860" s="1056">
        <v>305.66001999999997</v>
      </c>
      <c r="S1860" s="1056">
        <v>94.925470000000004</v>
      </c>
      <c r="T1860" s="285">
        <v>5265.5159300000005</v>
      </c>
      <c r="U1860" s="286">
        <v>847.74806000000001</v>
      </c>
      <c r="V1860" s="286">
        <v>6113.2639900000004</v>
      </c>
      <c r="W1860" s="287">
        <v>333.07330000000002</v>
      </c>
      <c r="X1860" s="287">
        <v>56.054200000000002</v>
      </c>
      <c r="Y1860" s="287">
        <v>145.8426</v>
      </c>
      <c r="Z1860" s="286">
        <v>534.9701</v>
      </c>
      <c r="AA1860" s="285">
        <v>6648.2340899999999</v>
      </c>
      <c r="AB1860" s="249"/>
      <c r="AC1860" s="249"/>
      <c r="AD1860" s="249"/>
      <c r="AE1860" s="249"/>
      <c r="AF1860" s="249"/>
      <c r="AG1860" s="249"/>
      <c r="AH1860" s="837" t="s">
        <v>364</v>
      </c>
      <c r="AI1860" s="225"/>
      <c r="AJ1860" s="225"/>
      <c r="AK1860" s="1625"/>
      <c r="AL1860" s="483"/>
      <c r="AM1860"/>
      <c r="AO1860" t="s">
        <v>364</v>
      </c>
      <c r="AQ1860" s="1453"/>
    </row>
    <row r="1861" spans="1:43" ht="15" customHeight="1" outlineLevel="1" x14ac:dyDescent="0.2">
      <c r="A1861" s="243"/>
      <c r="B1861" s="807" t="s">
        <v>2276</v>
      </c>
      <c r="C1861" s="978"/>
      <c r="D1861" s="978"/>
      <c r="E1861" s="777">
        <v>218</v>
      </c>
      <c r="F1861" s="553">
        <v>227</v>
      </c>
      <c r="G1861" s="553" t="s">
        <v>28</v>
      </c>
      <c r="H1861" s="554"/>
      <c r="I1861" s="919" t="s">
        <v>871</v>
      </c>
      <c r="J1861" s="682" t="s">
        <v>882</v>
      </c>
      <c r="K1861" s="245"/>
      <c r="L1861" s="649"/>
      <c r="M1861" s="246"/>
      <c r="N1861" s="1437"/>
      <c r="O1861" s="246"/>
      <c r="P1861" s="248"/>
      <c r="Q1861" s="1057"/>
      <c r="R1861" s="1057"/>
      <c r="S1861" s="1048"/>
      <c r="T1861" s="249"/>
      <c r="U1861" s="249"/>
      <c r="V1861" s="249"/>
      <c r="W1861" s="249"/>
      <c r="X1861" s="249"/>
      <c r="Y1861" s="249"/>
      <c r="Z1861" s="249"/>
      <c r="AA1861" s="249"/>
      <c r="AB1861" s="249"/>
      <c r="AC1861" s="249"/>
      <c r="AD1861" s="249"/>
      <c r="AE1861" s="249"/>
      <c r="AF1861" s="249"/>
      <c r="AG1861" s="249"/>
      <c r="AH1861" s="837" t="s">
        <v>364</v>
      </c>
      <c r="AI1861" s="225"/>
      <c r="AJ1861" s="225"/>
      <c r="AK1861" s="1625"/>
      <c r="AL1861" s="483"/>
      <c r="AM1861" t="s">
        <v>698</v>
      </c>
      <c r="AO1861" t="s">
        <v>364</v>
      </c>
      <c r="AQ1861" s="1453"/>
    </row>
    <row r="1862" spans="1:43" ht="16.5" customHeight="1" x14ac:dyDescent="0.2">
      <c r="A1862" s="817" t="s">
        <v>2234</v>
      </c>
      <c r="B1862" s="815" t="s">
        <v>2276</v>
      </c>
      <c r="C1862" s="983" t="s">
        <v>2537</v>
      </c>
      <c r="D1862" s="983" t="s">
        <v>883</v>
      </c>
      <c r="E1862" s="775">
        <v>218</v>
      </c>
      <c r="F1862" s="534">
        <v>227</v>
      </c>
      <c r="G1862" s="534" t="s">
        <v>28</v>
      </c>
      <c r="H1862" s="534" t="s">
        <v>1896</v>
      </c>
      <c r="I1862" s="898"/>
      <c r="J1862" s="535" t="s">
        <v>883</v>
      </c>
      <c r="K1862" s="536">
        <v>48337</v>
      </c>
      <c r="L1862" s="668" t="s">
        <v>583</v>
      </c>
      <c r="M1862" s="537">
        <v>2.77</v>
      </c>
      <c r="N1862" s="1497"/>
      <c r="O1862" s="539">
        <v>85502.155199999994</v>
      </c>
      <c r="P1862" s="538"/>
      <c r="Q1862" s="1074">
        <v>2137.5538799999999</v>
      </c>
      <c r="R1862" s="1074">
        <v>5506.3387899999998</v>
      </c>
      <c r="S1862" s="1074">
        <v>1710.0431000000001</v>
      </c>
      <c r="T1862" s="540">
        <v>94856.09096999999</v>
      </c>
      <c r="U1862" s="537">
        <v>15271.83064</v>
      </c>
      <c r="V1862" s="537">
        <v>110127.92161</v>
      </c>
      <c r="W1862" s="541">
        <v>2976.1711</v>
      </c>
      <c r="X1862" s="541">
        <v>500.87139999999999</v>
      </c>
      <c r="Y1862" s="541">
        <v>1303.1741999999999</v>
      </c>
      <c r="Z1862" s="537">
        <v>4780.2166999999999</v>
      </c>
      <c r="AA1862" s="540">
        <v>114908.13830999999</v>
      </c>
      <c r="AB1862" s="543">
        <v>22052.17</v>
      </c>
      <c r="AC1862" s="543">
        <v>7314.06</v>
      </c>
      <c r="AD1862" s="543">
        <v>950.04</v>
      </c>
      <c r="AE1862" s="544">
        <v>24157.71</v>
      </c>
      <c r="AF1862" s="544">
        <v>8012.41</v>
      </c>
      <c r="AG1862" s="544">
        <v>1561.12</v>
      </c>
      <c r="AH1862" s="544">
        <v>148639.37831</v>
      </c>
      <c r="AI1862" s="849">
        <v>3.08</v>
      </c>
      <c r="AJ1862" s="849"/>
      <c r="AK1862" s="1627">
        <v>292</v>
      </c>
      <c r="AL1862" s="484"/>
      <c r="AM1862" s="751" t="s">
        <v>2604</v>
      </c>
      <c r="AN1862" t="b">
        <v>0</v>
      </c>
      <c r="AO1862" t="e">
        <v>#NAME?</v>
      </c>
      <c r="AQ1862" s="1460"/>
    </row>
    <row r="1863" spans="1:43" ht="16.5" customHeight="1" x14ac:dyDescent="0.2">
      <c r="A1863" s="819" t="s">
        <v>2235</v>
      </c>
      <c r="B1863" s="805" t="s">
        <v>2276</v>
      </c>
      <c r="C1863" s="975" t="s">
        <v>2537</v>
      </c>
      <c r="D1863" s="975" t="s">
        <v>883</v>
      </c>
      <c r="E1863" s="776">
        <v>227</v>
      </c>
      <c r="F1863" s="738">
        <v>237</v>
      </c>
      <c r="G1863" s="738" t="s">
        <v>28</v>
      </c>
      <c r="H1863" s="738" t="s">
        <v>1896</v>
      </c>
      <c r="I1863" s="906"/>
      <c r="J1863" s="739" t="s">
        <v>883</v>
      </c>
      <c r="K1863" s="740">
        <v>48337</v>
      </c>
      <c r="L1863" s="741" t="s">
        <v>583</v>
      </c>
      <c r="M1863" s="742">
        <v>2.77</v>
      </c>
      <c r="N1863" s="1498"/>
      <c r="O1863" s="744">
        <v>85502.155199999994</v>
      </c>
      <c r="P1863" s="743"/>
      <c r="Q1863" s="1075">
        <v>2137.5538799999999</v>
      </c>
      <c r="R1863" s="1075">
        <v>5506.3387899999998</v>
      </c>
      <c r="S1863" s="1075">
        <v>1710.0431000000001</v>
      </c>
      <c r="T1863" s="745">
        <v>94856.09096999999</v>
      </c>
      <c r="U1863" s="742">
        <v>15271.83064</v>
      </c>
      <c r="V1863" s="742">
        <v>110127.92161</v>
      </c>
      <c r="W1863" s="746">
        <v>2976.1711</v>
      </c>
      <c r="X1863" s="746">
        <v>500.87139999999999</v>
      </c>
      <c r="Y1863" s="746">
        <v>1303.1741999999999</v>
      </c>
      <c r="Z1863" s="742">
        <v>4780.2166999999999</v>
      </c>
      <c r="AA1863" s="745">
        <v>114908.13830999999</v>
      </c>
      <c r="AB1863" s="747">
        <v>22052.17</v>
      </c>
      <c r="AC1863" s="747">
        <v>7314.06</v>
      </c>
      <c r="AD1863" s="747">
        <v>950.04</v>
      </c>
      <c r="AE1863" s="748">
        <v>24157.71</v>
      </c>
      <c r="AF1863" s="748">
        <v>8012.41</v>
      </c>
      <c r="AG1863" s="748">
        <v>1561.12</v>
      </c>
      <c r="AH1863" s="748">
        <v>148639.37831</v>
      </c>
      <c r="AI1863" s="748">
        <v>3.08</v>
      </c>
      <c r="AJ1863" s="748"/>
      <c r="AK1863" s="1629"/>
      <c r="AL1863" s="484"/>
      <c r="AM1863" s="474" t="s">
        <v>2603</v>
      </c>
      <c r="AN1863" t="b">
        <v>0</v>
      </c>
      <c r="AO1863" t="e">
        <v>#NAME?</v>
      </c>
      <c r="AQ1863" s="1460"/>
    </row>
    <row r="1864" spans="1:43" outlineLevel="1" x14ac:dyDescent="0.2">
      <c r="A1864" s="243"/>
      <c r="B1864" s="781" t="s">
        <v>2276</v>
      </c>
      <c r="C1864" s="977"/>
      <c r="D1864" s="977"/>
      <c r="E1864" s="767">
        <v>218</v>
      </c>
      <c r="F1864" s="276">
        <v>227</v>
      </c>
      <c r="G1864" s="276" t="s">
        <v>28</v>
      </c>
      <c r="H1864" s="277"/>
      <c r="I1864" s="895">
        <v>1</v>
      </c>
      <c r="J1864" s="279" t="s">
        <v>546</v>
      </c>
      <c r="K1864" s="319">
        <v>25233</v>
      </c>
      <c r="L1864" s="321"/>
      <c r="M1864" s="281">
        <v>1</v>
      </c>
      <c r="N1864" s="1463">
        <v>54</v>
      </c>
      <c r="O1864" s="283">
        <v>44146.32</v>
      </c>
      <c r="P1864" s="284">
        <v>2.5</v>
      </c>
      <c r="Q1864" s="1056">
        <v>1103.6579999999999</v>
      </c>
      <c r="R1864" s="1056">
        <v>2843.0230099999999</v>
      </c>
      <c r="S1864" s="1056">
        <v>882.92639999999994</v>
      </c>
      <c r="T1864" s="285">
        <v>48975.927409999997</v>
      </c>
      <c r="U1864" s="286">
        <v>7885.1243100000002</v>
      </c>
      <c r="V1864" s="286">
        <v>56861.051719999996</v>
      </c>
      <c r="W1864" s="287">
        <v>1074.43</v>
      </c>
      <c r="X1864" s="287">
        <v>180.82</v>
      </c>
      <c r="Y1864" s="287">
        <v>470.46</v>
      </c>
      <c r="Z1864" s="286">
        <v>1725.71</v>
      </c>
      <c r="AA1864" s="285">
        <v>58586.761719999995</v>
      </c>
      <c r="AB1864" s="350"/>
      <c r="AC1864" s="350"/>
      <c r="AD1864" s="350"/>
      <c r="AE1864" s="350"/>
      <c r="AF1864" s="350"/>
      <c r="AG1864" s="350"/>
      <c r="AH1864" s="350" t="s">
        <v>364</v>
      </c>
      <c r="AI1864" s="843"/>
      <c r="AJ1864" s="843"/>
      <c r="AK1864" s="1625"/>
      <c r="AL1864" s="483"/>
      <c r="AM1864"/>
      <c r="AO1864" t="s">
        <v>364</v>
      </c>
      <c r="AQ1864" s="1453"/>
    </row>
    <row r="1865" spans="1:43" outlineLevel="1" x14ac:dyDescent="0.2">
      <c r="A1865" s="243"/>
      <c r="B1865" s="781" t="s">
        <v>2276</v>
      </c>
      <c r="C1865" s="977"/>
      <c r="D1865" s="977"/>
      <c r="E1865" s="767">
        <v>218</v>
      </c>
      <c r="F1865" s="276">
        <v>227</v>
      </c>
      <c r="G1865" s="276" t="s">
        <v>28</v>
      </c>
      <c r="H1865" s="277"/>
      <c r="I1865" s="895">
        <v>80</v>
      </c>
      <c r="J1865" s="279" t="s">
        <v>561</v>
      </c>
      <c r="K1865" s="319">
        <v>23104</v>
      </c>
      <c r="L1865" s="322"/>
      <c r="M1865" s="281">
        <v>1.4</v>
      </c>
      <c r="N1865" s="1463">
        <v>40</v>
      </c>
      <c r="O1865" s="283">
        <v>35690.928</v>
      </c>
      <c r="P1865" s="284">
        <v>2.5</v>
      </c>
      <c r="Q1865" s="1056">
        <v>892.27319999999997</v>
      </c>
      <c r="R1865" s="1056">
        <v>2298.4957599999998</v>
      </c>
      <c r="S1865" s="1056">
        <v>713.81856000000005</v>
      </c>
      <c r="T1865" s="285">
        <v>39595.515520000001</v>
      </c>
      <c r="U1865" s="286">
        <v>6374.8779999999997</v>
      </c>
      <c r="V1865" s="286">
        <v>45970.393519999998</v>
      </c>
      <c r="W1865" s="287">
        <v>1504.202</v>
      </c>
      <c r="X1865" s="287">
        <v>253.148</v>
      </c>
      <c r="Y1865" s="287">
        <v>658.64400000000001</v>
      </c>
      <c r="Z1865" s="286">
        <v>2415.9939999999997</v>
      </c>
      <c r="AA1865" s="285">
        <v>48386.387519999997</v>
      </c>
      <c r="AB1865" s="249"/>
      <c r="AC1865" s="249"/>
      <c r="AD1865" s="249"/>
      <c r="AE1865" s="249"/>
      <c r="AF1865" s="249"/>
      <c r="AG1865" s="249"/>
      <c r="AH1865" s="249" t="s">
        <v>364</v>
      </c>
      <c r="AI1865" s="225"/>
      <c r="AJ1865" s="225"/>
      <c r="AK1865" s="1625"/>
      <c r="AL1865" s="483"/>
      <c r="AM1865"/>
      <c r="AO1865" t="s">
        <v>364</v>
      </c>
      <c r="AQ1865" s="1453"/>
    </row>
    <row r="1866" spans="1:43" outlineLevel="1" x14ac:dyDescent="0.2">
      <c r="A1866" s="243"/>
      <c r="B1866" s="781" t="s">
        <v>2276</v>
      </c>
      <c r="C1866" s="977"/>
      <c r="D1866" s="977"/>
      <c r="E1866" s="767">
        <v>218</v>
      </c>
      <c r="F1866" s="276">
        <v>227</v>
      </c>
      <c r="G1866" s="276" t="s">
        <v>28</v>
      </c>
      <c r="H1866" s="277"/>
      <c r="I1866" s="895">
        <v>200</v>
      </c>
      <c r="J1866" s="279" t="s">
        <v>1927</v>
      </c>
      <c r="K1866" s="319"/>
      <c r="L1866" s="322"/>
      <c r="M1866" s="281">
        <v>0.37</v>
      </c>
      <c r="N1866" s="1463">
        <v>27</v>
      </c>
      <c r="O1866" s="283">
        <v>5664.9071999999996</v>
      </c>
      <c r="P1866" s="284">
        <v>2.5</v>
      </c>
      <c r="Q1866" s="1056">
        <v>141.62268</v>
      </c>
      <c r="R1866" s="1056">
        <v>364.82002</v>
      </c>
      <c r="S1866" s="1056">
        <v>113.29814</v>
      </c>
      <c r="T1866" s="285">
        <v>6284.64804</v>
      </c>
      <c r="U1866" s="286">
        <v>1011.8283300000001</v>
      </c>
      <c r="V1866" s="286">
        <v>7296.4763700000003</v>
      </c>
      <c r="W1866" s="287">
        <v>397.53910000000002</v>
      </c>
      <c r="X1866" s="287">
        <v>66.903400000000005</v>
      </c>
      <c r="Y1866" s="287">
        <v>174.0702</v>
      </c>
      <c r="Z1866" s="286">
        <v>638.5127</v>
      </c>
      <c r="AA1866" s="285">
        <v>7934.9890700000005</v>
      </c>
      <c r="AB1866" s="249"/>
      <c r="AC1866" s="249"/>
      <c r="AD1866" s="249"/>
      <c r="AE1866" s="249"/>
      <c r="AF1866" s="249"/>
      <c r="AG1866" s="249"/>
      <c r="AH1866" s="249" t="s">
        <v>364</v>
      </c>
      <c r="AI1866" s="225"/>
      <c r="AJ1866" s="225"/>
      <c r="AK1866" s="1625"/>
      <c r="AL1866" s="483"/>
      <c r="AM1866"/>
      <c r="AO1866" t="s">
        <v>364</v>
      </c>
      <c r="AQ1866" s="1453"/>
    </row>
    <row r="1867" spans="1:43" ht="15" customHeight="1" outlineLevel="1" x14ac:dyDescent="0.2">
      <c r="A1867" s="243"/>
      <c r="B1867" s="807" t="s">
        <v>2276</v>
      </c>
      <c r="C1867" s="978"/>
      <c r="D1867" s="978"/>
      <c r="E1867" s="777">
        <v>218</v>
      </c>
      <c r="F1867" s="553">
        <v>227</v>
      </c>
      <c r="G1867" s="553" t="s">
        <v>28</v>
      </c>
      <c r="H1867" s="554"/>
      <c r="I1867" s="919" t="s">
        <v>871</v>
      </c>
      <c r="J1867" s="682" t="s">
        <v>884</v>
      </c>
      <c r="K1867" s="245"/>
      <c r="L1867" s="649"/>
      <c r="M1867" s="246"/>
      <c r="N1867" s="1437"/>
      <c r="O1867" s="246"/>
      <c r="P1867" s="248"/>
      <c r="Q1867" s="1057"/>
      <c r="R1867" s="1057"/>
      <c r="S1867" s="1048"/>
      <c r="T1867" s="249"/>
      <c r="U1867" s="249"/>
      <c r="V1867" s="249"/>
      <c r="W1867" s="249"/>
      <c r="X1867" s="249"/>
      <c r="Y1867" s="249"/>
      <c r="Z1867" s="249"/>
      <c r="AA1867" s="249"/>
      <c r="AB1867" s="249"/>
      <c r="AC1867" s="249"/>
      <c r="AD1867" s="249"/>
      <c r="AE1867" s="249"/>
      <c r="AF1867" s="249"/>
      <c r="AG1867" s="249"/>
      <c r="AH1867" s="249" t="s">
        <v>364</v>
      </c>
      <c r="AI1867" s="225"/>
      <c r="AJ1867" s="225"/>
      <c r="AK1867" s="1625"/>
      <c r="AL1867" s="483"/>
      <c r="AM1867" t="s">
        <v>698</v>
      </c>
      <c r="AO1867" t="s">
        <v>364</v>
      </c>
      <c r="AQ1867" s="1453"/>
    </row>
    <row r="1868" spans="1:43" ht="24" customHeight="1" x14ac:dyDescent="0.2">
      <c r="A1868" s="828" t="s">
        <v>2236</v>
      </c>
      <c r="B1868" s="781" t="s">
        <v>2276</v>
      </c>
      <c r="C1868" s="977" t="s">
        <v>2537</v>
      </c>
      <c r="D1868" s="977" t="s">
        <v>885</v>
      </c>
      <c r="E1868" s="775">
        <v>218</v>
      </c>
      <c r="F1868" s="534">
        <v>227</v>
      </c>
      <c r="G1868" s="534" t="s">
        <v>28</v>
      </c>
      <c r="H1868" s="534" t="s">
        <v>1897</v>
      </c>
      <c r="I1868" s="898"/>
      <c r="J1868" s="535" t="s">
        <v>885</v>
      </c>
      <c r="K1868" s="536">
        <v>46954</v>
      </c>
      <c r="L1868" s="668" t="s">
        <v>583</v>
      </c>
      <c r="M1868" s="537">
        <v>2.6700000000000004</v>
      </c>
      <c r="N1868" s="1497"/>
      <c r="O1868" s="539">
        <v>83156.462399999989</v>
      </c>
      <c r="P1868" s="538"/>
      <c r="Q1868" s="1074">
        <v>2078.91156</v>
      </c>
      <c r="R1868" s="1074">
        <v>5355.2761799999998</v>
      </c>
      <c r="S1868" s="1074">
        <v>1663.1292499999997</v>
      </c>
      <c r="T1868" s="540">
        <v>92253.779390000011</v>
      </c>
      <c r="U1868" s="537">
        <v>14852.858480000001</v>
      </c>
      <c r="V1868" s="537">
        <v>107106.63787000001</v>
      </c>
      <c r="W1868" s="541">
        <v>2868.7280999999998</v>
      </c>
      <c r="X1868" s="541">
        <v>482.78939999999994</v>
      </c>
      <c r="Y1868" s="541">
        <v>1256.1282000000001</v>
      </c>
      <c r="Z1868" s="537">
        <v>4607.6457</v>
      </c>
      <c r="AA1868" s="540">
        <v>111714.28357</v>
      </c>
      <c r="AB1868" s="543">
        <v>40298.94</v>
      </c>
      <c r="AC1868" s="543">
        <v>5614.86</v>
      </c>
      <c r="AD1868" s="543">
        <v>950.04</v>
      </c>
      <c r="AE1868" s="544">
        <v>44146.68</v>
      </c>
      <c r="AF1868" s="544">
        <v>6150.97</v>
      </c>
      <c r="AG1868" s="544">
        <v>1561.12</v>
      </c>
      <c r="AH1868" s="544">
        <v>163573.05356999999</v>
      </c>
      <c r="AI1868" s="849">
        <v>3.48</v>
      </c>
      <c r="AJ1868" s="849"/>
      <c r="AK1868" s="1627">
        <v>293</v>
      </c>
      <c r="AL1868" s="484"/>
      <c r="AM1868" s="751" t="s">
        <v>2604</v>
      </c>
      <c r="AN1868" t="b">
        <v>0</v>
      </c>
      <c r="AO1868" t="e">
        <v>#NAME?</v>
      </c>
      <c r="AQ1868" s="1460"/>
    </row>
    <row r="1869" spans="1:43" outlineLevel="1" x14ac:dyDescent="0.2">
      <c r="A1869" s="243"/>
      <c r="B1869" s="781" t="s">
        <v>2276</v>
      </c>
      <c r="C1869" s="977"/>
      <c r="D1869" s="977"/>
      <c r="E1869" s="767">
        <v>218</v>
      </c>
      <c r="F1869" s="276">
        <v>227</v>
      </c>
      <c r="G1869" s="276" t="s">
        <v>28</v>
      </c>
      <c r="H1869" s="277"/>
      <c r="I1869" s="895">
        <v>1</v>
      </c>
      <c r="J1869" s="279" t="s">
        <v>546</v>
      </c>
      <c r="K1869" s="319">
        <v>25233</v>
      </c>
      <c r="L1869" s="321"/>
      <c r="M1869" s="281">
        <v>1</v>
      </c>
      <c r="N1869" s="1463">
        <v>54</v>
      </c>
      <c r="O1869" s="283">
        <v>44146.32</v>
      </c>
      <c r="P1869" s="284">
        <v>2.5</v>
      </c>
      <c r="Q1869" s="1056">
        <v>1103.6579999999999</v>
      </c>
      <c r="R1869" s="1056">
        <v>2843.0230099999999</v>
      </c>
      <c r="S1869" s="1056">
        <v>882.92639999999994</v>
      </c>
      <c r="T1869" s="285">
        <v>48975.927409999997</v>
      </c>
      <c r="U1869" s="286">
        <v>7885.1243100000002</v>
      </c>
      <c r="V1869" s="286">
        <v>56861.051719999996</v>
      </c>
      <c r="W1869" s="287">
        <v>1074.43</v>
      </c>
      <c r="X1869" s="287">
        <v>180.82</v>
      </c>
      <c r="Y1869" s="287">
        <v>470.46</v>
      </c>
      <c r="Z1869" s="286">
        <v>1725.71</v>
      </c>
      <c r="AA1869" s="285">
        <v>58586.761719999995</v>
      </c>
      <c r="AB1869" s="350"/>
      <c r="AC1869" s="350"/>
      <c r="AD1869" s="350"/>
      <c r="AE1869" s="350"/>
      <c r="AF1869" s="350"/>
      <c r="AG1869" s="350"/>
      <c r="AH1869" s="350" t="s">
        <v>364</v>
      </c>
      <c r="AI1869" s="843"/>
      <c r="AJ1869" s="843"/>
      <c r="AK1869" s="1625"/>
      <c r="AL1869" s="483"/>
      <c r="AM1869"/>
      <c r="AO1869" t="s">
        <v>364</v>
      </c>
      <c r="AQ1869" s="1453"/>
    </row>
    <row r="1870" spans="1:43" outlineLevel="1" x14ac:dyDescent="0.2">
      <c r="A1870" s="243"/>
      <c r="B1870" s="781" t="s">
        <v>2276</v>
      </c>
      <c r="C1870" s="977"/>
      <c r="D1870" s="977"/>
      <c r="E1870" s="767">
        <v>218</v>
      </c>
      <c r="F1870" s="276">
        <v>227</v>
      </c>
      <c r="G1870" s="276" t="s">
        <v>28</v>
      </c>
      <c r="H1870" s="277"/>
      <c r="I1870" s="895">
        <v>80</v>
      </c>
      <c r="J1870" s="279" t="s">
        <v>561</v>
      </c>
      <c r="K1870" s="319">
        <v>21721</v>
      </c>
      <c r="L1870" s="322"/>
      <c r="M1870" s="281">
        <v>1.32</v>
      </c>
      <c r="N1870" s="1463">
        <v>40</v>
      </c>
      <c r="O1870" s="283">
        <v>33651.446400000001</v>
      </c>
      <c r="P1870" s="284">
        <v>2.5</v>
      </c>
      <c r="Q1870" s="1056">
        <v>841.28616</v>
      </c>
      <c r="R1870" s="1056">
        <v>2167.1531500000001</v>
      </c>
      <c r="S1870" s="1056">
        <v>673.02892999999995</v>
      </c>
      <c r="T1870" s="285">
        <v>37332.914640000003</v>
      </c>
      <c r="U1870" s="286">
        <v>6010.59926</v>
      </c>
      <c r="V1870" s="286">
        <v>43343.513900000005</v>
      </c>
      <c r="W1870" s="287">
        <v>1418.2475999999999</v>
      </c>
      <c r="X1870" s="287">
        <v>238.6824</v>
      </c>
      <c r="Y1870" s="287">
        <v>621.00720000000001</v>
      </c>
      <c r="Z1870" s="286">
        <v>2277.9371999999998</v>
      </c>
      <c r="AA1870" s="285">
        <v>45621.451100000006</v>
      </c>
      <c r="AB1870" s="249"/>
      <c r="AC1870" s="249"/>
      <c r="AD1870" s="249"/>
      <c r="AE1870" s="249"/>
      <c r="AF1870" s="249"/>
      <c r="AG1870" s="249"/>
      <c r="AH1870" s="249" t="s">
        <v>364</v>
      </c>
      <c r="AI1870" s="225"/>
      <c r="AJ1870" s="225"/>
      <c r="AK1870" s="1625"/>
      <c r="AL1870" s="483"/>
      <c r="AM1870"/>
      <c r="AO1870" t="s">
        <v>364</v>
      </c>
      <c r="AQ1870" s="1453"/>
    </row>
    <row r="1871" spans="1:43" outlineLevel="1" x14ac:dyDescent="0.2">
      <c r="A1871" s="243"/>
      <c r="B1871" s="781" t="s">
        <v>2276</v>
      </c>
      <c r="C1871" s="977"/>
      <c r="D1871" s="977"/>
      <c r="E1871" s="767">
        <v>218</v>
      </c>
      <c r="F1871" s="276">
        <v>227</v>
      </c>
      <c r="G1871" s="276" t="s">
        <v>28</v>
      </c>
      <c r="H1871" s="277"/>
      <c r="I1871" s="895">
        <v>200</v>
      </c>
      <c r="J1871" s="279" t="s">
        <v>1927</v>
      </c>
      <c r="K1871" s="319"/>
      <c r="L1871" s="322"/>
      <c r="M1871" s="281">
        <v>0.35</v>
      </c>
      <c r="N1871" s="1463">
        <v>27</v>
      </c>
      <c r="O1871" s="283">
        <v>5358.6959999999999</v>
      </c>
      <c r="P1871" s="284">
        <v>2.5</v>
      </c>
      <c r="Q1871" s="1056">
        <v>133.9674</v>
      </c>
      <c r="R1871" s="1056">
        <v>345.10001999999997</v>
      </c>
      <c r="S1871" s="1056">
        <v>107.17392</v>
      </c>
      <c r="T1871" s="285">
        <v>5944.9373399999995</v>
      </c>
      <c r="U1871" s="286">
        <v>957.13490999999999</v>
      </c>
      <c r="V1871" s="286">
        <v>6902.0722499999993</v>
      </c>
      <c r="W1871" s="287">
        <v>376.0505</v>
      </c>
      <c r="X1871" s="287">
        <v>63.286999999999999</v>
      </c>
      <c r="Y1871" s="287">
        <v>164.661</v>
      </c>
      <c r="Z1871" s="286">
        <v>603.99849999999992</v>
      </c>
      <c r="AA1871" s="285">
        <v>7506.070749999999</v>
      </c>
      <c r="AB1871" s="249"/>
      <c r="AC1871" s="249"/>
      <c r="AD1871" s="249"/>
      <c r="AE1871" s="249"/>
      <c r="AF1871" s="249"/>
      <c r="AG1871" s="249"/>
      <c r="AH1871" s="249" t="s">
        <v>364</v>
      </c>
      <c r="AI1871" s="225"/>
      <c r="AJ1871" s="225"/>
      <c r="AK1871" s="1625"/>
      <c r="AL1871" s="483"/>
      <c r="AM1871"/>
      <c r="AO1871" t="s">
        <v>364</v>
      </c>
      <c r="AQ1871" s="1453"/>
    </row>
    <row r="1872" spans="1:43" ht="15" customHeight="1" outlineLevel="1" x14ac:dyDescent="0.2">
      <c r="A1872" s="243"/>
      <c r="B1872" s="807" t="s">
        <v>2276</v>
      </c>
      <c r="C1872" s="978"/>
      <c r="D1872" s="978"/>
      <c r="E1872" s="777">
        <v>218</v>
      </c>
      <c r="F1872" s="553">
        <v>227</v>
      </c>
      <c r="G1872" s="553" t="s">
        <v>28</v>
      </c>
      <c r="H1872" s="554"/>
      <c r="I1872" s="919" t="s">
        <v>871</v>
      </c>
      <c r="J1872" s="682" t="s">
        <v>886</v>
      </c>
      <c r="K1872" s="245"/>
      <c r="L1872" s="649"/>
      <c r="M1872" s="246"/>
      <c r="N1872" s="1437"/>
      <c r="O1872" s="246"/>
      <c r="P1872" s="248"/>
      <c r="Q1872" s="1057"/>
      <c r="R1872" s="1057"/>
      <c r="S1872" s="1048"/>
      <c r="T1872" s="249"/>
      <c r="U1872" s="249"/>
      <c r="V1872" s="249"/>
      <c r="W1872" s="249"/>
      <c r="X1872" s="249"/>
      <c r="Y1872" s="249"/>
      <c r="Z1872" s="249"/>
      <c r="AA1872" s="249"/>
      <c r="AB1872" s="249"/>
      <c r="AC1872" s="249"/>
      <c r="AD1872" s="249"/>
      <c r="AE1872" s="249"/>
      <c r="AF1872" s="249"/>
      <c r="AG1872" s="249"/>
      <c r="AH1872" s="249" t="s">
        <v>364</v>
      </c>
      <c r="AI1872" s="225"/>
      <c r="AJ1872" s="225"/>
      <c r="AK1872" s="1625"/>
      <c r="AL1872" s="483"/>
      <c r="AM1872" t="s">
        <v>698</v>
      </c>
      <c r="AO1872" t="s">
        <v>364</v>
      </c>
      <c r="AQ1872" s="1453"/>
    </row>
    <row r="1873" spans="1:43" ht="24" customHeight="1" x14ac:dyDescent="0.2">
      <c r="A1873" s="828" t="s">
        <v>2237</v>
      </c>
      <c r="B1873" s="781" t="s">
        <v>2276</v>
      </c>
      <c r="C1873" s="977" t="s">
        <v>2537</v>
      </c>
      <c r="D1873" s="977" t="s">
        <v>887</v>
      </c>
      <c r="E1873" s="775">
        <v>227</v>
      </c>
      <c r="F1873" s="534">
        <v>237</v>
      </c>
      <c r="G1873" s="534" t="s">
        <v>28</v>
      </c>
      <c r="H1873" s="534" t="s">
        <v>1898</v>
      </c>
      <c r="I1873" s="898"/>
      <c r="J1873" s="535" t="s">
        <v>887</v>
      </c>
      <c r="K1873" s="668">
        <v>132239.5</v>
      </c>
      <c r="L1873" s="668" t="s">
        <v>583</v>
      </c>
      <c r="M1873" s="537">
        <v>8.07</v>
      </c>
      <c r="N1873" s="1497"/>
      <c r="O1873" s="539">
        <v>214798.63920000001</v>
      </c>
      <c r="P1873" s="538"/>
      <c r="Q1873" s="1074">
        <v>5369.9659800000009</v>
      </c>
      <c r="R1873" s="1074">
        <v>13833.032360000001</v>
      </c>
      <c r="S1873" s="1074">
        <v>4295.9727800000001</v>
      </c>
      <c r="T1873" s="540">
        <v>238297.61032000001</v>
      </c>
      <c r="U1873" s="537">
        <v>38365.915269999998</v>
      </c>
      <c r="V1873" s="537">
        <v>276663.52559000003</v>
      </c>
      <c r="W1873" s="541">
        <v>8670.6501000000007</v>
      </c>
      <c r="X1873" s="541">
        <v>1459.2174</v>
      </c>
      <c r="Y1873" s="541">
        <v>3796.6121999999996</v>
      </c>
      <c r="Z1873" s="537">
        <v>13926.4797</v>
      </c>
      <c r="AA1873" s="540">
        <v>290590.00529000006</v>
      </c>
      <c r="AB1873" s="543">
        <v>43958.91</v>
      </c>
      <c r="AC1873" s="543">
        <v>8134.24</v>
      </c>
      <c r="AD1873" s="543">
        <v>950.04</v>
      </c>
      <c r="AE1873" s="544">
        <v>48156.11</v>
      </c>
      <c r="AF1873" s="544">
        <v>8910.9</v>
      </c>
      <c r="AG1873" s="544">
        <v>1561.12</v>
      </c>
      <c r="AH1873" s="544">
        <v>349218.13529000006</v>
      </c>
      <c r="AI1873" s="849">
        <v>2.64</v>
      </c>
      <c r="AJ1873" s="849"/>
      <c r="AK1873" s="1627">
        <v>294</v>
      </c>
      <c r="AL1873" s="484"/>
      <c r="AM1873" s="751" t="s">
        <v>2604</v>
      </c>
      <c r="AN1873" t="b">
        <v>0</v>
      </c>
      <c r="AO1873" t="e">
        <v>#NAME?</v>
      </c>
      <c r="AQ1873" s="1460"/>
    </row>
    <row r="1874" spans="1:43" outlineLevel="1" x14ac:dyDescent="0.2">
      <c r="A1874" s="243"/>
      <c r="B1874" s="781" t="s">
        <v>2276</v>
      </c>
      <c r="C1874" s="977"/>
      <c r="D1874" s="977"/>
      <c r="E1874" s="767">
        <v>227</v>
      </c>
      <c r="F1874" s="276">
        <v>237</v>
      </c>
      <c r="G1874" s="276" t="s">
        <v>28</v>
      </c>
      <c r="H1874" s="277"/>
      <c r="I1874" s="895">
        <v>1</v>
      </c>
      <c r="J1874" s="279" t="s">
        <v>546</v>
      </c>
      <c r="K1874" s="319">
        <v>25233</v>
      </c>
      <c r="L1874" s="321"/>
      <c r="M1874" s="281">
        <v>1</v>
      </c>
      <c r="N1874" s="1463">
        <v>54</v>
      </c>
      <c r="O1874" s="283">
        <v>44146.32</v>
      </c>
      <c r="P1874" s="284">
        <v>2.5</v>
      </c>
      <c r="Q1874" s="1056">
        <v>1103.6579999999999</v>
      </c>
      <c r="R1874" s="1056">
        <v>2843.0230099999999</v>
      </c>
      <c r="S1874" s="1056">
        <v>882.92639999999994</v>
      </c>
      <c r="T1874" s="285">
        <v>48975.927409999997</v>
      </c>
      <c r="U1874" s="286">
        <v>7885.1243100000002</v>
      </c>
      <c r="V1874" s="286">
        <v>56861.051719999996</v>
      </c>
      <c r="W1874" s="287">
        <v>1074.43</v>
      </c>
      <c r="X1874" s="287">
        <v>180.82</v>
      </c>
      <c r="Y1874" s="287">
        <v>470.46</v>
      </c>
      <c r="Z1874" s="286">
        <v>1725.71</v>
      </c>
      <c r="AA1874" s="285">
        <v>58586.761719999995</v>
      </c>
      <c r="AB1874" s="350"/>
      <c r="AC1874" s="350"/>
      <c r="AD1874" s="350"/>
      <c r="AE1874" s="350"/>
      <c r="AF1874" s="350"/>
      <c r="AG1874" s="350"/>
      <c r="AH1874" s="837" t="s">
        <v>364</v>
      </c>
      <c r="AI1874" s="843"/>
      <c r="AJ1874" s="843"/>
      <c r="AK1874" s="1625"/>
      <c r="AL1874" s="483"/>
      <c r="AM1874"/>
      <c r="AO1874" t="s">
        <v>364</v>
      </c>
      <c r="AQ1874" s="1453"/>
    </row>
    <row r="1875" spans="1:43" outlineLevel="1" x14ac:dyDescent="0.2">
      <c r="A1875" s="243"/>
      <c r="B1875" s="781" t="s">
        <v>2276</v>
      </c>
      <c r="C1875" s="977"/>
      <c r="D1875" s="977"/>
      <c r="E1875" s="767">
        <v>227</v>
      </c>
      <c r="F1875" s="276">
        <v>237</v>
      </c>
      <c r="G1875" s="276" t="s">
        <v>28</v>
      </c>
      <c r="H1875" s="277"/>
      <c r="I1875" s="895">
        <v>150</v>
      </c>
      <c r="J1875" s="279" t="s">
        <v>3427</v>
      </c>
      <c r="K1875" s="319">
        <v>43044</v>
      </c>
      <c r="L1875" s="322"/>
      <c r="M1875" s="281">
        <v>2</v>
      </c>
      <c r="N1875" s="1463">
        <v>50</v>
      </c>
      <c r="O1875" s="283">
        <v>75472.800000000003</v>
      </c>
      <c r="P1875" s="284">
        <v>2.5</v>
      </c>
      <c r="Q1875" s="1056">
        <v>1886.82</v>
      </c>
      <c r="R1875" s="1056">
        <v>4860.4483200000004</v>
      </c>
      <c r="S1875" s="1056">
        <v>1509.4559999999999</v>
      </c>
      <c r="T1875" s="285">
        <v>83729.524320000011</v>
      </c>
      <c r="U1875" s="286">
        <v>13480.45342</v>
      </c>
      <c r="V1875" s="286">
        <v>97209.977740000017</v>
      </c>
      <c r="W1875" s="287">
        <v>2148.86</v>
      </c>
      <c r="X1875" s="287">
        <v>361.64</v>
      </c>
      <c r="Y1875" s="287">
        <v>940.92</v>
      </c>
      <c r="Z1875" s="286">
        <v>3451.42</v>
      </c>
      <c r="AA1875" s="285">
        <v>100661.39774000001</v>
      </c>
      <c r="AB1875" s="249"/>
      <c r="AC1875" s="249"/>
      <c r="AD1875" s="249"/>
      <c r="AE1875" s="249"/>
      <c r="AF1875" s="249"/>
      <c r="AG1875" s="249"/>
      <c r="AH1875" s="837" t="s">
        <v>364</v>
      </c>
      <c r="AI1875" s="225"/>
      <c r="AJ1875" s="225"/>
      <c r="AK1875" s="1625"/>
      <c r="AL1875" s="483"/>
      <c r="AM1875"/>
      <c r="AO1875" t="s">
        <v>364</v>
      </c>
      <c r="AQ1875" s="1453"/>
    </row>
    <row r="1876" spans="1:43" outlineLevel="1" x14ac:dyDescent="0.2">
      <c r="A1876" s="243"/>
      <c r="B1876" s="781" t="s">
        <v>2276</v>
      </c>
      <c r="C1876" s="977"/>
      <c r="D1876" s="977"/>
      <c r="E1876" s="767">
        <v>227</v>
      </c>
      <c r="F1876" s="276">
        <v>237</v>
      </c>
      <c r="G1876" s="276" t="s">
        <v>28</v>
      </c>
      <c r="H1876" s="277"/>
      <c r="I1876" s="895">
        <v>61</v>
      </c>
      <c r="J1876" s="279" t="s">
        <v>509</v>
      </c>
      <c r="K1876" s="319">
        <v>57599.5</v>
      </c>
      <c r="L1876" s="322"/>
      <c r="M1876" s="281">
        <v>3.5</v>
      </c>
      <c r="N1876" s="1463">
        <v>34</v>
      </c>
      <c r="O1876" s="283">
        <v>70517.16</v>
      </c>
      <c r="P1876" s="284">
        <v>2.5</v>
      </c>
      <c r="Q1876" s="1056">
        <v>1762.9290000000001</v>
      </c>
      <c r="R1876" s="1056">
        <v>4541.3050999999996</v>
      </c>
      <c r="S1876" s="1056">
        <v>1410.3432</v>
      </c>
      <c r="T1876" s="285">
        <v>78231.737300000008</v>
      </c>
      <c r="U1876" s="286">
        <v>12595.30971</v>
      </c>
      <c r="V1876" s="286">
        <v>90827.047010000009</v>
      </c>
      <c r="W1876" s="287">
        <v>3760.5050000000001</v>
      </c>
      <c r="X1876" s="287">
        <v>632.87</v>
      </c>
      <c r="Y1876" s="287">
        <v>1646.61</v>
      </c>
      <c r="Z1876" s="286">
        <v>6039.9849999999997</v>
      </c>
      <c r="AA1876" s="285">
        <v>96867.03201000001</v>
      </c>
      <c r="AB1876" s="249"/>
      <c r="AC1876" s="249"/>
      <c r="AD1876" s="249"/>
      <c r="AE1876" s="249"/>
      <c r="AF1876" s="249"/>
      <c r="AG1876" s="249"/>
      <c r="AH1876" s="837" t="s">
        <v>364</v>
      </c>
      <c r="AI1876" s="225"/>
      <c r="AJ1876" s="225"/>
      <c r="AK1876" s="1625"/>
      <c r="AL1876" s="483"/>
      <c r="AM1876"/>
      <c r="AO1876" t="s">
        <v>364</v>
      </c>
      <c r="AQ1876" s="1453"/>
    </row>
    <row r="1877" spans="1:43" outlineLevel="1" x14ac:dyDescent="0.2">
      <c r="A1877" s="243"/>
      <c r="B1877" s="781" t="s">
        <v>2276</v>
      </c>
      <c r="C1877" s="977"/>
      <c r="D1877" s="977"/>
      <c r="E1877" s="767">
        <v>227</v>
      </c>
      <c r="F1877" s="276">
        <v>237</v>
      </c>
      <c r="G1877" s="276" t="s">
        <v>28</v>
      </c>
      <c r="H1877" s="277"/>
      <c r="I1877" s="895">
        <v>180</v>
      </c>
      <c r="J1877" s="279" t="s">
        <v>543</v>
      </c>
      <c r="K1877" s="319">
        <v>6363</v>
      </c>
      <c r="L1877" s="322"/>
      <c r="M1877" s="281">
        <v>0.5</v>
      </c>
      <c r="N1877" s="1463">
        <v>29</v>
      </c>
      <c r="O1877" s="283">
        <v>8280.06</v>
      </c>
      <c r="P1877" s="284">
        <v>2.5</v>
      </c>
      <c r="Q1877" s="1056">
        <v>207.00149999999999</v>
      </c>
      <c r="R1877" s="1056">
        <v>533.23586</v>
      </c>
      <c r="S1877" s="1056">
        <v>165.60120000000001</v>
      </c>
      <c r="T1877" s="285">
        <v>9185.8985599999996</v>
      </c>
      <c r="U1877" s="286">
        <v>1478.92967</v>
      </c>
      <c r="V1877" s="286">
        <v>10664.828229999999</v>
      </c>
      <c r="W1877" s="287">
        <v>537.21500000000003</v>
      </c>
      <c r="X1877" s="287">
        <v>90.41</v>
      </c>
      <c r="Y1877" s="287">
        <v>235.23</v>
      </c>
      <c r="Z1877" s="286">
        <v>862.85500000000002</v>
      </c>
      <c r="AA1877" s="285">
        <v>11527.683229999999</v>
      </c>
      <c r="AB1877" s="249"/>
      <c r="AC1877" s="249"/>
      <c r="AD1877" s="249"/>
      <c r="AE1877" s="249"/>
      <c r="AF1877" s="249"/>
      <c r="AG1877" s="249"/>
      <c r="AH1877" s="837" t="s">
        <v>364</v>
      </c>
      <c r="AI1877" s="225"/>
      <c r="AJ1877" s="225"/>
      <c r="AK1877" s="1625"/>
      <c r="AL1877" s="483"/>
      <c r="AM1877"/>
      <c r="AO1877" t="s">
        <v>364</v>
      </c>
      <c r="AQ1877" s="1453"/>
    </row>
    <row r="1878" spans="1:43" outlineLevel="1" x14ac:dyDescent="0.2">
      <c r="A1878" s="243"/>
      <c r="B1878" s="781" t="s">
        <v>2276</v>
      </c>
      <c r="C1878" s="977"/>
      <c r="D1878" s="977"/>
      <c r="E1878" s="767">
        <v>227</v>
      </c>
      <c r="F1878" s="276">
        <v>237</v>
      </c>
      <c r="G1878" s="276" t="s">
        <v>28</v>
      </c>
      <c r="H1878" s="277"/>
      <c r="I1878" s="895">
        <v>200</v>
      </c>
      <c r="J1878" s="279" t="s">
        <v>1927</v>
      </c>
      <c r="K1878" s="319"/>
      <c r="L1878" s="322"/>
      <c r="M1878" s="281">
        <v>1.07</v>
      </c>
      <c r="N1878" s="1463">
        <v>27</v>
      </c>
      <c r="O1878" s="283">
        <v>16382.299199999999</v>
      </c>
      <c r="P1878" s="284">
        <v>2.5</v>
      </c>
      <c r="Q1878" s="1056">
        <v>409.55748</v>
      </c>
      <c r="R1878" s="1056">
        <v>1055.02007</v>
      </c>
      <c r="S1878" s="1056">
        <v>327.64598000000001</v>
      </c>
      <c r="T1878" s="285">
        <v>18174.522730000001</v>
      </c>
      <c r="U1878" s="286">
        <v>2926.09816</v>
      </c>
      <c r="V1878" s="286">
        <v>21100.620890000002</v>
      </c>
      <c r="W1878" s="287">
        <v>1149.6401000000001</v>
      </c>
      <c r="X1878" s="287">
        <v>193.47739999999999</v>
      </c>
      <c r="Y1878" s="287">
        <v>503.3922</v>
      </c>
      <c r="Z1878" s="286">
        <v>1846.5097000000001</v>
      </c>
      <c r="AA1878" s="285">
        <v>22947.130590000001</v>
      </c>
      <c r="AB1878" s="249"/>
      <c r="AC1878" s="249"/>
      <c r="AD1878" s="249"/>
      <c r="AE1878" s="249"/>
      <c r="AF1878" s="249"/>
      <c r="AG1878" s="249"/>
      <c r="AH1878" s="837" t="s">
        <v>364</v>
      </c>
      <c r="AI1878" s="225"/>
      <c r="AJ1878" s="225"/>
      <c r="AK1878" s="1625"/>
      <c r="AL1878" s="483"/>
      <c r="AM1878"/>
      <c r="AO1878" t="s">
        <v>364</v>
      </c>
      <c r="AQ1878" s="1453"/>
    </row>
    <row r="1879" spans="1:43" ht="15" customHeight="1" outlineLevel="1" x14ac:dyDescent="0.2">
      <c r="A1879" s="258"/>
      <c r="B1879" s="807" t="s">
        <v>2276</v>
      </c>
      <c r="C1879" s="978"/>
      <c r="D1879" s="978"/>
      <c r="E1879" s="774">
        <v>227</v>
      </c>
      <c r="F1879" s="550">
        <v>237</v>
      </c>
      <c r="G1879" s="550" t="s">
        <v>28</v>
      </c>
      <c r="H1879" s="551"/>
      <c r="I1879" s="917" t="s">
        <v>871</v>
      </c>
      <c r="J1879" s="684" t="s">
        <v>888</v>
      </c>
      <c r="K1879" s="456"/>
      <c r="L1879" s="658"/>
      <c r="M1879" s="457"/>
      <c r="N1879" s="1438"/>
      <c r="O1879" s="457"/>
      <c r="P1879" s="459"/>
      <c r="Q1879" s="1071"/>
      <c r="R1879" s="1071"/>
      <c r="S1879" s="1059"/>
      <c r="T1879" s="260"/>
      <c r="U1879" s="260"/>
      <c r="V1879" s="260"/>
      <c r="W1879" s="260"/>
      <c r="X1879" s="260"/>
      <c r="Y1879" s="260"/>
      <c r="Z1879" s="260"/>
      <c r="AA1879" s="260"/>
      <c r="AB1879" s="260"/>
      <c r="AC1879" s="260"/>
      <c r="AD1879" s="260"/>
      <c r="AE1879" s="260"/>
      <c r="AF1879" s="260"/>
      <c r="AG1879" s="260"/>
      <c r="AH1879" s="837" t="s">
        <v>364</v>
      </c>
      <c r="AI1879" s="261"/>
      <c r="AJ1879" s="261"/>
      <c r="AK1879" s="1626"/>
      <c r="AL1879" s="483"/>
      <c r="AM1879" t="s">
        <v>698</v>
      </c>
      <c r="AO1879" t="s">
        <v>364</v>
      </c>
      <c r="AQ1879" s="1453"/>
    </row>
    <row r="1880" spans="1:43" ht="24" customHeight="1" x14ac:dyDescent="0.2">
      <c r="A1880" s="817" t="s">
        <v>2238</v>
      </c>
      <c r="B1880" s="805" t="s">
        <v>2276</v>
      </c>
      <c r="C1880" s="975" t="s">
        <v>2537</v>
      </c>
      <c r="D1880" s="975" t="s">
        <v>889</v>
      </c>
      <c r="E1880" s="776">
        <v>206</v>
      </c>
      <c r="F1880" s="738">
        <v>209</v>
      </c>
      <c r="G1880" s="738" t="s">
        <v>28</v>
      </c>
      <c r="H1880" s="738" t="s">
        <v>1899</v>
      </c>
      <c r="I1880" s="906"/>
      <c r="J1880" s="739" t="s">
        <v>889</v>
      </c>
      <c r="K1880" s="536">
        <v>53867</v>
      </c>
      <c r="L1880" s="668" t="s">
        <v>583</v>
      </c>
      <c r="M1880" s="537">
        <v>3.75</v>
      </c>
      <c r="N1880" s="1497"/>
      <c r="O1880" s="539">
        <v>89061.87</v>
      </c>
      <c r="P1880" s="538"/>
      <c r="Q1880" s="1074">
        <v>2226.54675</v>
      </c>
      <c r="R1880" s="1074">
        <v>5735.5844299999999</v>
      </c>
      <c r="S1880" s="1074">
        <v>1781.2374000000002</v>
      </c>
      <c r="T1880" s="540">
        <v>98805.23857999999</v>
      </c>
      <c r="U1880" s="537">
        <v>15907.643410000001</v>
      </c>
      <c r="V1880" s="537">
        <v>114712.88199000001</v>
      </c>
      <c r="W1880" s="541">
        <v>4029.1125000000002</v>
      </c>
      <c r="X1880" s="541">
        <v>678.07499999999993</v>
      </c>
      <c r="Y1880" s="541">
        <v>1764.2250000000001</v>
      </c>
      <c r="Z1880" s="537">
        <v>6471.4125000000004</v>
      </c>
      <c r="AA1880" s="540">
        <v>121184.29449</v>
      </c>
      <c r="AB1880" s="747">
        <v>30722.3</v>
      </c>
      <c r="AC1880" s="747">
        <v>8695.93</v>
      </c>
      <c r="AD1880" s="747">
        <v>950.04</v>
      </c>
      <c r="AE1880" s="544">
        <v>33655.67</v>
      </c>
      <c r="AF1880" s="544">
        <v>9526.2199999999993</v>
      </c>
      <c r="AG1880" s="544">
        <v>1561.12</v>
      </c>
      <c r="AH1880" s="544">
        <v>165927.30448999998</v>
      </c>
      <c r="AI1880" s="849">
        <v>3.08</v>
      </c>
      <c r="AJ1880" s="748"/>
      <c r="AK1880" s="1627">
        <v>295</v>
      </c>
      <c r="AL1880" s="484"/>
      <c r="AM1880" s="474" t="s">
        <v>2603</v>
      </c>
      <c r="AN1880" t="b">
        <v>0</v>
      </c>
      <c r="AO1880" t="e">
        <v>#NAME?</v>
      </c>
      <c r="AQ1880" s="1460"/>
    </row>
    <row r="1881" spans="1:43" outlineLevel="1" x14ac:dyDescent="0.2">
      <c r="A1881" s="819"/>
      <c r="B1881" s="781" t="s">
        <v>2276</v>
      </c>
      <c r="C1881" s="977"/>
      <c r="D1881" s="977"/>
      <c r="E1881" s="767">
        <v>206</v>
      </c>
      <c r="F1881" s="276">
        <v>209</v>
      </c>
      <c r="G1881" s="276" t="s">
        <v>28</v>
      </c>
      <c r="H1881" s="277"/>
      <c r="I1881" s="895">
        <v>1</v>
      </c>
      <c r="J1881" s="279" t="s">
        <v>546</v>
      </c>
      <c r="K1881" s="319">
        <v>25233</v>
      </c>
      <c r="L1881" s="321"/>
      <c r="M1881" s="281">
        <v>1</v>
      </c>
      <c r="N1881" s="1463">
        <v>54</v>
      </c>
      <c r="O1881" s="283">
        <v>44146.32</v>
      </c>
      <c r="P1881" s="284">
        <v>2.5</v>
      </c>
      <c r="Q1881" s="1056">
        <v>1103.6579999999999</v>
      </c>
      <c r="R1881" s="1056">
        <v>2843.0230099999999</v>
      </c>
      <c r="S1881" s="1056">
        <v>882.92639999999994</v>
      </c>
      <c r="T1881" s="285">
        <v>48975.927409999997</v>
      </c>
      <c r="U1881" s="286">
        <v>7885.1243100000002</v>
      </c>
      <c r="V1881" s="286">
        <v>56861.051719999996</v>
      </c>
      <c r="W1881" s="287">
        <v>1074.43</v>
      </c>
      <c r="X1881" s="287">
        <v>180.82</v>
      </c>
      <c r="Y1881" s="287">
        <v>470.46</v>
      </c>
      <c r="Z1881" s="286">
        <v>1725.71</v>
      </c>
      <c r="AA1881" s="285">
        <v>58586.761719999995</v>
      </c>
      <c r="AB1881" s="350"/>
      <c r="AC1881" s="350"/>
      <c r="AD1881" s="350"/>
      <c r="AE1881" s="350"/>
      <c r="AF1881" s="350"/>
      <c r="AG1881" s="350"/>
      <c r="AH1881" s="350" t="s">
        <v>364</v>
      </c>
      <c r="AI1881" s="843"/>
      <c r="AJ1881" s="843"/>
      <c r="AK1881" s="1625"/>
      <c r="AL1881" s="483"/>
      <c r="AM1881"/>
      <c r="AO1881" t="s">
        <v>364</v>
      </c>
      <c r="AQ1881" s="1453"/>
    </row>
    <row r="1882" spans="1:43" outlineLevel="1" x14ac:dyDescent="0.2">
      <c r="A1882" s="243"/>
      <c r="B1882" s="781" t="s">
        <v>2276</v>
      </c>
      <c r="C1882" s="977"/>
      <c r="D1882" s="977"/>
      <c r="E1882" s="767">
        <v>206</v>
      </c>
      <c r="F1882" s="276">
        <v>209</v>
      </c>
      <c r="G1882" s="276" t="s">
        <v>28</v>
      </c>
      <c r="H1882" s="277"/>
      <c r="I1882" s="895">
        <v>180</v>
      </c>
      <c r="J1882" s="279" t="s">
        <v>543</v>
      </c>
      <c r="K1882" s="319">
        <v>28634</v>
      </c>
      <c r="L1882" s="322"/>
      <c r="M1882" s="281">
        <v>2.25</v>
      </c>
      <c r="N1882" s="1463">
        <v>29</v>
      </c>
      <c r="O1882" s="283">
        <v>37260.269999999997</v>
      </c>
      <c r="P1882" s="284">
        <v>2.5</v>
      </c>
      <c r="Q1882" s="1056">
        <v>931.50675000000001</v>
      </c>
      <c r="R1882" s="1056">
        <v>2399.5613899999998</v>
      </c>
      <c r="S1882" s="1056">
        <v>745.20540000000005</v>
      </c>
      <c r="T1882" s="285">
        <v>41336.543539999999</v>
      </c>
      <c r="U1882" s="286">
        <v>6655.1835099999998</v>
      </c>
      <c r="V1882" s="286">
        <v>47991.727050000001</v>
      </c>
      <c r="W1882" s="287">
        <v>2417.4675000000002</v>
      </c>
      <c r="X1882" s="287">
        <v>406.84500000000003</v>
      </c>
      <c r="Y1882" s="287">
        <v>1058.5350000000001</v>
      </c>
      <c r="Z1882" s="286">
        <v>3882.8474999999999</v>
      </c>
      <c r="AA1882" s="285">
        <v>51874.574550000005</v>
      </c>
      <c r="AB1882" s="249"/>
      <c r="AC1882" s="249"/>
      <c r="AD1882" s="249"/>
      <c r="AE1882" s="249"/>
      <c r="AF1882" s="249"/>
      <c r="AG1882" s="249"/>
      <c r="AH1882" s="249" t="s">
        <v>364</v>
      </c>
      <c r="AI1882" s="225"/>
      <c r="AJ1882" s="225"/>
      <c r="AK1882" s="1625"/>
      <c r="AL1882" s="483"/>
      <c r="AM1882"/>
      <c r="AO1882" t="s">
        <v>364</v>
      </c>
      <c r="AQ1882" s="1453"/>
    </row>
    <row r="1883" spans="1:43" outlineLevel="1" x14ac:dyDescent="0.2">
      <c r="A1883" s="243"/>
      <c r="B1883" s="781" t="s">
        <v>2276</v>
      </c>
      <c r="C1883" s="977"/>
      <c r="D1883" s="977"/>
      <c r="E1883" s="767">
        <v>206</v>
      </c>
      <c r="F1883" s="276">
        <v>209</v>
      </c>
      <c r="G1883" s="276" t="s">
        <v>28</v>
      </c>
      <c r="H1883" s="277"/>
      <c r="I1883" s="895">
        <v>200</v>
      </c>
      <c r="J1883" s="279" t="s">
        <v>1927</v>
      </c>
      <c r="K1883" s="319"/>
      <c r="L1883" s="322"/>
      <c r="M1883" s="281">
        <v>0.5</v>
      </c>
      <c r="N1883" s="1463">
        <v>27</v>
      </c>
      <c r="O1883" s="283">
        <v>7655.28</v>
      </c>
      <c r="P1883" s="284">
        <v>2.5</v>
      </c>
      <c r="Q1883" s="1056">
        <v>191.38200000000001</v>
      </c>
      <c r="R1883" s="1056">
        <v>493.00002999999998</v>
      </c>
      <c r="S1883" s="1056">
        <v>153.10560000000001</v>
      </c>
      <c r="T1883" s="285">
        <v>8492.7676300000003</v>
      </c>
      <c r="U1883" s="286">
        <v>1367.3355899999999</v>
      </c>
      <c r="V1883" s="286">
        <v>9860.1032200000009</v>
      </c>
      <c r="W1883" s="287">
        <v>537.21500000000003</v>
      </c>
      <c r="X1883" s="287">
        <v>90.41</v>
      </c>
      <c r="Y1883" s="287">
        <v>235.23</v>
      </c>
      <c r="Z1883" s="286">
        <v>862.85500000000002</v>
      </c>
      <c r="AA1883" s="285">
        <v>10722.95822</v>
      </c>
      <c r="AB1883" s="249"/>
      <c r="AC1883" s="249"/>
      <c r="AD1883" s="249"/>
      <c r="AE1883" s="249"/>
      <c r="AF1883" s="249"/>
      <c r="AG1883" s="249"/>
      <c r="AH1883" s="249" t="s">
        <v>364</v>
      </c>
      <c r="AI1883" s="225"/>
      <c r="AJ1883" s="225"/>
      <c r="AK1883" s="1625"/>
      <c r="AL1883" s="483"/>
      <c r="AM1883"/>
      <c r="AO1883" t="s">
        <v>364</v>
      </c>
      <c r="AQ1883" s="1453"/>
    </row>
    <row r="1884" spans="1:43" ht="15" customHeight="1" outlineLevel="1" x14ac:dyDescent="0.2">
      <c r="A1884" s="258"/>
      <c r="B1884" s="807" t="s">
        <v>2276</v>
      </c>
      <c r="C1884" s="978"/>
      <c r="D1884" s="978"/>
      <c r="E1884" s="774">
        <v>206</v>
      </c>
      <c r="F1884" s="550">
        <v>209</v>
      </c>
      <c r="G1884" s="550" t="s">
        <v>28</v>
      </c>
      <c r="H1884" s="551"/>
      <c r="I1884" s="917" t="s">
        <v>871</v>
      </c>
      <c r="J1884" s="684" t="s">
        <v>891</v>
      </c>
      <c r="K1884" s="456"/>
      <c r="L1884" s="658"/>
      <c r="M1884" s="457"/>
      <c r="N1884" s="1438"/>
      <c r="O1884" s="457"/>
      <c r="P1884" s="459"/>
      <c r="Q1884" s="1071"/>
      <c r="R1884" s="1071"/>
      <c r="S1884" s="1059"/>
      <c r="T1884" s="260"/>
      <c r="U1884" s="260"/>
      <c r="V1884" s="260"/>
      <c r="W1884" s="260"/>
      <c r="X1884" s="260"/>
      <c r="Y1884" s="260"/>
      <c r="Z1884" s="260"/>
      <c r="AA1884" s="260"/>
      <c r="AB1884" s="260"/>
      <c r="AC1884" s="260"/>
      <c r="AD1884" s="260"/>
      <c r="AE1884" s="260"/>
      <c r="AF1884" s="260"/>
      <c r="AG1884" s="260"/>
      <c r="AH1884" s="260" t="s">
        <v>364</v>
      </c>
      <c r="AI1884" s="261"/>
      <c r="AJ1884" s="261"/>
      <c r="AK1884" s="1626"/>
      <c r="AL1884" s="483"/>
      <c r="AM1884" t="s">
        <v>698</v>
      </c>
      <c r="AO1884" t="s">
        <v>364</v>
      </c>
      <c r="AQ1884" s="1453"/>
    </row>
    <row r="1885" spans="1:43" ht="24" customHeight="1" x14ac:dyDescent="0.2">
      <c r="A1885" s="828" t="s">
        <v>2239</v>
      </c>
      <c r="B1885" s="781" t="s">
        <v>2276</v>
      </c>
      <c r="C1885" s="977" t="s">
        <v>2537</v>
      </c>
      <c r="D1885" s="977" t="s">
        <v>890</v>
      </c>
      <c r="E1885" s="775">
        <v>206</v>
      </c>
      <c r="F1885" s="534">
        <v>209</v>
      </c>
      <c r="G1885" s="534" t="s">
        <v>28</v>
      </c>
      <c r="H1885" s="534" t="s">
        <v>1900</v>
      </c>
      <c r="I1885" s="898"/>
      <c r="J1885" s="535" t="s">
        <v>890</v>
      </c>
      <c r="K1885" s="536">
        <v>37959</v>
      </c>
      <c r="L1885" s="668" t="s">
        <v>583</v>
      </c>
      <c r="M1885" s="537">
        <v>2.31</v>
      </c>
      <c r="N1885" s="1497"/>
      <c r="O1885" s="539">
        <v>65452.713600000003</v>
      </c>
      <c r="P1885" s="538"/>
      <c r="Q1885" s="1074">
        <v>1636.3178399999999</v>
      </c>
      <c r="R1885" s="1074">
        <v>4215.1547600000004</v>
      </c>
      <c r="S1885" s="1074">
        <v>1309.0542699999999</v>
      </c>
      <c r="T1885" s="540">
        <v>72613.24046999999</v>
      </c>
      <c r="U1885" s="537">
        <v>11690.73171</v>
      </c>
      <c r="V1885" s="537">
        <v>84303.972179999997</v>
      </c>
      <c r="W1885" s="541">
        <v>2481.9333000000001</v>
      </c>
      <c r="X1885" s="541">
        <v>417.69419999999997</v>
      </c>
      <c r="Y1885" s="541">
        <v>1086.7626</v>
      </c>
      <c r="Z1885" s="537">
        <v>3986.3901000000001</v>
      </c>
      <c r="AA1885" s="540">
        <v>88290.362279999987</v>
      </c>
      <c r="AB1885" s="543">
        <v>23379.39</v>
      </c>
      <c r="AC1885" s="543">
        <v>6274.04</v>
      </c>
      <c r="AD1885" s="543">
        <v>950.04</v>
      </c>
      <c r="AE1885" s="544">
        <v>25611.65</v>
      </c>
      <c r="AF1885" s="544">
        <v>6873.09</v>
      </c>
      <c r="AG1885" s="544">
        <v>1561.12</v>
      </c>
      <c r="AH1885" s="544">
        <v>122336.22227999999</v>
      </c>
      <c r="AI1885" s="849">
        <v>3.22</v>
      </c>
      <c r="AJ1885" s="849"/>
      <c r="AK1885" s="1627">
        <v>296</v>
      </c>
      <c r="AL1885" s="484"/>
      <c r="AM1885" s="751" t="s">
        <v>2604</v>
      </c>
      <c r="AN1885" t="b">
        <v>0</v>
      </c>
      <c r="AO1885" t="e">
        <v>#NAME?</v>
      </c>
      <c r="AQ1885" s="1460"/>
    </row>
    <row r="1886" spans="1:43" outlineLevel="1" x14ac:dyDescent="0.2">
      <c r="A1886" s="243"/>
      <c r="B1886" s="781" t="s">
        <v>2276</v>
      </c>
      <c r="C1886" s="977"/>
      <c r="D1886" s="977"/>
      <c r="E1886" s="767">
        <v>206</v>
      </c>
      <c r="F1886" s="276">
        <v>209</v>
      </c>
      <c r="G1886" s="276" t="s">
        <v>28</v>
      </c>
      <c r="H1886" s="277"/>
      <c r="I1886" s="895">
        <v>1</v>
      </c>
      <c r="J1886" s="279" t="s">
        <v>546</v>
      </c>
      <c r="K1886" s="319">
        <v>25233</v>
      </c>
      <c r="L1886" s="321"/>
      <c r="M1886" s="281">
        <v>1</v>
      </c>
      <c r="N1886" s="1463">
        <v>54</v>
      </c>
      <c r="O1886" s="283">
        <v>44146.32</v>
      </c>
      <c r="P1886" s="284">
        <v>2.5</v>
      </c>
      <c r="Q1886" s="1056">
        <v>1103.6579999999999</v>
      </c>
      <c r="R1886" s="1056">
        <v>2843.0230099999999</v>
      </c>
      <c r="S1886" s="1056">
        <v>882.92639999999994</v>
      </c>
      <c r="T1886" s="285">
        <v>48975.927409999997</v>
      </c>
      <c r="U1886" s="286">
        <v>7885.1243100000002</v>
      </c>
      <c r="V1886" s="286">
        <v>56861.051719999996</v>
      </c>
      <c r="W1886" s="287">
        <v>1074.43</v>
      </c>
      <c r="X1886" s="287">
        <v>180.82</v>
      </c>
      <c r="Y1886" s="287">
        <v>470.46</v>
      </c>
      <c r="Z1886" s="286">
        <v>1725.71</v>
      </c>
      <c r="AA1886" s="285">
        <v>58586.761719999995</v>
      </c>
      <c r="AB1886" s="350"/>
      <c r="AC1886" s="350"/>
      <c r="AD1886" s="350"/>
      <c r="AE1886" s="350"/>
      <c r="AF1886" s="350"/>
      <c r="AG1886" s="350"/>
      <c r="AH1886" s="350" t="s">
        <v>364</v>
      </c>
      <c r="AI1886" s="843"/>
      <c r="AJ1886" s="843"/>
      <c r="AK1886" s="1625"/>
      <c r="AL1886" s="483"/>
      <c r="AM1886"/>
      <c r="AO1886" t="s">
        <v>364</v>
      </c>
      <c r="AQ1886" s="1453"/>
    </row>
    <row r="1887" spans="1:43" outlineLevel="1" x14ac:dyDescent="0.2">
      <c r="A1887" s="243"/>
      <c r="B1887" s="781" t="s">
        <v>2276</v>
      </c>
      <c r="C1887" s="977"/>
      <c r="D1887" s="977"/>
      <c r="E1887" s="767">
        <v>206</v>
      </c>
      <c r="F1887" s="276">
        <v>209</v>
      </c>
      <c r="G1887" s="276" t="s">
        <v>28</v>
      </c>
      <c r="H1887" s="277"/>
      <c r="I1887" s="895">
        <v>180</v>
      </c>
      <c r="J1887" s="279" t="s">
        <v>543</v>
      </c>
      <c r="K1887" s="319">
        <v>12726</v>
      </c>
      <c r="L1887" s="322"/>
      <c r="M1887" s="281">
        <v>1</v>
      </c>
      <c r="N1887" s="1463">
        <v>29</v>
      </c>
      <c r="O1887" s="283">
        <v>16560.12</v>
      </c>
      <c r="P1887" s="284">
        <v>2.5</v>
      </c>
      <c r="Q1887" s="1056">
        <v>414.00299999999999</v>
      </c>
      <c r="R1887" s="1056">
        <v>1066.47173</v>
      </c>
      <c r="S1887" s="1056">
        <v>331.20240000000001</v>
      </c>
      <c r="T1887" s="285">
        <v>18371.797129999999</v>
      </c>
      <c r="U1887" s="286">
        <v>2957.85934</v>
      </c>
      <c r="V1887" s="286">
        <v>21329.656469999998</v>
      </c>
      <c r="W1887" s="287">
        <v>1074.43</v>
      </c>
      <c r="X1887" s="287">
        <v>180.82</v>
      </c>
      <c r="Y1887" s="287">
        <v>470.46</v>
      </c>
      <c r="Z1887" s="286">
        <v>1725.71</v>
      </c>
      <c r="AA1887" s="285">
        <v>23055.366469999997</v>
      </c>
      <c r="AB1887" s="249"/>
      <c r="AC1887" s="249"/>
      <c r="AD1887" s="249"/>
      <c r="AE1887" s="249"/>
      <c r="AF1887" s="249"/>
      <c r="AG1887" s="249"/>
      <c r="AH1887" s="249" t="s">
        <v>364</v>
      </c>
      <c r="AI1887" s="225"/>
      <c r="AJ1887" s="225"/>
      <c r="AK1887" s="1625"/>
      <c r="AL1887" s="483"/>
      <c r="AM1887"/>
      <c r="AO1887" t="s">
        <v>364</v>
      </c>
      <c r="AQ1887" s="1453"/>
    </row>
    <row r="1888" spans="1:43" outlineLevel="1" x14ac:dyDescent="0.2">
      <c r="A1888" s="243"/>
      <c r="B1888" s="781" t="s">
        <v>2276</v>
      </c>
      <c r="C1888" s="977"/>
      <c r="D1888" s="977"/>
      <c r="E1888" s="767">
        <v>206</v>
      </c>
      <c r="F1888" s="276">
        <v>209</v>
      </c>
      <c r="G1888" s="276" t="s">
        <v>28</v>
      </c>
      <c r="H1888" s="277"/>
      <c r="I1888" s="895">
        <v>200</v>
      </c>
      <c r="J1888" s="279" t="s">
        <v>1927</v>
      </c>
      <c r="K1888" s="319"/>
      <c r="L1888" s="322"/>
      <c r="M1888" s="281">
        <v>0.31</v>
      </c>
      <c r="N1888" s="1463">
        <v>27</v>
      </c>
      <c r="O1888" s="283">
        <v>4746.2736000000004</v>
      </c>
      <c r="P1888" s="284">
        <v>2.5</v>
      </c>
      <c r="Q1888" s="1056">
        <v>118.65684</v>
      </c>
      <c r="R1888" s="1056">
        <v>305.66001999999997</v>
      </c>
      <c r="S1888" s="1056">
        <v>94.925470000000004</v>
      </c>
      <c r="T1888" s="285">
        <v>5265.5159300000005</v>
      </c>
      <c r="U1888" s="286">
        <v>847.74806000000001</v>
      </c>
      <c r="V1888" s="286">
        <v>6113.2639900000004</v>
      </c>
      <c r="W1888" s="287">
        <v>333.07330000000002</v>
      </c>
      <c r="X1888" s="287">
        <v>56.054200000000002</v>
      </c>
      <c r="Y1888" s="287">
        <v>145.8426</v>
      </c>
      <c r="Z1888" s="286">
        <v>534.9701</v>
      </c>
      <c r="AA1888" s="285">
        <v>6648.2340899999999</v>
      </c>
      <c r="AB1888" s="249"/>
      <c r="AC1888" s="249"/>
      <c r="AD1888" s="249"/>
      <c r="AE1888" s="249"/>
      <c r="AF1888" s="249"/>
      <c r="AG1888" s="249"/>
      <c r="AH1888" s="249" t="s">
        <v>364</v>
      </c>
      <c r="AI1888" s="225"/>
      <c r="AJ1888" s="225"/>
      <c r="AK1888" s="1625"/>
      <c r="AL1888" s="483"/>
      <c r="AM1888"/>
      <c r="AO1888" t="s">
        <v>364</v>
      </c>
      <c r="AQ1888" s="1453"/>
    </row>
    <row r="1889" spans="1:43" ht="15" customHeight="1" outlineLevel="1" x14ac:dyDescent="0.2">
      <c r="A1889" s="258"/>
      <c r="B1889" s="807" t="s">
        <v>2276</v>
      </c>
      <c r="C1889" s="978"/>
      <c r="D1889" s="978"/>
      <c r="E1889" s="774">
        <v>206</v>
      </c>
      <c r="F1889" s="550">
        <v>209</v>
      </c>
      <c r="G1889" s="550" t="s">
        <v>28</v>
      </c>
      <c r="H1889" s="551"/>
      <c r="I1889" s="917" t="s">
        <v>871</v>
      </c>
      <c r="J1889" s="684" t="s">
        <v>891</v>
      </c>
      <c r="K1889" s="456"/>
      <c r="L1889" s="658"/>
      <c r="M1889" s="457"/>
      <c r="N1889" s="1438"/>
      <c r="O1889" s="457"/>
      <c r="P1889" s="459"/>
      <c r="Q1889" s="1071"/>
      <c r="R1889" s="1071"/>
      <c r="S1889" s="1059"/>
      <c r="T1889" s="260"/>
      <c r="U1889" s="260"/>
      <c r="V1889" s="260"/>
      <c r="W1889" s="260"/>
      <c r="X1889" s="260"/>
      <c r="Y1889" s="260"/>
      <c r="Z1889" s="260"/>
      <c r="AA1889" s="260"/>
      <c r="AB1889" s="260"/>
      <c r="AC1889" s="260"/>
      <c r="AD1889" s="260"/>
      <c r="AE1889" s="260"/>
      <c r="AF1889" s="260"/>
      <c r="AG1889" s="260"/>
      <c r="AH1889" s="260" t="s">
        <v>364</v>
      </c>
      <c r="AI1889" s="261"/>
      <c r="AJ1889" s="261"/>
      <c r="AK1889" s="1626"/>
      <c r="AL1889" s="483"/>
      <c r="AM1889" t="s">
        <v>698</v>
      </c>
      <c r="AO1889" t="s">
        <v>364</v>
      </c>
      <c r="AQ1889" s="1453"/>
    </row>
    <row r="1890" spans="1:43" ht="24" customHeight="1" x14ac:dyDescent="0.2">
      <c r="A1890" s="817" t="s">
        <v>2240</v>
      </c>
      <c r="B1890" s="815" t="s">
        <v>2276</v>
      </c>
      <c r="C1890" s="983" t="s">
        <v>2537</v>
      </c>
      <c r="D1890" s="983" t="s">
        <v>892</v>
      </c>
      <c r="E1890" s="775">
        <v>206</v>
      </c>
      <c r="F1890" s="534">
        <v>209</v>
      </c>
      <c r="G1890" s="534" t="s">
        <v>28</v>
      </c>
      <c r="H1890" s="534" t="s">
        <v>1901</v>
      </c>
      <c r="I1890" s="898"/>
      <c r="J1890" s="535" t="s">
        <v>892</v>
      </c>
      <c r="K1890" s="668">
        <v>340904</v>
      </c>
      <c r="L1890" s="668" t="s">
        <v>583</v>
      </c>
      <c r="M1890" s="537">
        <v>27.95</v>
      </c>
      <c r="N1890" s="1497"/>
      <c r="O1890" s="539">
        <v>508212.522</v>
      </c>
      <c r="P1890" s="538"/>
      <c r="Q1890" s="1074">
        <v>12705.313050000001</v>
      </c>
      <c r="R1890" s="1074">
        <v>32728.886419999995</v>
      </c>
      <c r="S1890" s="1074">
        <v>10164.25044</v>
      </c>
      <c r="T1890" s="540">
        <v>563810.97191000008</v>
      </c>
      <c r="U1890" s="537">
        <v>90773.566480000009</v>
      </c>
      <c r="V1890" s="537">
        <v>654584.53839000012</v>
      </c>
      <c r="W1890" s="541">
        <v>30030.318499999998</v>
      </c>
      <c r="X1890" s="541">
        <v>5053.9189999999999</v>
      </c>
      <c r="Y1890" s="541">
        <v>13149.357</v>
      </c>
      <c r="Z1890" s="537">
        <v>48233.594500000007</v>
      </c>
      <c r="AA1890" s="540">
        <v>702818.13289000001</v>
      </c>
      <c r="AB1890" s="543">
        <v>111685.63</v>
      </c>
      <c r="AC1890" s="543">
        <v>20887.990000000002</v>
      </c>
      <c r="AD1890" s="543">
        <v>950.04</v>
      </c>
      <c r="AE1890" s="544">
        <v>122349.37</v>
      </c>
      <c r="AF1890" s="544">
        <v>22882.38</v>
      </c>
      <c r="AG1890" s="544">
        <v>1561.12</v>
      </c>
      <c r="AH1890" s="544">
        <v>849611.00289</v>
      </c>
      <c r="AI1890" s="849">
        <v>2.4900000000000002</v>
      </c>
      <c r="AJ1890" s="849"/>
      <c r="AK1890" s="1627">
        <v>297</v>
      </c>
      <c r="AL1890" s="484"/>
      <c r="AM1890" s="751" t="s">
        <v>2604</v>
      </c>
      <c r="AN1890" t="b">
        <v>0</v>
      </c>
      <c r="AO1890" t="e">
        <v>#NAME?</v>
      </c>
      <c r="AQ1890" s="1460"/>
    </row>
    <row r="1891" spans="1:43" ht="24" customHeight="1" x14ac:dyDescent="0.2">
      <c r="A1891" s="818" t="s">
        <v>2241</v>
      </c>
      <c r="B1891" s="805" t="s">
        <v>2276</v>
      </c>
      <c r="C1891" s="975" t="s">
        <v>2537</v>
      </c>
      <c r="D1891" s="975" t="s">
        <v>892</v>
      </c>
      <c r="E1891" s="776">
        <v>227</v>
      </c>
      <c r="F1891" s="738">
        <v>237</v>
      </c>
      <c r="G1891" s="738" t="s">
        <v>28</v>
      </c>
      <c r="H1891" s="738" t="s">
        <v>1901</v>
      </c>
      <c r="I1891" s="906"/>
      <c r="J1891" s="739" t="s">
        <v>892</v>
      </c>
      <c r="K1891" s="741">
        <v>340904</v>
      </c>
      <c r="L1891" s="741" t="s">
        <v>583</v>
      </c>
      <c r="M1891" s="742">
        <v>27.95</v>
      </c>
      <c r="N1891" s="1498"/>
      <c r="O1891" s="744">
        <v>508212.522</v>
      </c>
      <c r="P1891" s="743"/>
      <c r="Q1891" s="1075">
        <v>12705.313050000001</v>
      </c>
      <c r="R1891" s="1075">
        <v>32728.886419999995</v>
      </c>
      <c r="S1891" s="1075">
        <v>10164.25044</v>
      </c>
      <c r="T1891" s="745">
        <v>563810.97191000008</v>
      </c>
      <c r="U1891" s="742">
        <v>90773.566480000009</v>
      </c>
      <c r="V1891" s="742">
        <v>654584.53839000012</v>
      </c>
      <c r="W1891" s="746">
        <v>30030.318499999998</v>
      </c>
      <c r="X1891" s="746">
        <v>5053.9189999999999</v>
      </c>
      <c r="Y1891" s="746">
        <v>13149.357</v>
      </c>
      <c r="Z1891" s="742">
        <v>48233.594500000007</v>
      </c>
      <c r="AA1891" s="745">
        <v>702818.13289000001</v>
      </c>
      <c r="AB1891" s="747">
        <v>111685.63</v>
      </c>
      <c r="AC1891" s="747">
        <v>20887.990000000002</v>
      </c>
      <c r="AD1891" s="747">
        <v>950.04</v>
      </c>
      <c r="AE1891" s="748">
        <v>122349.37</v>
      </c>
      <c r="AF1891" s="748">
        <v>22882.38</v>
      </c>
      <c r="AG1891" s="748">
        <v>1561.12</v>
      </c>
      <c r="AH1891" s="748">
        <v>849611.00289</v>
      </c>
      <c r="AI1891" s="748">
        <v>2.4900000000000002</v>
      </c>
      <c r="AJ1891" s="748"/>
      <c r="AK1891" s="1629"/>
      <c r="AL1891" s="484"/>
      <c r="AM1891" s="474" t="s">
        <v>2603</v>
      </c>
      <c r="AN1891" t="b">
        <v>0</v>
      </c>
      <c r="AO1891" t="e">
        <v>#NAME?</v>
      </c>
      <c r="AQ1891" s="1460"/>
    </row>
    <row r="1892" spans="1:43" outlineLevel="1" x14ac:dyDescent="0.2">
      <c r="A1892" s="243"/>
      <c r="B1892" s="781" t="s">
        <v>2276</v>
      </c>
      <c r="C1892" s="977"/>
      <c r="D1892" s="977"/>
      <c r="E1892" s="767">
        <v>206</v>
      </c>
      <c r="F1892" s="276">
        <v>209</v>
      </c>
      <c r="G1892" s="276" t="s">
        <v>28</v>
      </c>
      <c r="H1892" s="277"/>
      <c r="I1892" s="895">
        <v>1</v>
      </c>
      <c r="J1892" s="279" t="s">
        <v>546</v>
      </c>
      <c r="K1892" s="319">
        <v>25233</v>
      </c>
      <c r="L1892" s="321"/>
      <c r="M1892" s="281">
        <v>1</v>
      </c>
      <c r="N1892" s="1463">
        <v>54</v>
      </c>
      <c r="O1892" s="283">
        <v>44146.32</v>
      </c>
      <c r="P1892" s="284">
        <v>2.5</v>
      </c>
      <c r="Q1892" s="1056">
        <v>1103.6579999999999</v>
      </c>
      <c r="R1892" s="1056">
        <v>2843.0230099999999</v>
      </c>
      <c r="S1892" s="1056">
        <v>882.92639999999994</v>
      </c>
      <c r="T1892" s="285">
        <v>48975.927409999997</v>
      </c>
      <c r="U1892" s="286">
        <v>7885.1243100000002</v>
      </c>
      <c r="V1892" s="286">
        <v>56861.051719999996</v>
      </c>
      <c r="W1892" s="287">
        <v>1074.43</v>
      </c>
      <c r="X1892" s="287">
        <v>180.82</v>
      </c>
      <c r="Y1892" s="287">
        <v>470.46</v>
      </c>
      <c r="Z1892" s="286">
        <v>1725.71</v>
      </c>
      <c r="AA1892" s="285">
        <v>58586.761719999995</v>
      </c>
      <c r="AB1892" s="350"/>
      <c r="AC1892" s="350"/>
      <c r="AD1892" s="350"/>
      <c r="AE1892" s="350"/>
      <c r="AF1892" s="350"/>
      <c r="AG1892" s="350"/>
      <c r="AH1892" s="350" t="s">
        <v>364</v>
      </c>
      <c r="AI1892" s="843"/>
      <c r="AJ1892" s="843"/>
      <c r="AK1892" s="1625"/>
      <c r="AL1892" s="483"/>
      <c r="AM1892"/>
      <c r="AO1892" t="s">
        <v>364</v>
      </c>
      <c r="AQ1892" s="1453"/>
    </row>
    <row r="1893" spans="1:43" outlineLevel="1" x14ac:dyDescent="0.2">
      <c r="A1893" s="243"/>
      <c r="B1893" s="781" t="s">
        <v>2276</v>
      </c>
      <c r="C1893" s="977"/>
      <c r="D1893" s="977"/>
      <c r="E1893" s="767">
        <v>206</v>
      </c>
      <c r="F1893" s="276">
        <v>209</v>
      </c>
      <c r="G1893" s="276" t="s">
        <v>28</v>
      </c>
      <c r="H1893" s="277"/>
      <c r="I1893" s="895">
        <v>203</v>
      </c>
      <c r="J1893" s="279" t="s">
        <v>507</v>
      </c>
      <c r="K1893" s="319">
        <v>48425</v>
      </c>
      <c r="L1893" s="322"/>
      <c r="M1893" s="281">
        <v>2.25</v>
      </c>
      <c r="N1893" s="1463">
        <v>41</v>
      </c>
      <c r="O1893" s="283">
        <v>59654.61</v>
      </c>
      <c r="P1893" s="284">
        <v>2.5</v>
      </c>
      <c r="Q1893" s="1056">
        <v>1491.3652500000001</v>
      </c>
      <c r="R1893" s="1056">
        <v>3841.7568799999999</v>
      </c>
      <c r="S1893" s="1056">
        <v>1193.0922</v>
      </c>
      <c r="T1893" s="285">
        <v>66180.824330000003</v>
      </c>
      <c r="U1893" s="286">
        <v>10655.112719999999</v>
      </c>
      <c r="V1893" s="286">
        <v>76835.937050000008</v>
      </c>
      <c r="W1893" s="287">
        <v>2417.4675000000002</v>
      </c>
      <c r="X1893" s="287">
        <v>406.84500000000003</v>
      </c>
      <c r="Y1893" s="287">
        <v>1058.5350000000001</v>
      </c>
      <c r="Z1893" s="286">
        <v>3882.8474999999999</v>
      </c>
      <c r="AA1893" s="285">
        <v>80718.784550000011</v>
      </c>
      <c r="AB1893" s="249"/>
      <c r="AC1893" s="249"/>
      <c r="AD1893" s="249"/>
      <c r="AE1893" s="249"/>
      <c r="AF1893" s="249"/>
      <c r="AG1893" s="249"/>
      <c r="AH1893" s="249" t="s">
        <v>364</v>
      </c>
      <c r="AI1893" s="225"/>
      <c r="AJ1893" s="225"/>
      <c r="AK1893" s="1625"/>
      <c r="AL1893" s="483"/>
      <c r="AM1893"/>
      <c r="AO1893" t="s">
        <v>364</v>
      </c>
      <c r="AQ1893" s="1453"/>
    </row>
    <row r="1894" spans="1:43" outlineLevel="1" x14ac:dyDescent="0.2">
      <c r="A1894" s="243"/>
      <c r="B1894" s="781" t="s">
        <v>2276</v>
      </c>
      <c r="C1894" s="977"/>
      <c r="D1894" s="977"/>
      <c r="E1894" s="767">
        <v>206</v>
      </c>
      <c r="F1894" s="276">
        <v>209</v>
      </c>
      <c r="G1894" s="276" t="s">
        <v>28</v>
      </c>
      <c r="H1894" s="277"/>
      <c r="I1894" s="895">
        <v>180</v>
      </c>
      <c r="J1894" s="279" t="s">
        <v>543</v>
      </c>
      <c r="K1894" s="686">
        <v>267246</v>
      </c>
      <c r="L1894" s="322"/>
      <c r="M1894" s="281">
        <v>21</v>
      </c>
      <c r="N1894" s="1463">
        <v>29</v>
      </c>
      <c r="O1894" s="283">
        <v>347762.52</v>
      </c>
      <c r="P1894" s="284">
        <v>2.5</v>
      </c>
      <c r="Q1894" s="1056">
        <v>8694.0630000000001</v>
      </c>
      <c r="R1894" s="1056">
        <v>22395.906289999999</v>
      </c>
      <c r="S1894" s="1056">
        <v>6955.2503999999999</v>
      </c>
      <c r="T1894" s="285">
        <v>385807.73969000007</v>
      </c>
      <c r="U1894" s="286">
        <v>62115.046090000003</v>
      </c>
      <c r="V1894" s="286">
        <v>447922.78578000009</v>
      </c>
      <c r="W1894" s="287">
        <v>22563.03</v>
      </c>
      <c r="X1894" s="287">
        <v>3797.22</v>
      </c>
      <c r="Y1894" s="287">
        <v>9879.66</v>
      </c>
      <c r="Z1894" s="286">
        <v>36239.910000000003</v>
      </c>
      <c r="AA1894" s="285">
        <v>484162.69578000007</v>
      </c>
      <c r="AB1894" s="249"/>
      <c r="AC1894" s="249"/>
      <c r="AD1894" s="249"/>
      <c r="AE1894" s="249"/>
      <c r="AF1894" s="249"/>
      <c r="AG1894" s="249"/>
      <c r="AH1894" s="249" t="s">
        <v>364</v>
      </c>
      <c r="AI1894" s="225"/>
      <c r="AJ1894" s="225"/>
      <c r="AK1894" s="1625"/>
      <c r="AL1894" s="483"/>
      <c r="AM1894"/>
      <c r="AO1894" t="s">
        <v>364</v>
      </c>
      <c r="AQ1894" s="1453"/>
    </row>
    <row r="1895" spans="1:43" outlineLevel="1" x14ac:dyDescent="0.2">
      <c r="A1895" s="243"/>
      <c r="B1895" s="781" t="s">
        <v>2276</v>
      </c>
      <c r="C1895" s="977"/>
      <c r="D1895" s="977"/>
      <c r="E1895" s="767">
        <v>206</v>
      </c>
      <c r="F1895" s="276">
        <v>209</v>
      </c>
      <c r="G1895" s="276" t="s">
        <v>28</v>
      </c>
      <c r="H1895" s="277"/>
      <c r="I1895" s="895">
        <v>200</v>
      </c>
      <c r="J1895" s="279" t="s">
        <v>1927</v>
      </c>
      <c r="K1895" s="319"/>
      <c r="L1895" s="322"/>
      <c r="M1895" s="281">
        <v>3.7</v>
      </c>
      <c r="N1895" s="1463">
        <v>27</v>
      </c>
      <c r="O1895" s="283">
        <v>56649.072</v>
      </c>
      <c r="P1895" s="284">
        <v>2.5</v>
      </c>
      <c r="Q1895" s="1056">
        <v>1416.2267999999999</v>
      </c>
      <c r="R1895" s="1056">
        <v>3648.2002400000001</v>
      </c>
      <c r="S1895" s="1056">
        <v>1132.98144</v>
      </c>
      <c r="T1895" s="285">
        <v>62846.480479999998</v>
      </c>
      <c r="U1895" s="286">
        <v>10118.283359999999</v>
      </c>
      <c r="V1895" s="286">
        <v>72964.76384</v>
      </c>
      <c r="W1895" s="287">
        <v>3975.3910000000001</v>
      </c>
      <c r="X1895" s="287">
        <v>669.03399999999999</v>
      </c>
      <c r="Y1895" s="287">
        <v>1740.702</v>
      </c>
      <c r="Z1895" s="286">
        <v>6385.1270000000004</v>
      </c>
      <c r="AA1895" s="285">
        <v>79349.890840000007</v>
      </c>
      <c r="AB1895" s="249"/>
      <c r="AC1895" s="249"/>
      <c r="AD1895" s="249"/>
      <c r="AE1895" s="249"/>
      <c r="AF1895" s="249"/>
      <c r="AG1895" s="249"/>
      <c r="AH1895" s="249" t="s">
        <v>364</v>
      </c>
      <c r="AI1895" s="225"/>
      <c r="AJ1895" s="225"/>
      <c r="AK1895" s="1625"/>
      <c r="AL1895" s="483"/>
      <c r="AM1895"/>
      <c r="AO1895" t="s">
        <v>364</v>
      </c>
      <c r="AQ1895" s="1453"/>
    </row>
    <row r="1896" spans="1:43" ht="15" customHeight="1" outlineLevel="1" x14ac:dyDescent="0.2">
      <c r="A1896" s="258"/>
      <c r="B1896" s="807" t="s">
        <v>2276</v>
      </c>
      <c r="C1896" s="978"/>
      <c r="D1896" s="978"/>
      <c r="E1896" s="774">
        <v>206</v>
      </c>
      <c r="F1896" s="550">
        <v>209</v>
      </c>
      <c r="G1896" s="550" t="s">
        <v>28</v>
      </c>
      <c r="H1896" s="551"/>
      <c r="I1896" s="917" t="s">
        <v>871</v>
      </c>
      <c r="J1896" s="684" t="s">
        <v>2630</v>
      </c>
      <c r="K1896" s="456"/>
      <c r="L1896" s="658"/>
      <c r="M1896" s="457"/>
      <c r="N1896" s="1438"/>
      <c r="O1896" s="457"/>
      <c r="P1896" s="459"/>
      <c r="Q1896" s="1071"/>
      <c r="R1896" s="1071"/>
      <c r="S1896" s="1059"/>
      <c r="T1896" s="260"/>
      <c r="U1896" s="260"/>
      <c r="V1896" s="260"/>
      <c r="W1896" s="260"/>
      <c r="X1896" s="260"/>
      <c r="Y1896" s="260"/>
      <c r="Z1896" s="260"/>
      <c r="AA1896" s="260"/>
      <c r="AB1896" s="260"/>
      <c r="AC1896" s="260"/>
      <c r="AD1896" s="260"/>
      <c r="AE1896" s="260"/>
      <c r="AF1896" s="260"/>
      <c r="AG1896" s="260"/>
      <c r="AH1896" s="260" t="s">
        <v>364</v>
      </c>
      <c r="AI1896" s="261"/>
      <c r="AJ1896" s="261"/>
      <c r="AK1896" s="1626"/>
      <c r="AL1896" s="483"/>
      <c r="AM1896" t="s">
        <v>698</v>
      </c>
      <c r="AO1896" t="s">
        <v>364</v>
      </c>
      <c r="AQ1896" s="1453"/>
    </row>
    <row r="1897" spans="1:43" ht="24" customHeight="1" x14ac:dyDescent="0.2">
      <c r="A1897" s="817" t="s">
        <v>2242</v>
      </c>
      <c r="B1897" s="805" t="s">
        <v>2276</v>
      </c>
      <c r="C1897" s="975" t="s">
        <v>2537</v>
      </c>
      <c r="D1897" s="975" t="s">
        <v>893</v>
      </c>
      <c r="E1897" s="776">
        <v>206</v>
      </c>
      <c r="F1897" s="738">
        <v>209</v>
      </c>
      <c r="G1897" s="738" t="s">
        <v>28</v>
      </c>
      <c r="H1897" s="738" t="s">
        <v>1902</v>
      </c>
      <c r="I1897" s="906"/>
      <c r="J1897" s="739" t="s">
        <v>893</v>
      </c>
      <c r="K1897" s="668">
        <v>259542</v>
      </c>
      <c r="L1897" s="668" t="s">
        <v>583</v>
      </c>
      <c r="M1897" s="537">
        <v>14.41</v>
      </c>
      <c r="N1897" s="1498"/>
      <c r="O1897" s="539">
        <v>363361.2696</v>
      </c>
      <c r="P1897" s="743"/>
      <c r="Q1897" s="1074">
        <v>9084.0317399999985</v>
      </c>
      <c r="R1897" s="1074">
        <v>23400.465759999999</v>
      </c>
      <c r="S1897" s="1074">
        <v>7267.2253899999996</v>
      </c>
      <c r="T1897" s="540">
        <v>403112.99248999998</v>
      </c>
      <c r="U1897" s="537">
        <v>64901.191789999997</v>
      </c>
      <c r="V1897" s="537">
        <v>468014.18427999993</v>
      </c>
      <c r="W1897" s="541">
        <v>15482.5363</v>
      </c>
      <c r="X1897" s="541">
        <v>2605.6161999999999</v>
      </c>
      <c r="Y1897" s="541">
        <v>6779.3285999999998</v>
      </c>
      <c r="Z1897" s="537">
        <v>24867.481099999997</v>
      </c>
      <c r="AA1897" s="540">
        <v>492881.6653799999</v>
      </c>
      <c r="AB1897" s="747">
        <v>85689.42</v>
      </c>
      <c r="AC1897" s="747">
        <v>15660.7</v>
      </c>
      <c r="AD1897" s="747">
        <v>950.04</v>
      </c>
      <c r="AE1897" s="544">
        <v>93871.05</v>
      </c>
      <c r="AF1897" s="544">
        <v>17155.98</v>
      </c>
      <c r="AG1897" s="544">
        <v>1561.12</v>
      </c>
      <c r="AH1897" s="544">
        <v>605469.81537999993</v>
      </c>
      <c r="AI1897" s="849">
        <v>2.33</v>
      </c>
      <c r="AJ1897" s="748"/>
      <c r="AK1897" s="1629">
        <v>298</v>
      </c>
      <c r="AL1897" s="484"/>
      <c r="AM1897" s="474" t="s">
        <v>2603</v>
      </c>
      <c r="AN1897" t="b">
        <v>0</v>
      </c>
      <c r="AO1897" t="e">
        <v>#NAME?</v>
      </c>
      <c r="AQ1897" s="1460"/>
    </row>
    <row r="1898" spans="1:43" outlineLevel="1" x14ac:dyDescent="0.2">
      <c r="A1898" s="243"/>
      <c r="B1898" s="781" t="s">
        <v>2276</v>
      </c>
      <c r="C1898" s="977"/>
      <c r="D1898" s="977"/>
      <c r="E1898" s="767">
        <v>206</v>
      </c>
      <c r="F1898" s="276">
        <v>209</v>
      </c>
      <c r="G1898" s="276" t="s">
        <v>28</v>
      </c>
      <c r="H1898" s="277"/>
      <c r="I1898" s="895">
        <v>1</v>
      </c>
      <c r="J1898" s="279" t="s">
        <v>546</v>
      </c>
      <c r="K1898" s="319">
        <v>25233</v>
      </c>
      <c r="L1898" s="321"/>
      <c r="M1898" s="281">
        <v>1</v>
      </c>
      <c r="N1898" s="1463">
        <v>54</v>
      </c>
      <c r="O1898" s="283">
        <v>44146.32</v>
      </c>
      <c r="P1898" s="284">
        <v>2.5</v>
      </c>
      <c r="Q1898" s="1056">
        <v>1103.6579999999999</v>
      </c>
      <c r="R1898" s="1056">
        <v>2843.0230099999999</v>
      </c>
      <c r="S1898" s="1056">
        <v>882.92639999999994</v>
      </c>
      <c r="T1898" s="285">
        <v>48975.927409999997</v>
      </c>
      <c r="U1898" s="286">
        <v>7885.1243100000002</v>
      </c>
      <c r="V1898" s="286">
        <v>56861.051719999996</v>
      </c>
      <c r="W1898" s="287">
        <v>1074.43</v>
      </c>
      <c r="X1898" s="287">
        <v>180.82</v>
      </c>
      <c r="Y1898" s="287">
        <v>470.46</v>
      </c>
      <c r="Z1898" s="286">
        <v>1725.71</v>
      </c>
      <c r="AA1898" s="285">
        <v>58586.761719999995</v>
      </c>
      <c r="AB1898" s="350"/>
      <c r="AC1898" s="350"/>
      <c r="AD1898" s="350"/>
      <c r="AE1898" s="350"/>
      <c r="AF1898" s="350"/>
      <c r="AG1898" s="350"/>
      <c r="AH1898" s="350" t="s">
        <v>364</v>
      </c>
      <c r="AI1898" s="843"/>
      <c r="AJ1898" s="843"/>
      <c r="AK1898" s="1625"/>
      <c r="AL1898" s="483"/>
      <c r="AM1898"/>
      <c r="AO1898" t="s">
        <v>364</v>
      </c>
      <c r="AQ1898" s="1453"/>
    </row>
    <row r="1899" spans="1:43" outlineLevel="1" x14ac:dyDescent="0.2">
      <c r="A1899" s="243"/>
      <c r="B1899" s="781" t="s">
        <v>2276</v>
      </c>
      <c r="C1899" s="977"/>
      <c r="D1899" s="977"/>
      <c r="E1899" s="767">
        <v>206</v>
      </c>
      <c r="F1899" s="276">
        <v>209</v>
      </c>
      <c r="G1899" s="276" t="s">
        <v>28</v>
      </c>
      <c r="H1899" s="277"/>
      <c r="I1899" s="895">
        <v>203</v>
      </c>
      <c r="J1899" s="279" t="s">
        <v>507</v>
      </c>
      <c r="K1899" s="686">
        <v>215220</v>
      </c>
      <c r="L1899" s="322"/>
      <c r="M1899" s="281">
        <v>10</v>
      </c>
      <c r="N1899" s="1463">
        <v>41</v>
      </c>
      <c r="O1899" s="283">
        <v>265131.59999999998</v>
      </c>
      <c r="P1899" s="284">
        <v>2.5</v>
      </c>
      <c r="Q1899" s="1056">
        <v>6628.29</v>
      </c>
      <c r="R1899" s="1056">
        <v>17074.475040000001</v>
      </c>
      <c r="S1899" s="1056">
        <v>5302.6319999999996</v>
      </c>
      <c r="T1899" s="285">
        <v>294136.99703999993</v>
      </c>
      <c r="U1899" s="286">
        <v>47356.056519999998</v>
      </c>
      <c r="V1899" s="286">
        <v>341493.05355999991</v>
      </c>
      <c r="W1899" s="287">
        <v>10744.3</v>
      </c>
      <c r="X1899" s="287">
        <v>1808.2</v>
      </c>
      <c r="Y1899" s="287">
        <v>4704.6000000000004</v>
      </c>
      <c r="Z1899" s="286">
        <v>17257.099999999999</v>
      </c>
      <c r="AA1899" s="285">
        <v>358750.15355999989</v>
      </c>
      <c r="AB1899" s="249"/>
      <c r="AC1899" s="249"/>
      <c r="AD1899" s="249"/>
      <c r="AE1899" s="249"/>
      <c r="AF1899" s="249"/>
      <c r="AG1899" s="249"/>
      <c r="AH1899" s="249" t="s">
        <v>364</v>
      </c>
      <c r="AI1899" s="225"/>
      <c r="AJ1899" s="225"/>
      <c r="AK1899" s="1625"/>
      <c r="AL1899" s="483"/>
      <c r="AM1899"/>
      <c r="AO1899" t="s">
        <v>364</v>
      </c>
      <c r="AQ1899" s="1453"/>
    </row>
    <row r="1900" spans="1:43" outlineLevel="1" x14ac:dyDescent="0.2">
      <c r="A1900" s="243"/>
      <c r="B1900" s="781" t="s">
        <v>2276</v>
      </c>
      <c r="C1900" s="977"/>
      <c r="D1900" s="977"/>
      <c r="E1900" s="767">
        <v>206</v>
      </c>
      <c r="F1900" s="276">
        <v>209</v>
      </c>
      <c r="G1900" s="276" t="s">
        <v>28</v>
      </c>
      <c r="H1900" s="277"/>
      <c r="I1900" s="895">
        <v>180</v>
      </c>
      <c r="J1900" s="279" t="s">
        <v>543</v>
      </c>
      <c r="K1900" s="319">
        <v>19089</v>
      </c>
      <c r="L1900" s="322"/>
      <c r="M1900" s="281">
        <v>1.5</v>
      </c>
      <c r="N1900" s="1463">
        <v>29</v>
      </c>
      <c r="O1900" s="283">
        <v>24840.18</v>
      </c>
      <c r="P1900" s="284">
        <v>2.5</v>
      </c>
      <c r="Q1900" s="1056">
        <v>621.00450000000001</v>
      </c>
      <c r="R1900" s="1056">
        <v>1599.70759</v>
      </c>
      <c r="S1900" s="1056">
        <v>496.80360000000002</v>
      </c>
      <c r="T1900" s="285">
        <v>27557.69569</v>
      </c>
      <c r="U1900" s="286">
        <v>4436.7890100000004</v>
      </c>
      <c r="V1900" s="286">
        <v>31994.484700000001</v>
      </c>
      <c r="W1900" s="287">
        <v>1611.645</v>
      </c>
      <c r="X1900" s="287">
        <v>271.23</v>
      </c>
      <c r="Y1900" s="287">
        <v>705.69</v>
      </c>
      <c r="Z1900" s="286">
        <v>2588.5650000000001</v>
      </c>
      <c r="AA1900" s="285">
        <v>34583.049700000003</v>
      </c>
      <c r="AB1900" s="249"/>
      <c r="AC1900" s="249"/>
      <c r="AD1900" s="249"/>
      <c r="AE1900" s="249"/>
      <c r="AF1900" s="249"/>
      <c r="AG1900" s="249"/>
      <c r="AH1900" s="249" t="s">
        <v>364</v>
      </c>
      <c r="AI1900" s="225"/>
      <c r="AJ1900" s="225"/>
      <c r="AK1900" s="1625"/>
      <c r="AL1900" s="483"/>
      <c r="AM1900"/>
      <c r="AO1900" t="s">
        <v>364</v>
      </c>
      <c r="AQ1900" s="1453"/>
    </row>
    <row r="1901" spans="1:43" outlineLevel="1" x14ac:dyDescent="0.2">
      <c r="A1901" s="243"/>
      <c r="B1901" s="781" t="s">
        <v>2276</v>
      </c>
      <c r="C1901" s="977"/>
      <c r="D1901" s="977"/>
      <c r="E1901" s="767">
        <v>206</v>
      </c>
      <c r="F1901" s="276">
        <v>209</v>
      </c>
      <c r="G1901" s="276" t="s">
        <v>28</v>
      </c>
      <c r="H1901" s="277"/>
      <c r="I1901" s="895">
        <v>200</v>
      </c>
      <c r="J1901" s="279" t="s">
        <v>1927</v>
      </c>
      <c r="K1901" s="319"/>
      <c r="L1901" s="322"/>
      <c r="M1901" s="281">
        <v>1.91</v>
      </c>
      <c r="N1901" s="1463">
        <v>27</v>
      </c>
      <c r="O1901" s="283">
        <v>29243.169600000001</v>
      </c>
      <c r="P1901" s="284">
        <v>2.5</v>
      </c>
      <c r="Q1901" s="1056">
        <v>731.07924000000003</v>
      </c>
      <c r="R1901" s="1056">
        <v>1883.2601199999999</v>
      </c>
      <c r="S1901" s="1056">
        <v>584.86338999999998</v>
      </c>
      <c r="T1901" s="285">
        <v>32442.372349999998</v>
      </c>
      <c r="U1901" s="286">
        <v>5223.2219500000001</v>
      </c>
      <c r="V1901" s="286">
        <v>37665.594299999997</v>
      </c>
      <c r="W1901" s="287">
        <v>2052.1613000000002</v>
      </c>
      <c r="X1901" s="287">
        <v>345.36619999999999</v>
      </c>
      <c r="Y1901" s="287">
        <v>898.57860000000005</v>
      </c>
      <c r="Z1901" s="286">
        <v>3296.1061</v>
      </c>
      <c r="AA1901" s="285">
        <v>40961.700399999994</v>
      </c>
      <c r="AB1901" s="249"/>
      <c r="AC1901" s="249"/>
      <c r="AD1901" s="249"/>
      <c r="AE1901" s="249"/>
      <c r="AF1901" s="249"/>
      <c r="AG1901" s="249"/>
      <c r="AH1901" s="249" t="s">
        <v>364</v>
      </c>
      <c r="AI1901" s="225"/>
      <c r="AJ1901" s="225"/>
      <c r="AK1901" s="1625"/>
      <c r="AL1901" s="483"/>
      <c r="AM1901"/>
      <c r="AO1901" t="s">
        <v>364</v>
      </c>
      <c r="AQ1901" s="1453"/>
    </row>
    <row r="1902" spans="1:43" ht="15" customHeight="1" outlineLevel="1" x14ac:dyDescent="0.2">
      <c r="A1902" s="258"/>
      <c r="B1902" s="807" t="s">
        <v>2276</v>
      </c>
      <c r="C1902" s="978"/>
      <c r="D1902" s="978"/>
      <c r="E1902" s="774">
        <v>206</v>
      </c>
      <c r="F1902" s="550">
        <v>209</v>
      </c>
      <c r="G1902" s="550" t="s">
        <v>28</v>
      </c>
      <c r="H1902" s="551"/>
      <c r="I1902" s="917" t="s">
        <v>871</v>
      </c>
      <c r="J1902" s="684" t="s">
        <v>891</v>
      </c>
      <c r="K1902" s="456"/>
      <c r="L1902" s="658"/>
      <c r="M1902" s="457"/>
      <c r="N1902" s="1438"/>
      <c r="O1902" s="457"/>
      <c r="P1902" s="459"/>
      <c r="Q1902" s="1071"/>
      <c r="R1902" s="1071"/>
      <c r="S1902" s="1059"/>
      <c r="T1902" s="260"/>
      <c r="U1902" s="260"/>
      <c r="V1902" s="260"/>
      <c r="W1902" s="260"/>
      <c r="X1902" s="260"/>
      <c r="Y1902" s="260"/>
      <c r="Z1902" s="260"/>
      <c r="AA1902" s="260"/>
      <c r="AB1902" s="260"/>
      <c r="AC1902" s="260"/>
      <c r="AD1902" s="260"/>
      <c r="AE1902" s="260"/>
      <c r="AF1902" s="260"/>
      <c r="AG1902" s="260"/>
      <c r="AH1902" s="260" t="s">
        <v>364</v>
      </c>
      <c r="AI1902" s="261"/>
      <c r="AJ1902" s="261"/>
      <c r="AK1902" s="1626"/>
      <c r="AL1902" s="483"/>
      <c r="AM1902" t="s">
        <v>698</v>
      </c>
      <c r="AO1902" t="s">
        <v>364</v>
      </c>
      <c r="AQ1902" s="1453"/>
    </row>
    <row r="1903" spans="1:43" ht="16.5" customHeight="1" x14ac:dyDescent="0.2">
      <c r="A1903" s="817" t="s">
        <v>2243</v>
      </c>
      <c r="B1903" s="815" t="s">
        <v>2276</v>
      </c>
      <c r="C1903" s="983" t="s">
        <v>2537</v>
      </c>
      <c r="D1903" s="983" t="s">
        <v>894</v>
      </c>
      <c r="E1903" s="775">
        <v>234</v>
      </c>
      <c r="F1903" s="534">
        <v>251</v>
      </c>
      <c r="G1903" s="534" t="s">
        <v>28</v>
      </c>
      <c r="H1903" s="534" t="s">
        <v>1903</v>
      </c>
      <c r="I1903" s="898"/>
      <c r="J1903" s="535" t="s">
        <v>894</v>
      </c>
      <c r="K1903" s="536">
        <v>12726</v>
      </c>
      <c r="L1903" s="668" t="s">
        <v>583</v>
      </c>
      <c r="M1903" s="537">
        <v>1.1499999999999999</v>
      </c>
      <c r="N1903" s="1497"/>
      <c r="O1903" s="539">
        <v>18856.703999999998</v>
      </c>
      <c r="P1903" s="538"/>
      <c r="Q1903" s="1074">
        <v>471.41759999999999</v>
      </c>
      <c r="R1903" s="1074">
        <v>1214.37174</v>
      </c>
      <c r="S1903" s="1074">
        <v>377.13408000000004</v>
      </c>
      <c r="T1903" s="540">
        <v>20919.627419999997</v>
      </c>
      <c r="U1903" s="537">
        <v>3368.0600199999999</v>
      </c>
      <c r="V1903" s="537">
        <v>24287.687439999998</v>
      </c>
      <c r="W1903" s="541">
        <v>1235.5945000000002</v>
      </c>
      <c r="X1903" s="541">
        <v>207.94299999999998</v>
      </c>
      <c r="Y1903" s="541">
        <v>541.029</v>
      </c>
      <c r="Z1903" s="537">
        <v>1984.5664999999999</v>
      </c>
      <c r="AA1903" s="540">
        <v>26272.253939999995</v>
      </c>
      <c r="AB1903" s="543">
        <v>14497.52</v>
      </c>
      <c r="AC1903" s="543">
        <v>1402.87</v>
      </c>
      <c r="AD1903" s="543"/>
      <c r="AE1903" s="544">
        <v>15881.74</v>
      </c>
      <c r="AF1903" s="544">
        <v>1536.82</v>
      </c>
      <c r="AG1903" s="544"/>
      <c r="AH1903" s="544">
        <v>43690.813939999993</v>
      </c>
      <c r="AI1903" s="849">
        <v>3.43</v>
      </c>
      <c r="AJ1903" s="849"/>
      <c r="AK1903" s="1627">
        <v>299</v>
      </c>
      <c r="AL1903" s="484"/>
      <c r="AM1903" s="751" t="s">
        <v>2604</v>
      </c>
      <c r="AN1903" t="b">
        <v>0</v>
      </c>
      <c r="AO1903" t="e">
        <v>#NAME?</v>
      </c>
      <c r="AQ1903" s="1460"/>
    </row>
    <row r="1904" spans="1:43" ht="16.5" customHeight="1" x14ac:dyDescent="0.2">
      <c r="A1904" s="818" t="s">
        <v>2244</v>
      </c>
      <c r="B1904" s="816" t="s">
        <v>2276</v>
      </c>
      <c r="C1904" s="984" t="s">
        <v>2537</v>
      </c>
      <c r="D1904" s="984" t="s">
        <v>894</v>
      </c>
      <c r="E1904" s="776">
        <v>222</v>
      </c>
      <c r="F1904" s="738">
        <v>231</v>
      </c>
      <c r="G1904" s="738" t="s">
        <v>28</v>
      </c>
      <c r="H1904" s="738" t="s">
        <v>1903</v>
      </c>
      <c r="I1904" s="906"/>
      <c r="J1904" s="739" t="s">
        <v>894</v>
      </c>
      <c r="K1904" s="740">
        <v>12726</v>
      </c>
      <c r="L1904" s="741" t="s">
        <v>583</v>
      </c>
      <c r="M1904" s="742">
        <v>1.1499999999999999</v>
      </c>
      <c r="N1904" s="1498"/>
      <c r="O1904" s="744">
        <v>18856.703999999998</v>
      </c>
      <c r="P1904" s="743"/>
      <c r="Q1904" s="1075">
        <v>471.41759999999999</v>
      </c>
      <c r="R1904" s="1075">
        <v>1214.37174</v>
      </c>
      <c r="S1904" s="1075">
        <v>377.13408000000004</v>
      </c>
      <c r="T1904" s="745">
        <v>20919.627419999997</v>
      </c>
      <c r="U1904" s="742">
        <v>3368.0600199999999</v>
      </c>
      <c r="V1904" s="742">
        <v>24287.687439999998</v>
      </c>
      <c r="W1904" s="746">
        <v>1235.5945000000002</v>
      </c>
      <c r="X1904" s="746">
        <v>207.94299999999998</v>
      </c>
      <c r="Y1904" s="746">
        <v>541.029</v>
      </c>
      <c r="Z1904" s="742">
        <v>1984.5664999999999</v>
      </c>
      <c r="AA1904" s="745">
        <v>26272.253939999995</v>
      </c>
      <c r="AB1904" s="747">
        <v>14497.52</v>
      </c>
      <c r="AC1904" s="747">
        <v>1402.87</v>
      </c>
      <c r="AD1904" s="747"/>
      <c r="AE1904" s="748">
        <v>15881.74</v>
      </c>
      <c r="AF1904" s="748">
        <v>1536.82</v>
      </c>
      <c r="AG1904" s="748"/>
      <c r="AH1904" s="748">
        <v>43690.813939999993</v>
      </c>
      <c r="AI1904" s="748">
        <v>3.43</v>
      </c>
      <c r="AJ1904" s="748"/>
      <c r="AK1904" s="1629"/>
      <c r="AL1904" s="484"/>
      <c r="AM1904" s="474" t="s">
        <v>2603</v>
      </c>
      <c r="AN1904" t="b">
        <v>0</v>
      </c>
      <c r="AO1904" t="e">
        <v>#NAME?</v>
      </c>
      <c r="AQ1904" s="1460"/>
    </row>
    <row r="1905" spans="1:43" ht="16.5" customHeight="1" x14ac:dyDescent="0.2">
      <c r="A1905" s="819" t="s">
        <v>2245</v>
      </c>
      <c r="B1905" s="805" t="s">
        <v>2276</v>
      </c>
      <c r="C1905" s="975" t="s">
        <v>2537</v>
      </c>
      <c r="D1905" s="975" t="s">
        <v>894</v>
      </c>
      <c r="E1905" s="776">
        <v>238</v>
      </c>
      <c r="F1905" s="738">
        <v>256</v>
      </c>
      <c r="G1905" s="738" t="s">
        <v>28</v>
      </c>
      <c r="H1905" s="738" t="s">
        <v>1903</v>
      </c>
      <c r="I1905" s="906"/>
      <c r="J1905" s="739" t="s">
        <v>894</v>
      </c>
      <c r="K1905" s="740">
        <v>12726</v>
      </c>
      <c r="L1905" s="741" t="s">
        <v>583</v>
      </c>
      <c r="M1905" s="742">
        <v>1.1499999999999999</v>
      </c>
      <c r="N1905" s="1498"/>
      <c r="O1905" s="744">
        <v>18856.703999999998</v>
      </c>
      <c r="P1905" s="743"/>
      <c r="Q1905" s="1075">
        <v>471.41759999999999</v>
      </c>
      <c r="R1905" s="1075">
        <v>1214.37174</v>
      </c>
      <c r="S1905" s="1075">
        <v>377.13408000000004</v>
      </c>
      <c r="T1905" s="745">
        <v>20919.627419999997</v>
      </c>
      <c r="U1905" s="742">
        <v>3368.0600199999999</v>
      </c>
      <c r="V1905" s="742">
        <v>24287.687439999998</v>
      </c>
      <c r="W1905" s="746">
        <v>1235.5945000000002</v>
      </c>
      <c r="X1905" s="746">
        <v>207.94299999999998</v>
      </c>
      <c r="Y1905" s="746">
        <v>541.029</v>
      </c>
      <c r="Z1905" s="742">
        <v>1984.5664999999999</v>
      </c>
      <c r="AA1905" s="745">
        <v>26272.253939999995</v>
      </c>
      <c r="AB1905" s="747">
        <v>14497.52</v>
      </c>
      <c r="AC1905" s="747">
        <v>1402.87</v>
      </c>
      <c r="AD1905" s="747"/>
      <c r="AE1905" s="748">
        <v>15881.74</v>
      </c>
      <c r="AF1905" s="748">
        <v>1536.82</v>
      </c>
      <c r="AG1905" s="748"/>
      <c r="AH1905" s="748">
        <v>43690.813939999993</v>
      </c>
      <c r="AI1905" s="748">
        <v>3.43</v>
      </c>
      <c r="AJ1905" s="748"/>
      <c r="AK1905" s="1629"/>
      <c r="AL1905" s="484"/>
      <c r="AM1905" s="474" t="s">
        <v>2603</v>
      </c>
      <c r="AN1905" t="b">
        <v>0</v>
      </c>
      <c r="AO1905" t="e">
        <v>#NAME?</v>
      </c>
      <c r="AQ1905" s="1460"/>
    </row>
    <row r="1906" spans="1:43" outlineLevel="1" x14ac:dyDescent="0.2">
      <c r="A1906" s="243"/>
      <c r="B1906" s="781" t="s">
        <v>2276</v>
      </c>
      <c r="C1906" s="977"/>
      <c r="D1906" s="977"/>
      <c r="E1906" s="767">
        <v>234</v>
      </c>
      <c r="F1906" s="276">
        <v>251</v>
      </c>
      <c r="G1906" s="276" t="s">
        <v>28</v>
      </c>
      <c r="H1906" s="277"/>
      <c r="I1906" s="895">
        <v>180</v>
      </c>
      <c r="J1906" s="279" t="s">
        <v>543</v>
      </c>
      <c r="K1906" s="319">
        <v>12726</v>
      </c>
      <c r="L1906" s="321"/>
      <c r="M1906" s="281">
        <v>1</v>
      </c>
      <c r="N1906" s="1463">
        <v>29</v>
      </c>
      <c r="O1906" s="283">
        <v>16560.12</v>
      </c>
      <c r="P1906" s="284">
        <v>2.5</v>
      </c>
      <c r="Q1906" s="1056">
        <v>414.00299999999999</v>
      </c>
      <c r="R1906" s="1056">
        <v>1066.47173</v>
      </c>
      <c r="S1906" s="1056">
        <v>331.20240000000001</v>
      </c>
      <c r="T1906" s="285">
        <v>18371.797129999999</v>
      </c>
      <c r="U1906" s="286">
        <v>2957.85934</v>
      </c>
      <c r="V1906" s="286">
        <v>21329.656469999998</v>
      </c>
      <c r="W1906" s="287">
        <v>1074.43</v>
      </c>
      <c r="X1906" s="287">
        <v>180.82</v>
      </c>
      <c r="Y1906" s="287">
        <v>470.46</v>
      </c>
      <c r="Z1906" s="286">
        <v>1725.71</v>
      </c>
      <c r="AA1906" s="285">
        <v>23055.366469999997</v>
      </c>
      <c r="AB1906" s="350"/>
      <c r="AC1906" s="350"/>
      <c r="AD1906" s="350"/>
      <c r="AE1906" s="350"/>
      <c r="AF1906" s="350"/>
      <c r="AG1906" s="350"/>
      <c r="AH1906" s="350" t="s">
        <v>364</v>
      </c>
      <c r="AI1906" s="843"/>
      <c r="AJ1906" s="843"/>
      <c r="AK1906" s="1625"/>
      <c r="AL1906" s="483"/>
      <c r="AM1906"/>
      <c r="AO1906" t="s">
        <v>364</v>
      </c>
      <c r="AQ1906" s="1453"/>
    </row>
    <row r="1907" spans="1:43" outlineLevel="1" x14ac:dyDescent="0.2">
      <c r="A1907" s="243"/>
      <c r="B1907" s="781" t="s">
        <v>2276</v>
      </c>
      <c r="C1907" s="977"/>
      <c r="D1907" s="977"/>
      <c r="E1907" s="767">
        <v>234</v>
      </c>
      <c r="F1907" s="276">
        <v>251</v>
      </c>
      <c r="G1907" s="276" t="s">
        <v>28</v>
      </c>
      <c r="H1907" s="277"/>
      <c r="I1907" s="895">
        <v>200</v>
      </c>
      <c r="J1907" s="279" t="s">
        <v>1927</v>
      </c>
      <c r="K1907" s="319"/>
      <c r="L1907" s="322"/>
      <c r="M1907" s="281">
        <v>0.15</v>
      </c>
      <c r="N1907" s="1463">
        <v>27</v>
      </c>
      <c r="O1907" s="283">
        <v>2296.5839999999998</v>
      </c>
      <c r="P1907" s="284">
        <v>2.5</v>
      </c>
      <c r="Q1907" s="1056">
        <v>57.4146</v>
      </c>
      <c r="R1907" s="1056">
        <v>147.90001000000001</v>
      </c>
      <c r="S1907" s="1056">
        <v>45.93168</v>
      </c>
      <c r="T1907" s="285">
        <v>2547.8302899999999</v>
      </c>
      <c r="U1907" s="286">
        <v>410.20067999999998</v>
      </c>
      <c r="V1907" s="286">
        <v>2958.0309699999998</v>
      </c>
      <c r="W1907" s="287">
        <v>161.1645</v>
      </c>
      <c r="X1907" s="287">
        <v>27.123000000000001</v>
      </c>
      <c r="Y1907" s="287">
        <v>70.569000000000003</v>
      </c>
      <c r="Z1907" s="286">
        <v>258.85649999999998</v>
      </c>
      <c r="AA1907" s="285">
        <v>3216.8874699999997</v>
      </c>
      <c r="AB1907" s="249"/>
      <c r="AC1907" s="249"/>
      <c r="AD1907" s="249"/>
      <c r="AE1907" s="249"/>
      <c r="AF1907" s="249"/>
      <c r="AG1907" s="249"/>
      <c r="AH1907" s="837" t="s">
        <v>364</v>
      </c>
      <c r="AI1907" s="225"/>
      <c r="AJ1907" s="225"/>
      <c r="AK1907" s="1625"/>
      <c r="AL1907" s="483"/>
      <c r="AM1907"/>
      <c r="AO1907" t="s">
        <v>364</v>
      </c>
      <c r="AQ1907" s="1453"/>
    </row>
    <row r="1908" spans="1:43" ht="15" customHeight="1" outlineLevel="1" x14ac:dyDescent="0.2">
      <c r="A1908" s="258"/>
      <c r="B1908" s="807" t="s">
        <v>2276</v>
      </c>
      <c r="C1908" s="978"/>
      <c r="D1908" s="978"/>
      <c r="E1908" s="774">
        <v>234</v>
      </c>
      <c r="F1908" s="550">
        <v>251</v>
      </c>
      <c r="G1908" s="550" t="s">
        <v>28</v>
      </c>
      <c r="H1908" s="551"/>
      <c r="I1908" s="917" t="s">
        <v>871</v>
      </c>
      <c r="J1908" s="684" t="s">
        <v>895</v>
      </c>
      <c r="K1908" s="456"/>
      <c r="L1908" s="658"/>
      <c r="M1908" s="457"/>
      <c r="N1908" s="1438"/>
      <c r="O1908" s="457"/>
      <c r="P1908" s="459"/>
      <c r="Q1908" s="1071"/>
      <c r="R1908" s="1071"/>
      <c r="S1908" s="1059"/>
      <c r="T1908" s="260"/>
      <c r="U1908" s="260"/>
      <c r="V1908" s="260"/>
      <c r="W1908" s="260"/>
      <c r="X1908" s="260"/>
      <c r="Y1908" s="260"/>
      <c r="Z1908" s="260"/>
      <c r="AA1908" s="260"/>
      <c r="AB1908" s="260"/>
      <c r="AC1908" s="260"/>
      <c r="AD1908" s="260"/>
      <c r="AE1908" s="260"/>
      <c r="AF1908" s="260"/>
      <c r="AG1908" s="260"/>
      <c r="AH1908" s="837" t="s">
        <v>364</v>
      </c>
      <c r="AI1908" s="261"/>
      <c r="AJ1908" s="261"/>
      <c r="AK1908" s="1626"/>
      <c r="AL1908" s="483"/>
      <c r="AM1908" t="s">
        <v>698</v>
      </c>
      <c r="AO1908" t="s">
        <v>364</v>
      </c>
      <c r="AQ1908" s="1453"/>
    </row>
    <row r="1909" spans="1:43" ht="24" customHeight="1" x14ac:dyDescent="0.2">
      <c r="A1909" s="828" t="s">
        <v>2248</v>
      </c>
      <c r="B1909" s="781" t="s">
        <v>2276</v>
      </c>
      <c r="C1909" s="977" t="s">
        <v>2537</v>
      </c>
      <c r="D1909" s="977" t="s">
        <v>898</v>
      </c>
      <c r="E1909" s="775">
        <v>220</v>
      </c>
      <c r="F1909" s="534">
        <v>229</v>
      </c>
      <c r="G1909" s="534" t="s">
        <v>28</v>
      </c>
      <c r="H1909" s="534" t="s">
        <v>1904</v>
      </c>
      <c r="I1909" s="898"/>
      <c r="J1909" s="535" t="s">
        <v>898</v>
      </c>
      <c r="K1909" s="536">
        <v>41690</v>
      </c>
      <c r="L1909" s="668" t="s">
        <v>583</v>
      </c>
      <c r="M1909" s="537">
        <v>2.31</v>
      </c>
      <c r="N1909" s="1497"/>
      <c r="O1909" s="539">
        <v>72462.633600000001</v>
      </c>
      <c r="P1909" s="538"/>
      <c r="Q1909" s="1074">
        <v>1811.56584</v>
      </c>
      <c r="R1909" s="1074">
        <v>4666.5936099999999</v>
      </c>
      <c r="S1909" s="1074">
        <v>1449.2526699999999</v>
      </c>
      <c r="T1909" s="540">
        <v>80390.045719999995</v>
      </c>
      <c r="U1909" s="537">
        <v>12942.797349999999</v>
      </c>
      <c r="V1909" s="537">
        <v>93332.843070000003</v>
      </c>
      <c r="W1909" s="541">
        <v>2481.9333000000001</v>
      </c>
      <c r="X1909" s="541">
        <v>417.69419999999997</v>
      </c>
      <c r="Y1909" s="541">
        <v>1086.7626</v>
      </c>
      <c r="Z1909" s="537">
        <v>3986.3901000000001</v>
      </c>
      <c r="AA1909" s="540">
        <v>97319.233169999992</v>
      </c>
      <c r="AB1909" s="543">
        <v>27749.67</v>
      </c>
      <c r="AC1909" s="543">
        <v>5992.39</v>
      </c>
      <c r="AD1909" s="543">
        <v>950.04</v>
      </c>
      <c r="AE1909" s="544">
        <v>30399.21</v>
      </c>
      <c r="AF1909" s="544">
        <v>6564.54</v>
      </c>
      <c r="AG1909" s="544">
        <v>1561.12</v>
      </c>
      <c r="AH1909" s="544">
        <v>135844.10316999999</v>
      </c>
      <c r="AI1909" s="849">
        <v>3.26</v>
      </c>
      <c r="AJ1909" s="849"/>
      <c r="AK1909" s="1627">
        <v>300</v>
      </c>
      <c r="AL1909" s="484"/>
      <c r="AM1909" s="751" t="s">
        <v>2604</v>
      </c>
      <c r="AN1909" t="b">
        <v>0</v>
      </c>
      <c r="AO1909" t="e">
        <v>#NAME?</v>
      </c>
      <c r="AQ1909" s="1460"/>
    </row>
    <row r="1910" spans="1:43" outlineLevel="1" x14ac:dyDescent="0.2">
      <c r="A1910" s="243"/>
      <c r="B1910" s="781" t="s">
        <v>2276</v>
      </c>
      <c r="C1910" s="977"/>
      <c r="D1910" s="977"/>
      <c r="E1910" s="767">
        <v>220</v>
      </c>
      <c r="F1910" s="276">
        <v>229</v>
      </c>
      <c r="G1910" s="276" t="s">
        <v>28</v>
      </c>
      <c r="H1910" s="277"/>
      <c r="I1910" s="895">
        <v>1</v>
      </c>
      <c r="J1910" s="279" t="s">
        <v>546</v>
      </c>
      <c r="K1910" s="319">
        <v>25233</v>
      </c>
      <c r="L1910" s="321"/>
      <c r="M1910" s="281">
        <v>1</v>
      </c>
      <c r="N1910" s="1463">
        <v>54</v>
      </c>
      <c r="O1910" s="283">
        <v>44146.32</v>
      </c>
      <c r="P1910" s="284">
        <v>2.5</v>
      </c>
      <c r="Q1910" s="1056">
        <v>1103.6579999999999</v>
      </c>
      <c r="R1910" s="1056">
        <v>2843.0230099999999</v>
      </c>
      <c r="S1910" s="1056">
        <v>882.92639999999994</v>
      </c>
      <c r="T1910" s="285">
        <v>48975.927409999997</v>
      </c>
      <c r="U1910" s="286">
        <v>7885.1243100000002</v>
      </c>
      <c r="V1910" s="286">
        <v>56861.051719999996</v>
      </c>
      <c r="W1910" s="287">
        <v>1074.43</v>
      </c>
      <c r="X1910" s="287">
        <v>180.82</v>
      </c>
      <c r="Y1910" s="287">
        <v>470.46</v>
      </c>
      <c r="Z1910" s="286">
        <v>1725.71</v>
      </c>
      <c r="AA1910" s="285">
        <v>58586.761719999995</v>
      </c>
      <c r="AB1910" s="350"/>
      <c r="AC1910" s="350"/>
      <c r="AD1910" s="350"/>
      <c r="AE1910" s="350"/>
      <c r="AF1910" s="350"/>
      <c r="AG1910" s="350"/>
      <c r="AH1910" s="350" t="s">
        <v>364</v>
      </c>
      <c r="AI1910" s="843"/>
      <c r="AJ1910" s="843"/>
      <c r="AK1910" s="1625"/>
      <c r="AL1910" s="483"/>
      <c r="AM1910"/>
      <c r="AO1910" t="s">
        <v>364</v>
      </c>
      <c r="AQ1910" s="1453"/>
    </row>
    <row r="1911" spans="1:43" outlineLevel="1" x14ac:dyDescent="0.2">
      <c r="A1911" s="243"/>
      <c r="B1911" s="781" t="s">
        <v>2276</v>
      </c>
      <c r="C1911" s="977"/>
      <c r="D1911" s="977"/>
      <c r="E1911" s="767">
        <v>220</v>
      </c>
      <c r="F1911" s="276">
        <v>229</v>
      </c>
      <c r="G1911" s="276" t="s">
        <v>28</v>
      </c>
      <c r="H1911" s="277"/>
      <c r="I1911" s="895">
        <v>80</v>
      </c>
      <c r="J1911" s="279" t="s">
        <v>561</v>
      </c>
      <c r="K1911" s="319">
        <v>16457</v>
      </c>
      <c r="L1911" s="322"/>
      <c r="M1911" s="281">
        <v>1</v>
      </c>
      <c r="N1911" s="1463">
        <v>38</v>
      </c>
      <c r="O1911" s="283">
        <v>23570.04</v>
      </c>
      <c r="P1911" s="284">
        <v>2.5</v>
      </c>
      <c r="Q1911" s="1056">
        <v>589.25099999999998</v>
      </c>
      <c r="R1911" s="1056">
        <v>1517.91058</v>
      </c>
      <c r="S1911" s="1056">
        <v>471.4008</v>
      </c>
      <c r="T1911" s="285">
        <v>26148.60238</v>
      </c>
      <c r="U1911" s="286">
        <v>4209.9249799999998</v>
      </c>
      <c r="V1911" s="286">
        <v>30358.52736</v>
      </c>
      <c r="W1911" s="287">
        <v>1074.43</v>
      </c>
      <c r="X1911" s="287">
        <v>180.82</v>
      </c>
      <c r="Y1911" s="287">
        <v>470.46</v>
      </c>
      <c r="Z1911" s="286">
        <v>1725.71</v>
      </c>
      <c r="AA1911" s="285">
        <v>32084.237359999999</v>
      </c>
      <c r="AB1911" s="249"/>
      <c r="AC1911" s="249"/>
      <c r="AD1911" s="249"/>
      <c r="AE1911" s="249"/>
      <c r="AF1911" s="249"/>
      <c r="AG1911" s="249"/>
      <c r="AH1911" s="249" t="s">
        <v>364</v>
      </c>
      <c r="AI1911" s="225"/>
      <c r="AJ1911" s="225"/>
      <c r="AK1911" s="1625"/>
      <c r="AL1911" s="483"/>
      <c r="AM1911"/>
      <c r="AO1911" t="s">
        <v>364</v>
      </c>
      <c r="AQ1911" s="1453"/>
    </row>
    <row r="1912" spans="1:43" outlineLevel="1" x14ac:dyDescent="0.2">
      <c r="A1912" s="243"/>
      <c r="B1912" s="781" t="s">
        <v>2276</v>
      </c>
      <c r="C1912" s="977"/>
      <c r="D1912" s="977"/>
      <c r="E1912" s="767">
        <v>220</v>
      </c>
      <c r="F1912" s="276">
        <v>229</v>
      </c>
      <c r="G1912" s="276" t="s">
        <v>28</v>
      </c>
      <c r="H1912" s="277"/>
      <c r="I1912" s="895">
        <v>200</v>
      </c>
      <c r="J1912" s="279" t="s">
        <v>1927</v>
      </c>
      <c r="K1912" s="319"/>
      <c r="L1912" s="322"/>
      <c r="M1912" s="281">
        <v>0.31</v>
      </c>
      <c r="N1912" s="1463">
        <v>27</v>
      </c>
      <c r="O1912" s="283">
        <v>4746.2736000000004</v>
      </c>
      <c r="P1912" s="284">
        <v>2.5</v>
      </c>
      <c r="Q1912" s="1056">
        <v>118.65684</v>
      </c>
      <c r="R1912" s="1056">
        <v>305.66001999999997</v>
      </c>
      <c r="S1912" s="1056">
        <v>94.925470000000004</v>
      </c>
      <c r="T1912" s="285">
        <v>5265.5159300000005</v>
      </c>
      <c r="U1912" s="286">
        <v>847.74806000000001</v>
      </c>
      <c r="V1912" s="286">
        <v>6113.2639900000004</v>
      </c>
      <c r="W1912" s="287">
        <v>333.07330000000002</v>
      </c>
      <c r="X1912" s="287">
        <v>56.054200000000002</v>
      </c>
      <c r="Y1912" s="287">
        <v>145.8426</v>
      </c>
      <c r="Z1912" s="286">
        <v>534.9701</v>
      </c>
      <c r="AA1912" s="285">
        <v>6648.2340899999999</v>
      </c>
      <c r="AB1912" s="249"/>
      <c r="AC1912" s="249"/>
      <c r="AD1912" s="249"/>
      <c r="AE1912" s="249"/>
      <c r="AF1912" s="249"/>
      <c r="AG1912" s="249"/>
      <c r="AH1912" s="249" t="s">
        <v>364</v>
      </c>
      <c r="AI1912" s="225"/>
      <c r="AJ1912" s="225"/>
      <c r="AK1912" s="1625"/>
      <c r="AL1912" s="483"/>
      <c r="AM1912"/>
      <c r="AO1912" t="s">
        <v>364</v>
      </c>
      <c r="AQ1912" s="1453"/>
    </row>
    <row r="1913" spans="1:43" ht="15" customHeight="1" outlineLevel="1" x14ac:dyDescent="0.2">
      <c r="A1913" s="258"/>
      <c r="B1913" s="807" t="s">
        <v>2276</v>
      </c>
      <c r="C1913" s="978"/>
      <c r="D1913" s="978"/>
      <c r="E1913" s="774">
        <v>220</v>
      </c>
      <c r="F1913" s="550">
        <v>229</v>
      </c>
      <c r="G1913" s="550" t="s">
        <v>28</v>
      </c>
      <c r="H1913" s="551"/>
      <c r="I1913" s="917" t="s">
        <v>871</v>
      </c>
      <c r="J1913" s="684" t="s">
        <v>899</v>
      </c>
      <c r="K1913" s="456"/>
      <c r="L1913" s="658"/>
      <c r="M1913" s="457"/>
      <c r="N1913" s="1438"/>
      <c r="O1913" s="457"/>
      <c r="P1913" s="459"/>
      <c r="Q1913" s="1071"/>
      <c r="R1913" s="1071"/>
      <c r="S1913" s="1059"/>
      <c r="T1913" s="260"/>
      <c r="U1913" s="260"/>
      <c r="V1913" s="260"/>
      <c r="W1913" s="260"/>
      <c r="X1913" s="260"/>
      <c r="Y1913" s="260"/>
      <c r="Z1913" s="260"/>
      <c r="AA1913" s="260"/>
      <c r="AB1913" s="260"/>
      <c r="AC1913" s="260"/>
      <c r="AD1913" s="260"/>
      <c r="AE1913" s="260"/>
      <c r="AF1913" s="260"/>
      <c r="AG1913" s="260"/>
      <c r="AH1913" s="260" t="s">
        <v>364</v>
      </c>
      <c r="AI1913" s="261"/>
      <c r="AJ1913" s="261"/>
      <c r="AK1913" s="1626"/>
      <c r="AL1913" s="483"/>
      <c r="AM1913" t="s">
        <v>698</v>
      </c>
      <c r="AO1913" t="s">
        <v>364</v>
      </c>
      <c r="AQ1913" s="1453"/>
    </row>
    <row r="1914" spans="1:43" ht="24" customHeight="1" x14ac:dyDescent="0.2">
      <c r="A1914" s="828" t="s">
        <v>2249</v>
      </c>
      <c r="B1914" s="781" t="s">
        <v>2276</v>
      </c>
      <c r="C1914" s="977" t="s">
        <v>2537</v>
      </c>
      <c r="D1914" s="977" t="s">
        <v>900</v>
      </c>
      <c r="E1914" s="775">
        <v>220</v>
      </c>
      <c r="F1914" s="534">
        <v>229</v>
      </c>
      <c r="G1914" s="534" t="s">
        <v>28</v>
      </c>
      <c r="H1914" s="534" t="s">
        <v>1905</v>
      </c>
      <c r="I1914" s="898"/>
      <c r="J1914" s="535" t="s">
        <v>900</v>
      </c>
      <c r="K1914" s="536">
        <v>41690</v>
      </c>
      <c r="L1914" s="668" t="s">
        <v>583</v>
      </c>
      <c r="M1914" s="537">
        <v>2.31</v>
      </c>
      <c r="N1914" s="1497"/>
      <c r="O1914" s="539">
        <v>72462.633600000001</v>
      </c>
      <c r="P1914" s="538"/>
      <c r="Q1914" s="1074">
        <v>1811.56584</v>
      </c>
      <c r="R1914" s="1074">
        <v>4666.5936099999999</v>
      </c>
      <c r="S1914" s="1074">
        <v>1449.2526699999999</v>
      </c>
      <c r="T1914" s="540">
        <v>80390.045719999995</v>
      </c>
      <c r="U1914" s="537">
        <v>12942.797349999999</v>
      </c>
      <c r="V1914" s="537">
        <v>93332.843070000003</v>
      </c>
      <c r="W1914" s="541">
        <v>2481.9333000000001</v>
      </c>
      <c r="X1914" s="541">
        <v>417.69419999999997</v>
      </c>
      <c r="Y1914" s="541">
        <v>1086.7626</v>
      </c>
      <c r="Z1914" s="537">
        <v>3986.3901000000001</v>
      </c>
      <c r="AA1914" s="540">
        <v>97319.233169999992</v>
      </c>
      <c r="AB1914" s="543">
        <v>27749.68</v>
      </c>
      <c r="AC1914" s="543">
        <v>7913.58</v>
      </c>
      <c r="AD1914" s="543">
        <v>950.04</v>
      </c>
      <c r="AE1914" s="544">
        <v>30399.22</v>
      </c>
      <c r="AF1914" s="544">
        <v>8669.17</v>
      </c>
      <c r="AG1914" s="544">
        <v>1561.12</v>
      </c>
      <c r="AH1914" s="544">
        <v>137948.74317</v>
      </c>
      <c r="AI1914" s="849">
        <v>3.31</v>
      </c>
      <c r="AJ1914" s="849"/>
      <c r="AK1914" s="1627">
        <v>301</v>
      </c>
      <c r="AL1914" s="484"/>
      <c r="AM1914" s="751" t="s">
        <v>2604</v>
      </c>
      <c r="AN1914" t="b">
        <v>0</v>
      </c>
      <c r="AO1914" t="e">
        <v>#NAME?</v>
      </c>
      <c r="AQ1914" s="1460"/>
    </row>
    <row r="1915" spans="1:43" outlineLevel="1" x14ac:dyDescent="0.2">
      <c r="A1915" s="243"/>
      <c r="B1915" s="781" t="s">
        <v>2276</v>
      </c>
      <c r="C1915" s="977"/>
      <c r="D1915" s="977"/>
      <c r="E1915" s="767">
        <v>220</v>
      </c>
      <c r="F1915" s="276">
        <v>229</v>
      </c>
      <c r="G1915" s="276" t="s">
        <v>28</v>
      </c>
      <c r="H1915" s="277"/>
      <c r="I1915" s="895">
        <v>1</v>
      </c>
      <c r="J1915" s="279" t="s">
        <v>546</v>
      </c>
      <c r="K1915" s="319">
        <v>25233</v>
      </c>
      <c r="L1915" s="321"/>
      <c r="M1915" s="281">
        <v>1</v>
      </c>
      <c r="N1915" s="1463">
        <v>54</v>
      </c>
      <c r="O1915" s="283">
        <v>44146.32</v>
      </c>
      <c r="P1915" s="284">
        <v>2.5</v>
      </c>
      <c r="Q1915" s="1056">
        <v>1103.6579999999999</v>
      </c>
      <c r="R1915" s="1056">
        <v>2843.0230099999999</v>
      </c>
      <c r="S1915" s="1056">
        <v>882.92639999999994</v>
      </c>
      <c r="T1915" s="285">
        <v>48975.927409999997</v>
      </c>
      <c r="U1915" s="286">
        <v>7885.1243100000002</v>
      </c>
      <c r="V1915" s="286">
        <v>56861.051719999996</v>
      </c>
      <c r="W1915" s="287">
        <v>1074.43</v>
      </c>
      <c r="X1915" s="287">
        <v>180.82</v>
      </c>
      <c r="Y1915" s="287">
        <v>470.46</v>
      </c>
      <c r="Z1915" s="286">
        <v>1725.71</v>
      </c>
      <c r="AA1915" s="285">
        <v>58586.761719999995</v>
      </c>
      <c r="AB1915" s="350"/>
      <c r="AC1915" s="350"/>
      <c r="AD1915" s="350"/>
      <c r="AE1915" s="350"/>
      <c r="AF1915" s="350"/>
      <c r="AG1915" s="350"/>
      <c r="AH1915" s="350" t="s">
        <v>364</v>
      </c>
      <c r="AI1915" s="843"/>
      <c r="AJ1915" s="843"/>
      <c r="AK1915" s="1625"/>
      <c r="AL1915" s="483"/>
      <c r="AM1915"/>
      <c r="AO1915" t="s">
        <v>364</v>
      </c>
      <c r="AQ1915" s="1453"/>
    </row>
    <row r="1916" spans="1:43" outlineLevel="1" x14ac:dyDescent="0.2">
      <c r="A1916" s="243"/>
      <c r="B1916" s="781" t="s">
        <v>2276</v>
      </c>
      <c r="C1916" s="977"/>
      <c r="D1916" s="977"/>
      <c r="E1916" s="767">
        <v>220</v>
      </c>
      <c r="F1916" s="276">
        <v>229</v>
      </c>
      <c r="G1916" s="276" t="s">
        <v>28</v>
      </c>
      <c r="H1916" s="277"/>
      <c r="I1916" s="895">
        <v>80</v>
      </c>
      <c r="J1916" s="279" t="s">
        <v>561</v>
      </c>
      <c r="K1916" s="319">
        <v>16457</v>
      </c>
      <c r="L1916" s="322"/>
      <c r="M1916" s="281">
        <v>1</v>
      </c>
      <c r="N1916" s="1463">
        <v>38</v>
      </c>
      <c r="O1916" s="283">
        <v>23570.04</v>
      </c>
      <c r="P1916" s="284">
        <v>2.5</v>
      </c>
      <c r="Q1916" s="1056">
        <v>589.25099999999998</v>
      </c>
      <c r="R1916" s="1056">
        <v>1517.91058</v>
      </c>
      <c r="S1916" s="1056">
        <v>471.4008</v>
      </c>
      <c r="T1916" s="285">
        <v>26148.60238</v>
      </c>
      <c r="U1916" s="286">
        <v>4209.9249799999998</v>
      </c>
      <c r="V1916" s="286">
        <v>30358.52736</v>
      </c>
      <c r="W1916" s="287">
        <v>1074.43</v>
      </c>
      <c r="X1916" s="287">
        <v>180.82</v>
      </c>
      <c r="Y1916" s="287">
        <v>470.46</v>
      </c>
      <c r="Z1916" s="286">
        <v>1725.71</v>
      </c>
      <c r="AA1916" s="285">
        <v>32084.237359999999</v>
      </c>
      <c r="AB1916" s="249"/>
      <c r="AC1916" s="249"/>
      <c r="AD1916" s="249"/>
      <c r="AE1916" s="249"/>
      <c r="AF1916" s="249"/>
      <c r="AG1916" s="249"/>
      <c r="AH1916" s="249" t="s">
        <v>364</v>
      </c>
      <c r="AI1916" s="225"/>
      <c r="AJ1916" s="225"/>
      <c r="AK1916" s="1625"/>
      <c r="AL1916" s="483"/>
      <c r="AM1916"/>
      <c r="AO1916" t="s">
        <v>364</v>
      </c>
      <c r="AQ1916" s="1453"/>
    </row>
    <row r="1917" spans="1:43" outlineLevel="1" x14ac:dyDescent="0.2">
      <c r="A1917" s="243"/>
      <c r="B1917" s="781" t="s">
        <v>2276</v>
      </c>
      <c r="C1917" s="977"/>
      <c r="D1917" s="977"/>
      <c r="E1917" s="767">
        <v>220</v>
      </c>
      <c r="F1917" s="276">
        <v>229</v>
      </c>
      <c r="G1917" s="276" t="s">
        <v>28</v>
      </c>
      <c r="H1917" s="277"/>
      <c r="I1917" s="895">
        <v>200</v>
      </c>
      <c r="J1917" s="279" t="s">
        <v>1927</v>
      </c>
      <c r="K1917" s="319"/>
      <c r="L1917" s="322"/>
      <c r="M1917" s="281">
        <v>0.31</v>
      </c>
      <c r="N1917" s="1463">
        <v>27</v>
      </c>
      <c r="O1917" s="283">
        <v>4746.2736000000004</v>
      </c>
      <c r="P1917" s="284">
        <v>2.5</v>
      </c>
      <c r="Q1917" s="1056">
        <v>118.65684</v>
      </c>
      <c r="R1917" s="1056">
        <v>305.66001999999997</v>
      </c>
      <c r="S1917" s="1056">
        <v>94.925470000000004</v>
      </c>
      <c r="T1917" s="285">
        <v>5265.5159300000005</v>
      </c>
      <c r="U1917" s="286">
        <v>847.74806000000001</v>
      </c>
      <c r="V1917" s="286">
        <v>6113.2639900000004</v>
      </c>
      <c r="W1917" s="287">
        <v>333.07330000000002</v>
      </c>
      <c r="X1917" s="287">
        <v>56.054200000000002</v>
      </c>
      <c r="Y1917" s="287">
        <v>145.8426</v>
      </c>
      <c r="Z1917" s="286">
        <v>534.9701</v>
      </c>
      <c r="AA1917" s="285">
        <v>6648.2340899999999</v>
      </c>
      <c r="AB1917" s="249"/>
      <c r="AC1917" s="249"/>
      <c r="AD1917" s="249"/>
      <c r="AE1917" s="249"/>
      <c r="AF1917" s="249"/>
      <c r="AG1917" s="249"/>
      <c r="AH1917" s="249" t="s">
        <v>364</v>
      </c>
      <c r="AI1917" s="225"/>
      <c r="AJ1917" s="225"/>
      <c r="AK1917" s="1625"/>
      <c r="AL1917" s="483"/>
      <c r="AM1917"/>
      <c r="AO1917" t="s">
        <v>364</v>
      </c>
      <c r="AQ1917" s="1453"/>
    </row>
    <row r="1918" spans="1:43" ht="15" customHeight="1" outlineLevel="1" x14ac:dyDescent="0.2">
      <c r="A1918" s="258"/>
      <c r="B1918" s="807" t="s">
        <v>2276</v>
      </c>
      <c r="C1918" s="978"/>
      <c r="D1918" s="978"/>
      <c r="E1918" s="774">
        <v>220</v>
      </c>
      <c r="F1918" s="550">
        <v>229</v>
      </c>
      <c r="G1918" s="550" t="s">
        <v>28</v>
      </c>
      <c r="H1918" s="551"/>
      <c r="I1918" s="917" t="s">
        <v>871</v>
      </c>
      <c r="J1918" s="684" t="s">
        <v>899</v>
      </c>
      <c r="K1918" s="456"/>
      <c r="L1918" s="658"/>
      <c r="M1918" s="457"/>
      <c r="N1918" s="1438"/>
      <c r="O1918" s="457"/>
      <c r="P1918" s="459"/>
      <c r="Q1918" s="1071"/>
      <c r="R1918" s="1071"/>
      <c r="S1918" s="1059"/>
      <c r="T1918" s="260"/>
      <c r="U1918" s="260"/>
      <c r="V1918" s="260"/>
      <c r="W1918" s="260"/>
      <c r="X1918" s="260"/>
      <c r="Y1918" s="260"/>
      <c r="Z1918" s="260"/>
      <c r="AA1918" s="260"/>
      <c r="AB1918" s="260"/>
      <c r="AC1918" s="260"/>
      <c r="AD1918" s="260"/>
      <c r="AE1918" s="260"/>
      <c r="AF1918" s="260"/>
      <c r="AG1918" s="260"/>
      <c r="AH1918" s="260" t="s">
        <v>364</v>
      </c>
      <c r="AI1918" s="261"/>
      <c r="AJ1918" s="261"/>
      <c r="AK1918" s="1626"/>
      <c r="AL1918" s="483"/>
      <c r="AM1918" t="s">
        <v>698</v>
      </c>
      <c r="AO1918" t="s">
        <v>364</v>
      </c>
      <c r="AQ1918" s="1453"/>
    </row>
    <row r="1919" spans="1:43" ht="24" customHeight="1" x14ac:dyDescent="0.2">
      <c r="A1919" s="828" t="s">
        <v>2250</v>
      </c>
      <c r="B1919" s="781" t="s">
        <v>2276</v>
      </c>
      <c r="C1919" s="977" t="s">
        <v>2537</v>
      </c>
      <c r="D1919" s="977" t="s">
        <v>901</v>
      </c>
      <c r="E1919" s="775">
        <v>220</v>
      </c>
      <c r="F1919" s="534">
        <v>229</v>
      </c>
      <c r="G1919" s="534" t="s">
        <v>28</v>
      </c>
      <c r="H1919" s="534" t="s">
        <v>1906</v>
      </c>
      <c r="I1919" s="898"/>
      <c r="J1919" s="535" t="s">
        <v>901</v>
      </c>
      <c r="K1919" s="536">
        <v>39221.449999999997</v>
      </c>
      <c r="L1919" s="668" t="s">
        <v>583</v>
      </c>
      <c r="M1919" s="537">
        <v>2.13</v>
      </c>
      <c r="N1919" s="1497"/>
      <c r="O1919" s="539">
        <v>68467.810800000007</v>
      </c>
      <c r="P1919" s="538"/>
      <c r="Q1919" s="1074">
        <v>1711.6952699999999</v>
      </c>
      <c r="R1919" s="1074">
        <v>4409.3270199999997</v>
      </c>
      <c r="S1919" s="1074">
        <v>1369.3562199999999</v>
      </c>
      <c r="T1919" s="540">
        <v>75958.189309999987</v>
      </c>
      <c r="U1919" s="537">
        <v>12229.268480000001</v>
      </c>
      <c r="V1919" s="537">
        <v>88187.45779</v>
      </c>
      <c r="W1919" s="541">
        <v>2288.5358999999999</v>
      </c>
      <c r="X1919" s="541">
        <v>385.14659999999998</v>
      </c>
      <c r="Y1919" s="541">
        <v>1002.0798</v>
      </c>
      <c r="Z1919" s="537">
        <v>3675.7623000000003</v>
      </c>
      <c r="AA1919" s="540">
        <v>91863.220090000003</v>
      </c>
      <c r="AB1919" s="543">
        <v>27749.68</v>
      </c>
      <c r="AC1919" s="543">
        <v>25933.13</v>
      </c>
      <c r="AD1919" s="543">
        <v>950.04</v>
      </c>
      <c r="AE1919" s="544">
        <v>30399.22</v>
      </c>
      <c r="AF1919" s="544">
        <v>28409.23</v>
      </c>
      <c r="AG1919" s="544">
        <v>1561.12</v>
      </c>
      <c r="AH1919" s="544">
        <v>152232.79008999999</v>
      </c>
      <c r="AI1919" s="849">
        <v>3.88</v>
      </c>
      <c r="AJ1919" s="849"/>
      <c r="AK1919" s="1627">
        <v>302</v>
      </c>
      <c r="AL1919" s="484"/>
      <c r="AM1919" s="751" t="s">
        <v>2604</v>
      </c>
      <c r="AN1919" t="b">
        <v>0</v>
      </c>
      <c r="AO1919" t="e">
        <v>#NAME?</v>
      </c>
      <c r="AQ1919" s="1460"/>
    </row>
    <row r="1920" spans="1:43" outlineLevel="1" x14ac:dyDescent="0.2">
      <c r="A1920" s="243"/>
      <c r="B1920" s="781" t="s">
        <v>2276</v>
      </c>
      <c r="C1920" s="977"/>
      <c r="D1920" s="977"/>
      <c r="E1920" s="767">
        <v>220</v>
      </c>
      <c r="F1920" s="276">
        <v>229</v>
      </c>
      <c r="G1920" s="276" t="s">
        <v>28</v>
      </c>
      <c r="H1920" s="277"/>
      <c r="I1920" s="895">
        <v>1</v>
      </c>
      <c r="J1920" s="279" t="s">
        <v>546</v>
      </c>
      <c r="K1920" s="319">
        <v>25233</v>
      </c>
      <c r="L1920" s="321"/>
      <c r="M1920" s="281">
        <v>1</v>
      </c>
      <c r="N1920" s="1463">
        <v>54</v>
      </c>
      <c r="O1920" s="283">
        <v>44146.32</v>
      </c>
      <c r="P1920" s="284">
        <v>2.5</v>
      </c>
      <c r="Q1920" s="1056">
        <v>1103.6579999999999</v>
      </c>
      <c r="R1920" s="1056">
        <v>2843.0230099999999</v>
      </c>
      <c r="S1920" s="1056">
        <v>882.92639999999994</v>
      </c>
      <c r="T1920" s="285">
        <v>48975.927409999997</v>
      </c>
      <c r="U1920" s="286">
        <v>7885.1243100000002</v>
      </c>
      <c r="V1920" s="286">
        <v>56861.051719999996</v>
      </c>
      <c r="W1920" s="287">
        <v>1074.43</v>
      </c>
      <c r="X1920" s="287">
        <v>180.82</v>
      </c>
      <c r="Y1920" s="287">
        <v>470.46</v>
      </c>
      <c r="Z1920" s="286">
        <v>1725.71</v>
      </c>
      <c r="AA1920" s="285">
        <v>58586.761719999995</v>
      </c>
      <c r="AB1920" s="350"/>
      <c r="AC1920" s="350"/>
      <c r="AD1920" s="350"/>
      <c r="AE1920" s="350"/>
      <c r="AF1920" s="350"/>
      <c r="AG1920" s="350"/>
      <c r="AH1920" s="350" t="s">
        <v>364</v>
      </c>
      <c r="AI1920" s="843"/>
      <c r="AJ1920" s="843"/>
      <c r="AK1920" s="1625"/>
      <c r="AL1920" s="483"/>
      <c r="AM1920"/>
      <c r="AO1920" t="s">
        <v>364</v>
      </c>
      <c r="AQ1920" s="1453"/>
    </row>
    <row r="1921" spans="1:43" outlineLevel="1" x14ac:dyDescent="0.2">
      <c r="A1921" s="243"/>
      <c r="B1921" s="781" t="s">
        <v>2276</v>
      </c>
      <c r="C1921" s="977"/>
      <c r="D1921" s="977"/>
      <c r="E1921" s="767">
        <v>220</v>
      </c>
      <c r="F1921" s="276">
        <v>229</v>
      </c>
      <c r="G1921" s="276" t="s">
        <v>28</v>
      </c>
      <c r="H1921" s="277"/>
      <c r="I1921" s="895">
        <v>80</v>
      </c>
      <c r="J1921" s="279" t="s">
        <v>561</v>
      </c>
      <c r="K1921" s="319">
        <v>13988.449999999999</v>
      </c>
      <c r="L1921" s="322"/>
      <c r="M1921" s="281">
        <v>0.85</v>
      </c>
      <c r="N1921" s="1463">
        <v>38</v>
      </c>
      <c r="O1921" s="283">
        <v>20034.534</v>
      </c>
      <c r="P1921" s="284">
        <v>2.5</v>
      </c>
      <c r="Q1921" s="1056">
        <v>500.86335000000003</v>
      </c>
      <c r="R1921" s="1056">
        <v>1290.22399</v>
      </c>
      <c r="S1921" s="1056">
        <v>400.69067999999999</v>
      </c>
      <c r="T1921" s="285">
        <v>22226.312019999998</v>
      </c>
      <c r="U1921" s="286">
        <v>3578.43624</v>
      </c>
      <c r="V1921" s="286">
        <v>25804.748259999997</v>
      </c>
      <c r="W1921" s="287">
        <v>913.26549999999997</v>
      </c>
      <c r="X1921" s="287">
        <v>153.697</v>
      </c>
      <c r="Y1921" s="287">
        <v>399.89100000000002</v>
      </c>
      <c r="Z1921" s="286">
        <v>1466.8535000000002</v>
      </c>
      <c r="AA1921" s="285">
        <v>27271.601759999998</v>
      </c>
      <c r="AB1921" s="249"/>
      <c r="AC1921" s="249"/>
      <c r="AD1921" s="249"/>
      <c r="AE1921" s="249"/>
      <c r="AF1921" s="249"/>
      <c r="AG1921" s="249"/>
      <c r="AH1921" s="249" t="s">
        <v>364</v>
      </c>
      <c r="AI1921" s="225"/>
      <c r="AJ1921" s="225"/>
      <c r="AK1921" s="1625"/>
      <c r="AL1921" s="483"/>
      <c r="AM1921"/>
      <c r="AO1921" t="s">
        <v>364</v>
      </c>
      <c r="AQ1921" s="1453"/>
    </row>
    <row r="1922" spans="1:43" outlineLevel="1" x14ac:dyDescent="0.2">
      <c r="A1922" s="243"/>
      <c r="B1922" s="781" t="s">
        <v>2276</v>
      </c>
      <c r="C1922" s="977"/>
      <c r="D1922" s="977"/>
      <c r="E1922" s="767">
        <v>220</v>
      </c>
      <c r="F1922" s="276">
        <v>229</v>
      </c>
      <c r="G1922" s="276" t="s">
        <v>28</v>
      </c>
      <c r="H1922" s="277"/>
      <c r="I1922" s="895">
        <v>200</v>
      </c>
      <c r="J1922" s="279" t="s">
        <v>1927</v>
      </c>
      <c r="K1922" s="319"/>
      <c r="L1922" s="322"/>
      <c r="M1922" s="281">
        <v>0.28000000000000003</v>
      </c>
      <c r="N1922" s="1463">
        <v>27</v>
      </c>
      <c r="O1922" s="283">
        <v>4286.9567999999999</v>
      </c>
      <c r="P1922" s="284">
        <v>2.5</v>
      </c>
      <c r="Q1922" s="1056">
        <v>107.17392</v>
      </c>
      <c r="R1922" s="1056">
        <v>276.08001999999999</v>
      </c>
      <c r="S1922" s="1056">
        <v>85.739140000000006</v>
      </c>
      <c r="T1922" s="285">
        <v>4755.9498800000001</v>
      </c>
      <c r="U1922" s="286">
        <v>765.70793000000003</v>
      </c>
      <c r="V1922" s="286">
        <v>5521.6578100000006</v>
      </c>
      <c r="W1922" s="287">
        <v>300.84039999999999</v>
      </c>
      <c r="X1922" s="287">
        <v>50.629600000000003</v>
      </c>
      <c r="Y1922" s="287">
        <v>131.72880000000001</v>
      </c>
      <c r="Z1922" s="286">
        <v>483.19880000000001</v>
      </c>
      <c r="AA1922" s="285">
        <v>6004.8566100000007</v>
      </c>
      <c r="AB1922" s="249"/>
      <c r="AC1922" s="249"/>
      <c r="AD1922" s="249"/>
      <c r="AE1922" s="249"/>
      <c r="AF1922" s="249"/>
      <c r="AG1922" s="249"/>
      <c r="AH1922" s="249" t="s">
        <v>364</v>
      </c>
      <c r="AI1922" s="225"/>
      <c r="AJ1922" s="225"/>
      <c r="AK1922" s="1625"/>
      <c r="AL1922" s="483"/>
      <c r="AM1922"/>
      <c r="AO1922" t="s">
        <v>364</v>
      </c>
      <c r="AQ1922" s="1453"/>
    </row>
    <row r="1923" spans="1:43" ht="15" customHeight="1" outlineLevel="1" x14ac:dyDescent="0.2">
      <c r="A1923" s="258"/>
      <c r="B1923" s="807" t="s">
        <v>2276</v>
      </c>
      <c r="C1923" s="978"/>
      <c r="D1923" s="978"/>
      <c r="E1923" s="774">
        <v>220</v>
      </c>
      <c r="F1923" s="550">
        <v>229</v>
      </c>
      <c r="G1923" s="550" t="s">
        <v>28</v>
      </c>
      <c r="H1923" s="551"/>
      <c r="I1923" s="917" t="s">
        <v>871</v>
      </c>
      <c r="J1923" s="684" t="s">
        <v>899</v>
      </c>
      <c r="K1923" s="456"/>
      <c r="L1923" s="658"/>
      <c r="M1923" s="457"/>
      <c r="N1923" s="1438"/>
      <c r="O1923" s="457"/>
      <c r="P1923" s="459"/>
      <c r="Q1923" s="1071"/>
      <c r="R1923" s="1071"/>
      <c r="S1923" s="1059"/>
      <c r="T1923" s="260"/>
      <c r="U1923" s="260"/>
      <c r="V1923" s="260"/>
      <c r="W1923" s="260"/>
      <c r="X1923" s="260"/>
      <c r="Y1923" s="260"/>
      <c r="Z1923" s="260"/>
      <c r="AA1923" s="260"/>
      <c r="AB1923" s="260"/>
      <c r="AC1923" s="260"/>
      <c r="AD1923" s="260"/>
      <c r="AE1923" s="260"/>
      <c r="AF1923" s="260"/>
      <c r="AG1923" s="260"/>
      <c r="AH1923" s="260" t="s">
        <v>364</v>
      </c>
      <c r="AI1923" s="261"/>
      <c r="AJ1923" s="261"/>
      <c r="AK1923" s="1626"/>
      <c r="AL1923" s="483"/>
      <c r="AM1923" t="s">
        <v>698</v>
      </c>
      <c r="AO1923" t="s">
        <v>364</v>
      </c>
      <c r="AQ1923" s="1453"/>
    </row>
    <row r="1924" spans="1:43" ht="16.5" customHeight="1" x14ac:dyDescent="0.2">
      <c r="A1924" s="817" t="s">
        <v>2251</v>
      </c>
      <c r="B1924" s="815" t="s">
        <v>2276</v>
      </c>
      <c r="C1924" s="983" t="s">
        <v>2537</v>
      </c>
      <c r="D1924" s="983" t="s">
        <v>902</v>
      </c>
      <c r="E1924" s="775">
        <v>218</v>
      </c>
      <c r="F1924" s="534">
        <v>227</v>
      </c>
      <c r="G1924" s="534" t="s">
        <v>28</v>
      </c>
      <c r="H1924" s="534" t="s">
        <v>1907</v>
      </c>
      <c r="I1924" s="898"/>
      <c r="J1924" s="535" t="s">
        <v>902</v>
      </c>
      <c r="K1924" s="536">
        <v>21522</v>
      </c>
      <c r="L1924" s="668" t="s">
        <v>583</v>
      </c>
      <c r="M1924" s="537">
        <v>1.1499999999999999</v>
      </c>
      <c r="N1924" s="1497"/>
      <c r="O1924" s="539">
        <v>40032.984000000004</v>
      </c>
      <c r="P1924" s="538"/>
      <c r="Q1924" s="1074">
        <v>1000.8245999999999</v>
      </c>
      <c r="R1924" s="1074">
        <v>2578.12417</v>
      </c>
      <c r="S1924" s="1074">
        <v>800.65967999999998</v>
      </c>
      <c r="T1924" s="540">
        <v>44412.592450000004</v>
      </c>
      <c r="U1924" s="537">
        <v>7150.4273899999998</v>
      </c>
      <c r="V1924" s="537">
        <v>51563.019840000008</v>
      </c>
      <c r="W1924" s="541">
        <v>1235.5945000000002</v>
      </c>
      <c r="X1924" s="541">
        <v>207.94299999999998</v>
      </c>
      <c r="Y1924" s="541">
        <v>541.029</v>
      </c>
      <c r="Z1924" s="537">
        <v>1984.5664999999999</v>
      </c>
      <c r="AA1924" s="540">
        <v>53547.586340000009</v>
      </c>
      <c r="AB1924" s="543">
        <v>7026.8</v>
      </c>
      <c r="AC1924" s="543">
        <v>1316.41</v>
      </c>
      <c r="AD1924" s="543"/>
      <c r="AE1924" s="544">
        <v>7697.72</v>
      </c>
      <c r="AF1924" s="544">
        <v>1442.1</v>
      </c>
      <c r="AG1924" s="544"/>
      <c r="AH1924" s="544">
        <v>62687.406340000009</v>
      </c>
      <c r="AI1924" s="849">
        <v>2.91</v>
      </c>
      <c r="AJ1924" s="849"/>
      <c r="AK1924" s="1627">
        <v>303</v>
      </c>
      <c r="AL1924" s="484"/>
      <c r="AM1924" s="751" t="s">
        <v>2604</v>
      </c>
      <c r="AN1924" t="b">
        <v>0</v>
      </c>
      <c r="AO1924" t="e">
        <v>#NAME?</v>
      </c>
      <c r="AQ1924" s="1460"/>
    </row>
    <row r="1925" spans="1:43" ht="16.5" customHeight="1" x14ac:dyDescent="0.2">
      <c r="A1925" s="818" t="s">
        <v>2252</v>
      </c>
      <c r="B1925" s="816" t="s">
        <v>2276</v>
      </c>
      <c r="C1925" s="984" t="s">
        <v>2537</v>
      </c>
      <c r="D1925" s="984" t="s">
        <v>902</v>
      </c>
      <c r="E1925" s="776">
        <v>227</v>
      </c>
      <c r="F1925" s="738">
        <v>237</v>
      </c>
      <c r="G1925" s="738" t="s">
        <v>28</v>
      </c>
      <c r="H1925" s="738" t="s">
        <v>1907</v>
      </c>
      <c r="I1925" s="906"/>
      <c r="J1925" s="739" t="s">
        <v>902</v>
      </c>
      <c r="K1925" s="740">
        <v>21522</v>
      </c>
      <c r="L1925" s="741" t="s">
        <v>583</v>
      </c>
      <c r="M1925" s="742">
        <v>1.1499999999999999</v>
      </c>
      <c r="N1925" s="1498"/>
      <c r="O1925" s="744">
        <v>40032.984000000004</v>
      </c>
      <c r="P1925" s="743"/>
      <c r="Q1925" s="1075">
        <v>1000.8245999999999</v>
      </c>
      <c r="R1925" s="1075">
        <v>2578.12417</v>
      </c>
      <c r="S1925" s="1075">
        <v>800.65967999999998</v>
      </c>
      <c r="T1925" s="745">
        <v>44412.592450000004</v>
      </c>
      <c r="U1925" s="742">
        <v>7150.4273899999998</v>
      </c>
      <c r="V1925" s="742">
        <v>51563.019840000008</v>
      </c>
      <c r="W1925" s="746">
        <v>1235.5945000000002</v>
      </c>
      <c r="X1925" s="746">
        <v>207.94299999999998</v>
      </c>
      <c r="Y1925" s="746">
        <v>541.029</v>
      </c>
      <c r="Z1925" s="742">
        <v>1984.5664999999999</v>
      </c>
      <c r="AA1925" s="745">
        <v>53547.586340000009</v>
      </c>
      <c r="AB1925" s="747">
        <v>7026.8</v>
      </c>
      <c r="AC1925" s="747">
        <v>1316.41</v>
      </c>
      <c r="AD1925" s="747"/>
      <c r="AE1925" s="748">
        <v>7697.72</v>
      </c>
      <c r="AF1925" s="748">
        <v>1442.1</v>
      </c>
      <c r="AG1925" s="748"/>
      <c r="AH1925" s="748">
        <v>62687.406340000009</v>
      </c>
      <c r="AI1925" s="748">
        <v>2.91</v>
      </c>
      <c r="AJ1925" s="748"/>
      <c r="AK1925" s="1629"/>
      <c r="AL1925" s="484"/>
      <c r="AM1925" s="474" t="s">
        <v>2603</v>
      </c>
      <c r="AN1925" t="b">
        <v>0</v>
      </c>
      <c r="AO1925" t="e">
        <v>#NAME?</v>
      </c>
      <c r="AQ1925" s="1460"/>
    </row>
    <row r="1926" spans="1:43" ht="16.5" customHeight="1" x14ac:dyDescent="0.2">
      <c r="A1926" s="818" t="s">
        <v>2253</v>
      </c>
      <c r="B1926" s="816" t="s">
        <v>2277</v>
      </c>
      <c r="C1926" s="984" t="s">
        <v>2537</v>
      </c>
      <c r="D1926" s="984" t="s">
        <v>902</v>
      </c>
      <c r="E1926" s="776">
        <v>301</v>
      </c>
      <c r="F1926" s="738">
        <v>258</v>
      </c>
      <c r="G1926" s="738" t="s">
        <v>28</v>
      </c>
      <c r="H1926" s="738" t="s">
        <v>1907</v>
      </c>
      <c r="I1926" s="906"/>
      <c r="J1926" s="739" t="s">
        <v>902</v>
      </c>
      <c r="K1926" s="740">
        <v>21522</v>
      </c>
      <c r="L1926" s="741" t="s">
        <v>583</v>
      </c>
      <c r="M1926" s="742">
        <v>1.1499999999999999</v>
      </c>
      <c r="N1926" s="1498"/>
      <c r="O1926" s="744">
        <v>40032.984000000004</v>
      </c>
      <c r="P1926" s="743"/>
      <c r="Q1926" s="1075">
        <v>1000.8245999999999</v>
      </c>
      <c r="R1926" s="1075">
        <v>2578.12417</v>
      </c>
      <c r="S1926" s="1075">
        <v>800.65967999999998</v>
      </c>
      <c r="T1926" s="745">
        <v>44412.592450000004</v>
      </c>
      <c r="U1926" s="742">
        <v>7150.4273899999998</v>
      </c>
      <c r="V1926" s="742">
        <v>51563.019840000008</v>
      </c>
      <c r="W1926" s="746">
        <v>1235.5945000000002</v>
      </c>
      <c r="X1926" s="746">
        <v>207.94299999999998</v>
      </c>
      <c r="Y1926" s="746">
        <v>541.029</v>
      </c>
      <c r="Z1926" s="742">
        <v>1984.5664999999999</v>
      </c>
      <c r="AA1926" s="745">
        <v>53547.586340000009</v>
      </c>
      <c r="AB1926" s="747">
        <v>7026.8</v>
      </c>
      <c r="AC1926" s="747">
        <v>1316.41</v>
      </c>
      <c r="AD1926" s="747"/>
      <c r="AE1926" s="748">
        <v>7697.72</v>
      </c>
      <c r="AF1926" s="748">
        <v>1442.1</v>
      </c>
      <c r="AG1926" s="748"/>
      <c r="AH1926" s="748">
        <v>62687.406340000009</v>
      </c>
      <c r="AI1926" s="748">
        <v>2.91</v>
      </c>
      <c r="AJ1926" s="748"/>
      <c r="AK1926" s="1629"/>
      <c r="AL1926" s="484"/>
      <c r="AM1926" s="474" t="s">
        <v>2603</v>
      </c>
      <c r="AN1926" t="b">
        <v>0</v>
      </c>
      <c r="AO1926" t="e">
        <v>#NAME?</v>
      </c>
      <c r="AQ1926" s="1460"/>
    </row>
    <row r="1927" spans="1:43" ht="16.5" customHeight="1" x14ac:dyDescent="0.2">
      <c r="A1927" s="818" t="s">
        <v>2254</v>
      </c>
      <c r="B1927" s="816" t="s">
        <v>2276</v>
      </c>
      <c r="C1927" s="984" t="s">
        <v>2537</v>
      </c>
      <c r="D1927" s="984" t="s">
        <v>902</v>
      </c>
      <c r="E1927" s="776">
        <v>230</v>
      </c>
      <c r="F1927" s="738">
        <v>241</v>
      </c>
      <c r="G1927" s="738" t="s">
        <v>28</v>
      </c>
      <c r="H1927" s="738" t="s">
        <v>1907</v>
      </c>
      <c r="I1927" s="906"/>
      <c r="J1927" s="739" t="s">
        <v>902</v>
      </c>
      <c r="K1927" s="740">
        <v>21522</v>
      </c>
      <c r="L1927" s="741" t="s">
        <v>583</v>
      </c>
      <c r="M1927" s="742">
        <v>1.1499999999999999</v>
      </c>
      <c r="N1927" s="1498"/>
      <c r="O1927" s="744">
        <v>40032.984000000004</v>
      </c>
      <c r="P1927" s="743"/>
      <c r="Q1927" s="1075">
        <v>1000.8245999999999</v>
      </c>
      <c r="R1927" s="1075">
        <v>2578.12417</v>
      </c>
      <c r="S1927" s="1075">
        <v>800.65967999999998</v>
      </c>
      <c r="T1927" s="745">
        <v>44412.592450000004</v>
      </c>
      <c r="U1927" s="742">
        <v>7150.4273899999998</v>
      </c>
      <c r="V1927" s="742">
        <v>51563.019840000008</v>
      </c>
      <c r="W1927" s="746">
        <v>1235.5945000000002</v>
      </c>
      <c r="X1927" s="746">
        <v>207.94299999999998</v>
      </c>
      <c r="Y1927" s="746">
        <v>541.029</v>
      </c>
      <c r="Z1927" s="742">
        <v>1984.5664999999999</v>
      </c>
      <c r="AA1927" s="745">
        <v>53547.586340000009</v>
      </c>
      <c r="AB1927" s="747">
        <v>7026.8</v>
      </c>
      <c r="AC1927" s="747">
        <v>1316.41</v>
      </c>
      <c r="AD1927" s="747"/>
      <c r="AE1927" s="748">
        <v>7697.72</v>
      </c>
      <c r="AF1927" s="748">
        <v>1442.1</v>
      </c>
      <c r="AG1927" s="748"/>
      <c r="AH1927" s="748">
        <v>62687.406340000009</v>
      </c>
      <c r="AI1927" s="748">
        <v>2.91</v>
      </c>
      <c r="AJ1927" s="748"/>
      <c r="AK1927" s="1629"/>
      <c r="AL1927" s="484"/>
      <c r="AM1927" s="474" t="s">
        <v>2603</v>
      </c>
      <c r="AN1927" t="b">
        <v>0</v>
      </c>
      <c r="AO1927" t="e">
        <v>#NAME?</v>
      </c>
      <c r="AQ1927" s="1460"/>
    </row>
    <row r="1928" spans="1:43" ht="16.5" customHeight="1" x14ac:dyDescent="0.2">
      <c r="A1928" s="819" t="s">
        <v>2255</v>
      </c>
      <c r="B1928" s="805" t="s">
        <v>2276</v>
      </c>
      <c r="C1928" s="975" t="s">
        <v>2537</v>
      </c>
      <c r="D1928" s="975" t="s">
        <v>902</v>
      </c>
      <c r="E1928" s="776">
        <v>206</v>
      </c>
      <c r="F1928" s="738">
        <v>209</v>
      </c>
      <c r="G1928" s="738" t="s">
        <v>28</v>
      </c>
      <c r="H1928" s="738" t="s">
        <v>1907</v>
      </c>
      <c r="I1928" s="906"/>
      <c r="J1928" s="739" t="s">
        <v>902</v>
      </c>
      <c r="K1928" s="740">
        <v>21522</v>
      </c>
      <c r="L1928" s="741" t="s">
        <v>583</v>
      </c>
      <c r="M1928" s="742">
        <v>1.1499999999999999</v>
      </c>
      <c r="N1928" s="1498"/>
      <c r="O1928" s="744">
        <v>40032.984000000004</v>
      </c>
      <c r="P1928" s="743"/>
      <c r="Q1928" s="1075">
        <v>1000.8245999999999</v>
      </c>
      <c r="R1928" s="1075">
        <v>2578.12417</v>
      </c>
      <c r="S1928" s="1075">
        <v>800.65967999999998</v>
      </c>
      <c r="T1928" s="745">
        <v>44412.592450000004</v>
      </c>
      <c r="U1928" s="742">
        <v>7150.4273899999998</v>
      </c>
      <c r="V1928" s="742">
        <v>51563.019840000008</v>
      </c>
      <c r="W1928" s="746">
        <v>1235.5945000000002</v>
      </c>
      <c r="X1928" s="746">
        <v>207.94299999999998</v>
      </c>
      <c r="Y1928" s="746">
        <v>541.029</v>
      </c>
      <c r="Z1928" s="742">
        <v>1984.5664999999999</v>
      </c>
      <c r="AA1928" s="745">
        <v>53547.586340000009</v>
      </c>
      <c r="AB1928" s="747">
        <v>7026.8</v>
      </c>
      <c r="AC1928" s="747">
        <v>1316.41</v>
      </c>
      <c r="AD1928" s="747"/>
      <c r="AE1928" s="748">
        <v>7697.72</v>
      </c>
      <c r="AF1928" s="748">
        <v>1442.1</v>
      </c>
      <c r="AG1928" s="748"/>
      <c r="AH1928" s="748">
        <v>62687.406340000009</v>
      </c>
      <c r="AI1928" s="748">
        <v>2.91</v>
      </c>
      <c r="AJ1928" s="748"/>
      <c r="AK1928" s="1629"/>
      <c r="AL1928" s="484"/>
      <c r="AM1928" s="474" t="s">
        <v>2603</v>
      </c>
      <c r="AN1928" t="b">
        <v>0</v>
      </c>
      <c r="AO1928" t="e">
        <v>#NAME?</v>
      </c>
      <c r="AQ1928" s="1460"/>
    </row>
    <row r="1929" spans="1:43" outlineLevel="1" x14ac:dyDescent="0.2">
      <c r="A1929" s="243"/>
      <c r="B1929" s="781" t="s">
        <v>2276</v>
      </c>
      <c r="C1929" s="977"/>
      <c r="D1929" s="977"/>
      <c r="E1929" s="767">
        <v>218</v>
      </c>
      <c r="F1929" s="276">
        <v>227</v>
      </c>
      <c r="G1929" s="276" t="s">
        <v>28</v>
      </c>
      <c r="H1929" s="277"/>
      <c r="I1929" s="895">
        <v>149</v>
      </c>
      <c r="J1929" s="279" t="s">
        <v>528</v>
      </c>
      <c r="K1929" s="319">
        <v>21522</v>
      </c>
      <c r="L1929" s="321"/>
      <c r="M1929" s="281">
        <v>1</v>
      </c>
      <c r="N1929" s="1463">
        <v>50</v>
      </c>
      <c r="O1929" s="283">
        <v>37736.400000000001</v>
      </c>
      <c r="P1929" s="284">
        <v>2.5</v>
      </c>
      <c r="Q1929" s="1056">
        <v>943.41</v>
      </c>
      <c r="R1929" s="1056">
        <v>2430.2241600000002</v>
      </c>
      <c r="S1929" s="1056">
        <v>754.72799999999995</v>
      </c>
      <c r="T1929" s="285">
        <v>41864.762160000006</v>
      </c>
      <c r="U1929" s="286">
        <v>6740.2267099999999</v>
      </c>
      <c r="V1929" s="286">
        <v>48604.988870000008</v>
      </c>
      <c r="W1929" s="287">
        <v>1074.43</v>
      </c>
      <c r="X1929" s="287">
        <v>180.82</v>
      </c>
      <c r="Y1929" s="287">
        <v>470.46</v>
      </c>
      <c r="Z1929" s="286">
        <v>1725.71</v>
      </c>
      <c r="AA1929" s="285">
        <v>50330.698870000007</v>
      </c>
      <c r="AB1929" s="350"/>
      <c r="AC1929" s="350"/>
      <c r="AD1929" s="350"/>
      <c r="AE1929" s="350"/>
      <c r="AF1929" s="350"/>
      <c r="AG1929" s="350"/>
      <c r="AH1929" s="350" t="s">
        <v>364</v>
      </c>
      <c r="AI1929" s="843"/>
      <c r="AJ1929" s="843"/>
      <c r="AK1929" s="1625"/>
      <c r="AL1929" s="483"/>
      <c r="AM1929"/>
      <c r="AO1929" t="s">
        <v>364</v>
      </c>
      <c r="AQ1929" s="1453"/>
    </row>
    <row r="1930" spans="1:43" outlineLevel="1" x14ac:dyDescent="0.2">
      <c r="A1930" s="243"/>
      <c r="B1930" s="781" t="s">
        <v>2276</v>
      </c>
      <c r="C1930" s="977"/>
      <c r="D1930" s="977"/>
      <c r="E1930" s="767">
        <v>218</v>
      </c>
      <c r="F1930" s="276">
        <v>227</v>
      </c>
      <c r="G1930" s="276" t="s">
        <v>28</v>
      </c>
      <c r="H1930" s="277"/>
      <c r="I1930" s="895">
        <v>200</v>
      </c>
      <c r="J1930" s="279" t="s">
        <v>1927</v>
      </c>
      <c r="K1930" s="319"/>
      <c r="L1930" s="322"/>
      <c r="M1930" s="281">
        <v>0.15</v>
      </c>
      <c r="N1930" s="1463">
        <v>27</v>
      </c>
      <c r="O1930" s="283">
        <v>2296.5839999999998</v>
      </c>
      <c r="P1930" s="284">
        <v>2.5</v>
      </c>
      <c r="Q1930" s="1056">
        <v>57.4146</v>
      </c>
      <c r="R1930" s="1056">
        <v>147.90001000000001</v>
      </c>
      <c r="S1930" s="1056">
        <v>45.93168</v>
      </c>
      <c r="T1930" s="285">
        <v>2547.8302899999999</v>
      </c>
      <c r="U1930" s="286">
        <v>410.20067999999998</v>
      </c>
      <c r="V1930" s="286">
        <v>2958.0309699999998</v>
      </c>
      <c r="W1930" s="287">
        <v>161.1645</v>
      </c>
      <c r="X1930" s="287">
        <v>27.123000000000001</v>
      </c>
      <c r="Y1930" s="287">
        <v>70.569000000000003</v>
      </c>
      <c r="Z1930" s="286">
        <v>258.85649999999998</v>
      </c>
      <c r="AA1930" s="285">
        <v>3216.8874699999997</v>
      </c>
      <c r="AB1930" s="249"/>
      <c r="AC1930" s="249"/>
      <c r="AD1930" s="249"/>
      <c r="AE1930" s="249"/>
      <c r="AF1930" s="249"/>
      <c r="AG1930" s="249"/>
      <c r="AH1930" s="837" t="s">
        <v>364</v>
      </c>
      <c r="AI1930" s="225"/>
      <c r="AJ1930" s="225"/>
      <c r="AK1930" s="1625"/>
      <c r="AL1930" s="483"/>
      <c r="AM1930"/>
      <c r="AO1930" t="s">
        <v>364</v>
      </c>
      <c r="AQ1930" s="1453"/>
    </row>
    <row r="1931" spans="1:43" ht="15" customHeight="1" outlineLevel="1" x14ac:dyDescent="0.2">
      <c r="A1931" s="264"/>
      <c r="B1931" s="781" t="s">
        <v>2276</v>
      </c>
      <c r="C1931" s="977"/>
      <c r="D1931" s="977"/>
      <c r="E1931" s="767">
        <v>218</v>
      </c>
      <c r="F1931" s="276">
        <v>227</v>
      </c>
      <c r="G1931" s="276" t="s">
        <v>28</v>
      </c>
      <c r="H1931" s="277"/>
      <c r="I1931" s="896" t="s">
        <v>871</v>
      </c>
      <c r="J1931" s="682" t="s">
        <v>3120</v>
      </c>
      <c r="K1931" s="245"/>
      <c r="L1931" s="649"/>
      <c r="M1931" s="246"/>
      <c r="N1931" s="1437"/>
      <c r="O1931" s="246"/>
      <c r="P1931" s="248"/>
      <c r="Q1931" s="1057"/>
      <c r="R1931" s="1057"/>
      <c r="S1931" s="1048"/>
      <c r="T1931" s="249"/>
      <c r="U1931" s="249"/>
      <c r="V1931" s="249"/>
      <c r="W1931" s="249"/>
      <c r="X1931" s="249"/>
      <c r="Y1931" s="249"/>
      <c r="Z1931" s="249"/>
      <c r="AA1931" s="249"/>
      <c r="AB1931" s="249"/>
      <c r="AC1931" s="249"/>
      <c r="AD1931" s="249"/>
      <c r="AE1931" s="249"/>
      <c r="AF1931" s="249"/>
      <c r="AG1931" s="249"/>
      <c r="AH1931" s="837" t="s">
        <v>364</v>
      </c>
      <c r="AI1931" s="225"/>
      <c r="AJ1931" s="225"/>
      <c r="AK1931" s="1625"/>
      <c r="AL1931" s="483"/>
      <c r="AM1931" t="s">
        <v>698</v>
      </c>
      <c r="AO1931" t="s">
        <v>364</v>
      </c>
      <c r="AQ1931" s="1453"/>
    </row>
    <row r="1932" spans="1:43" ht="15" customHeight="1" outlineLevel="1" x14ac:dyDescent="0.2">
      <c r="A1932" s="265"/>
      <c r="B1932" s="807" t="s">
        <v>2276</v>
      </c>
      <c r="C1932" s="978"/>
      <c r="D1932" s="978"/>
      <c r="E1932" s="768">
        <v>218</v>
      </c>
      <c r="F1932" s="289">
        <v>227</v>
      </c>
      <c r="G1932" s="289" t="s">
        <v>28</v>
      </c>
      <c r="H1932" s="290"/>
      <c r="I1932" s="901" t="s">
        <v>871</v>
      </c>
      <c r="J1932" s="684" t="s">
        <v>903</v>
      </c>
      <c r="K1932" s="456"/>
      <c r="L1932" s="658"/>
      <c r="M1932" s="457"/>
      <c r="N1932" s="1438"/>
      <c r="O1932" s="457"/>
      <c r="P1932" s="459"/>
      <c r="Q1932" s="1071"/>
      <c r="R1932" s="1071"/>
      <c r="S1932" s="1059"/>
      <c r="T1932" s="260"/>
      <c r="U1932" s="260"/>
      <c r="V1932" s="260"/>
      <c r="W1932" s="260"/>
      <c r="X1932" s="260"/>
      <c r="Y1932" s="260"/>
      <c r="Z1932" s="260"/>
      <c r="AA1932" s="260"/>
      <c r="AB1932" s="260"/>
      <c r="AC1932" s="260"/>
      <c r="AD1932" s="260"/>
      <c r="AE1932" s="260"/>
      <c r="AF1932" s="260"/>
      <c r="AG1932" s="260"/>
      <c r="AH1932" s="837" t="s">
        <v>364</v>
      </c>
      <c r="AI1932" s="261"/>
      <c r="AJ1932" s="261"/>
      <c r="AK1932" s="1626"/>
      <c r="AL1932" s="483"/>
      <c r="AM1932"/>
      <c r="AO1932" t="s">
        <v>364</v>
      </c>
      <c r="AQ1932" s="1453"/>
    </row>
    <row r="1933" spans="1:43" ht="16.5" customHeight="1" x14ac:dyDescent="0.2">
      <c r="A1933" s="817" t="s">
        <v>2256</v>
      </c>
      <c r="B1933" s="815" t="s">
        <v>2276</v>
      </c>
      <c r="C1933" s="983" t="s">
        <v>2537</v>
      </c>
      <c r="D1933" s="983" t="s">
        <v>904</v>
      </c>
      <c r="E1933" s="775">
        <v>218</v>
      </c>
      <c r="F1933" s="534">
        <v>227</v>
      </c>
      <c r="G1933" s="534" t="s">
        <v>28</v>
      </c>
      <c r="H1933" s="534" t="s">
        <v>1908</v>
      </c>
      <c r="I1933" s="898"/>
      <c r="J1933" s="535" t="s">
        <v>904</v>
      </c>
      <c r="K1933" s="536">
        <v>21522</v>
      </c>
      <c r="L1933" s="668" t="s">
        <v>583</v>
      </c>
      <c r="M1933" s="537">
        <v>1.1499999999999999</v>
      </c>
      <c r="N1933" s="1497"/>
      <c r="O1933" s="539">
        <v>33313.103999999999</v>
      </c>
      <c r="P1933" s="538"/>
      <c r="Q1933" s="1074">
        <v>832.82759999999996</v>
      </c>
      <c r="R1933" s="1074">
        <v>2145.3638999999998</v>
      </c>
      <c r="S1933" s="1074">
        <v>666.26208000000008</v>
      </c>
      <c r="T1933" s="540">
        <v>36957.557580000001</v>
      </c>
      <c r="U1933" s="537">
        <v>5950.1667699999998</v>
      </c>
      <c r="V1933" s="537">
        <v>42907.724350000004</v>
      </c>
      <c r="W1933" s="541">
        <v>1235.5945000000002</v>
      </c>
      <c r="X1933" s="541">
        <v>207.94299999999998</v>
      </c>
      <c r="Y1933" s="541">
        <v>541.029</v>
      </c>
      <c r="Z1933" s="537">
        <v>1984.5664999999999</v>
      </c>
      <c r="AA1933" s="540">
        <v>44892.290850000005</v>
      </c>
      <c r="AB1933" s="543">
        <v>7026.8</v>
      </c>
      <c r="AC1933" s="543">
        <v>1316.41</v>
      </c>
      <c r="AD1933" s="543"/>
      <c r="AE1933" s="544">
        <v>7697.72</v>
      </c>
      <c r="AF1933" s="544">
        <v>1442.1</v>
      </c>
      <c r="AG1933" s="544"/>
      <c r="AH1933" s="544">
        <v>54032.110850000005</v>
      </c>
      <c r="AI1933" s="849">
        <v>2.5099999999999998</v>
      </c>
      <c r="AJ1933" s="849"/>
      <c r="AK1933" s="1627">
        <v>304</v>
      </c>
      <c r="AL1933" s="484"/>
      <c r="AM1933" s="751" t="s">
        <v>2604</v>
      </c>
      <c r="AN1933" t="b">
        <v>0</v>
      </c>
      <c r="AO1933" t="e">
        <v>#NAME?</v>
      </c>
      <c r="AQ1933" s="1460"/>
    </row>
    <row r="1934" spans="1:43" ht="16.5" customHeight="1" x14ac:dyDescent="0.2">
      <c r="A1934" s="818" t="s">
        <v>2257</v>
      </c>
      <c r="B1934" s="816" t="s">
        <v>2276</v>
      </c>
      <c r="C1934" s="984" t="s">
        <v>2537</v>
      </c>
      <c r="D1934" s="984" t="s">
        <v>904</v>
      </c>
      <c r="E1934" s="776">
        <v>227</v>
      </c>
      <c r="F1934" s="738">
        <v>237</v>
      </c>
      <c r="G1934" s="738" t="s">
        <v>28</v>
      </c>
      <c r="H1934" s="738" t="s">
        <v>1908</v>
      </c>
      <c r="I1934" s="906"/>
      <c r="J1934" s="739" t="s">
        <v>904</v>
      </c>
      <c r="K1934" s="740">
        <v>21522</v>
      </c>
      <c r="L1934" s="741" t="s">
        <v>583</v>
      </c>
      <c r="M1934" s="742">
        <v>1.1499999999999999</v>
      </c>
      <c r="N1934" s="1498"/>
      <c r="O1934" s="744">
        <v>33313.103999999999</v>
      </c>
      <c r="P1934" s="743"/>
      <c r="Q1934" s="1075">
        <v>832.82759999999996</v>
      </c>
      <c r="R1934" s="1075">
        <v>2145.3638999999998</v>
      </c>
      <c r="S1934" s="1075">
        <v>666.26208000000008</v>
      </c>
      <c r="T1934" s="745">
        <v>36957.557580000001</v>
      </c>
      <c r="U1934" s="742">
        <v>5950.1667699999998</v>
      </c>
      <c r="V1934" s="742">
        <v>42907.724350000004</v>
      </c>
      <c r="W1934" s="746">
        <v>1235.5945000000002</v>
      </c>
      <c r="X1934" s="746">
        <v>207.94299999999998</v>
      </c>
      <c r="Y1934" s="746">
        <v>541.029</v>
      </c>
      <c r="Z1934" s="742">
        <v>1984.5664999999999</v>
      </c>
      <c r="AA1934" s="745">
        <v>44892.290850000005</v>
      </c>
      <c r="AB1934" s="747">
        <v>7026.8</v>
      </c>
      <c r="AC1934" s="747">
        <v>1316.41</v>
      </c>
      <c r="AD1934" s="747"/>
      <c r="AE1934" s="748">
        <v>7697.72</v>
      </c>
      <c r="AF1934" s="748">
        <v>1442.1</v>
      </c>
      <c r="AG1934" s="748"/>
      <c r="AH1934" s="748">
        <v>54032.110850000005</v>
      </c>
      <c r="AI1934" s="748">
        <v>2.5099999999999998</v>
      </c>
      <c r="AJ1934" s="748"/>
      <c r="AK1934" s="1629"/>
      <c r="AL1934" s="484"/>
      <c r="AM1934" s="474" t="s">
        <v>2603</v>
      </c>
      <c r="AN1934" t="b">
        <v>0</v>
      </c>
      <c r="AO1934" t="e">
        <v>#NAME?</v>
      </c>
      <c r="AQ1934" s="1460"/>
    </row>
    <row r="1935" spans="1:43" ht="16.5" customHeight="1" x14ac:dyDescent="0.2">
      <c r="A1935" s="819" t="s">
        <v>2258</v>
      </c>
      <c r="B1935" s="805" t="s">
        <v>2276</v>
      </c>
      <c r="C1935" s="975" t="s">
        <v>2537</v>
      </c>
      <c r="D1935" s="975" t="s">
        <v>904</v>
      </c>
      <c r="E1935" s="776">
        <v>230</v>
      </c>
      <c r="F1935" s="738">
        <v>241</v>
      </c>
      <c r="G1935" s="738" t="s">
        <v>28</v>
      </c>
      <c r="H1935" s="738" t="s">
        <v>1908</v>
      </c>
      <c r="I1935" s="906"/>
      <c r="J1935" s="739" t="s">
        <v>904</v>
      </c>
      <c r="K1935" s="740">
        <v>21522</v>
      </c>
      <c r="L1935" s="741" t="s">
        <v>583</v>
      </c>
      <c r="M1935" s="742">
        <v>1.1499999999999999</v>
      </c>
      <c r="N1935" s="1498"/>
      <c r="O1935" s="744">
        <v>33313.103999999999</v>
      </c>
      <c r="P1935" s="743"/>
      <c r="Q1935" s="1075">
        <v>832.82759999999996</v>
      </c>
      <c r="R1935" s="1075">
        <v>2145.3638999999998</v>
      </c>
      <c r="S1935" s="1075">
        <v>666.26208000000008</v>
      </c>
      <c r="T1935" s="745">
        <v>36957.557580000001</v>
      </c>
      <c r="U1935" s="742">
        <v>5950.1667699999998</v>
      </c>
      <c r="V1935" s="742">
        <v>42907.724350000004</v>
      </c>
      <c r="W1935" s="746">
        <v>1235.5945000000002</v>
      </c>
      <c r="X1935" s="746">
        <v>207.94299999999998</v>
      </c>
      <c r="Y1935" s="746">
        <v>541.029</v>
      </c>
      <c r="Z1935" s="742">
        <v>1984.5664999999999</v>
      </c>
      <c r="AA1935" s="745">
        <v>44892.290850000005</v>
      </c>
      <c r="AB1935" s="747">
        <v>7026.8</v>
      </c>
      <c r="AC1935" s="747">
        <v>1316.41</v>
      </c>
      <c r="AD1935" s="747"/>
      <c r="AE1935" s="748">
        <v>7697.72</v>
      </c>
      <c r="AF1935" s="748">
        <v>1442.1</v>
      </c>
      <c r="AG1935" s="748"/>
      <c r="AH1935" s="748">
        <v>54032.110850000005</v>
      </c>
      <c r="AI1935" s="748">
        <v>2.5099999999999998</v>
      </c>
      <c r="AJ1935" s="748"/>
      <c r="AK1935" s="1629"/>
      <c r="AL1935" s="484"/>
      <c r="AM1935" s="474" t="s">
        <v>2603</v>
      </c>
      <c r="AN1935" t="b">
        <v>0</v>
      </c>
      <c r="AO1935" t="e">
        <v>#NAME?</v>
      </c>
      <c r="AQ1935" s="1460"/>
    </row>
    <row r="1936" spans="1:43" outlineLevel="1" x14ac:dyDescent="0.2">
      <c r="A1936" s="243"/>
      <c r="B1936" s="781" t="s">
        <v>2276</v>
      </c>
      <c r="C1936" s="977"/>
      <c r="D1936" s="977"/>
      <c r="E1936" s="767">
        <v>218</v>
      </c>
      <c r="F1936" s="276">
        <v>227</v>
      </c>
      <c r="G1936" s="276" t="s">
        <v>28</v>
      </c>
      <c r="H1936" s="277"/>
      <c r="I1936" s="895">
        <v>111</v>
      </c>
      <c r="J1936" s="279" t="s">
        <v>540</v>
      </c>
      <c r="K1936" s="319">
        <v>21522</v>
      </c>
      <c r="L1936" s="321"/>
      <c r="M1936" s="281">
        <v>1</v>
      </c>
      <c r="N1936" s="1463">
        <v>45</v>
      </c>
      <c r="O1936" s="283">
        <v>31016.52</v>
      </c>
      <c r="P1936" s="284">
        <v>2.5</v>
      </c>
      <c r="Q1936" s="1056">
        <v>775.41300000000001</v>
      </c>
      <c r="R1936" s="1056">
        <v>1997.46389</v>
      </c>
      <c r="S1936" s="1056">
        <v>620.33040000000005</v>
      </c>
      <c r="T1936" s="285">
        <v>34409.727290000003</v>
      </c>
      <c r="U1936" s="286">
        <v>5539.9660899999999</v>
      </c>
      <c r="V1936" s="286">
        <v>39949.693380000004</v>
      </c>
      <c r="W1936" s="287">
        <v>1074.43</v>
      </c>
      <c r="X1936" s="287">
        <v>180.82</v>
      </c>
      <c r="Y1936" s="287">
        <v>470.46</v>
      </c>
      <c r="Z1936" s="286">
        <v>1725.71</v>
      </c>
      <c r="AA1936" s="285">
        <v>41675.403380000003</v>
      </c>
      <c r="AB1936" s="350"/>
      <c r="AC1936" s="350"/>
      <c r="AD1936" s="350"/>
      <c r="AE1936" s="350"/>
      <c r="AF1936" s="350"/>
      <c r="AG1936" s="350"/>
      <c r="AH1936" s="350" t="s">
        <v>364</v>
      </c>
      <c r="AI1936" s="843"/>
      <c r="AJ1936" s="843"/>
      <c r="AK1936" s="1625"/>
      <c r="AL1936" s="483"/>
      <c r="AM1936"/>
      <c r="AO1936" t="s">
        <v>364</v>
      </c>
      <c r="AQ1936" s="1453"/>
    </row>
    <row r="1937" spans="1:43" outlineLevel="1" x14ac:dyDescent="0.2">
      <c r="A1937" s="243"/>
      <c r="B1937" s="781" t="s">
        <v>2276</v>
      </c>
      <c r="C1937" s="977"/>
      <c r="D1937" s="977"/>
      <c r="E1937" s="767">
        <v>218</v>
      </c>
      <c r="F1937" s="276">
        <v>227</v>
      </c>
      <c r="G1937" s="276" t="s">
        <v>28</v>
      </c>
      <c r="H1937" s="277"/>
      <c r="I1937" s="895">
        <v>200</v>
      </c>
      <c r="J1937" s="279" t="s">
        <v>1927</v>
      </c>
      <c r="K1937" s="319"/>
      <c r="L1937" s="322"/>
      <c r="M1937" s="281">
        <v>0.15</v>
      </c>
      <c r="N1937" s="1463">
        <v>27</v>
      </c>
      <c r="O1937" s="283">
        <v>2296.5839999999998</v>
      </c>
      <c r="P1937" s="284">
        <v>2.5</v>
      </c>
      <c r="Q1937" s="1056">
        <v>57.4146</v>
      </c>
      <c r="R1937" s="1056">
        <v>147.90001000000001</v>
      </c>
      <c r="S1937" s="1056">
        <v>45.93168</v>
      </c>
      <c r="T1937" s="285">
        <v>2547.8302899999999</v>
      </c>
      <c r="U1937" s="286">
        <v>410.20067999999998</v>
      </c>
      <c r="V1937" s="286">
        <v>2958.0309699999998</v>
      </c>
      <c r="W1937" s="287">
        <v>161.1645</v>
      </c>
      <c r="X1937" s="287">
        <v>27.123000000000001</v>
      </c>
      <c r="Y1937" s="287">
        <v>70.569000000000003</v>
      </c>
      <c r="Z1937" s="286">
        <v>258.85649999999998</v>
      </c>
      <c r="AA1937" s="285">
        <v>3216.8874699999997</v>
      </c>
      <c r="AB1937" s="249"/>
      <c r="AC1937" s="249"/>
      <c r="AD1937" s="249"/>
      <c r="AE1937" s="249"/>
      <c r="AF1937" s="249"/>
      <c r="AG1937" s="249"/>
      <c r="AH1937" s="249" t="s">
        <v>364</v>
      </c>
      <c r="AI1937" s="225"/>
      <c r="AJ1937" s="225"/>
      <c r="AK1937" s="1625"/>
      <c r="AL1937" s="483"/>
      <c r="AM1937"/>
      <c r="AO1937" t="s">
        <v>364</v>
      </c>
      <c r="AQ1937" s="1453"/>
    </row>
    <row r="1938" spans="1:43" ht="15" customHeight="1" outlineLevel="1" x14ac:dyDescent="0.2">
      <c r="A1938" s="258"/>
      <c r="B1938" s="807" t="s">
        <v>2276</v>
      </c>
      <c r="C1938" s="978"/>
      <c r="D1938" s="978"/>
      <c r="E1938" s="774">
        <v>218</v>
      </c>
      <c r="F1938" s="550">
        <v>227</v>
      </c>
      <c r="G1938" s="550" t="s">
        <v>28</v>
      </c>
      <c r="H1938" s="551"/>
      <c r="I1938" s="917" t="s">
        <v>871</v>
      </c>
      <c r="J1938" s="684" t="s">
        <v>3121</v>
      </c>
      <c r="K1938" s="456"/>
      <c r="L1938" s="658"/>
      <c r="M1938" s="457"/>
      <c r="N1938" s="1438"/>
      <c r="O1938" s="457"/>
      <c r="P1938" s="459"/>
      <c r="Q1938" s="1071"/>
      <c r="R1938" s="1071"/>
      <c r="S1938" s="1059"/>
      <c r="T1938" s="260"/>
      <c r="U1938" s="260"/>
      <c r="V1938" s="260"/>
      <c r="W1938" s="260"/>
      <c r="X1938" s="260"/>
      <c r="Y1938" s="260"/>
      <c r="Z1938" s="260"/>
      <c r="AA1938" s="260"/>
      <c r="AB1938" s="260"/>
      <c r="AC1938" s="260"/>
      <c r="AD1938" s="260"/>
      <c r="AE1938" s="260"/>
      <c r="AF1938" s="260"/>
      <c r="AG1938" s="260"/>
      <c r="AH1938" s="260" t="s">
        <v>364</v>
      </c>
      <c r="AI1938" s="261"/>
      <c r="AJ1938" s="261"/>
      <c r="AK1938" s="1626"/>
      <c r="AL1938" s="483"/>
      <c r="AM1938" t="s">
        <v>698</v>
      </c>
      <c r="AO1938" t="s">
        <v>364</v>
      </c>
      <c r="AQ1938" s="1453"/>
    </row>
    <row r="1939" spans="1:43" ht="31.5" customHeight="1" x14ac:dyDescent="0.2">
      <c r="A1939" s="817" t="s">
        <v>2259</v>
      </c>
      <c r="B1939" s="815" t="s">
        <v>2276</v>
      </c>
      <c r="C1939" s="983" t="s">
        <v>2537</v>
      </c>
      <c r="D1939" s="983" t="s">
        <v>905</v>
      </c>
      <c r="E1939" s="775">
        <v>218</v>
      </c>
      <c r="F1939" s="534">
        <v>227</v>
      </c>
      <c r="G1939" s="534" t="s">
        <v>28</v>
      </c>
      <c r="H1939" s="534" t="s">
        <v>1909</v>
      </c>
      <c r="I1939" s="898"/>
      <c r="J1939" s="535" t="s">
        <v>3088</v>
      </c>
      <c r="K1939" s="536">
        <v>21522</v>
      </c>
      <c r="L1939" s="668" t="s">
        <v>583</v>
      </c>
      <c r="M1939" s="537">
        <v>1.1499999999999999</v>
      </c>
      <c r="N1939" s="1497"/>
      <c r="O1939" s="539">
        <v>26809.583999999999</v>
      </c>
      <c r="P1939" s="538"/>
      <c r="Q1939" s="1074">
        <v>670.2396</v>
      </c>
      <c r="R1939" s="1074">
        <v>1726.53721</v>
      </c>
      <c r="S1939" s="1074">
        <v>536.19168000000002</v>
      </c>
      <c r="T1939" s="540">
        <v>29742.552490000002</v>
      </c>
      <c r="U1939" s="537">
        <v>4788.5509499999998</v>
      </c>
      <c r="V1939" s="537">
        <v>34531.103439999999</v>
      </c>
      <c r="W1939" s="541">
        <v>1235.5945000000002</v>
      </c>
      <c r="X1939" s="541">
        <v>207.94299999999998</v>
      </c>
      <c r="Y1939" s="541">
        <v>541.029</v>
      </c>
      <c r="Z1939" s="537">
        <v>1984.5664999999999</v>
      </c>
      <c r="AA1939" s="540">
        <v>36515.66994</v>
      </c>
      <c r="AB1939" s="543">
        <v>6048.29</v>
      </c>
      <c r="AC1939" s="543">
        <v>1133.08</v>
      </c>
      <c r="AD1939" s="543"/>
      <c r="AE1939" s="544">
        <v>6625.78</v>
      </c>
      <c r="AF1939" s="544">
        <v>1241.27</v>
      </c>
      <c r="AG1939" s="544"/>
      <c r="AH1939" s="544">
        <v>44382.719939999995</v>
      </c>
      <c r="AI1939" s="849">
        <v>2.06</v>
      </c>
      <c r="AJ1939" s="849"/>
      <c r="AK1939" s="1627">
        <v>305</v>
      </c>
      <c r="AL1939" s="484"/>
      <c r="AM1939" s="751" t="s">
        <v>2604</v>
      </c>
      <c r="AN1939" t="b">
        <v>0</v>
      </c>
      <c r="AO1939" t="e">
        <v>#NAME?</v>
      </c>
      <c r="AQ1939" s="1460"/>
    </row>
    <row r="1940" spans="1:43" ht="31.5" customHeight="1" x14ac:dyDescent="0.2">
      <c r="A1940" s="818" t="s">
        <v>2260</v>
      </c>
      <c r="B1940" s="816" t="s">
        <v>2276</v>
      </c>
      <c r="C1940" s="984" t="s">
        <v>2537</v>
      </c>
      <c r="D1940" s="984" t="s">
        <v>905</v>
      </c>
      <c r="E1940" s="776">
        <v>227</v>
      </c>
      <c r="F1940" s="738">
        <v>237</v>
      </c>
      <c r="G1940" s="738" t="s">
        <v>28</v>
      </c>
      <c r="H1940" s="738" t="s">
        <v>1909</v>
      </c>
      <c r="I1940" s="906"/>
      <c r="J1940" s="739" t="s">
        <v>3088</v>
      </c>
      <c r="K1940" s="740">
        <v>21522</v>
      </c>
      <c r="L1940" s="741" t="s">
        <v>583</v>
      </c>
      <c r="M1940" s="742">
        <v>1.1499999999999999</v>
      </c>
      <c r="N1940" s="1498"/>
      <c r="O1940" s="744">
        <v>26809.583999999999</v>
      </c>
      <c r="P1940" s="743"/>
      <c r="Q1940" s="1075">
        <v>670.2396</v>
      </c>
      <c r="R1940" s="1075">
        <v>1726.53721</v>
      </c>
      <c r="S1940" s="1075">
        <v>536.19168000000002</v>
      </c>
      <c r="T1940" s="745">
        <v>29742.552490000002</v>
      </c>
      <c r="U1940" s="742">
        <v>4788.5509499999998</v>
      </c>
      <c r="V1940" s="742">
        <v>34531.103439999999</v>
      </c>
      <c r="W1940" s="746">
        <v>1235.5945000000002</v>
      </c>
      <c r="X1940" s="746">
        <v>207.94299999999998</v>
      </c>
      <c r="Y1940" s="746">
        <v>541.029</v>
      </c>
      <c r="Z1940" s="742">
        <v>1984.5664999999999</v>
      </c>
      <c r="AA1940" s="745">
        <v>36515.66994</v>
      </c>
      <c r="AB1940" s="747">
        <v>6048.29</v>
      </c>
      <c r="AC1940" s="747">
        <v>1133.08</v>
      </c>
      <c r="AD1940" s="747"/>
      <c r="AE1940" s="748">
        <v>6625.78</v>
      </c>
      <c r="AF1940" s="748">
        <v>1241.27</v>
      </c>
      <c r="AG1940" s="748"/>
      <c r="AH1940" s="837">
        <v>44382.719939999995</v>
      </c>
      <c r="AI1940" s="748">
        <v>2.06</v>
      </c>
      <c r="AJ1940" s="748"/>
      <c r="AK1940" s="1629"/>
      <c r="AL1940" s="484"/>
      <c r="AM1940" s="474" t="s">
        <v>2603</v>
      </c>
      <c r="AN1940" t="b">
        <v>0</v>
      </c>
      <c r="AO1940" t="e">
        <v>#NAME?</v>
      </c>
      <c r="AQ1940" s="1460"/>
    </row>
    <row r="1941" spans="1:43" ht="31.5" customHeight="1" x14ac:dyDescent="0.2">
      <c r="A1941" s="818" t="s">
        <v>2261</v>
      </c>
      <c r="B1941" s="816" t="s">
        <v>2277</v>
      </c>
      <c r="C1941" s="984" t="s">
        <v>2537</v>
      </c>
      <c r="D1941" s="984" t="s">
        <v>905</v>
      </c>
      <c r="E1941" s="776">
        <v>301</v>
      </c>
      <c r="F1941" s="738">
        <v>258</v>
      </c>
      <c r="G1941" s="738" t="s">
        <v>28</v>
      </c>
      <c r="H1941" s="738" t="s">
        <v>1909</v>
      </c>
      <c r="I1941" s="906"/>
      <c r="J1941" s="739" t="s">
        <v>3088</v>
      </c>
      <c r="K1941" s="740">
        <v>21522</v>
      </c>
      <c r="L1941" s="741" t="s">
        <v>583</v>
      </c>
      <c r="M1941" s="742">
        <v>1.1499999999999999</v>
      </c>
      <c r="N1941" s="1498"/>
      <c r="O1941" s="744">
        <v>26809.583999999999</v>
      </c>
      <c r="P1941" s="743"/>
      <c r="Q1941" s="1075">
        <v>670.2396</v>
      </c>
      <c r="R1941" s="1075">
        <v>1726.53721</v>
      </c>
      <c r="S1941" s="1075">
        <v>536.19168000000002</v>
      </c>
      <c r="T1941" s="745">
        <v>29742.552490000002</v>
      </c>
      <c r="U1941" s="742">
        <v>4788.5509499999998</v>
      </c>
      <c r="V1941" s="742">
        <v>34531.103439999999</v>
      </c>
      <c r="W1941" s="746">
        <v>1235.5945000000002</v>
      </c>
      <c r="X1941" s="746">
        <v>207.94299999999998</v>
      </c>
      <c r="Y1941" s="746">
        <v>541.029</v>
      </c>
      <c r="Z1941" s="742">
        <v>1984.5664999999999</v>
      </c>
      <c r="AA1941" s="745">
        <v>36515.66994</v>
      </c>
      <c r="AB1941" s="747">
        <v>6048.29</v>
      </c>
      <c r="AC1941" s="747">
        <v>1133.08</v>
      </c>
      <c r="AD1941" s="747"/>
      <c r="AE1941" s="748">
        <v>6625.78</v>
      </c>
      <c r="AF1941" s="748">
        <v>1241.27</v>
      </c>
      <c r="AG1941" s="748"/>
      <c r="AH1941" s="837">
        <v>44382.719939999995</v>
      </c>
      <c r="AI1941" s="748">
        <v>2.06</v>
      </c>
      <c r="AJ1941" s="748"/>
      <c r="AK1941" s="1629"/>
      <c r="AL1941" s="484"/>
      <c r="AM1941" s="474" t="s">
        <v>2603</v>
      </c>
      <c r="AN1941" t="b">
        <v>0</v>
      </c>
      <c r="AO1941" t="e">
        <v>#NAME?</v>
      </c>
      <c r="AQ1941" s="1460"/>
    </row>
    <row r="1942" spans="1:43" ht="31.5" customHeight="1" x14ac:dyDescent="0.2">
      <c r="A1942" s="819" t="s">
        <v>2262</v>
      </c>
      <c r="B1942" s="805" t="s">
        <v>2276</v>
      </c>
      <c r="C1942" s="975" t="s">
        <v>2537</v>
      </c>
      <c r="D1942" s="975" t="s">
        <v>905</v>
      </c>
      <c r="E1942" s="776">
        <v>230</v>
      </c>
      <c r="F1942" s="738">
        <v>241</v>
      </c>
      <c r="G1942" s="738" t="s">
        <v>28</v>
      </c>
      <c r="H1942" s="738" t="s">
        <v>1909</v>
      </c>
      <c r="I1942" s="906"/>
      <c r="J1942" s="739" t="s">
        <v>3088</v>
      </c>
      <c r="K1942" s="740">
        <v>21522</v>
      </c>
      <c r="L1942" s="741" t="s">
        <v>583</v>
      </c>
      <c r="M1942" s="742">
        <v>1.1499999999999999</v>
      </c>
      <c r="N1942" s="1498"/>
      <c r="O1942" s="744">
        <v>26809.583999999999</v>
      </c>
      <c r="P1942" s="743"/>
      <c r="Q1942" s="1075">
        <v>670.2396</v>
      </c>
      <c r="R1942" s="1075">
        <v>1726.53721</v>
      </c>
      <c r="S1942" s="1075">
        <v>536.19168000000002</v>
      </c>
      <c r="T1942" s="745">
        <v>29742.552490000002</v>
      </c>
      <c r="U1942" s="742">
        <v>4788.5509499999998</v>
      </c>
      <c r="V1942" s="742">
        <v>34531.103439999999</v>
      </c>
      <c r="W1942" s="746">
        <v>1235.5945000000002</v>
      </c>
      <c r="X1942" s="746">
        <v>207.94299999999998</v>
      </c>
      <c r="Y1942" s="746">
        <v>541.029</v>
      </c>
      <c r="Z1942" s="742">
        <v>1984.5664999999999</v>
      </c>
      <c r="AA1942" s="745">
        <v>36515.66994</v>
      </c>
      <c r="AB1942" s="747">
        <v>6048.29</v>
      </c>
      <c r="AC1942" s="747">
        <v>1133.08</v>
      </c>
      <c r="AD1942" s="747"/>
      <c r="AE1942" s="748">
        <v>6625.78</v>
      </c>
      <c r="AF1942" s="748">
        <v>1241.27</v>
      </c>
      <c r="AG1942" s="748"/>
      <c r="AH1942" s="837">
        <v>44382.719939999995</v>
      </c>
      <c r="AI1942" s="748">
        <v>2.06</v>
      </c>
      <c r="AJ1942" s="748"/>
      <c r="AK1942" s="1629"/>
      <c r="AL1942" s="484"/>
      <c r="AM1942" s="474" t="s">
        <v>2603</v>
      </c>
      <c r="AN1942" t="b">
        <v>0</v>
      </c>
      <c r="AO1942" t="e">
        <v>#NAME?</v>
      </c>
      <c r="AQ1942" s="1460"/>
    </row>
    <row r="1943" spans="1:43" outlineLevel="1" x14ac:dyDescent="0.2">
      <c r="A1943" s="243"/>
      <c r="B1943" s="781" t="s">
        <v>2276</v>
      </c>
      <c r="C1943" s="977"/>
      <c r="D1943" s="977"/>
      <c r="E1943" s="767">
        <v>218</v>
      </c>
      <c r="F1943" s="276">
        <v>227</v>
      </c>
      <c r="G1943" s="276" t="s">
        <v>28</v>
      </c>
      <c r="H1943" s="277"/>
      <c r="I1943" s="895">
        <v>148</v>
      </c>
      <c r="J1943" s="279" t="s">
        <v>567</v>
      </c>
      <c r="K1943" s="319">
        <v>21522</v>
      </c>
      <c r="L1943" s="321"/>
      <c r="M1943" s="281">
        <v>1</v>
      </c>
      <c r="N1943" s="1463">
        <v>39</v>
      </c>
      <c r="O1943" s="283">
        <v>24513</v>
      </c>
      <c r="P1943" s="284">
        <v>2.5</v>
      </c>
      <c r="Q1943" s="1056">
        <v>612.82500000000005</v>
      </c>
      <c r="R1943" s="1056">
        <v>1578.6371999999999</v>
      </c>
      <c r="S1943" s="1056">
        <v>490.26</v>
      </c>
      <c r="T1943" s="285">
        <v>27194.7222</v>
      </c>
      <c r="U1943" s="286">
        <v>4378.3502699999999</v>
      </c>
      <c r="V1943" s="286">
        <v>31573.072469999999</v>
      </c>
      <c r="W1943" s="287">
        <v>1074.43</v>
      </c>
      <c r="X1943" s="287">
        <v>180.82</v>
      </c>
      <c r="Y1943" s="287">
        <v>470.46</v>
      </c>
      <c r="Z1943" s="286">
        <v>1725.71</v>
      </c>
      <c r="AA1943" s="285">
        <v>33298.782469999998</v>
      </c>
      <c r="AB1943" s="350"/>
      <c r="AC1943" s="350"/>
      <c r="AD1943" s="350"/>
      <c r="AE1943" s="350"/>
      <c r="AF1943" s="350"/>
      <c r="AG1943" s="350"/>
      <c r="AH1943" s="832"/>
      <c r="AI1943" s="843"/>
      <c r="AJ1943" s="843"/>
      <c r="AK1943" s="1625"/>
      <c r="AL1943" s="483"/>
      <c r="AM1943"/>
      <c r="AO1943" t="s">
        <v>364</v>
      </c>
    </row>
    <row r="1944" spans="1:43" outlineLevel="1" x14ac:dyDescent="0.2">
      <c r="A1944" s="243"/>
      <c r="B1944" s="781" t="s">
        <v>2276</v>
      </c>
      <c r="C1944" s="977"/>
      <c r="D1944" s="977"/>
      <c r="E1944" s="767">
        <v>218</v>
      </c>
      <c r="F1944" s="276">
        <v>227</v>
      </c>
      <c r="G1944" s="276" t="s">
        <v>28</v>
      </c>
      <c r="H1944" s="277"/>
      <c r="I1944" s="895">
        <v>200</v>
      </c>
      <c r="J1944" s="279" t="s">
        <v>1927</v>
      </c>
      <c r="K1944" s="319"/>
      <c r="L1944" s="322"/>
      <c r="M1944" s="281">
        <v>0.15</v>
      </c>
      <c r="N1944" s="1463">
        <v>27</v>
      </c>
      <c r="O1944" s="283">
        <v>2296.5839999999998</v>
      </c>
      <c r="P1944" s="284">
        <v>2.5</v>
      </c>
      <c r="Q1944" s="1056">
        <v>57.4146</v>
      </c>
      <c r="R1944" s="1056">
        <v>147.90001000000001</v>
      </c>
      <c r="S1944" s="1056">
        <v>45.93168</v>
      </c>
      <c r="T1944" s="285">
        <v>2547.8302899999999</v>
      </c>
      <c r="U1944" s="286">
        <v>410.20067999999998</v>
      </c>
      <c r="V1944" s="286">
        <v>2958.0309699999998</v>
      </c>
      <c r="W1944" s="287">
        <v>161.1645</v>
      </c>
      <c r="X1944" s="287">
        <v>27.123000000000001</v>
      </c>
      <c r="Y1944" s="287">
        <v>70.569000000000003</v>
      </c>
      <c r="Z1944" s="286">
        <v>258.85649999999998</v>
      </c>
      <c r="AA1944" s="285">
        <v>3216.8874699999997</v>
      </c>
      <c r="AB1944" s="249"/>
      <c r="AC1944" s="249"/>
      <c r="AD1944" s="249"/>
      <c r="AE1944" s="249"/>
      <c r="AF1944" s="249"/>
      <c r="AG1944" s="249"/>
      <c r="AH1944" s="830"/>
      <c r="AI1944" s="225"/>
      <c r="AJ1944" s="225"/>
      <c r="AK1944" s="1625"/>
      <c r="AL1944" s="483"/>
      <c r="AM1944"/>
      <c r="AO1944" t="s">
        <v>364</v>
      </c>
    </row>
    <row r="1945" spans="1:43" ht="15" customHeight="1" outlineLevel="1" x14ac:dyDescent="0.2">
      <c r="A1945" s="264"/>
      <c r="B1945" s="781" t="s">
        <v>2276</v>
      </c>
      <c r="C1945" s="977"/>
      <c r="D1945" s="977"/>
      <c r="E1945" s="767">
        <v>218</v>
      </c>
      <c r="F1945" s="276">
        <v>227</v>
      </c>
      <c r="G1945" s="276" t="s">
        <v>28</v>
      </c>
      <c r="H1945" s="277"/>
      <c r="I1945" s="896" t="s">
        <v>871</v>
      </c>
      <c r="J1945" s="682" t="s">
        <v>3120</v>
      </c>
      <c r="K1945" s="245"/>
      <c r="L1945" s="649"/>
      <c r="M1945" s="246"/>
      <c r="N1945" s="1437"/>
      <c r="O1945" s="246"/>
      <c r="P1945" s="248"/>
      <c r="Q1945" s="1057"/>
      <c r="R1945" s="1057"/>
      <c r="S1945" s="1048"/>
      <c r="T1945" s="249"/>
      <c r="U1945" s="249"/>
      <c r="V1945" s="249"/>
      <c r="W1945" s="249"/>
      <c r="X1945" s="249"/>
      <c r="Y1945" s="249"/>
      <c r="Z1945" s="249"/>
      <c r="AA1945" s="249"/>
      <c r="AB1945" s="249"/>
      <c r="AC1945" s="249"/>
      <c r="AD1945" s="249"/>
      <c r="AE1945" s="249"/>
      <c r="AF1945" s="249"/>
      <c r="AG1945" s="249"/>
      <c r="AH1945" s="830"/>
      <c r="AI1945" s="225"/>
      <c r="AJ1945" s="225"/>
      <c r="AK1945" s="1625"/>
      <c r="AL1945" s="483"/>
      <c r="AM1945" t="s">
        <v>698</v>
      </c>
      <c r="AO1945" t="s">
        <v>364</v>
      </c>
    </row>
    <row r="1946" spans="1:43" ht="15" customHeight="1" outlineLevel="1" x14ac:dyDescent="0.2">
      <c r="A1946" s="265"/>
      <c r="B1946" s="807" t="s">
        <v>2276</v>
      </c>
      <c r="C1946" s="978"/>
      <c r="D1946" s="978"/>
      <c r="E1946" s="768">
        <v>218</v>
      </c>
      <c r="F1946" s="289">
        <v>227</v>
      </c>
      <c r="G1946" s="289" t="s">
        <v>28</v>
      </c>
      <c r="H1946" s="290"/>
      <c r="I1946" s="901" t="s">
        <v>871</v>
      </c>
      <c r="J1946" s="684" t="s">
        <v>906</v>
      </c>
      <c r="K1946" s="456"/>
      <c r="L1946" s="658"/>
      <c r="M1946" s="457"/>
      <c r="N1946" s="1438"/>
      <c r="O1946" s="457"/>
      <c r="P1946" s="459"/>
      <c r="Q1946" s="1071"/>
      <c r="R1946" s="1071"/>
      <c r="S1946" s="1059"/>
      <c r="T1946" s="260"/>
      <c r="U1946" s="260"/>
      <c r="V1946" s="260"/>
      <c r="W1946" s="260"/>
      <c r="X1946" s="260"/>
      <c r="Y1946" s="260"/>
      <c r="Z1946" s="260"/>
      <c r="AA1946" s="260"/>
      <c r="AB1946" s="260"/>
      <c r="AC1946" s="260"/>
      <c r="AD1946" s="260"/>
      <c r="AE1946" s="260"/>
      <c r="AF1946" s="260"/>
      <c r="AG1946" s="260"/>
      <c r="AH1946" s="833"/>
      <c r="AI1946" s="261"/>
      <c r="AJ1946" s="261"/>
      <c r="AK1946" s="1626"/>
      <c r="AL1946" s="483"/>
      <c r="AM1946"/>
      <c r="AO1946" t="s">
        <v>364</v>
      </c>
    </row>
    <row r="1947" spans="1:43" s="20" customFormat="1" ht="16.149999999999999" customHeight="1" x14ac:dyDescent="0.2">
      <c r="N1947" s="1076"/>
      <c r="Q1947" s="1076"/>
      <c r="R1947" s="1076"/>
      <c r="S1947" s="1076"/>
      <c r="AK1947" s="1637"/>
      <c r="AL1947" s="638"/>
      <c r="AN1947" t="b">
        <v>0</v>
      </c>
      <c r="AO1947" t="s">
        <v>364</v>
      </c>
      <c r="AQ1947" s="1461"/>
    </row>
    <row r="1948" spans="1:43" s="20" customFormat="1" ht="16.149999999999999" customHeight="1" x14ac:dyDescent="0.2">
      <c r="D1948" s="279"/>
      <c r="E1948" s="1935" t="s">
        <v>3126</v>
      </c>
      <c r="F1948" s="1936"/>
      <c r="G1948" s="1936"/>
      <c r="H1948" s="1936"/>
      <c r="I1948" s="1936"/>
      <c r="J1948" s="1936"/>
      <c r="K1948" s="1936"/>
      <c r="L1948" s="1936"/>
      <c r="M1948" s="1936"/>
      <c r="N1948" s="1936"/>
      <c r="O1948" s="1936"/>
      <c r="P1948" s="1936"/>
      <c r="Q1948" s="1936"/>
      <c r="R1948" s="1936"/>
      <c r="S1948" s="1936"/>
      <c r="T1948" s="1936"/>
      <c r="U1948" s="1936"/>
      <c r="V1948" s="1936"/>
      <c r="W1948" s="1936"/>
      <c r="X1948" s="1936"/>
      <c r="Y1948" s="1936"/>
      <c r="Z1948" s="1936"/>
      <c r="AA1948" s="1936"/>
      <c r="AB1948" s="1936"/>
      <c r="AC1948" s="1936"/>
      <c r="AD1948" s="1936"/>
      <c r="AE1948" s="1936"/>
      <c r="AF1948" s="1936"/>
      <c r="AG1948" s="1936"/>
      <c r="AH1948" s="1936"/>
      <c r="AI1948" s="1937"/>
      <c r="AK1948" s="1637"/>
      <c r="AL1948" s="638"/>
      <c r="AN1948"/>
      <c r="AO1948"/>
      <c r="AQ1948" s="1461"/>
    </row>
    <row r="1949" spans="1:43" s="20" customFormat="1" ht="16.149999999999999" customHeight="1" x14ac:dyDescent="0.2">
      <c r="D1949" s="279"/>
      <c r="E1949" s="1938"/>
      <c r="F1949" s="1939"/>
      <c r="G1949" s="1939"/>
      <c r="H1949" s="1939"/>
      <c r="I1949" s="1939"/>
      <c r="J1949" s="1939"/>
      <c r="K1949" s="1939"/>
      <c r="L1949" s="1939"/>
      <c r="M1949" s="1939"/>
      <c r="N1949" s="1939"/>
      <c r="O1949" s="1939"/>
      <c r="P1949" s="1939"/>
      <c r="Q1949" s="1939"/>
      <c r="R1949" s="1939"/>
      <c r="S1949" s="1939"/>
      <c r="T1949" s="1939"/>
      <c r="U1949" s="1939"/>
      <c r="V1949" s="1939"/>
      <c r="W1949" s="1939"/>
      <c r="X1949" s="1939"/>
      <c r="Y1949" s="1939"/>
      <c r="Z1949" s="1939"/>
      <c r="AA1949" s="1939"/>
      <c r="AB1949" s="1939"/>
      <c r="AC1949" s="1939"/>
      <c r="AD1949" s="1939"/>
      <c r="AE1949" s="1939"/>
      <c r="AF1949" s="1939"/>
      <c r="AG1949" s="1939"/>
      <c r="AH1949" s="1939"/>
      <c r="AI1949" s="1940"/>
      <c r="AK1949" s="1637"/>
      <c r="AL1949" s="638"/>
      <c r="AN1949"/>
      <c r="AO1949"/>
      <c r="AQ1949" s="1461"/>
    </row>
    <row r="1950" spans="1:43" s="20" customFormat="1" ht="16.149999999999999" customHeight="1" x14ac:dyDescent="0.2">
      <c r="D1950" s="279"/>
      <c r="E1950" s="1941"/>
      <c r="F1950" s="1942"/>
      <c r="G1950" s="1942"/>
      <c r="H1950" s="1942"/>
      <c r="I1950" s="1942"/>
      <c r="J1950" s="1942"/>
      <c r="K1950" s="1942"/>
      <c r="L1950" s="1942"/>
      <c r="M1950" s="1942"/>
      <c r="N1950" s="1942"/>
      <c r="O1950" s="1942"/>
      <c r="P1950" s="1942"/>
      <c r="Q1950" s="1942"/>
      <c r="R1950" s="1942"/>
      <c r="S1950" s="1942"/>
      <c r="T1950" s="1942"/>
      <c r="U1950" s="1942"/>
      <c r="V1950" s="1942"/>
      <c r="W1950" s="1942"/>
      <c r="X1950" s="1942"/>
      <c r="Y1950" s="1942"/>
      <c r="Z1950" s="1942"/>
      <c r="AA1950" s="1942"/>
      <c r="AB1950" s="1942"/>
      <c r="AC1950" s="1942"/>
      <c r="AD1950" s="1942"/>
      <c r="AE1950" s="1942"/>
      <c r="AF1950" s="1942"/>
      <c r="AG1950" s="1942"/>
      <c r="AH1950" s="1942"/>
      <c r="AI1950" s="1943"/>
      <c r="AK1950" s="1637"/>
      <c r="AL1950" s="638"/>
      <c r="AN1950"/>
      <c r="AO1950"/>
      <c r="AQ1950" s="1461"/>
    </row>
    <row r="1951" spans="1:43" s="20" customFormat="1" ht="16.149999999999999" customHeight="1" x14ac:dyDescent="0.2">
      <c r="D1951" s="279"/>
      <c r="E1951" s="279">
        <v>54</v>
      </c>
      <c r="F1951" s="279"/>
      <c r="G1951" s="279" t="s">
        <v>3125</v>
      </c>
      <c r="H1951" s="279"/>
      <c r="I1951" s="279"/>
      <c r="J1951" s="279"/>
      <c r="K1951" s="279"/>
      <c r="L1951" s="279"/>
      <c r="M1951" s="279"/>
      <c r="N1951" s="279"/>
      <c r="O1951" s="279"/>
      <c r="P1951" s="279"/>
      <c r="Q1951" s="279"/>
      <c r="R1951" s="279"/>
      <c r="S1951" s="279"/>
      <c r="T1951" s="279"/>
      <c r="U1951" s="279"/>
      <c r="V1951" s="279"/>
      <c r="W1951" s="279"/>
      <c r="X1951" s="279"/>
      <c r="Y1951" s="279"/>
      <c r="Z1951" s="279"/>
      <c r="AA1951" s="279"/>
      <c r="AB1951" s="279"/>
      <c r="AC1951" s="279"/>
      <c r="AD1951" s="279"/>
      <c r="AE1951" s="279"/>
      <c r="AF1951" s="279"/>
      <c r="AG1951" s="279"/>
      <c r="AH1951" s="279"/>
      <c r="AI1951" s="279"/>
      <c r="AK1951" s="1637"/>
      <c r="AL1951" s="638"/>
      <c r="AN1951"/>
      <c r="AO1951"/>
      <c r="AQ1951" s="1461"/>
    </row>
    <row r="1952" spans="1:43" s="20" customFormat="1" ht="16.149999999999999" customHeight="1" x14ac:dyDescent="0.2">
      <c r="D1952" s="279"/>
      <c r="E1952" s="279">
        <v>41</v>
      </c>
      <c r="F1952" s="279"/>
      <c r="G1952" s="279" t="s">
        <v>3127</v>
      </c>
      <c r="H1952" s="279"/>
      <c r="I1952" s="279"/>
      <c r="J1952" s="279"/>
      <c r="K1952" s="279"/>
      <c r="L1952" s="279"/>
      <c r="M1952" s="279"/>
      <c r="N1952" s="279"/>
      <c r="O1952" s="279"/>
      <c r="P1952" s="279"/>
      <c r="Q1952" s="279"/>
      <c r="R1952" s="279"/>
      <c r="S1952" s="279"/>
      <c r="T1952" s="279"/>
      <c r="U1952" s="279"/>
      <c r="V1952" s="279"/>
      <c r="W1952" s="279"/>
      <c r="X1952" s="279"/>
      <c r="Y1952" s="279"/>
      <c r="Z1952" s="279"/>
      <c r="AA1952" s="279"/>
      <c r="AB1952" s="279"/>
      <c r="AC1952" s="279"/>
      <c r="AD1952" s="279"/>
      <c r="AE1952" s="279"/>
      <c r="AF1952" s="279"/>
      <c r="AG1952" s="279"/>
      <c r="AH1952" s="279"/>
      <c r="AI1952" s="279"/>
      <c r="AK1952" s="1637"/>
      <c r="AL1952" s="638"/>
      <c r="AN1952"/>
      <c r="AO1952"/>
      <c r="AQ1952" s="1461"/>
    </row>
    <row r="1953" spans="1:43" s="20" customFormat="1" ht="16.149999999999999" customHeight="1" x14ac:dyDescent="0.2">
      <c r="D1953" s="279"/>
      <c r="E1953" s="279">
        <v>36</v>
      </c>
      <c r="F1953" s="279"/>
      <c r="G1953" s="279" t="s">
        <v>3123</v>
      </c>
      <c r="H1953" s="279"/>
      <c r="I1953" s="279"/>
      <c r="J1953" s="279"/>
      <c r="K1953" s="279"/>
      <c r="L1953" s="279"/>
      <c r="M1953" s="279"/>
      <c r="N1953" s="279"/>
      <c r="O1953" s="279"/>
      <c r="P1953" s="279"/>
      <c r="Q1953" s="279"/>
      <c r="R1953" s="279"/>
      <c r="S1953" s="279"/>
      <c r="T1953" s="279"/>
      <c r="U1953" s="279"/>
      <c r="V1953" s="279"/>
      <c r="W1953" s="279"/>
      <c r="X1953" s="279"/>
      <c r="Y1953" s="279"/>
      <c r="Z1953" s="279"/>
      <c r="AA1953" s="279"/>
      <c r="AB1953" s="279"/>
      <c r="AC1953" s="279"/>
      <c r="AD1953" s="279"/>
      <c r="AE1953" s="279"/>
      <c r="AF1953" s="279"/>
      <c r="AG1953" s="279"/>
      <c r="AH1953" s="279"/>
      <c r="AI1953" s="279"/>
      <c r="AK1953" s="1637"/>
      <c r="AL1953" s="638"/>
      <c r="AN1953"/>
      <c r="AO1953"/>
      <c r="AQ1953" s="1461"/>
    </row>
    <row r="1954" spans="1:43" s="20" customFormat="1" ht="16.149999999999999" customHeight="1" x14ac:dyDescent="0.2">
      <c r="D1954" s="279"/>
      <c r="E1954" s="279">
        <v>39</v>
      </c>
      <c r="F1954" s="279"/>
      <c r="G1954" s="279" t="s">
        <v>3128</v>
      </c>
      <c r="H1954" s="279"/>
      <c r="I1954" s="279"/>
      <c r="J1954" s="279"/>
      <c r="K1954" s="279"/>
      <c r="L1954" s="279"/>
      <c r="M1954" s="279"/>
      <c r="N1954" s="279"/>
      <c r="O1954" s="279"/>
      <c r="P1954" s="279"/>
      <c r="Q1954" s="279"/>
      <c r="R1954" s="279"/>
      <c r="S1954" s="279"/>
      <c r="T1954" s="279"/>
      <c r="U1954" s="279"/>
      <c r="V1954" s="279"/>
      <c r="W1954" s="279"/>
      <c r="X1954" s="279"/>
      <c r="Y1954" s="279"/>
      <c r="Z1954" s="279"/>
      <c r="AA1954" s="279"/>
      <c r="AB1954" s="279"/>
      <c r="AC1954" s="279"/>
      <c r="AD1954" s="279"/>
      <c r="AE1954" s="279"/>
      <c r="AF1954" s="279"/>
      <c r="AG1954" s="279"/>
      <c r="AH1954" s="279"/>
      <c r="AI1954" s="279"/>
      <c r="AK1954" s="1637"/>
      <c r="AL1954" s="638"/>
      <c r="AN1954"/>
      <c r="AO1954"/>
      <c r="AQ1954" s="1461"/>
    </row>
    <row r="1955" spans="1:43" s="20" customFormat="1" ht="16.149999999999999" customHeight="1" x14ac:dyDescent="0.2">
      <c r="D1955" s="279"/>
      <c r="E1955" s="279">
        <v>36</v>
      </c>
      <c r="F1955" s="279"/>
      <c r="G1955" s="279" t="s">
        <v>3129</v>
      </c>
      <c r="H1955" s="279"/>
      <c r="I1955" s="279"/>
      <c r="J1955" s="279"/>
      <c r="K1955" s="279"/>
      <c r="L1955" s="279"/>
      <c r="M1955" s="279"/>
      <c r="N1955" s="279"/>
      <c r="O1955" s="279"/>
      <c r="P1955" s="279"/>
      <c r="Q1955" s="279"/>
      <c r="R1955" s="279"/>
      <c r="S1955" s="279"/>
      <c r="T1955" s="279"/>
      <c r="U1955" s="279"/>
      <c r="V1955" s="279"/>
      <c r="W1955" s="279"/>
      <c r="X1955" s="279"/>
      <c r="Y1955" s="279"/>
      <c r="Z1955" s="279"/>
      <c r="AA1955" s="279"/>
      <c r="AB1955" s="279"/>
      <c r="AC1955" s="279"/>
      <c r="AD1955" s="279"/>
      <c r="AE1955" s="279"/>
      <c r="AF1955" s="279"/>
      <c r="AG1955" s="279"/>
      <c r="AH1955" s="279"/>
      <c r="AI1955" s="279"/>
      <c r="AK1955" s="1637"/>
      <c r="AL1955" s="638"/>
      <c r="AN1955"/>
      <c r="AO1955"/>
      <c r="AQ1955" s="1461"/>
    </row>
    <row r="1956" spans="1:43" s="20" customFormat="1" ht="16.149999999999999" customHeight="1" x14ac:dyDescent="0.2">
      <c r="D1956" s="279"/>
      <c r="E1956" s="279">
        <v>50</v>
      </c>
      <c r="F1956" s="279"/>
      <c r="G1956" s="279" t="s">
        <v>3130</v>
      </c>
      <c r="H1956" s="279"/>
      <c r="I1956" s="279"/>
      <c r="J1956" s="279"/>
      <c r="K1956" s="279"/>
      <c r="L1956" s="279"/>
      <c r="M1956" s="279"/>
      <c r="N1956" s="279"/>
      <c r="O1956" s="279"/>
      <c r="P1956" s="279"/>
      <c r="Q1956" s="279"/>
      <c r="R1956" s="279"/>
      <c r="S1956" s="279"/>
      <c r="T1956" s="279"/>
      <c r="U1956" s="279"/>
      <c r="V1956" s="279"/>
      <c r="W1956" s="279"/>
      <c r="X1956" s="279"/>
      <c r="Y1956" s="279"/>
      <c r="Z1956" s="279"/>
      <c r="AA1956" s="279"/>
      <c r="AB1956" s="279"/>
      <c r="AC1956" s="279"/>
      <c r="AD1956" s="279"/>
      <c r="AE1956" s="279"/>
      <c r="AF1956" s="279"/>
      <c r="AG1956" s="279"/>
      <c r="AH1956" s="279"/>
      <c r="AI1956" s="279"/>
      <c r="AK1956" s="1637"/>
      <c r="AL1956" s="638"/>
      <c r="AN1956"/>
      <c r="AO1956"/>
      <c r="AQ1956" s="1461"/>
    </row>
    <row r="1957" spans="1:43" s="20" customFormat="1" ht="16.149999999999999" customHeight="1" x14ac:dyDescent="0.2">
      <c r="D1957" s="279"/>
      <c r="E1957" s="279">
        <v>38</v>
      </c>
      <c r="F1957" s="279"/>
      <c r="G1957" s="279" t="s">
        <v>3131</v>
      </c>
      <c r="H1957" s="279"/>
      <c r="I1957" s="279"/>
      <c r="J1957" s="279"/>
      <c r="K1957" s="279"/>
      <c r="L1957" s="279"/>
      <c r="M1957" s="279"/>
      <c r="N1957" s="279"/>
      <c r="O1957" s="279"/>
      <c r="P1957" s="279"/>
      <c r="Q1957" s="279"/>
      <c r="R1957" s="279"/>
      <c r="S1957" s="279"/>
      <c r="T1957" s="279"/>
      <c r="U1957" s="279"/>
      <c r="V1957" s="279"/>
      <c r="W1957" s="279"/>
      <c r="X1957" s="279"/>
      <c r="Y1957" s="279"/>
      <c r="Z1957" s="279"/>
      <c r="AA1957" s="279"/>
      <c r="AB1957" s="279"/>
      <c r="AC1957" s="279"/>
      <c r="AD1957" s="279"/>
      <c r="AE1957" s="279"/>
      <c r="AF1957" s="279"/>
      <c r="AG1957" s="279"/>
      <c r="AH1957" s="279"/>
      <c r="AI1957" s="279"/>
      <c r="AK1957" s="1637"/>
      <c r="AL1957" s="638"/>
      <c r="AN1957"/>
      <c r="AO1957"/>
      <c r="AQ1957" s="1461"/>
    </row>
    <row r="1958" spans="1:43" s="20" customFormat="1" ht="16.149999999999999" customHeight="1" x14ac:dyDescent="0.2">
      <c r="D1958" s="279"/>
      <c r="E1958" s="279">
        <v>32</v>
      </c>
      <c r="F1958" s="279"/>
      <c r="G1958" s="279" t="s">
        <v>3132</v>
      </c>
      <c r="H1958" s="279"/>
      <c r="I1958" s="279"/>
      <c r="J1958" s="279"/>
      <c r="K1958" s="279"/>
      <c r="L1958" s="279"/>
      <c r="M1958" s="279"/>
      <c r="N1958" s="279"/>
      <c r="O1958" s="279"/>
      <c r="P1958" s="279"/>
      <c r="Q1958" s="279"/>
      <c r="R1958" s="279"/>
      <c r="S1958" s="279"/>
      <c r="T1958" s="279"/>
      <c r="U1958" s="279"/>
      <c r="V1958" s="279"/>
      <c r="W1958" s="279"/>
      <c r="X1958" s="279"/>
      <c r="Y1958" s="279"/>
      <c r="Z1958" s="279"/>
      <c r="AA1958" s="279"/>
      <c r="AB1958" s="279"/>
      <c r="AC1958" s="279"/>
      <c r="AD1958" s="279"/>
      <c r="AE1958" s="279"/>
      <c r="AF1958" s="279"/>
      <c r="AG1958" s="279"/>
      <c r="AH1958" s="279"/>
      <c r="AI1958" s="279"/>
      <c r="AK1958" s="1637"/>
      <c r="AL1958" s="638"/>
      <c r="AN1958"/>
      <c r="AO1958"/>
      <c r="AQ1958" s="1461"/>
    </row>
    <row r="1959" spans="1:43" s="20" customFormat="1" ht="16.149999999999999" customHeight="1" x14ac:dyDescent="0.2">
      <c r="D1959" s="279"/>
      <c r="E1959" s="279">
        <v>27</v>
      </c>
      <c r="F1959" s="279"/>
      <c r="G1959" s="279" t="s">
        <v>3124</v>
      </c>
      <c r="H1959" s="279"/>
      <c r="I1959" s="279"/>
      <c r="J1959" s="279"/>
      <c r="K1959" s="279"/>
      <c r="L1959" s="279"/>
      <c r="M1959" s="279"/>
      <c r="N1959" s="279"/>
      <c r="O1959" s="279"/>
      <c r="P1959" s="279"/>
      <c r="Q1959" s="279"/>
      <c r="R1959" s="279"/>
      <c r="S1959" s="279"/>
      <c r="T1959" s="279"/>
      <c r="U1959" s="279"/>
      <c r="V1959" s="279"/>
      <c r="W1959" s="279"/>
      <c r="X1959" s="279"/>
      <c r="Y1959" s="279"/>
      <c r="Z1959" s="279"/>
      <c r="AA1959" s="279"/>
      <c r="AB1959" s="279"/>
      <c r="AC1959" s="279"/>
      <c r="AD1959" s="279"/>
      <c r="AE1959" s="279"/>
      <c r="AF1959" s="279"/>
      <c r="AG1959" s="279"/>
      <c r="AH1959" s="279"/>
      <c r="AI1959" s="279"/>
      <c r="AK1959" s="1637"/>
      <c r="AL1959" s="638"/>
      <c r="AN1959"/>
      <c r="AO1959"/>
      <c r="AQ1959" s="1461"/>
    </row>
    <row r="1960" spans="1:43" s="20" customFormat="1" ht="16.149999999999999" customHeight="1" x14ac:dyDescent="0.2">
      <c r="D1960" s="279"/>
      <c r="E1960" s="279">
        <v>25</v>
      </c>
      <c r="F1960" s="279"/>
      <c r="G1960" s="279" t="s">
        <v>3133</v>
      </c>
      <c r="H1960" s="279"/>
      <c r="I1960" s="279"/>
      <c r="J1960" s="279"/>
      <c r="K1960" s="279"/>
      <c r="L1960" s="279"/>
      <c r="M1960" s="279"/>
      <c r="N1960" s="279"/>
      <c r="O1960" s="279"/>
      <c r="P1960" s="279"/>
      <c r="Q1960" s="279"/>
      <c r="R1960" s="279"/>
      <c r="S1960" s="279"/>
      <c r="T1960" s="279"/>
      <c r="U1960" s="279"/>
      <c r="V1960" s="279"/>
      <c r="W1960" s="279"/>
      <c r="X1960" s="279"/>
      <c r="Y1960" s="279"/>
      <c r="Z1960" s="279"/>
      <c r="AA1960" s="279"/>
      <c r="AB1960" s="279"/>
      <c r="AC1960" s="279"/>
      <c r="AD1960" s="279"/>
      <c r="AE1960" s="279"/>
      <c r="AF1960" s="279"/>
      <c r="AG1960" s="279"/>
      <c r="AH1960" s="279"/>
      <c r="AI1960" s="279"/>
      <c r="AK1960" s="1637"/>
      <c r="AL1960" s="638"/>
      <c r="AN1960"/>
      <c r="AO1960"/>
      <c r="AQ1960" s="1461"/>
    </row>
    <row r="1961" spans="1:43" s="20" customFormat="1" ht="16.149999999999999" customHeight="1" x14ac:dyDescent="0.2">
      <c r="D1961" s="279"/>
      <c r="E1961" s="279">
        <v>20</v>
      </c>
      <c r="F1961" s="279"/>
      <c r="G1961" s="279" t="s">
        <v>3134</v>
      </c>
      <c r="H1961" s="279"/>
      <c r="I1961" s="279"/>
      <c r="J1961" s="279"/>
      <c r="K1961" s="279"/>
      <c r="L1961" s="279"/>
      <c r="M1961" s="279"/>
      <c r="N1961" s="279"/>
      <c r="O1961" s="279"/>
      <c r="P1961" s="279"/>
      <c r="Q1961" s="279"/>
      <c r="R1961" s="279"/>
      <c r="S1961" s="279"/>
      <c r="T1961" s="279"/>
      <c r="U1961" s="279"/>
      <c r="V1961" s="279"/>
      <c r="W1961" s="279"/>
      <c r="X1961" s="279"/>
      <c r="Y1961" s="279"/>
      <c r="Z1961" s="279"/>
      <c r="AA1961" s="279"/>
      <c r="AB1961" s="279"/>
      <c r="AC1961" s="279"/>
      <c r="AD1961" s="279"/>
      <c r="AE1961" s="279"/>
      <c r="AF1961" s="279"/>
      <c r="AG1961" s="279"/>
      <c r="AH1961" s="279"/>
      <c r="AI1961" s="279"/>
      <c r="AK1961" s="1637"/>
      <c r="AL1961" s="638"/>
      <c r="AN1961"/>
      <c r="AO1961"/>
      <c r="AQ1961" s="1461"/>
    </row>
    <row r="1962" spans="1:43" s="20" customFormat="1" ht="16.149999999999999" customHeight="1" x14ac:dyDescent="0.2">
      <c r="D1962" s="279"/>
      <c r="E1962" s="279">
        <v>38</v>
      </c>
      <c r="F1962" s="279"/>
      <c r="G1962" s="279" t="s">
        <v>3135</v>
      </c>
      <c r="H1962" s="279"/>
      <c r="I1962" s="279"/>
      <c r="J1962" s="279"/>
      <c r="K1962" s="279"/>
      <c r="L1962" s="279"/>
      <c r="M1962" s="279"/>
      <c r="N1962" s="279"/>
      <c r="O1962" s="279"/>
      <c r="P1962" s="279"/>
      <c r="Q1962" s="279"/>
      <c r="R1962" s="279"/>
      <c r="S1962" s="279"/>
      <c r="T1962" s="279"/>
      <c r="U1962" s="279"/>
      <c r="V1962" s="279"/>
      <c r="W1962" s="279"/>
      <c r="X1962" s="279"/>
      <c r="Y1962" s="279"/>
      <c r="Z1962" s="279"/>
      <c r="AA1962" s="279"/>
      <c r="AB1962" s="279"/>
      <c r="AC1962" s="279"/>
      <c r="AD1962" s="279"/>
      <c r="AE1962" s="279"/>
      <c r="AF1962" s="279"/>
      <c r="AG1962" s="279"/>
      <c r="AH1962" s="279"/>
      <c r="AI1962" s="279"/>
      <c r="AK1962" s="1637"/>
      <c r="AL1962" s="638"/>
      <c r="AN1962"/>
      <c r="AO1962"/>
      <c r="AQ1962" s="1461"/>
    </row>
    <row r="1963" spans="1:43" s="20" customFormat="1" ht="16.149999999999999" customHeight="1" x14ac:dyDescent="0.2">
      <c r="E1963" s="1501"/>
      <c r="N1963" s="1076"/>
      <c r="Q1963" s="1076"/>
      <c r="R1963" s="1076"/>
      <c r="S1963" s="1076"/>
      <c r="AK1963" s="1637"/>
      <c r="AL1963" s="638"/>
      <c r="AN1963"/>
      <c r="AO1963"/>
      <c r="AQ1963" s="1461"/>
    </row>
    <row r="1964" spans="1:43" s="20" customFormat="1" ht="30" customHeight="1" x14ac:dyDescent="0.2">
      <c r="A1964" s="792">
        <v>1</v>
      </c>
      <c r="B1964" s="808" t="s">
        <v>2276</v>
      </c>
      <c r="C1964" s="985"/>
      <c r="D1964" s="985"/>
      <c r="I1964" s="920"/>
      <c r="J1964" s="637" t="s">
        <v>3649</v>
      </c>
      <c r="L1964" s="669"/>
      <c r="N1964" s="1076"/>
      <c r="Q1964" s="1076"/>
      <c r="R1964" s="1076"/>
      <c r="S1964" s="1076"/>
      <c r="AK1964" s="1637"/>
      <c r="AL1964" s="638"/>
      <c r="AN1964"/>
      <c r="AO1964"/>
      <c r="AQ1964" s="1461"/>
    </row>
    <row r="1965" spans="1:43" ht="14.25" x14ac:dyDescent="0.2">
      <c r="A1965" s="793"/>
      <c r="B1965" s="783" t="s">
        <v>2276</v>
      </c>
      <c r="C1965" s="982"/>
      <c r="D1965" s="982"/>
      <c r="J1965" s="628" t="s">
        <v>297</v>
      </c>
      <c r="K1965" s="629"/>
      <c r="L1965" s="670"/>
      <c r="M1965" s="629"/>
      <c r="N1965" s="629"/>
      <c r="O1965" s="629"/>
      <c r="P1965" s="629"/>
      <c r="Q1965" s="1077"/>
      <c r="R1965" s="1077"/>
      <c r="S1965" s="1077"/>
      <c r="T1965" s="629"/>
      <c r="U1965" s="629"/>
      <c r="V1965" s="629"/>
      <c r="W1965" s="629"/>
      <c r="X1965" s="629"/>
      <c r="Y1965" s="629"/>
      <c r="Z1965" s="629"/>
      <c r="AA1965" s="629"/>
      <c r="AB1965" s="629"/>
      <c r="AC1965" s="629"/>
      <c r="AD1965" s="629"/>
      <c r="AE1965" s="1030">
        <v>0.161</v>
      </c>
      <c r="AM1965"/>
      <c r="AO1965" t="s">
        <v>364</v>
      </c>
    </row>
    <row r="1966" spans="1:43" ht="14.25" x14ac:dyDescent="0.2">
      <c r="A1966" s="793"/>
      <c r="B1966" s="783" t="s">
        <v>2276</v>
      </c>
      <c r="C1966" s="982"/>
      <c r="D1966" s="982"/>
      <c r="J1966" s="630" t="s">
        <v>298</v>
      </c>
      <c r="K1966" s="631"/>
      <c r="L1966" s="671"/>
      <c r="M1966" s="631"/>
      <c r="N1966" s="631"/>
      <c r="O1966" s="631"/>
      <c r="P1966" s="631"/>
      <c r="Q1966" s="1078"/>
      <c r="R1966" s="1078"/>
      <c r="S1966" s="1078"/>
      <c r="T1966" s="631"/>
      <c r="U1966" s="631"/>
      <c r="V1966" s="631"/>
      <c r="W1966" s="631"/>
      <c r="X1966" s="631"/>
      <c r="Y1966" s="631"/>
      <c r="Z1966" s="631"/>
      <c r="AA1966" s="631"/>
      <c r="AB1966" s="631"/>
      <c r="AC1966" s="631"/>
      <c r="AD1966" s="631"/>
      <c r="AE1966" s="632">
        <v>6.4399999999999999E-2</v>
      </c>
      <c r="AM1966"/>
      <c r="AO1966" t="s">
        <v>364</v>
      </c>
    </row>
    <row r="1967" spans="1:43" ht="14.25" x14ac:dyDescent="0.2">
      <c r="A1967" s="793"/>
      <c r="B1967" s="783" t="s">
        <v>2276</v>
      </c>
      <c r="C1967" s="982"/>
      <c r="D1967" s="982"/>
      <c r="J1967" s="630" t="s">
        <v>299</v>
      </c>
      <c r="K1967" s="631"/>
      <c r="L1967" s="671"/>
      <c r="M1967" s="631"/>
      <c r="N1967" s="631"/>
      <c r="O1967" s="631"/>
      <c r="P1967" s="631"/>
      <c r="Q1967" s="1078"/>
      <c r="R1967" s="1078"/>
      <c r="S1967" s="1078"/>
      <c r="T1967" s="631"/>
      <c r="U1967" s="631"/>
      <c r="V1967" s="631"/>
      <c r="W1967" s="631"/>
      <c r="X1967" s="631"/>
      <c r="Y1967" s="631"/>
      <c r="Z1967" s="631"/>
      <c r="AA1967" s="631"/>
      <c r="AB1967" s="631"/>
      <c r="AC1967" s="631"/>
      <c r="AD1967" s="631"/>
      <c r="AE1967" s="632">
        <v>0.02</v>
      </c>
      <c r="AM1967"/>
      <c r="AO1967" t="s">
        <v>364</v>
      </c>
    </row>
    <row r="1968" spans="1:43" ht="14.25" x14ac:dyDescent="0.2">
      <c r="A1968" s="794"/>
      <c r="B1968" s="1854" t="s">
        <v>2276</v>
      </c>
      <c r="C1968" s="986"/>
      <c r="D1968" s="986"/>
      <c r="J1968" s="630" t="s">
        <v>3650</v>
      </c>
      <c r="K1968" s="631"/>
      <c r="L1968" s="671"/>
      <c r="M1968" s="631"/>
      <c r="N1968" s="631"/>
      <c r="O1968" s="631"/>
      <c r="P1968" s="631"/>
      <c r="Q1968" s="1078"/>
      <c r="R1968" s="1078"/>
      <c r="S1968" s="1078"/>
      <c r="T1968" s="631"/>
      <c r="U1968" s="631"/>
      <c r="V1968" s="631"/>
      <c r="W1968" s="631"/>
      <c r="X1968" s="631"/>
      <c r="Y1968" s="631"/>
      <c r="Z1968" s="631"/>
      <c r="AA1968" s="631"/>
      <c r="AB1968" s="631"/>
      <c r="AC1968" s="631"/>
      <c r="AD1968" s="631"/>
      <c r="AE1968" s="1726">
        <v>1.09548</v>
      </c>
      <c r="AM1968"/>
      <c r="AO1968" t="s">
        <v>364</v>
      </c>
    </row>
    <row r="1969" spans="1:43" ht="14.25" x14ac:dyDescent="0.2">
      <c r="A1969" s="793"/>
      <c r="B1969" s="783" t="s">
        <v>2276</v>
      </c>
      <c r="C1969" s="982"/>
      <c r="D1969" s="982"/>
      <c r="J1969" s="630" t="s">
        <v>3651</v>
      </c>
      <c r="K1969" s="631"/>
      <c r="L1969" s="671"/>
      <c r="M1969" s="631"/>
      <c r="N1969" s="631"/>
      <c r="O1969" s="631"/>
      <c r="P1969" s="631"/>
      <c r="Q1969" s="1078"/>
      <c r="R1969" s="1078"/>
      <c r="S1969" s="1078"/>
      <c r="T1969" s="631"/>
      <c r="U1969" s="631"/>
      <c r="V1969" s="631"/>
      <c r="W1969" s="631"/>
      <c r="X1969" s="631"/>
      <c r="Y1969" s="631"/>
      <c r="Z1969" s="631"/>
      <c r="AA1969" s="631"/>
      <c r="AB1969" s="631"/>
      <c r="AC1969" s="631"/>
      <c r="AD1969" s="631"/>
      <c r="AE1969" s="1726">
        <v>1.09548</v>
      </c>
      <c r="AM1969"/>
      <c r="AO1969" t="s">
        <v>364</v>
      </c>
    </row>
    <row r="1970" spans="1:43" ht="14.25" x14ac:dyDescent="0.2">
      <c r="A1970" s="793"/>
      <c r="B1970" s="783" t="s">
        <v>2276</v>
      </c>
      <c r="C1970" s="982"/>
      <c r="D1970" s="982"/>
      <c r="J1970" s="630" t="s">
        <v>1770</v>
      </c>
      <c r="K1970" s="631"/>
      <c r="L1970" s="671"/>
      <c r="M1970" s="631"/>
      <c r="N1970" s="631"/>
      <c r="O1970" s="631"/>
      <c r="P1970" s="631"/>
      <c r="Q1970" s="1078"/>
      <c r="R1970" s="1078"/>
      <c r="S1970" s="1078"/>
      <c r="T1970" s="631"/>
      <c r="U1970" s="631"/>
      <c r="V1970" s="631"/>
      <c r="W1970" s="631"/>
      <c r="X1970" s="631"/>
      <c r="Y1970" s="631"/>
      <c r="Z1970" s="631"/>
      <c r="AA1970" s="631"/>
      <c r="AB1970" s="631"/>
      <c r="AC1970" s="631"/>
      <c r="AD1970" s="631"/>
      <c r="AE1970" s="633" t="s">
        <v>477</v>
      </c>
      <c r="AM1970"/>
      <c r="AO1970" t="s">
        <v>364</v>
      </c>
    </row>
    <row r="1971" spans="1:43" ht="14.25" x14ac:dyDescent="0.2">
      <c r="A1971" s="793"/>
      <c r="B1971" s="783" t="s">
        <v>2276</v>
      </c>
      <c r="C1971" s="982"/>
      <c r="D1971" s="982"/>
      <c r="J1971" s="634" t="s">
        <v>300</v>
      </c>
      <c r="K1971" s="631"/>
      <c r="L1971" s="671"/>
      <c r="M1971" s="631"/>
      <c r="N1971" s="631"/>
      <c r="O1971" s="631"/>
      <c r="P1971" s="631"/>
      <c r="Q1971" s="1078"/>
      <c r="R1971" s="1078"/>
      <c r="S1971" s="1078"/>
      <c r="T1971" s="631"/>
      <c r="U1971" s="631"/>
      <c r="V1971" s="631"/>
      <c r="W1971" s="631"/>
      <c r="X1971" s="631"/>
      <c r="Y1971" s="631"/>
      <c r="Z1971" s="631"/>
      <c r="AA1971" s="631"/>
      <c r="AB1971" s="631"/>
      <c r="AC1971" s="631"/>
      <c r="AD1971" s="631"/>
      <c r="AE1971" s="760">
        <v>1074.43</v>
      </c>
      <c r="AM1971"/>
      <c r="AO1971" t="s">
        <v>364</v>
      </c>
    </row>
    <row r="1972" spans="1:43" ht="14.25" x14ac:dyDescent="0.2">
      <c r="A1972" s="793"/>
      <c r="B1972" s="783" t="s">
        <v>2276</v>
      </c>
      <c r="C1972" s="982"/>
      <c r="D1972" s="982"/>
      <c r="J1972" s="630" t="s">
        <v>1771</v>
      </c>
      <c r="K1972" s="631"/>
      <c r="L1972" s="671"/>
      <c r="M1972" s="631"/>
      <c r="N1972" s="631"/>
      <c r="O1972" s="631"/>
      <c r="P1972" s="631"/>
      <c r="Q1972" s="1078"/>
      <c r="R1972" s="1078"/>
      <c r="S1972" s="1078"/>
      <c r="T1972" s="631"/>
      <c r="U1972" s="631"/>
      <c r="V1972" s="631"/>
      <c r="W1972" s="631"/>
      <c r="X1972" s="631"/>
      <c r="Y1972" s="631"/>
      <c r="Z1972" s="631"/>
      <c r="AA1972" s="631"/>
      <c r="AB1972" s="631"/>
      <c r="AC1972" s="631"/>
      <c r="AD1972" s="631"/>
      <c r="AE1972" s="760">
        <v>180.82</v>
      </c>
      <c r="AM1972"/>
      <c r="AO1972" t="s">
        <v>364</v>
      </c>
    </row>
    <row r="1973" spans="1:43" ht="14.25" x14ac:dyDescent="0.2">
      <c r="A1973" s="793"/>
      <c r="B1973" s="783" t="s">
        <v>2276</v>
      </c>
      <c r="C1973" s="982"/>
      <c r="D1973" s="982"/>
      <c r="J1973" s="635" t="s">
        <v>301</v>
      </c>
      <c r="K1973" s="636"/>
      <c r="L1973" s="672"/>
      <c r="M1973" s="636"/>
      <c r="N1973" s="636"/>
      <c r="O1973" s="636"/>
      <c r="P1973" s="636"/>
      <c r="Q1973" s="1079"/>
      <c r="R1973" s="1079"/>
      <c r="S1973" s="1079"/>
      <c r="T1973" s="636"/>
      <c r="U1973" s="636"/>
      <c r="V1973" s="636"/>
      <c r="W1973" s="636"/>
      <c r="X1973" s="636"/>
      <c r="Y1973" s="636"/>
      <c r="Z1973" s="636"/>
      <c r="AA1973" s="636"/>
      <c r="AB1973" s="636"/>
      <c r="AC1973" s="636"/>
      <c r="AD1973" s="636"/>
      <c r="AE1973" s="761">
        <v>470.46</v>
      </c>
      <c r="AM1973"/>
      <c r="AO1973" t="s">
        <v>364</v>
      </c>
    </row>
    <row r="1974" spans="1:43" s="5" customFormat="1" ht="14.25" x14ac:dyDescent="0.2">
      <c r="A1974" s="795"/>
      <c r="B1974" s="784" t="s">
        <v>2276</v>
      </c>
      <c r="C1974" s="987"/>
      <c r="D1974" s="987"/>
      <c r="I1974" s="889"/>
      <c r="J1974" s="729"/>
      <c r="K1974" s="93"/>
      <c r="L1974" s="730"/>
      <c r="M1974" s="93"/>
      <c r="N1974" s="2"/>
      <c r="O1974" s="93"/>
      <c r="P1974" s="93"/>
      <c r="Q1974" s="2"/>
      <c r="R1974" s="2"/>
      <c r="S1974" s="2"/>
      <c r="T1974" s="93"/>
      <c r="U1974" s="93"/>
      <c r="V1974" s="93"/>
      <c r="W1974" s="93"/>
      <c r="X1974" s="93"/>
      <c r="Y1974" s="93"/>
      <c r="Z1974" s="731"/>
      <c r="AA1974" s="93"/>
      <c r="AK1974" s="1634"/>
      <c r="AL1974" s="562"/>
      <c r="AO1974" t="s">
        <v>364</v>
      </c>
      <c r="AQ1974" s="93"/>
    </row>
    <row r="1975" spans="1:43" ht="45" customHeight="1" x14ac:dyDescent="0.2">
      <c r="A1975" s="796">
        <v>1</v>
      </c>
      <c r="B1975" s="810" t="s">
        <v>2275</v>
      </c>
      <c r="C1975" s="1500"/>
      <c r="D1975" s="1500"/>
      <c r="E1975" s="569" t="s">
        <v>3671</v>
      </c>
      <c r="AM1975"/>
    </row>
    <row r="1976" spans="1:43" ht="16.5" customHeight="1" x14ac:dyDescent="0.25">
      <c r="A1976" s="793"/>
      <c r="B1976" s="809" t="s">
        <v>2275</v>
      </c>
      <c r="C1976" s="988" t="s">
        <v>2535</v>
      </c>
      <c r="D1976" s="988" t="s">
        <v>907</v>
      </c>
      <c r="E1976" s="600" t="s">
        <v>698</v>
      </c>
      <c r="F1976" s="600"/>
      <c r="G1976" s="600"/>
      <c r="H1976" s="586"/>
      <c r="I1976" s="921"/>
      <c r="J1976" s="589" t="s">
        <v>907</v>
      </c>
      <c r="K1976" s="586"/>
      <c r="L1976" s="673"/>
      <c r="M1976" s="586"/>
      <c r="N1976" s="1080"/>
      <c r="O1976" s="586"/>
      <c r="P1976" s="586"/>
      <c r="Q1976" s="1080"/>
      <c r="R1976" s="1080"/>
      <c r="S1976" s="1080"/>
      <c r="T1976" s="586"/>
      <c r="U1976" s="586"/>
      <c r="V1976" s="586"/>
      <c r="W1976" s="586"/>
      <c r="X1976" s="586"/>
      <c r="Y1976" s="586"/>
      <c r="Z1976" s="586"/>
      <c r="AA1976" s="586"/>
      <c r="AB1976" s="586"/>
      <c r="AC1976" s="586"/>
      <c r="AD1976" s="586"/>
      <c r="AE1976" s="586"/>
      <c r="AF1976" s="586"/>
      <c r="AG1976" s="586"/>
      <c r="AH1976" s="586"/>
      <c r="AI1976" s="612"/>
      <c r="AJ1976" s="612"/>
      <c r="AM1976"/>
      <c r="AO1976" t="e">
        <v>#NAME?</v>
      </c>
    </row>
    <row r="1977" spans="1:43" ht="14.45" customHeight="1" x14ac:dyDescent="0.2">
      <c r="A1977" s="231" t="s">
        <v>2329</v>
      </c>
      <c r="B1977" s="781" t="s">
        <v>2275</v>
      </c>
      <c r="C1977" s="977" t="s">
        <v>2535</v>
      </c>
      <c r="D1977" s="977" t="s">
        <v>907</v>
      </c>
      <c r="E1977" s="571">
        <v>101</v>
      </c>
      <c r="F1977" s="568">
        <v>301</v>
      </c>
      <c r="G1977" s="568" t="s">
        <v>908</v>
      </c>
      <c r="H1977" s="568" t="s">
        <v>2306</v>
      </c>
      <c r="I1977" s="922"/>
      <c r="J1977" s="570" t="s">
        <v>1938</v>
      </c>
      <c r="K1977" s="565"/>
      <c r="L1977" s="675"/>
      <c r="M1977" s="565"/>
      <c r="N1977" s="1078"/>
      <c r="O1977" s="565"/>
      <c r="P1977" s="565"/>
      <c r="Q1977" s="1078"/>
      <c r="R1977" s="1078"/>
      <c r="S1977" s="1078"/>
      <c r="T1977" s="565"/>
      <c r="U1977" s="565"/>
      <c r="V1977" s="565"/>
      <c r="W1977" s="565"/>
      <c r="X1977" s="565"/>
      <c r="Y1977" s="565"/>
      <c r="Z1977" s="565"/>
      <c r="AA1977" s="565"/>
      <c r="AB1977" s="565"/>
      <c r="AC1977" s="565"/>
      <c r="AD1977" s="565"/>
      <c r="AE1977" s="565"/>
      <c r="AF1977" s="565"/>
      <c r="AG1977" s="578" t="s">
        <v>909</v>
      </c>
      <c r="AH1977" s="578"/>
      <c r="AI1977" s="599">
        <v>2501.1</v>
      </c>
      <c r="AJ1977" s="585"/>
      <c r="AM1977" s="751" t="s">
        <v>2604</v>
      </c>
      <c r="AN1977" t="b">
        <v>0</v>
      </c>
      <c r="AO1977" t="e">
        <v>#NAME?</v>
      </c>
    </row>
    <row r="1978" spans="1:43" ht="14.45" customHeight="1" x14ac:dyDescent="0.2">
      <c r="A1978" s="231" t="s">
        <v>2330</v>
      </c>
      <c r="B1978" s="781" t="s">
        <v>2275</v>
      </c>
      <c r="C1978" s="977" t="s">
        <v>2535</v>
      </c>
      <c r="D1978" s="977" t="s">
        <v>907</v>
      </c>
      <c r="E1978" s="571">
        <v>105</v>
      </c>
      <c r="F1978" s="568">
        <v>301</v>
      </c>
      <c r="G1978" s="568" t="s">
        <v>908</v>
      </c>
      <c r="H1978" s="568" t="s">
        <v>2306</v>
      </c>
      <c r="I1978" s="922"/>
      <c r="J1978" s="570" t="s">
        <v>1938</v>
      </c>
      <c r="K1978" s="565"/>
      <c r="L1978" s="675"/>
      <c r="M1978" s="565"/>
      <c r="N1978" s="1078"/>
      <c r="O1978" s="565"/>
      <c r="P1978" s="565"/>
      <c r="Q1978" s="1078"/>
      <c r="R1978" s="1078"/>
      <c r="S1978" s="1078"/>
      <c r="T1978" s="565"/>
      <c r="U1978" s="565"/>
      <c r="V1978" s="565"/>
      <c r="W1978" s="565"/>
      <c r="X1978" s="565"/>
      <c r="Y1978" s="565"/>
      <c r="Z1978" s="565"/>
      <c r="AA1978" s="565"/>
      <c r="AB1978" s="565"/>
      <c r="AC1978" s="565"/>
      <c r="AD1978" s="565"/>
      <c r="AE1978" s="565"/>
      <c r="AF1978" s="565"/>
      <c r="AG1978" s="565" t="s">
        <v>909</v>
      </c>
      <c r="AH1978" s="565"/>
      <c r="AI1978" s="1360">
        <v>2501.1</v>
      </c>
      <c r="AJ1978" s="580"/>
      <c r="AM1978" s="751" t="s">
        <v>2604</v>
      </c>
      <c r="AN1978" t="b">
        <v>0</v>
      </c>
      <c r="AO1978" t="e">
        <v>#NAME?</v>
      </c>
    </row>
    <row r="1979" spans="1:43" ht="14.45" customHeight="1" x14ac:dyDescent="0.2">
      <c r="A1979" s="231" t="s">
        <v>2331</v>
      </c>
      <c r="B1979" s="781" t="s">
        <v>2275</v>
      </c>
      <c r="C1979" s="977" t="s">
        <v>2535</v>
      </c>
      <c r="D1979" s="977" t="s">
        <v>907</v>
      </c>
      <c r="E1979" s="571">
        <v>106</v>
      </c>
      <c r="F1979" s="568">
        <v>301</v>
      </c>
      <c r="G1979" s="568" t="s">
        <v>908</v>
      </c>
      <c r="H1979" s="568" t="s">
        <v>2306</v>
      </c>
      <c r="I1979" s="922"/>
      <c r="J1979" s="570" t="s">
        <v>1938</v>
      </c>
      <c r="K1979" s="565"/>
      <c r="L1979" s="675"/>
      <c r="M1979" s="565"/>
      <c r="N1979" s="1078"/>
      <c r="O1979" s="565"/>
      <c r="P1979" s="565"/>
      <c r="Q1979" s="1078"/>
      <c r="R1979" s="1078"/>
      <c r="S1979" s="1078"/>
      <c r="T1979" s="565"/>
      <c r="U1979" s="565"/>
      <c r="V1979" s="565"/>
      <c r="W1979" s="565"/>
      <c r="X1979" s="565"/>
      <c r="Y1979" s="565"/>
      <c r="Z1979" s="565"/>
      <c r="AA1979" s="565"/>
      <c r="AB1979" s="565"/>
      <c r="AC1979" s="565"/>
      <c r="AD1979" s="565"/>
      <c r="AE1979" s="565"/>
      <c r="AF1979" s="565"/>
      <c r="AG1979" s="565" t="s">
        <v>909</v>
      </c>
      <c r="AH1979" s="565"/>
      <c r="AI1979" s="1360">
        <v>2501.1</v>
      </c>
      <c r="AJ1979" s="580"/>
      <c r="AM1979" s="751" t="s">
        <v>2604</v>
      </c>
      <c r="AN1979" t="b">
        <v>0</v>
      </c>
      <c r="AO1979" t="e">
        <v>#NAME?</v>
      </c>
    </row>
    <row r="1980" spans="1:43" ht="14.45" customHeight="1" x14ac:dyDescent="0.2">
      <c r="A1980" s="231" t="s">
        <v>2332</v>
      </c>
      <c r="B1980" s="781" t="s">
        <v>2275</v>
      </c>
      <c r="C1980" s="977" t="s">
        <v>2535</v>
      </c>
      <c r="D1980" s="977" t="s">
        <v>907</v>
      </c>
      <c r="E1980" s="571">
        <v>139</v>
      </c>
      <c r="F1980" s="568">
        <v>301</v>
      </c>
      <c r="G1980" s="568" t="s">
        <v>908</v>
      </c>
      <c r="H1980" s="568" t="s">
        <v>2306</v>
      </c>
      <c r="I1980" s="922"/>
      <c r="J1980" s="570" t="s">
        <v>1938</v>
      </c>
      <c r="K1980" s="565"/>
      <c r="L1980" s="675"/>
      <c r="M1980" s="565"/>
      <c r="N1980" s="1078"/>
      <c r="O1980" s="565"/>
      <c r="P1980" s="565"/>
      <c r="Q1980" s="1078"/>
      <c r="R1980" s="1078"/>
      <c r="S1980" s="1078"/>
      <c r="T1980" s="565"/>
      <c r="U1980" s="565"/>
      <c r="V1980" s="565"/>
      <c r="W1980" s="565"/>
      <c r="X1980" s="565"/>
      <c r="Y1980" s="565"/>
      <c r="Z1980" s="565"/>
      <c r="AA1980" s="565"/>
      <c r="AB1980" s="565"/>
      <c r="AC1980" s="565"/>
      <c r="AD1980" s="565"/>
      <c r="AE1980" s="565"/>
      <c r="AF1980" s="565"/>
      <c r="AG1980" s="565" t="s">
        <v>909</v>
      </c>
      <c r="AH1980" s="565"/>
      <c r="AI1980" s="1360">
        <v>2501.1</v>
      </c>
      <c r="AJ1980" s="580"/>
      <c r="AM1980" s="751" t="s">
        <v>2604</v>
      </c>
      <c r="AN1980" t="b">
        <v>0</v>
      </c>
      <c r="AO1980" t="e">
        <v>#NAME?</v>
      </c>
    </row>
    <row r="1981" spans="1:43" ht="14.45" customHeight="1" x14ac:dyDescent="0.2">
      <c r="A1981" s="231" t="s">
        <v>3216</v>
      </c>
      <c r="B1981" s="781" t="s">
        <v>2275</v>
      </c>
      <c r="C1981" s="977" t="s">
        <v>2535</v>
      </c>
      <c r="D1981" s="977" t="s">
        <v>907</v>
      </c>
      <c r="E1981" s="571">
        <v>101</v>
      </c>
      <c r="F1981" s="568">
        <v>300</v>
      </c>
      <c r="G1981" s="568" t="s">
        <v>3210</v>
      </c>
      <c r="H1981" s="568" t="s">
        <v>2306</v>
      </c>
      <c r="I1981" s="922"/>
      <c r="J1981" s="570" t="s">
        <v>3219</v>
      </c>
      <c r="K1981" s="565"/>
      <c r="L1981" s="675"/>
      <c r="M1981" s="565"/>
      <c r="N1981" s="1078"/>
      <c r="O1981" s="565"/>
      <c r="P1981" s="565"/>
      <c r="Q1981" s="1078"/>
      <c r="R1981" s="1078"/>
      <c r="S1981" s="1078"/>
      <c r="T1981" s="565"/>
      <c r="U1981" s="565"/>
      <c r="V1981" s="565"/>
      <c r="W1981" s="565"/>
      <c r="X1981" s="565"/>
      <c r="Y1981" s="565"/>
      <c r="Z1981" s="565"/>
      <c r="AA1981" s="565"/>
      <c r="AB1981" s="565"/>
      <c r="AC1981" s="565"/>
      <c r="AD1981" s="565"/>
      <c r="AE1981" s="565"/>
      <c r="AF1981" s="565"/>
      <c r="AG1981" s="565" t="s">
        <v>909</v>
      </c>
      <c r="AH1981" s="565"/>
      <c r="AI1981" s="1360">
        <v>22000</v>
      </c>
      <c r="AJ1981" s="580"/>
      <c r="AM1981" s="751"/>
    </row>
    <row r="1982" spans="1:43" ht="14.45" customHeight="1" x14ac:dyDescent="0.2">
      <c r="A1982" s="964" t="s">
        <v>3239</v>
      </c>
      <c r="B1982" s="965" t="s">
        <v>2275</v>
      </c>
      <c r="C1982" s="990" t="s">
        <v>2535</v>
      </c>
      <c r="D1982" s="990" t="s">
        <v>907</v>
      </c>
      <c r="E1982" s="571">
        <v>101</v>
      </c>
      <c r="F1982" s="568">
        <v>300</v>
      </c>
      <c r="G1982" s="568" t="s">
        <v>3237</v>
      </c>
      <c r="H1982" s="568" t="s">
        <v>2306</v>
      </c>
      <c r="I1982" s="922"/>
      <c r="J1982" s="570" t="s">
        <v>3240</v>
      </c>
      <c r="K1982" s="565"/>
      <c r="L1982" s="675"/>
      <c r="M1982" s="565"/>
      <c r="N1982" s="565"/>
      <c r="O1982" s="565"/>
      <c r="P1982" s="565"/>
      <c r="Q1982" s="565"/>
      <c r="R1982" s="565"/>
      <c r="S1982" s="565"/>
      <c r="T1982" s="565"/>
      <c r="U1982" s="565"/>
      <c r="V1982" s="565"/>
      <c r="W1982" s="565"/>
      <c r="X1982" s="565"/>
      <c r="Y1982" s="565"/>
      <c r="Z1982" s="565"/>
      <c r="AA1982" s="565"/>
      <c r="AB1982" s="565"/>
      <c r="AC1982" s="565"/>
      <c r="AD1982" s="565"/>
      <c r="AE1982" s="565"/>
      <c r="AF1982" s="565"/>
      <c r="AG1982" s="565" t="s">
        <v>909</v>
      </c>
      <c r="AI1982" s="1361">
        <v>9000</v>
      </c>
      <c r="AJ1982" s="580"/>
      <c r="AM1982" s="751"/>
    </row>
    <row r="1983" spans="1:43" ht="14.45" customHeight="1" x14ac:dyDescent="0.2">
      <c r="A1983" s="231" t="s">
        <v>3217</v>
      </c>
      <c r="B1983" s="781" t="s">
        <v>2275</v>
      </c>
      <c r="C1983" s="977" t="s">
        <v>2535</v>
      </c>
      <c r="D1983" s="977" t="s">
        <v>907</v>
      </c>
      <c r="E1983" s="571">
        <v>101</v>
      </c>
      <c r="F1983" s="568">
        <v>300</v>
      </c>
      <c r="G1983" s="568" t="s">
        <v>3213</v>
      </c>
      <c r="H1983" s="568" t="s">
        <v>2306</v>
      </c>
      <c r="I1983" s="922"/>
      <c r="J1983" s="570" t="s">
        <v>3243</v>
      </c>
      <c r="K1983" s="565"/>
      <c r="L1983" s="675"/>
      <c r="M1983" s="565"/>
      <c r="N1983" s="1078"/>
      <c r="O1983" s="565"/>
      <c r="P1983" s="565"/>
      <c r="Q1983" s="1078"/>
      <c r="R1983" s="1078"/>
      <c r="S1983" s="1078"/>
      <c r="T1983" s="565"/>
      <c r="U1983" s="565"/>
      <c r="V1983" s="565"/>
      <c r="W1983" s="565"/>
      <c r="X1983" s="565"/>
      <c r="Y1983" s="565"/>
      <c r="Z1983" s="565"/>
      <c r="AA1983" s="565"/>
      <c r="AB1983" s="565"/>
      <c r="AC1983" s="565"/>
      <c r="AD1983" s="565"/>
      <c r="AE1983" s="565"/>
      <c r="AF1983" s="565"/>
      <c r="AG1983" s="565" t="s">
        <v>641</v>
      </c>
      <c r="AH1983" s="565"/>
      <c r="AI1983" s="1360">
        <v>5.37</v>
      </c>
      <c r="AJ1983" s="580"/>
      <c r="AM1983" s="751"/>
    </row>
    <row r="1984" spans="1:43" ht="14.45" customHeight="1" x14ac:dyDescent="0.2">
      <c r="A1984" s="231" t="s">
        <v>3218</v>
      </c>
      <c r="B1984" s="781" t="s">
        <v>2275</v>
      </c>
      <c r="C1984" s="977" t="s">
        <v>2535</v>
      </c>
      <c r="D1984" s="977" t="s">
        <v>907</v>
      </c>
      <c r="E1984" s="571">
        <v>101</v>
      </c>
      <c r="F1984" s="568">
        <v>300</v>
      </c>
      <c r="G1984" s="568" t="s">
        <v>3214</v>
      </c>
      <c r="H1984" s="568" t="s">
        <v>2306</v>
      </c>
      <c r="I1984" s="922"/>
      <c r="J1984" s="570" t="s">
        <v>3215</v>
      </c>
      <c r="K1984" s="565"/>
      <c r="L1984" s="675"/>
      <c r="M1984" s="565"/>
      <c r="N1984" s="1078"/>
      <c r="O1984" s="565"/>
      <c r="P1984" s="565"/>
      <c r="Q1984" s="1078"/>
      <c r="R1984" s="1078"/>
      <c r="S1984" s="1078"/>
      <c r="T1984" s="565"/>
      <c r="U1984" s="565"/>
      <c r="V1984" s="565"/>
      <c r="W1984" s="565"/>
      <c r="X1984" s="565"/>
      <c r="Y1984" s="565"/>
      <c r="Z1984" s="565"/>
      <c r="AA1984" s="565"/>
      <c r="AB1984" s="565"/>
      <c r="AC1984" s="565"/>
      <c r="AD1984" s="565"/>
      <c r="AE1984" s="565"/>
      <c r="AF1984" s="565"/>
      <c r="AG1984" s="565" t="s">
        <v>909</v>
      </c>
      <c r="AH1984" s="565"/>
      <c r="AI1984" s="1360">
        <v>5450</v>
      </c>
      <c r="AJ1984" s="580"/>
      <c r="AM1984" s="751"/>
    </row>
    <row r="1985" spans="1:41" ht="14.45" customHeight="1" x14ac:dyDescent="0.2">
      <c r="A1985" s="964" t="s">
        <v>3241</v>
      </c>
      <c r="B1985" s="965" t="s">
        <v>2275</v>
      </c>
      <c r="C1985" s="990" t="s">
        <v>2535</v>
      </c>
      <c r="D1985" s="990" t="s">
        <v>907</v>
      </c>
      <c r="E1985" s="571">
        <v>101</v>
      </c>
      <c r="F1985" s="568">
        <v>300</v>
      </c>
      <c r="G1985" s="568" t="s">
        <v>3238</v>
      </c>
      <c r="H1985" s="568" t="s">
        <v>2306</v>
      </c>
      <c r="I1985" s="922"/>
      <c r="J1985" s="570" t="s">
        <v>3242</v>
      </c>
      <c r="K1985" s="565"/>
      <c r="L1985" s="675"/>
      <c r="M1985" s="565"/>
      <c r="N1985" s="565"/>
      <c r="O1985" s="565"/>
      <c r="P1985" s="565"/>
      <c r="Q1985" s="565"/>
      <c r="R1985" s="565"/>
      <c r="S1985" s="565"/>
      <c r="T1985" s="565"/>
      <c r="U1985" s="565"/>
      <c r="V1985" s="565"/>
      <c r="W1985" s="565"/>
      <c r="X1985" s="565"/>
      <c r="Y1985" s="565"/>
      <c r="Z1985" s="565"/>
      <c r="AA1985" s="565"/>
      <c r="AB1985" s="565"/>
      <c r="AC1985" s="565"/>
      <c r="AD1985" s="565"/>
      <c r="AE1985" s="565"/>
      <c r="AF1985" s="565"/>
      <c r="AG1985" s="565" t="s">
        <v>909</v>
      </c>
      <c r="AH1985" s="565"/>
      <c r="AI1985" s="1360">
        <v>113530.6</v>
      </c>
      <c r="AJ1985" s="580"/>
      <c r="AM1985" s="751"/>
    </row>
    <row r="1986" spans="1:41" ht="14.45" customHeight="1" x14ac:dyDescent="0.2">
      <c r="A1986" s="231" t="s">
        <v>2333</v>
      </c>
      <c r="B1986" s="781" t="s">
        <v>2275</v>
      </c>
      <c r="C1986" s="977" t="s">
        <v>2535</v>
      </c>
      <c r="D1986" s="977" t="s">
        <v>907</v>
      </c>
      <c r="E1986" s="571">
        <v>106</v>
      </c>
      <c r="F1986" s="568">
        <v>313</v>
      </c>
      <c r="G1986" s="568" t="s">
        <v>910</v>
      </c>
      <c r="H1986" s="568" t="s">
        <v>2306</v>
      </c>
      <c r="I1986" s="922"/>
      <c r="J1986" s="570" t="s">
        <v>3584</v>
      </c>
      <c r="K1986" s="565"/>
      <c r="L1986" s="675"/>
      <c r="M1986" s="565"/>
      <c r="N1986" s="1078"/>
      <c r="O1986" s="565"/>
      <c r="P1986" s="565"/>
      <c r="Q1986" s="1078"/>
      <c r="R1986" s="1078"/>
      <c r="S1986" s="1078"/>
      <c r="T1986" s="565"/>
      <c r="U1986" s="565"/>
      <c r="V1986" s="565"/>
      <c r="W1986" s="565"/>
      <c r="X1986" s="565"/>
      <c r="Y1986" s="565"/>
      <c r="Z1986" s="565"/>
      <c r="AA1986" s="565"/>
      <c r="AB1986" s="565"/>
      <c r="AC1986" s="565"/>
      <c r="AD1986" s="565"/>
      <c r="AE1986" s="565"/>
      <c r="AF1986" s="565"/>
      <c r="AG1986" s="565" t="s">
        <v>909</v>
      </c>
      <c r="AH1986" s="565"/>
      <c r="AI1986" s="1360">
        <v>1007.5</v>
      </c>
      <c r="AJ1986" s="580"/>
      <c r="AM1986" s="751" t="s">
        <v>2604</v>
      </c>
      <c r="AN1986" t="b">
        <v>0</v>
      </c>
      <c r="AO1986" t="e">
        <v>#NAME?</v>
      </c>
    </row>
    <row r="1987" spans="1:41" ht="14.45" customHeight="1" x14ac:dyDescent="0.2">
      <c r="A1987" s="231" t="s">
        <v>2334</v>
      </c>
      <c r="B1987" s="781" t="s">
        <v>2275</v>
      </c>
      <c r="C1987" s="977" t="s">
        <v>2535</v>
      </c>
      <c r="D1987" s="977" t="s">
        <v>907</v>
      </c>
      <c r="E1987" s="571">
        <v>106</v>
      </c>
      <c r="F1987" s="568">
        <v>313</v>
      </c>
      <c r="G1987" s="568" t="s">
        <v>912</v>
      </c>
      <c r="H1987" s="568" t="s">
        <v>2306</v>
      </c>
      <c r="I1987" s="922"/>
      <c r="J1987" s="570" t="s">
        <v>3585</v>
      </c>
      <c r="K1987" s="565"/>
      <c r="L1987" s="675"/>
      <c r="M1987" s="565"/>
      <c r="N1987" s="1078"/>
      <c r="O1987" s="565"/>
      <c r="P1987" s="565"/>
      <c r="Q1987" s="1078"/>
      <c r="R1987" s="1078"/>
      <c r="S1987" s="1078"/>
      <c r="T1987" s="565"/>
      <c r="U1987" s="565"/>
      <c r="V1987" s="565"/>
      <c r="W1987" s="565"/>
      <c r="X1987" s="565"/>
      <c r="Y1987" s="565"/>
      <c r="Z1987" s="565"/>
      <c r="AA1987" s="565"/>
      <c r="AB1987" s="565"/>
      <c r="AC1987" s="565"/>
      <c r="AD1987" s="565"/>
      <c r="AE1987" s="565"/>
      <c r="AF1987" s="565"/>
      <c r="AG1987" s="565" t="s">
        <v>909</v>
      </c>
      <c r="AH1987" s="565"/>
      <c r="AI1987" s="1360">
        <v>2206.11</v>
      </c>
      <c r="AJ1987" s="580"/>
      <c r="AM1987" s="751" t="s">
        <v>2604</v>
      </c>
      <c r="AN1987" t="b">
        <v>0</v>
      </c>
      <c r="AO1987" t="e">
        <v>#NAME?</v>
      </c>
    </row>
    <row r="1988" spans="1:41" ht="14.45" customHeight="1" outlineLevel="1" x14ac:dyDescent="0.2">
      <c r="A1988" s="793"/>
      <c r="B1988" s="783" t="s">
        <v>2275</v>
      </c>
      <c r="C1988" s="982" t="s">
        <v>2535</v>
      </c>
      <c r="D1988" s="982" t="s">
        <v>907</v>
      </c>
      <c r="E1988" s="778">
        <v>106</v>
      </c>
      <c r="F1988" s="574">
        <v>313</v>
      </c>
      <c r="G1988" s="574" t="s">
        <v>912</v>
      </c>
      <c r="H1988" s="568"/>
      <c r="I1988" s="923" t="s">
        <v>587</v>
      </c>
      <c r="J1988" s="625" t="s">
        <v>3527</v>
      </c>
      <c r="K1988" s="565"/>
      <c r="L1988" s="675"/>
      <c r="M1988" s="565"/>
      <c r="N1988" s="1078"/>
      <c r="O1988" s="565"/>
      <c r="P1988" s="565"/>
      <c r="Q1988" s="1078"/>
      <c r="R1988" s="1078"/>
      <c r="S1988" s="1078"/>
      <c r="T1988" s="565"/>
      <c r="U1988" s="565"/>
      <c r="V1988" s="565"/>
      <c r="W1988" s="565"/>
      <c r="X1988" s="565"/>
      <c r="Y1988" s="565"/>
      <c r="Z1988" s="565"/>
      <c r="AA1988" s="565"/>
      <c r="AB1988" s="565"/>
      <c r="AC1988" s="565"/>
      <c r="AD1988" s="565"/>
      <c r="AE1988" s="565"/>
      <c r="AF1988" s="565"/>
      <c r="AG1988" s="695"/>
      <c r="AH1988" s="695"/>
      <c r="AI1988" s="596"/>
      <c r="AJ1988" s="596"/>
      <c r="AM1988"/>
      <c r="AO1988" t="e">
        <v>#NAME?</v>
      </c>
    </row>
    <row r="1989" spans="1:41" ht="14.45" customHeight="1" outlineLevel="1" x14ac:dyDescent="0.2">
      <c r="A1989" s="793"/>
      <c r="B1989" s="783" t="s">
        <v>2275</v>
      </c>
      <c r="C1989" s="982" t="s">
        <v>2535</v>
      </c>
      <c r="D1989" s="982" t="s">
        <v>907</v>
      </c>
      <c r="E1989" s="778">
        <v>106</v>
      </c>
      <c r="F1989" s="574">
        <v>313</v>
      </c>
      <c r="G1989" s="574" t="s">
        <v>912</v>
      </c>
      <c r="H1989" s="568"/>
      <c r="I1989" s="923" t="s">
        <v>587</v>
      </c>
      <c r="J1989" s="626" t="s">
        <v>1840</v>
      </c>
      <c r="K1989" s="565"/>
      <c r="L1989" s="675"/>
      <c r="M1989" s="565"/>
      <c r="N1989" s="1078"/>
      <c r="O1989" s="565"/>
      <c r="P1989" s="565"/>
      <c r="Q1989" s="1078"/>
      <c r="R1989" s="1078"/>
      <c r="S1989" s="1078"/>
      <c r="T1989" s="565"/>
      <c r="U1989" s="565"/>
      <c r="V1989" s="565"/>
      <c r="W1989" s="565"/>
      <c r="X1989" s="565"/>
      <c r="Y1989" s="565"/>
      <c r="Z1989" s="565"/>
      <c r="AA1989" s="565"/>
      <c r="AB1989" s="565"/>
      <c r="AC1989" s="565"/>
      <c r="AD1989" s="565"/>
      <c r="AE1989" s="565"/>
      <c r="AF1989" s="565"/>
      <c r="AG1989" s="1"/>
      <c r="AH1989" s="1"/>
      <c r="AI1989" s="598"/>
      <c r="AJ1989" s="598"/>
      <c r="AM1989"/>
      <c r="AO1989" t="e">
        <v>#NAME?</v>
      </c>
    </row>
    <row r="1990" spans="1:41" ht="14.45" customHeight="1" outlineLevel="1" x14ac:dyDescent="0.2">
      <c r="A1990" s="793"/>
      <c r="B1990" s="783" t="s">
        <v>2275</v>
      </c>
      <c r="C1990" s="982" t="s">
        <v>2535</v>
      </c>
      <c r="D1990" s="982" t="s">
        <v>907</v>
      </c>
      <c r="E1990" s="778">
        <v>106</v>
      </c>
      <c r="F1990" s="574">
        <v>313</v>
      </c>
      <c r="G1990" s="574" t="s">
        <v>912</v>
      </c>
      <c r="H1990" s="568"/>
      <c r="I1990" s="923" t="s">
        <v>587</v>
      </c>
      <c r="J1990" s="626" t="s">
        <v>3586</v>
      </c>
      <c r="K1990" s="565"/>
      <c r="L1990" s="675"/>
      <c r="M1990" s="565"/>
      <c r="N1990" s="1078"/>
      <c r="O1990" s="565"/>
      <c r="P1990" s="565"/>
      <c r="Q1990" s="1078"/>
      <c r="R1990" s="1078"/>
      <c r="S1990" s="1078"/>
      <c r="T1990" s="565"/>
      <c r="U1990" s="565"/>
      <c r="V1990" s="565"/>
      <c r="W1990" s="565"/>
      <c r="X1990" s="565"/>
      <c r="Y1990" s="565"/>
      <c r="Z1990" s="565"/>
      <c r="AA1990" s="565"/>
      <c r="AB1990" s="565"/>
      <c r="AC1990" s="565"/>
      <c r="AD1990" s="565"/>
      <c r="AE1990" s="565"/>
      <c r="AF1990" s="565"/>
      <c r="AG1990" s="1"/>
      <c r="AH1990" s="1"/>
      <c r="AI1990" s="598"/>
      <c r="AJ1990" s="598"/>
      <c r="AM1990"/>
      <c r="AO1990" t="e">
        <v>#NAME?</v>
      </c>
    </row>
    <row r="1991" spans="1:41" ht="14.45" customHeight="1" outlineLevel="1" x14ac:dyDescent="0.2">
      <c r="A1991" s="793"/>
      <c r="B1991" s="783" t="s">
        <v>2275</v>
      </c>
      <c r="C1991" s="982" t="s">
        <v>2535</v>
      </c>
      <c r="D1991" s="982" t="s">
        <v>907</v>
      </c>
      <c r="E1991" s="778">
        <v>106</v>
      </c>
      <c r="F1991" s="574">
        <v>313</v>
      </c>
      <c r="G1991" s="574" t="s">
        <v>912</v>
      </c>
      <c r="H1991" s="568"/>
      <c r="I1991" s="923" t="s">
        <v>587</v>
      </c>
      <c r="J1991" s="626" t="s">
        <v>1841</v>
      </c>
      <c r="K1991" s="565"/>
      <c r="L1991" s="675"/>
      <c r="M1991" s="565"/>
      <c r="N1991" s="1078"/>
      <c r="O1991" s="565"/>
      <c r="P1991" s="565"/>
      <c r="Q1991" s="1078"/>
      <c r="R1991" s="1078"/>
      <c r="S1991" s="1078"/>
      <c r="T1991" s="565"/>
      <c r="U1991" s="565"/>
      <c r="V1991" s="565"/>
      <c r="W1991" s="565"/>
      <c r="X1991" s="565"/>
      <c r="Y1991" s="565"/>
      <c r="Z1991" s="565"/>
      <c r="AA1991" s="565"/>
      <c r="AB1991" s="565"/>
      <c r="AC1991" s="565"/>
      <c r="AD1991" s="565"/>
      <c r="AE1991" s="565"/>
      <c r="AF1991" s="565"/>
      <c r="AG1991" s="578"/>
      <c r="AH1991" s="578"/>
      <c r="AI1991" s="599"/>
      <c r="AJ1991" s="599"/>
      <c r="AM1991"/>
      <c r="AO1991" t="e">
        <v>#NAME?</v>
      </c>
    </row>
    <row r="1992" spans="1:41" ht="14.45" customHeight="1" outlineLevel="1" x14ac:dyDescent="0.2">
      <c r="A1992" s="231" t="s">
        <v>2333</v>
      </c>
      <c r="B1992" s="781" t="s">
        <v>2275</v>
      </c>
      <c r="C1992" s="977" t="s">
        <v>2535</v>
      </c>
      <c r="D1992" s="977" t="s">
        <v>907</v>
      </c>
      <c r="E1992" s="571">
        <v>106</v>
      </c>
      <c r="F1992" s="568">
        <v>313</v>
      </c>
      <c r="G1992" s="568" t="s">
        <v>910</v>
      </c>
      <c r="H1992" s="568" t="s">
        <v>2306</v>
      </c>
      <c r="I1992" s="922"/>
      <c r="J1992" s="570" t="s">
        <v>3525</v>
      </c>
      <c r="K1992" s="565"/>
      <c r="L1992" s="675"/>
      <c r="M1992" s="565"/>
      <c r="N1992" s="1078"/>
      <c r="O1992" s="565"/>
      <c r="P1992" s="565"/>
      <c r="Q1992" s="1078"/>
      <c r="R1992" s="1078"/>
      <c r="S1992" s="1078"/>
      <c r="T1992" s="565"/>
      <c r="U1992" s="565"/>
      <c r="V1992" s="565"/>
      <c r="W1992" s="565"/>
      <c r="X1992" s="565"/>
      <c r="Y1992" s="565"/>
      <c r="Z1992" s="565"/>
      <c r="AA1992" s="565"/>
      <c r="AB1992" s="565"/>
      <c r="AC1992" s="565"/>
      <c r="AD1992" s="565"/>
      <c r="AE1992" s="565"/>
      <c r="AF1992" s="565"/>
      <c r="AG1992" s="565" t="s">
        <v>909</v>
      </c>
      <c r="AH1992" s="565"/>
      <c r="AI1992" s="1360">
        <v>1194.6300000000001</v>
      </c>
      <c r="AJ1992" s="599"/>
      <c r="AM1992"/>
    </row>
    <row r="1993" spans="1:41" ht="14.45" customHeight="1" outlineLevel="1" x14ac:dyDescent="0.2">
      <c r="A1993" s="231" t="s">
        <v>2334</v>
      </c>
      <c r="B1993" s="781" t="s">
        <v>2275</v>
      </c>
      <c r="C1993" s="977" t="s">
        <v>2535</v>
      </c>
      <c r="D1993" s="977" t="s">
        <v>907</v>
      </c>
      <c r="E1993" s="571">
        <v>106</v>
      </c>
      <c r="F1993" s="568">
        <v>313</v>
      </c>
      <c r="G1993" s="568" t="s">
        <v>912</v>
      </c>
      <c r="H1993" s="568" t="s">
        <v>2306</v>
      </c>
      <c r="I1993" s="922"/>
      <c r="J1993" s="570" t="s">
        <v>3526</v>
      </c>
      <c r="K1993" s="565"/>
      <c r="L1993" s="675"/>
      <c r="M1993" s="565"/>
      <c r="N1993" s="1078"/>
      <c r="O1993" s="565"/>
      <c r="P1993" s="565"/>
      <c r="Q1993" s="1078"/>
      <c r="R1993" s="1078"/>
      <c r="S1993" s="1078"/>
      <c r="T1993" s="565"/>
      <c r="U1993" s="565"/>
      <c r="V1993" s="565"/>
      <c r="W1993" s="565"/>
      <c r="X1993" s="565"/>
      <c r="Y1993" s="565"/>
      <c r="Z1993" s="565"/>
      <c r="AA1993" s="565"/>
      <c r="AB1993" s="565"/>
      <c r="AC1993" s="565"/>
      <c r="AD1993" s="565"/>
      <c r="AE1993" s="565"/>
      <c r="AF1993" s="565"/>
      <c r="AG1993" s="565" t="s">
        <v>909</v>
      </c>
      <c r="AH1993" s="565"/>
      <c r="AI1993" s="1360">
        <v>2319.0500000000002</v>
      </c>
      <c r="AJ1993" s="599"/>
      <c r="AM1993"/>
    </row>
    <row r="1994" spans="1:41" ht="14.45" customHeight="1" outlineLevel="1" x14ac:dyDescent="0.2">
      <c r="A1994" s="231" t="s">
        <v>3582</v>
      </c>
      <c r="B1994" s="781" t="s">
        <v>2275</v>
      </c>
      <c r="C1994" s="977" t="s">
        <v>2535</v>
      </c>
      <c r="D1994" s="977" t="s">
        <v>907</v>
      </c>
      <c r="E1994" s="571">
        <v>106</v>
      </c>
      <c r="F1994" s="568">
        <v>313</v>
      </c>
      <c r="G1994" s="1499" t="s">
        <v>3580</v>
      </c>
      <c r="H1994" s="568" t="s">
        <v>2306</v>
      </c>
      <c r="I1994" s="923"/>
      <c r="J1994" s="570" t="s">
        <v>3528</v>
      </c>
      <c r="K1994" s="565"/>
      <c r="L1994" s="675"/>
      <c r="M1994" s="565"/>
      <c r="N1994" s="1078"/>
      <c r="O1994" s="565"/>
      <c r="P1994" s="565"/>
      <c r="Q1994" s="1078"/>
      <c r="R1994" s="1078"/>
      <c r="S1994" s="1078"/>
      <c r="T1994" s="565"/>
      <c r="U1994" s="565"/>
      <c r="V1994" s="565"/>
      <c r="W1994" s="565"/>
      <c r="X1994" s="565"/>
      <c r="Y1994" s="565"/>
      <c r="Z1994" s="565"/>
      <c r="AA1994" s="565"/>
      <c r="AB1994" s="565"/>
      <c r="AC1994" s="565"/>
      <c r="AD1994" s="565"/>
      <c r="AE1994" s="565"/>
      <c r="AF1994" s="565"/>
      <c r="AG1994" s="578"/>
      <c r="AH1994" s="578"/>
      <c r="AI1994" s="599">
        <v>339.15</v>
      </c>
      <c r="AJ1994" s="599"/>
      <c r="AM1994"/>
    </row>
    <row r="1995" spans="1:41" ht="14.45" customHeight="1" outlineLevel="1" x14ac:dyDescent="0.2">
      <c r="A1995" s="231" t="s">
        <v>3583</v>
      </c>
      <c r="B1995" s="781" t="s">
        <v>2275</v>
      </c>
      <c r="C1995" s="977" t="s">
        <v>2535</v>
      </c>
      <c r="D1995" s="977" t="s">
        <v>907</v>
      </c>
      <c r="E1995" s="571">
        <v>106</v>
      </c>
      <c r="F1995" s="568">
        <v>313</v>
      </c>
      <c r="G1995" s="1499" t="s">
        <v>3581</v>
      </c>
      <c r="H1995" s="568" t="s">
        <v>2306</v>
      </c>
      <c r="I1995" s="923"/>
      <c r="J1995" s="570" t="s">
        <v>3529</v>
      </c>
      <c r="K1995" s="565"/>
      <c r="L1995" s="675"/>
      <c r="M1995" s="565"/>
      <c r="N1995" s="1078"/>
      <c r="O1995" s="565"/>
      <c r="P1995" s="565"/>
      <c r="Q1995" s="1078"/>
      <c r="R1995" s="1078"/>
      <c r="S1995" s="1078"/>
      <c r="T1995" s="565"/>
      <c r="U1995" s="565"/>
      <c r="V1995" s="565"/>
      <c r="W1995" s="565"/>
      <c r="X1995" s="565"/>
      <c r="Y1995" s="565"/>
      <c r="Z1995" s="565"/>
      <c r="AA1995" s="565"/>
      <c r="AB1995" s="565"/>
      <c r="AC1995" s="565"/>
      <c r="AD1995" s="565"/>
      <c r="AE1995" s="565"/>
      <c r="AF1995" s="565"/>
      <c r="AG1995" s="578"/>
      <c r="AH1995" s="578"/>
      <c r="AI1995" s="599">
        <v>369.14</v>
      </c>
      <c r="AJ1995" s="599"/>
      <c r="AM1995"/>
    </row>
    <row r="1996" spans="1:41" ht="14.45" customHeight="1" outlineLevel="1" x14ac:dyDescent="0.2">
      <c r="A1996" s="1727"/>
      <c r="B1996" s="965" t="s">
        <v>2275</v>
      </c>
      <c r="C1996" s="990" t="s">
        <v>2535</v>
      </c>
      <c r="D1996" s="990" t="s">
        <v>907</v>
      </c>
      <c r="E1996" s="571">
        <v>106</v>
      </c>
      <c r="F1996" s="568">
        <v>313</v>
      </c>
      <c r="G1996" s="568"/>
      <c r="H1996" s="568"/>
      <c r="I1996" s="922"/>
      <c r="J1996" s="626" t="s">
        <v>3530</v>
      </c>
      <c r="K1996" s="565"/>
      <c r="L1996" s="675"/>
      <c r="M1996" s="565"/>
      <c r="N1996" s="1078"/>
      <c r="O1996" s="565"/>
      <c r="P1996" s="565"/>
      <c r="Q1996" s="1078"/>
      <c r="R1996" s="1078"/>
      <c r="S1996" s="1078"/>
      <c r="T1996" s="565"/>
      <c r="U1996" s="565"/>
      <c r="V1996" s="565"/>
      <c r="W1996" s="565"/>
      <c r="X1996" s="565"/>
      <c r="Y1996" s="565"/>
      <c r="Z1996" s="565"/>
      <c r="AA1996" s="565"/>
      <c r="AB1996" s="565"/>
      <c r="AC1996" s="565"/>
      <c r="AD1996" s="565"/>
      <c r="AE1996" s="565"/>
      <c r="AF1996" s="565"/>
      <c r="AG1996" s="578"/>
      <c r="AH1996" s="578"/>
      <c r="AI1996" s="599"/>
      <c r="AJ1996" s="599"/>
      <c r="AM1996"/>
    </row>
    <row r="1997" spans="1:41" ht="14.45" customHeight="1" x14ac:dyDescent="0.2">
      <c r="A1997" s="231" t="s">
        <v>2335</v>
      </c>
      <c r="B1997" s="781" t="s">
        <v>2275</v>
      </c>
      <c r="C1997" s="977" t="s">
        <v>2535</v>
      </c>
      <c r="D1997" s="977" t="s">
        <v>907</v>
      </c>
      <c r="E1997" s="571">
        <v>111</v>
      </c>
      <c r="F1997" s="568">
        <v>301</v>
      </c>
      <c r="G1997" s="568" t="s">
        <v>914</v>
      </c>
      <c r="H1997" s="568" t="s">
        <v>2306</v>
      </c>
      <c r="I1997" s="922"/>
      <c r="J1997" s="570" t="s">
        <v>913</v>
      </c>
      <c r="K1997" s="565"/>
      <c r="L1997" s="675"/>
      <c r="M1997" s="565"/>
      <c r="N1997" s="1078"/>
      <c r="O1997" s="565"/>
      <c r="P1997" s="565"/>
      <c r="Q1997" s="1078"/>
      <c r="R1997" s="1078"/>
      <c r="S1997" s="1078"/>
      <c r="T1997" s="565"/>
      <c r="U1997" s="565"/>
      <c r="V1997" s="565"/>
      <c r="W1997" s="565"/>
      <c r="X1997" s="565"/>
      <c r="Y1997" s="565"/>
      <c r="Z1997" s="565"/>
      <c r="AA1997" s="565"/>
      <c r="AB1997" s="565"/>
      <c r="AC1997" s="565"/>
      <c r="AD1997" s="565"/>
      <c r="AE1997" s="565"/>
      <c r="AF1997" s="565"/>
      <c r="AG1997" s="565" t="s">
        <v>909</v>
      </c>
      <c r="AH1997" s="565"/>
      <c r="AI1997" s="1360">
        <v>19000</v>
      </c>
      <c r="AJ1997" s="580"/>
      <c r="AM1997" s="751" t="s">
        <v>2604</v>
      </c>
      <c r="AN1997" t="b">
        <v>0</v>
      </c>
      <c r="AO1997" t="e">
        <v>#NAME?</v>
      </c>
    </row>
    <row r="1998" spans="1:41" ht="14.45" customHeight="1" x14ac:dyDescent="0.2">
      <c r="A1998" s="231" t="s">
        <v>2336</v>
      </c>
      <c r="B1998" s="781" t="s">
        <v>2275</v>
      </c>
      <c r="C1998" s="977" t="s">
        <v>2535</v>
      </c>
      <c r="D1998" s="977" t="s">
        <v>907</v>
      </c>
      <c r="E1998" s="571">
        <v>112</v>
      </c>
      <c r="F1998" s="568">
        <v>301</v>
      </c>
      <c r="G1998" s="568" t="s">
        <v>914</v>
      </c>
      <c r="H1998" s="568" t="s">
        <v>2306</v>
      </c>
      <c r="I1998" s="922"/>
      <c r="J1998" s="570" t="s">
        <v>913</v>
      </c>
      <c r="K1998" s="565"/>
      <c r="L1998" s="675"/>
      <c r="M1998" s="565"/>
      <c r="N1998" s="1078"/>
      <c r="O1998" s="565"/>
      <c r="P1998" s="565"/>
      <c r="Q1998" s="1078"/>
      <c r="R1998" s="1078"/>
      <c r="S1998" s="1078"/>
      <c r="T1998" s="565"/>
      <c r="U1998" s="565"/>
      <c r="V1998" s="565"/>
      <c r="W1998" s="565"/>
      <c r="X1998" s="565"/>
      <c r="Y1998" s="565"/>
      <c r="Z1998" s="565"/>
      <c r="AA1998" s="565"/>
      <c r="AB1998" s="565"/>
      <c r="AC1998" s="565"/>
      <c r="AD1998" s="565"/>
      <c r="AE1998" s="565"/>
      <c r="AF1998" s="565"/>
      <c r="AG1998" s="565" t="s">
        <v>909</v>
      </c>
      <c r="AH1998" s="565"/>
      <c r="AI1998" s="1360">
        <v>19000</v>
      </c>
      <c r="AJ1998" s="580"/>
      <c r="AM1998" s="474" t="s">
        <v>2603</v>
      </c>
      <c r="AN1998" t="b">
        <v>0</v>
      </c>
      <c r="AO1998" t="e">
        <v>#NAME?</v>
      </c>
    </row>
    <row r="1999" spans="1:41" ht="14.45" customHeight="1" x14ac:dyDescent="0.2">
      <c r="A1999" s="231" t="s">
        <v>2337</v>
      </c>
      <c r="B1999" s="781" t="s">
        <v>2275</v>
      </c>
      <c r="C1999" s="977" t="s">
        <v>2535</v>
      </c>
      <c r="D1999" s="977" t="s">
        <v>907</v>
      </c>
      <c r="E1999" s="571">
        <v>117</v>
      </c>
      <c r="F1999" s="568">
        <v>313</v>
      </c>
      <c r="G1999" s="568" t="s">
        <v>916</v>
      </c>
      <c r="H1999" s="568" t="s">
        <v>2306</v>
      </c>
      <c r="I1999" s="922"/>
      <c r="J1999" s="575" t="s">
        <v>915</v>
      </c>
      <c r="K1999" s="565"/>
      <c r="L1999" s="675"/>
      <c r="M1999" s="565"/>
      <c r="N1999" s="1078"/>
      <c r="O1999" s="565"/>
      <c r="P1999" s="565"/>
      <c r="Q1999" s="1078"/>
      <c r="R1999" s="1078"/>
      <c r="S1999" s="1078"/>
      <c r="T1999" s="565"/>
      <c r="U1999" s="565"/>
      <c r="V1999" s="565"/>
      <c r="W1999" s="565"/>
      <c r="X1999" s="565"/>
      <c r="Y1999" s="565"/>
      <c r="Z1999" s="565"/>
      <c r="AA1999" s="565"/>
      <c r="AB1999" s="565"/>
      <c r="AC1999" s="565"/>
      <c r="AD1999" s="565"/>
      <c r="AE1999" s="565"/>
      <c r="AF1999" s="565"/>
      <c r="AG1999" s="565" t="s">
        <v>909</v>
      </c>
      <c r="AH1999" s="565"/>
      <c r="AI1999" s="1360">
        <v>34150.800000000003</v>
      </c>
      <c r="AJ1999" s="580"/>
      <c r="AM1999" s="751" t="s">
        <v>2604</v>
      </c>
      <c r="AN1999" t="b">
        <v>0</v>
      </c>
      <c r="AO1999" t="e">
        <v>#NAME?</v>
      </c>
    </row>
    <row r="2000" spans="1:41" ht="14.45" customHeight="1" x14ac:dyDescent="0.2">
      <c r="A2000" s="231" t="s">
        <v>2263</v>
      </c>
      <c r="B2000" s="781" t="s">
        <v>2275</v>
      </c>
      <c r="C2000" s="977" t="s">
        <v>2535</v>
      </c>
      <c r="D2000" s="977" t="s">
        <v>907</v>
      </c>
      <c r="E2000" s="779" t="s">
        <v>698</v>
      </c>
      <c r="F2000" s="763"/>
      <c r="G2000" s="763"/>
      <c r="H2000" s="568"/>
      <c r="I2000" s="922"/>
      <c r="J2000" s="570" t="s">
        <v>1761</v>
      </c>
      <c r="K2000" s="565"/>
      <c r="L2000" s="675"/>
      <c r="M2000" s="565"/>
      <c r="N2000" s="1078"/>
      <c r="O2000" s="565"/>
      <c r="P2000" s="565"/>
      <c r="Q2000" s="1078"/>
      <c r="R2000" s="1078"/>
      <c r="S2000" s="1078"/>
      <c r="T2000" s="565"/>
      <c r="U2000" s="565"/>
      <c r="V2000" s="565"/>
      <c r="W2000" s="565"/>
      <c r="X2000" s="565"/>
      <c r="Y2000" s="565"/>
      <c r="Z2000" s="572"/>
      <c r="AA2000" s="565"/>
      <c r="AB2000" s="565"/>
      <c r="AC2000" s="565"/>
      <c r="AD2000" s="565"/>
      <c r="AE2000" s="565"/>
      <c r="AF2000" s="565"/>
      <c r="AG2000" s="565" t="s">
        <v>909</v>
      </c>
      <c r="AH2000" s="565"/>
      <c r="AI2000" s="1360">
        <v>9356.2317648000007</v>
      </c>
      <c r="AJ2000" s="698"/>
      <c r="AM2000" s="751" t="s">
        <v>2604</v>
      </c>
      <c r="AN2000" t="b">
        <v>0</v>
      </c>
      <c r="AO2000" t="e">
        <v>#NAME?</v>
      </c>
    </row>
    <row r="2001" spans="1:43" ht="14.45" customHeight="1" outlineLevel="1" x14ac:dyDescent="0.2">
      <c r="A2001" s="231"/>
      <c r="B2001" s="781" t="s">
        <v>2275</v>
      </c>
      <c r="C2001" s="977" t="s">
        <v>2535</v>
      </c>
      <c r="D2001" s="977" t="s">
        <v>907</v>
      </c>
      <c r="E2001" s="779" t="s">
        <v>698</v>
      </c>
      <c r="F2001" s="763"/>
      <c r="G2001" s="763"/>
      <c r="H2001" s="568"/>
      <c r="I2001" s="923" t="s">
        <v>587</v>
      </c>
      <c r="J2001" s="626" t="s">
        <v>1768</v>
      </c>
      <c r="K2001" s="565"/>
      <c r="L2001" s="675"/>
      <c r="M2001" s="565"/>
      <c r="N2001" s="1078"/>
      <c r="O2001" s="565"/>
      <c r="P2001" s="565"/>
      <c r="Q2001" s="1078"/>
      <c r="R2001" s="1078"/>
      <c r="S2001" s="1078"/>
      <c r="T2001" s="565"/>
      <c r="U2001" s="565"/>
      <c r="V2001" s="565"/>
      <c r="W2001" s="565"/>
      <c r="X2001" s="565"/>
      <c r="Y2001" s="565"/>
      <c r="Z2001" s="572"/>
      <c r="AA2001" s="565"/>
      <c r="AB2001" s="565"/>
      <c r="AC2001" s="565"/>
      <c r="AD2001" s="565"/>
      <c r="AE2001" s="565"/>
      <c r="AF2001" s="565"/>
      <c r="AG2001" s="565"/>
      <c r="AH2001" s="565"/>
      <c r="AI2001" s="1361"/>
      <c r="AJ2001" s="1108"/>
      <c r="AM2001" s="751"/>
      <c r="AO2001" t="e">
        <v>#NAME?</v>
      </c>
    </row>
    <row r="2002" spans="1:43" s="578" customFormat="1" ht="14.45" customHeight="1" x14ac:dyDescent="0.2">
      <c r="A2002" s="1373" t="s">
        <v>3031</v>
      </c>
      <c r="B2002" s="1109" t="s">
        <v>2275</v>
      </c>
      <c r="C2002" s="1110" t="s">
        <v>2535</v>
      </c>
      <c r="D2002" s="1110" t="s">
        <v>907</v>
      </c>
      <c r="E2002" s="1374">
        <v>101</v>
      </c>
      <c r="F2002" s="1375">
        <v>300</v>
      </c>
      <c r="G2002" s="1375" t="s">
        <v>2743</v>
      </c>
      <c r="H2002" s="957" t="s">
        <v>2306</v>
      </c>
      <c r="I2002" s="1376"/>
      <c r="J2002" s="570" t="s">
        <v>2747</v>
      </c>
      <c r="K2002" s="1377"/>
      <c r="L2002" s="674"/>
      <c r="N2002" s="1081"/>
      <c r="Q2002" s="1081"/>
      <c r="R2002" s="1081"/>
      <c r="S2002" s="1081"/>
      <c r="AG2002" s="565" t="s">
        <v>909</v>
      </c>
      <c r="AI2002" s="1378">
        <v>1520.89</v>
      </c>
      <c r="AJ2002" s="1379"/>
      <c r="AK2002" s="1638"/>
      <c r="AL2002" s="1380"/>
      <c r="AM2002" s="1381" t="s">
        <v>2604</v>
      </c>
      <c r="AN2002" s="578" t="b">
        <v>0</v>
      </c>
      <c r="AO2002" s="578" t="e">
        <v>#NAME?</v>
      </c>
      <c r="AQ2002" s="1"/>
    </row>
    <row r="2003" spans="1:43" s="565" customFormat="1" ht="14.45" customHeight="1" x14ac:dyDescent="0.2">
      <c r="A2003" s="1382" t="s">
        <v>3032</v>
      </c>
      <c r="B2003" s="1140" t="s">
        <v>2275</v>
      </c>
      <c r="C2003" s="1141" t="s">
        <v>2535</v>
      </c>
      <c r="D2003" s="1141" t="s">
        <v>907</v>
      </c>
      <c r="E2003" s="1383">
        <v>101</v>
      </c>
      <c r="F2003" s="1384">
        <v>300</v>
      </c>
      <c r="G2003" s="1384" t="s">
        <v>2744</v>
      </c>
      <c r="H2003" s="565" t="s">
        <v>2306</v>
      </c>
      <c r="I2003" s="1385"/>
      <c r="J2003" s="570" t="s">
        <v>2748</v>
      </c>
      <c r="K2003" s="617"/>
      <c r="L2003" s="675"/>
      <c r="N2003" s="1078"/>
      <c r="Q2003" s="1078"/>
      <c r="R2003" s="1078"/>
      <c r="S2003" s="1078"/>
      <c r="AG2003" s="565" t="s">
        <v>909</v>
      </c>
      <c r="AI2003" s="1360">
        <v>2769.99</v>
      </c>
      <c r="AJ2003" s="1360"/>
      <c r="AK2003" s="1639"/>
      <c r="AL2003" s="1386"/>
      <c r="AM2003" s="1387" t="s">
        <v>2604</v>
      </c>
      <c r="AN2003" s="565" t="b">
        <v>0</v>
      </c>
      <c r="AO2003" s="565" t="e">
        <v>#NAME?</v>
      </c>
      <c r="AQ2003" s="1"/>
    </row>
    <row r="2004" spans="1:43" s="565" customFormat="1" ht="14.45" customHeight="1" x14ac:dyDescent="0.2">
      <c r="A2004" s="1382" t="s">
        <v>3033</v>
      </c>
      <c r="B2004" s="1140" t="s">
        <v>2275</v>
      </c>
      <c r="C2004" s="1141" t="s">
        <v>2535</v>
      </c>
      <c r="D2004" s="1141" t="s">
        <v>907</v>
      </c>
      <c r="E2004" s="1383">
        <v>101</v>
      </c>
      <c r="F2004" s="1384">
        <v>300</v>
      </c>
      <c r="G2004" s="1384" t="s">
        <v>2745</v>
      </c>
      <c r="H2004" s="565" t="s">
        <v>2306</v>
      </c>
      <c r="I2004" s="1385"/>
      <c r="J2004" s="570" t="s">
        <v>2749</v>
      </c>
      <c r="K2004" s="617"/>
      <c r="L2004" s="675"/>
      <c r="N2004" s="1078"/>
      <c r="Q2004" s="1078"/>
      <c r="R2004" s="1078"/>
      <c r="S2004" s="1078"/>
      <c r="AG2004" s="565" t="s">
        <v>909</v>
      </c>
      <c r="AI2004" s="1360">
        <v>7863.52</v>
      </c>
      <c r="AJ2004" s="1360"/>
      <c r="AK2004" s="1639"/>
      <c r="AL2004" s="1386"/>
      <c r="AM2004" s="1387" t="s">
        <v>2604</v>
      </c>
      <c r="AN2004" s="565" t="b">
        <v>0</v>
      </c>
      <c r="AO2004" s="565" t="e">
        <v>#NAME?</v>
      </c>
      <c r="AQ2004" s="1"/>
    </row>
    <row r="2005" spans="1:43" s="565" customFormat="1" ht="14.45" customHeight="1" x14ac:dyDescent="0.2">
      <c r="A2005" s="1382" t="s">
        <v>3034</v>
      </c>
      <c r="B2005" s="1140" t="s">
        <v>2275</v>
      </c>
      <c r="C2005" s="1141" t="s">
        <v>2535</v>
      </c>
      <c r="D2005" s="1141" t="s">
        <v>907</v>
      </c>
      <c r="E2005" s="1383">
        <v>101</v>
      </c>
      <c r="F2005" s="1384">
        <v>300</v>
      </c>
      <c r="G2005" s="1384" t="s">
        <v>2746</v>
      </c>
      <c r="H2005" s="565" t="s">
        <v>2306</v>
      </c>
      <c r="I2005" s="1385"/>
      <c r="J2005" s="570" t="s">
        <v>2750</v>
      </c>
      <c r="K2005" s="617"/>
      <c r="L2005" s="675"/>
      <c r="N2005" s="1078"/>
      <c r="Q2005" s="1078"/>
      <c r="R2005" s="1078"/>
      <c r="S2005" s="1078"/>
      <c r="AG2005" s="565" t="s">
        <v>909</v>
      </c>
      <c r="AI2005" s="1360">
        <v>150</v>
      </c>
      <c r="AJ2005" s="1360"/>
      <c r="AK2005" s="1639"/>
      <c r="AL2005" s="1386"/>
      <c r="AM2005" s="1387" t="s">
        <v>2604</v>
      </c>
      <c r="AN2005" s="565" t="b">
        <v>0</v>
      </c>
      <c r="AO2005" s="565" t="e">
        <v>#NAME?</v>
      </c>
      <c r="AQ2005" s="1"/>
    </row>
    <row r="2006" spans="1:43" s="565" customFormat="1" ht="14.45" customHeight="1" x14ac:dyDescent="0.2">
      <c r="A2006" s="1382" t="s">
        <v>3037</v>
      </c>
      <c r="B2006" s="1140" t="s">
        <v>2275</v>
      </c>
      <c r="C2006" s="1141" t="s">
        <v>2535</v>
      </c>
      <c r="D2006" s="1141" t="s">
        <v>907</v>
      </c>
      <c r="E2006" s="1383">
        <v>130</v>
      </c>
      <c r="F2006" s="1383">
        <v>341</v>
      </c>
      <c r="G2006" s="1384" t="s">
        <v>2746</v>
      </c>
      <c r="H2006" s="565" t="s">
        <v>2306</v>
      </c>
      <c r="I2006" s="1385"/>
      <c r="J2006" s="570" t="s">
        <v>2750</v>
      </c>
      <c r="K2006" s="617"/>
      <c r="L2006" s="675"/>
      <c r="N2006" s="1078"/>
      <c r="Q2006" s="1078"/>
      <c r="R2006" s="1078"/>
      <c r="S2006" s="1078"/>
      <c r="AG2006" s="565" t="s">
        <v>909</v>
      </c>
      <c r="AI2006" s="1360">
        <v>150</v>
      </c>
      <c r="AJ2006" s="1360"/>
      <c r="AK2006" s="1639"/>
      <c r="AL2006" s="1386"/>
      <c r="AM2006" s="1387"/>
      <c r="AQ2006" s="1"/>
    </row>
    <row r="2007" spans="1:43" s="565" customFormat="1" ht="14.45" customHeight="1" x14ac:dyDescent="0.2">
      <c r="A2007" s="1382" t="s">
        <v>3035</v>
      </c>
      <c r="B2007" s="1140" t="s">
        <v>2275</v>
      </c>
      <c r="C2007" s="1141" t="s">
        <v>2535</v>
      </c>
      <c r="D2007" s="1141" t="s">
        <v>907</v>
      </c>
      <c r="E2007" s="1383">
        <v>144</v>
      </c>
      <c r="F2007" s="1383">
        <v>306</v>
      </c>
      <c r="G2007" s="1384" t="s">
        <v>2746</v>
      </c>
      <c r="H2007" s="565" t="s">
        <v>2306</v>
      </c>
      <c r="I2007" s="1385"/>
      <c r="J2007" s="570" t="s">
        <v>2750</v>
      </c>
      <c r="K2007" s="617"/>
      <c r="L2007" s="675"/>
      <c r="N2007" s="1078"/>
      <c r="Q2007" s="1078"/>
      <c r="R2007" s="1078"/>
      <c r="S2007" s="1078"/>
      <c r="AG2007" s="565" t="s">
        <v>909</v>
      </c>
      <c r="AI2007" s="1360">
        <v>150</v>
      </c>
      <c r="AJ2007" s="1360"/>
      <c r="AK2007" s="1639"/>
      <c r="AL2007" s="1386"/>
      <c r="AM2007" s="1387"/>
      <c r="AQ2007" s="1"/>
    </row>
    <row r="2008" spans="1:43" s="565" customFormat="1" ht="14.45" customHeight="1" outlineLevel="1" x14ac:dyDescent="0.2">
      <c r="A2008" s="1388"/>
      <c r="B2008" s="1389" t="s">
        <v>2275</v>
      </c>
      <c r="C2008" s="1390" t="s">
        <v>2535</v>
      </c>
      <c r="D2008" s="1391" t="s">
        <v>907</v>
      </c>
      <c r="E2008" s="574" t="s">
        <v>698</v>
      </c>
      <c r="F2008" s="590">
        <v>300</v>
      </c>
      <c r="G2008" s="1503" t="s">
        <v>2762</v>
      </c>
      <c r="H2008"/>
      <c r="I2008" s="1502"/>
      <c r="J2008" s="1506" t="s">
        <v>3138</v>
      </c>
      <c r="K2008" s="617"/>
      <c r="L2008" s="680"/>
      <c r="M2008" s="617"/>
      <c r="N2008" s="1085"/>
      <c r="O2008" s="617"/>
      <c r="P2008" s="617"/>
      <c r="Q2008" s="617"/>
      <c r="R2008" s="617"/>
      <c r="S2008" s="617"/>
      <c r="T2008" s="617"/>
      <c r="U2008" s="617"/>
      <c r="V2008" s="617"/>
      <c r="W2008" s="617"/>
      <c r="X2008" s="617"/>
      <c r="Y2008" s="617"/>
      <c r="Z2008" s="617"/>
      <c r="AA2008" s="617"/>
      <c r="AB2008" s="617"/>
      <c r="AC2008" s="617"/>
      <c r="AD2008" s="617"/>
      <c r="AE2008" s="617"/>
      <c r="AF2008" s="617"/>
      <c r="AG2008" s="617"/>
      <c r="AH2008" s="617"/>
      <c r="AI2008" s="1369"/>
      <c r="AJ2008" s="1360"/>
      <c r="AK2008" s="1639"/>
      <c r="AL2008" s="1386"/>
      <c r="AM2008" s="1387"/>
      <c r="AQ2008" s="1"/>
    </row>
    <row r="2009" spans="1:43" s="565" customFormat="1" ht="14.45" customHeight="1" outlineLevel="1" x14ac:dyDescent="0.2">
      <c r="A2009" s="1388"/>
      <c r="B2009" s="1389" t="s">
        <v>2275</v>
      </c>
      <c r="C2009" s="1390" t="s">
        <v>2535</v>
      </c>
      <c r="D2009" s="1391" t="s">
        <v>907</v>
      </c>
      <c r="E2009" s="574" t="s">
        <v>698</v>
      </c>
      <c r="F2009" s="590">
        <v>300</v>
      </c>
      <c r="G2009" s="1503" t="s">
        <v>2762</v>
      </c>
      <c r="H2009"/>
      <c r="I2009" s="1502"/>
      <c r="J2009" s="1505" t="s">
        <v>3139</v>
      </c>
      <c r="K2009" s="617"/>
      <c r="L2009" s="680"/>
      <c r="M2009" s="617"/>
      <c r="N2009" s="1085"/>
      <c r="O2009" s="617"/>
      <c r="P2009" s="617"/>
      <c r="Q2009" s="617"/>
      <c r="R2009" s="617"/>
      <c r="S2009" s="617"/>
      <c r="T2009" s="617"/>
      <c r="U2009" s="617"/>
      <c r="V2009" s="617"/>
      <c r="W2009" s="617"/>
      <c r="X2009" s="617"/>
      <c r="Y2009" s="617"/>
      <c r="Z2009" s="617"/>
      <c r="AA2009" s="617"/>
      <c r="AB2009" s="617"/>
      <c r="AC2009" s="617"/>
      <c r="AD2009" s="617"/>
      <c r="AE2009" s="617"/>
      <c r="AF2009" s="617"/>
      <c r="AG2009" s="617"/>
      <c r="AH2009" s="617"/>
      <c r="AI2009" s="1392"/>
      <c r="AJ2009" s="1360"/>
      <c r="AK2009" s="1639"/>
      <c r="AL2009" s="1386"/>
      <c r="AM2009" s="1387"/>
      <c r="AQ2009" s="1"/>
    </row>
    <row r="2010" spans="1:43" s="565" customFormat="1" ht="14.45" customHeight="1" outlineLevel="1" x14ac:dyDescent="0.2">
      <c r="A2010" s="1388"/>
      <c r="B2010" s="1389" t="s">
        <v>2275</v>
      </c>
      <c r="C2010" s="1390" t="s">
        <v>2535</v>
      </c>
      <c r="D2010" s="1391" t="s">
        <v>907</v>
      </c>
      <c r="E2010" s="574" t="s">
        <v>698</v>
      </c>
      <c r="F2010" s="590">
        <v>300</v>
      </c>
      <c r="G2010" s="1503" t="s">
        <v>2762</v>
      </c>
      <c r="H2010"/>
      <c r="I2010" s="1502"/>
      <c r="J2010" s="1505" t="s">
        <v>3140</v>
      </c>
      <c r="K2010" s="617"/>
      <c r="L2010" s="680"/>
      <c r="M2010" s="617"/>
      <c r="N2010" s="1085"/>
      <c r="O2010" s="617"/>
      <c r="P2010" s="617"/>
      <c r="Q2010" s="617"/>
      <c r="R2010" s="617"/>
      <c r="S2010" s="617"/>
      <c r="T2010" s="617"/>
      <c r="U2010" s="617"/>
      <c r="V2010" s="617"/>
      <c r="W2010" s="617"/>
      <c r="X2010" s="617"/>
      <c r="Y2010" s="617"/>
      <c r="Z2010" s="617"/>
      <c r="AA2010" s="617"/>
      <c r="AB2010" s="617"/>
      <c r="AC2010" s="617"/>
      <c r="AD2010" s="617"/>
      <c r="AE2010" s="617"/>
      <c r="AF2010" s="617"/>
      <c r="AG2010" s="617"/>
      <c r="AH2010" s="617"/>
      <c r="AI2010" s="1369"/>
      <c r="AJ2010" s="1360"/>
      <c r="AK2010" s="1639"/>
      <c r="AL2010" s="1386"/>
      <c r="AM2010" s="1387"/>
      <c r="AQ2010" s="1"/>
    </row>
    <row r="2011" spans="1:43" s="565" customFormat="1" ht="14.45" customHeight="1" outlineLevel="1" x14ac:dyDescent="0.2">
      <c r="A2011" s="1388"/>
      <c r="B2011" s="1389" t="s">
        <v>2275</v>
      </c>
      <c r="C2011" s="1390" t="s">
        <v>2535</v>
      </c>
      <c r="D2011" s="1391" t="s">
        <v>907</v>
      </c>
      <c r="E2011" s="574" t="s">
        <v>698</v>
      </c>
      <c r="F2011" s="590">
        <v>300</v>
      </c>
      <c r="G2011" s="1503" t="s">
        <v>2762</v>
      </c>
      <c r="H2011"/>
      <c r="I2011" s="1502"/>
      <c r="J2011" s="1505" t="s">
        <v>3141</v>
      </c>
      <c r="K2011" s="617"/>
      <c r="L2011" s="680"/>
      <c r="M2011" s="617"/>
      <c r="N2011" s="1085"/>
      <c r="O2011" s="617"/>
      <c r="P2011" s="617"/>
      <c r="Q2011" s="617"/>
      <c r="R2011" s="617"/>
      <c r="S2011" s="617"/>
      <c r="T2011" s="617"/>
      <c r="U2011" s="617"/>
      <c r="V2011" s="617"/>
      <c r="W2011" s="617"/>
      <c r="X2011" s="617"/>
      <c r="Y2011" s="617"/>
      <c r="Z2011" s="617"/>
      <c r="AA2011" s="617"/>
      <c r="AB2011" s="617"/>
      <c r="AC2011" s="617"/>
      <c r="AD2011" s="617"/>
      <c r="AE2011" s="617"/>
      <c r="AF2011" s="617"/>
      <c r="AG2011" s="617"/>
      <c r="AH2011" s="617"/>
      <c r="AI2011" s="1369"/>
      <c r="AJ2011" s="1360"/>
      <c r="AK2011" s="1639"/>
      <c r="AL2011" s="1386"/>
      <c r="AQ2011" s="1"/>
    </row>
    <row r="2012" spans="1:43" s="565" customFormat="1" ht="14.45" customHeight="1" outlineLevel="1" x14ac:dyDescent="0.2">
      <c r="A2012" s="1388"/>
      <c r="B2012" s="1389" t="s">
        <v>2275</v>
      </c>
      <c r="C2012" s="1390" t="s">
        <v>2535</v>
      </c>
      <c r="D2012" s="1391" t="s">
        <v>907</v>
      </c>
      <c r="E2012" s="574" t="s">
        <v>698</v>
      </c>
      <c r="F2012" s="590">
        <v>300</v>
      </c>
      <c r="G2012" s="1503" t="s">
        <v>2762</v>
      </c>
      <c r="H2012" s="144"/>
      <c r="I2012" s="1507"/>
      <c r="J2012" s="1505" t="s">
        <v>605</v>
      </c>
      <c r="K2012" s="617"/>
      <c r="L2012" s="680"/>
      <c r="M2012" s="617"/>
      <c r="N2012" s="1085"/>
      <c r="O2012" s="617"/>
      <c r="P2012" s="617"/>
      <c r="Q2012" s="617"/>
      <c r="R2012" s="617"/>
      <c r="S2012" s="617"/>
      <c r="T2012" s="617"/>
      <c r="U2012" s="617"/>
      <c r="V2012" s="617"/>
      <c r="W2012" s="617"/>
      <c r="X2012" s="617"/>
      <c r="Y2012" s="617"/>
      <c r="Z2012" s="617"/>
      <c r="AA2012" s="617"/>
      <c r="AB2012" s="617"/>
      <c r="AC2012" s="617"/>
      <c r="AD2012" s="617"/>
      <c r="AE2012" s="617"/>
      <c r="AF2012" s="617"/>
      <c r="AG2012" s="617"/>
      <c r="AH2012" s="617"/>
      <c r="AI2012" s="1369"/>
      <c r="AJ2012" s="1360"/>
      <c r="AK2012" s="1639"/>
      <c r="AL2012" s="1386"/>
      <c r="AQ2012" s="1"/>
    </row>
    <row r="2013" spans="1:43" s="565" customFormat="1" ht="14.45" customHeight="1" outlineLevel="1" x14ac:dyDescent="0.2">
      <c r="A2013" s="1388"/>
      <c r="B2013" s="1389" t="s">
        <v>2275</v>
      </c>
      <c r="C2013" s="1390" t="s">
        <v>2535</v>
      </c>
      <c r="D2013" s="1391" t="s">
        <v>907</v>
      </c>
      <c r="E2013" s="574" t="s">
        <v>698</v>
      </c>
      <c r="F2013" s="590">
        <v>300</v>
      </c>
      <c r="G2013" s="1503" t="s">
        <v>2762</v>
      </c>
      <c r="H2013" s="90"/>
      <c r="I2013" s="1508"/>
      <c r="J2013" s="1509" t="s">
        <v>3142</v>
      </c>
      <c r="K2013" s="617"/>
      <c r="L2013" s="680"/>
      <c r="M2013" s="617"/>
      <c r="N2013" s="1085"/>
      <c r="O2013" s="617"/>
      <c r="P2013" s="617"/>
      <c r="Q2013" s="617"/>
      <c r="R2013" s="617"/>
      <c r="S2013" s="617"/>
      <c r="T2013" s="617"/>
      <c r="U2013" s="617"/>
      <c r="V2013" s="617"/>
      <c r="W2013" s="617"/>
      <c r="X2013" s="617"/>
      <c r="Y2013" s="617"/>
      <c r="Z2013" s="617"/>
      <c r="AA2013" s="617"/>
      <c r="AB2013" s="617"/>
      <c r="AC2013" s="617"/>
      <c r="AD2013" s="617"/>
      <c r="AE2013" s="617"/>
      <c r="AF2013" s="617"/>
      <c r="AG2013" s="617"/>
      <c r="AH2013" s="617"/>
      <c r="AI2013" s="1369"/>
      <c r="AJ2013" s="1360"/>
      <c r="AK2013" s="1639"/>
      <c r="AL2013" s="1386"/>
      <c r="AQ2013" s="1"/>
    </row>
    <row r="2014" spans="1:43" s="1" customFormat="1" ht="14.45" customHeight="1" outlineLevel="1" x14ac:dyDescent="0.2">
      <c r="A2014" s="1510"/>
      <c r="B2014" s="619" t="s">
        <v>2275</v>
      </c>
      <c r="C2014" s="1511" t="s">
        <v>2535</v>
      </c>
      <c r="D2014" s="1511" t="s">
        <v>907</v>
      </c>
      <c r="E2014"/>
      <c r="F2014" s="1512"/>
      <c r="G2014" s="1512"/>
      <c r="H2014"/>
      <c r="I2014" s="914"/>
      <c r="J2014" s="1513" t="s">
        <v>3143</v>
      </c>
      <c r="K2014" s="619"/>
      <c r="L2014" s="1514"/>
      <c r="M2014" s="619"/>
      <c r="N2014" s="619"/>
      <c r="O2014" s="619"/>
      <c r="P2014" s="619"/>
      <c r="Q2014" s="619"/>
      <c r="R2014" s="619"/>
      <c r="S2014" s="619"/>
      <c r="T2014" s="619"/>
      <c r="U2014" s="619"/>
      <c r="V2014" s="619"/>
      <c r="W2014" s="619"/>
      <c r="X2014" s="619"/>
      <c r="Y2014" s="619"/>
      <c r="Z2014" s="619"/>
      <c r="AA2014" s="619"/>
      <c r="AB2014" s="619"/>
      <c r="AC2014" s="619"/>
      <c r="AD2014" s="619"/>
      <c r="AE2014" s="619"/>
      <c r="AF2014" s="619"/>
      <c r="AG2014" t="s">
        <v>909</v>
      </c>
      <c r="AH2014" s="619"/>
      <c r="AI2014" s="598">
        <v>1089</v>
      </c>
      <c r="AJ2014" s="598"/>
      <c r="AK2014" s="1640"/>
      <c r="AL2014" s="1027"/>
    </row>
    <row r="2015" spans="1:43" s="1" customFormat="1" ht="14.45" customHeight="1" outlineLevel="1" x14ac:dyDescent="0.2">
      <c r="A2015" s="1510"/>
      <c r="B2015" s="619" t="s">
        <v>2275</v>
      </c>
      <c r="C2015" s="1511" t="s">
        <v>2535</v>
      </c>
      <c r="D2015" s="1511" t="s">
        <v>907</v>
      </c>
      <c r="E2015"/>
      <c r="F2015" s="1512"/>
      <c r="G2015" s="1512"/>
      <c r="H2015"/>
      <c r="I2015" s="914"/>
      <c r="J2015" s="1504" t="s">
        <v>3144</v>
      </c>
      <c r="K2015" s="619"/>
      <c r="L2015" s="1514"/>
      <c r="M2015" s="619"/>
      <c r="N2015" s="619"/>
      <c r="O2015" s="619"/>
      <c r="P2015" s="619"/>
      <c r="Q2015" s="619"/>
      <c r="R2015" s="619"/>
      <c r="S2015" s="619"/>
      <c r="T2015" s="619"/>
      <c r="U2015" s="619"/>
      <c r="V2015" s="619"/>
      <c r="W2015" s="619"/>
      <c r="X2015" s="619"/>
      <c r="Y2015" s="619"/>
      <c r="Z2015" s="619"/>
      <c r="AA2015" s="619"/>
      <c r="AB2015" s="619"/>
      <c r="AC2015" s="619"/>
      <c r="AD2015" s="619"/>
      <c r="AE2015" s="619"/>
      <c r="AF2015" s="619"/>
      <c r="AG2015" s="619"/>
      <c r="AH2015" s="619"/>
      <c r="AI2015" s="1515"/>
      <c r="AJ2015" s="598"/>
      <c r="AK2015" s="1640"/>
      <c r="AL2015" s="1027"/>
    </row>
    <row r="2016" spans="1:43" s="1" customFormat="1" ht="14.45" customHeight="1" outlineLevel="1" x14ac:dyDescent="0.2">
      <c r="A2016" s="1510"/>
      <c r="B2016" s="619" t="s">
        <v>2275</v>
      </c>
      <c r="C2016" s="1511" t="s">
        <v>2535</v>
      </c>
      <c r="D2016" s="1511" t="s">
        <v>907</v>
      </c>
      <c r="E2016"/>
      <c r="F2016" s="1512"/>
      <c r="G2016" s="1512"/>
      <c r="H2016"/>
      <c r="I2016" s="914"/>
      <c r="J2016" s="1516" t="s">
        <v>3145</v>
      </c>
      <c r="K2016" s="619"/>
      <c r="L2016" s="1514"/>
      <c r="M2016" s="619"/>
      <c r="N2016" s="619"/>
      <c r="O2016" s="619"/>
      <c r="P2016" s="619"/>
      <c r="Q2016" s="619"/>
      <c r="R2016" s="619"/>
      <c r="S2016" s="619"/>
      <c r="T2016" s="619"/>
      <c r="U2016" s="619"/>
      <c r="V2016" s="619"/>
      <c r="W2016" s="619"/>
      <c r="X2016" s="619"/>
      <c r="Y2016" s="619"/>
      <c r="Z2016" s="619"/>
      <c r="AA2016" s="619"/>
      <c r="AB2016" s="619"/>
      <c r="AC2016" s="619"/>
      <c r="AD2016" s="619"/>
      <c r="AE2016" s="619"/>
      <c r="AF2016" s="619"/>
      <c r="AG2016" s="619"/>
      <c r="AH2016" s="619"/>
      <c r="AI2016" s="1515"/>
      <c r="AJ2016" s="598"/>
      <c r="AK2016" s="1640"/>
      <c r="AL2016" s="1027"/>
    </row>
    <row r="2017" spans="1:41" ht="16.5" customHeight="1" x14ac:dyDescent="0.25">
      <c r="A2017" s="793"/>
      <c r="B2017" s="809" t="s">
        <v>2275</v>
      </c>
      <c r="C2017" s="988" t="s">
        <v>2536</v>
      </c>
      <c r="D2017" s="988" t="s">
        <v>917</v>
      </c>
      <c r="E2017" s="605" t="s">
        <v>3089</v>
      </c>
      <c r="F2017" s="605"/>
      <c r="G2017" s="605"/>
      <c r="H2017" s="1"/>
      <c r="I2017" s="928"/>
      <c r="J2017" s="589" t="s">
        <v>3662</v>
      </c>
      <c r="K2017" s="586"/>
      <c r="L2017" s="673"/>
      <c r="M2017" s="586"/>
      <c r="N2017" s="1080"/>
      <c r="O2017" s="586"/>
      <c r="P2017" s="586"/>
      <c r="Q2017" s="1080"/>
      <c r="R2017" s="1080"/>
      <c r="S2017" s="1080"/>
      <c r="T2017" s="586"/>
      <c r="U2017" s="586"/>
      <c r="V2017" s="586"/>
      <c r="W2017" s="586"/>
      <c r="X2017" s="586"/>
      <c r="Y2017" s="586"/>
      <c r="Z2017" s="586"/>
      <c r="AA2017" s="586"/>
      <c r="AB2017" s="586"/>
      <c r="AC2017" s="586"/>
      <c r="AD2017" s="586"/>
      <c r="AE2017" s="586"/>
      <c r="AF2017" s="586"/>
      <c r="AG2017" s="586"/>
      <c r="AH2017" s="586"/>
      <c r="AI2017" s="612"/>
      <c r="AJ2017" s="587"/>
      <c r="AM2017"/>
      <c r="AO2017" t="e">
        <v>#NAME?</v>
      </c>
    </row>
    <row r="2018" spans="1:41" ht="14.45" customHeight="1" x14ac:dyDescent="0.2">
      <c r="A2018" s="231" t="s">
        <v>2338</v>
      </c>
      <c r="B2018" s="781" t="s">
        <v>2275</v>
      </c>
      <c r="C2018" s="977" t="s">
        <v>2536</v>
      </c>
      <c r="D2018" s="977" t="s">
        <v>917</v>
      </c>
      <c r="E2018" s="579">
        <v>117</v>
      </c>
      <c r="F2018" s="576">
        <v>313</v>
      </c>
      <c r="G2018" s="576" t="s">
        <v>919</v>
      </c>
      <c r="H2018" s="576" t="s">
        <v>2306</v>
      </c>
      <c r="I2018" s="926"/>
      <c r="J2018" s="577" t="s">
        <v>918</v>
      </c>
      <c r="K2018" s="578"/>
      <c r="L2018" s="674"/>
      <c r="M2018" s="578"/>
      <c r="N2018" s="1081"/>
      <c r="O2018" s="578"/>
      <c r="P2018" s="578"/>
      <c r="Q2018" s="1081"/>
      <c r="R2018" s="1081"/>
      <c r="S2018" s="1081"/>
      <c r="T2018" s="578"/>
      <c r="U2018" s="578"/>
      <c r="V2018" s="578"/>
      <c r="W2018" s="578"/>
      <c r="X2018" s="578"/>
      <c r="Y2018" s="578"/>
      <c r="Z2018" s="578"/>
      <c r="AA2018" s="578"/>
      <c r="AB2018" s="578"/>
      <c r="AC2018" s="578"/>
      <c r="AD2018" s="578"/>
      <c r="AE2018" s="578"/>
      <c r="AF2018" s="578"/>
      <c r="AG2018" s="578" t="s">
        <v>909</v>
      </c>
      <c r="AH2018" s="578"/>
      <c r="AI2018" s="1362">
        <v>2117.9899999999998</v>
      </c>
      <c r="AJ2018" s="585"/>
      <c r="AM2018" s="751" t="s">
        <v>2604</v>
      </c>
      <c r="AN2018" t="b">
        <v>0</v>
      </c>
      <c r="AO2018" t="e">
        <v>#NAME?</v>
      </c>
    </row>
    <row r="2019" spans="1:41" ht="14.45" customHeight="1" x14ac:dyDescent="0.2">
      <c r="A2019" s="231" t="s">
        <v>2339</v>
      </c>
      <c r="B2019" s="781" t="s">
        <v>2275</v>
      </c>
      <c r="C2019" s="977" t="s">
        <v>2536</v>
      </c>
      <c r="D2019" s="977" t="s">
        <v>917</v>
      </c>
      <c r="E2019" s="571">
        <v>117</v>
      </c>
      <c r="F2019" s="568">
        <v>313</v>
      </c>
      <c r="G2019" s="568" t="s">
        <v>921</v>
      </c>
      <c r="H2019" s="568" t="s">
        <v>2306</v>
      </c>
      <c r="I2019" s="922"/>
      <c r="J2019" s="570" t="s">
        <v>920</v>
      </c>
      <c r="K2019" s="565"/>
      <c r="L2019" s="675"/>
      <c r="M2019" s="565"/>
      <c r="N2019" s="1078"/>
      <c r="O2019" s="565"/>
      <c r="P2019" s="565"/>
      <c r="Q2019" s="1078"/>
      <c r="R2019" s="1078"/>
      <c r="S2019" s="1078"/>
      <c r="T2019" s="565"/>
      <c r="U2019" s="565"/>
      <c r="V2019" s="565"/>
      <c r="W2019" s="565"/>
      <c r="X2019" s="565"/>
      <c r="Y2019" s="565"/>
      <c r="Z2019" s="565"/>
      <c r="AA2019" s="565"/>
      <c r="AB2019" s="565"/>
      <c r="AC2019" s="565"/>
      <c r="AD2019" s="565"/>
      <c r="AE2019" s="565"/>
      <c r="AF2019" s="565"/>
      <c r="AG2019" s="565" t="s">
        <v>909</v>
      </c>
      <c r="AH2019" s="565"/>
      <c r="AI2019" s="1362">
        <v>1868.88</v>
      </c>
      <c r="AJ2019" s="580"/>
      <c r="AM2019" s="751" t="s">
        <v>2604</v>
      </c>
      <c r="AN2019" t="b">
        <v>0</v>
      </c>
      <c r="AO2019" t="e">
        <v>#NAME?</v>
      </c>
    </row>
    <row r="2020" spans="1:41" ht="14.45" customHeight="1" x14ac:dyDescent="0.2">
      <c r="A2020" s="231" t="s">
        <v>2340</v>
      </c>
      <c r="B2020" s="781" t="s">
        <v>2275</v>
      </c>
      <c r="C2020" s="977" t="s">
        <v>2536</v>
      </c>
      <c r="D2020" s="977" t="s">
        <v>917</v>
      </c>
      <c r="E2020" s="571">
        <v>117</v>
      </c>
      <c r="F2020" s="568">
        <v>313</v>
      </c>
      <c r="G2020" s="568" t="s">
        <v>923</v>
      </c>
      <c r="H2020" s="568" t="s">
        <v>2306</v>
      </c>
      <c r="I2020" s="922"/>
      <c r="J2020" s="570" t="s">
        <v>922</v>
      </c>
      <c r="K2020" s="565"/>
      <c r="L2020" s="675"/>
      <c r="M2020" s="565"/>
      <c r="N2020" s="1078"/>
      <c r="O2020" s="565"/>
      <c r="P2020" s="565"/>
      <c r="Q2020" s="1078"/>
      <c r="R2020" s="1078"/>
      <c r="S2020" s="1078"/>
      <c r="T2020" s="565"/>
      <c r="U2020" s="565"/>
      <c r="V2020" s="565"/>
      <c r="W2020" s="565"/>
      <c r="X2020" s="565"/>
      <c r="Y2020" s="565"/>
      <c r="Z2020" s="565"/>
      <c r="AA2020" s="565"/>
      <c r="AB2020" s="565"/>
      <c r="AC2020" s="565"/>
      <c r="AD2020" s="565"/>
      <c r="AE2020" s="565"/>
      <c r="AF2020" s="565"/>
      <c r="AG2020" s="565" t="s">
        <v>909</v>
      </c>
      <c r="AH2020" s="565"/>
      <c r="AI2020" s="1362">
        <v>1890.46</v>
      </c>
      <c r="AJ2020" s="580"/>
      <c r="AM2020" s="751" t="s">
        <v>2604</v>
      </c>
      <c r="AN2020" t="b">
        <v>0</v>
      </c>
      <c r="AO2020" t="e">
        <v>#NAME?</v>
      </c>
    </row>
    <row r="2021" spans="1:41" ht="14.45" customHeight="1" x14ac:dyDescent="0.2">
      <c r="A2021" s="231" t="s">
        <v>2341</v>
      </c>
      <c r="B2021" s="781" t="s">
        <v>2276</v>
      </c>
      <c r="C2021" s="977" t="s">
        <v>2536</v>
      </c>
      <c r="D2021" s="977" t="s">
        <v>917</v>
      </c>
      <c r="E2021" s="571">
        <v>204</v>
      </c>
      <c r="F2021" s="568">
        <v>205</v>
      </c>
      <c r="G2021" s="568" t="s">
        <v>925</v>
      </c>
      <c r="H2021" s="568" t="s">
        <v>2306</v>
      </c>
      <c r="I2021" s="922"/>
      <c r="J2021" s="570" t="s">
        <v>924</v>
      </c>
      <c r="K2021" s="565"/>
      <c r="L2021" s="675"/>
      <c r="M2021" s="565"/>
      <c r="N2021" s="1078"/>
      <c r="O2021" s="565"/>
      <c r="P2021" s="565"/>
      <c r="Q2021" s="1078"/>
      <c r="R2021" s="1078"/>
      <c r="S2021" s="1078"/>
      <c r="T2021" s="565"/>
      <c r="U2021" s="565"/>
      <c r="V2021" s="565"/>
      <c r="W2021" s="565"/>
      <c r="X2021" s="565"/>
      <c r="Y2021" s="565"/>
      <c r="Z2021" s="565"/>
      <c r="AA2021" s="565"/>
      <c r="AB2021" s="565"/>
      <c r="AC2021" s="565"/>
      <c r="AD2021" s="565"/>
      <c r="AE2021" s="565"/>
      <c r="AF2021" s="565"/>
      <c r="AG2021" s="565" t="s">
        <v>909</v>
      </c>
      <c r="AH2021" s="565"/>
      <c r="AI2021" s="1362">
        <v>848.26</v>
      </c>
      <c r="AJ2021" s="580"/>
      <c r="AM2021" s="751" t="s">
        <v>2604</v>
      </c>
      <c r="AN2021" t="b">
        <v>0</v>
      </c>
      <c r="AO2021" t="e">
        <v>#NAME?</v>
      </c>
    </row>
    <row r="2022" spans="1:41" ht="14.45" customHeight="1" x14ac:dyDescent="0.2">
      <c r="A2022" s="231" t="s">
        <v>2342</v>
      </c>
      <c r="B2022" s="781" t="s">
        <v>2276</v>
      </c>
      <c r="C2022" s="977" t="s">
        <v>2536</v>
      </c>
      <c r="D2022" s="977" t="s">
        <v>917</v>
      </c>
      <c r="E2022" s="571">
        <v>204</v>
      </c>
      <c r="F2022" s="568">
        <v>205</v>
      </c>
      <c r="G2022" s="568" t="s">
        <v>927</v>
      </c>
      <c r="H2022" s="568" t="s">
        <v>2306</v>
      </c>
      <c r="I2022" s="922"/>
      <c r="J2022" s="1103" t="s">
        <v>926</v>
      </c>
      <c r="K2022" s="565"/>
      <c r="L2022" s="675"/>
      <c r="M2022" s="565"/>
      <c r="N2022" s="1078"/>
      <c r="O2022" s="565"/>
      <c r="P2022" s="565"/>
      <c r="Q2022" s="1078"/>
      <c r="R2022" s="1078"/>
      <c r="S2022" s="1078"/>
      <c r="T2022" s="565"/>
      <c r="U2022" s="565"/>
      <c r="V2022" s="565"/>
      <c r="W2022" s="565"/>
      <c r="X2022" s="565"/>
      <c r="Y2022" s="565"/>
      <c r="Z2022" s="565"/>
      <c r="AA2022" s="565"/>
      <c r="AB2022" s="565"/>
      <c r="AC2022" s="565"/>
      <c r="AD2022" s="565"/>
      <c r="AE2022" s="565"/>
      <c r="AF2022" s="565"/>
      <c r="AG2022" s="565" t="s">
        <v>909</v>
      </c>
      <c r="AH2022" s="565"/>
      <c r="AI2022" s="1362">
        <v>7811.18</v>
      </c>
      <c r="AJ2022" s="580"/>
      <c r="AM2022" s="751" t="s">
        <v>2604</v>
      </c>
      <c r="AN2022" t="b">
        <v>0</v>
      </c>
      <c r="AO2022" t="e">
        <v>#NAME?</v>
      </c>
    </row>
    <row r="2023" spans="1:41" ht="14.45" customHeight="1" x14ac:dyDescent="0.2">
      <c r="A2023" s="231" t="s">
        <v>2343</v>
      </c>
      <c r="B2023" s="781" t="s">
        <v>2276</v>
      </c>
      <c r="C2023" s="977" t="s">
        <v>2536</v>
      </c>
      <c r="D2023" s="977" t="s">
        <v>917</v>
      </c>
      <c r="E2023" s="571">
        <v>204</v>
      </c>
      <c r="F2023" s="568">
        <v>205</v>
      </c>
      <c r="G2023" s="568" t="s">
        <v>929</v>
      </c>
      <c r="H2023" s="568" t="s">
        <v>2306</v>
      </c>
      <c r="I2023" s="922"/>
      <c r="J2023" s="1103" t="s">
        <v>928</v>
      </c>
      <c r="K2023" s="565"/>
      <c r="L2023" s="675"/>
      <c r="M2023" s="565"/>
      <c r="N2023" s="1078"/>
      <c r="O2023" s="565"/>
      <c r="P2023" s="565"/>
      <c r="Q2023" s="1078"/>
      <c r="R2023" s="1078"/>
      <c r="S2023" s="1078"/>
      <c r="T2023" s="565"/>
      <c r="U2023" s="565"/>
      <c r="V2023" s="565"/>
      <c r="W2023" s="565"/>
      <c r="X2023" s="565"/>
      <c r="Y2023" s="565"/>
      <c r="Z2023" s="565"/>
      <c r="AA2023" s="565"/>
      <c r="AB2023" s="565"/>
      <c r="AC2023" s="565"/>
      <c r="AD2023" s="565"/>
      <c r="AE2023" s="565"/>
      <c r="AF2023" s="565"/>
      <c r="AG2023" s="565" t="s">
        <v>909</v>
      </c>
      <c r="AH2023" s="565"/>
      <c r="AI2023" s="1449">
        <v>12760.27</v>
      </c>
      <c r="AJ2023" s="580"/>
      <c r="AM2023" s="751" t="s">
        <v>2604</v>
      </c>
      <c r="AN2023" t="b">
        <v>0</v>
      </c>
      <c r="AO2023" t="e">
        <v>#NAME?</v>
      </c>
    </row>
    <row r="2024" spans="1:41" ht="14.45" customHeight="1" x14ac:dyDescent="0.2">
      <c r="A2024" s="231" t="s">
        <v>2344</v>
      </c>
      <c r="B2024" s="781" t="s">
        <v>2276</v>
      </c>
      <c r="C2024" s="977" t="s">
        <v>2536</v>
      </c>
      <c r="D2024" s="977" t="s">
        <v>917</v>
      </c>
      <c r="E2024" s="571">
        <v>204</v>
      </c>
      <c r="F2024" s="568">
        <v>205</v>
      </c>
      <c r="G2024" s="568" t="s">
        <v>931</v>
      </c>
      <c r="H2024" s="568" t="s">
        <v>2306</v>
      </c>
      <c r="I2024" s="922"/>
      <c r="J2024" s="1103" t="s">
        <v>930</v>
      </c>
      <c r="K2024" s="565"/>
      <c r="L2024" s="675"/>
      <c r="M2024" s="565"/>
      <c r="N2024" s="1078"/>
      <c r="O2024" s="565"/>
      <c r="P2024" s="565"/>
      <c r="Q2024" s="1078"/>
      <c r="R2024" s="1078"/>
      <c r="S2024" s="1078"/>
      <c r="T2024" s="565"/>
      <c r="U2024" s="565"/>
      <c r="V2024" s="565"/>
      <c r="W2024" s="565"/>
      <c r="X2024" s="565"/>
      <c r="Y2024" s="565"/>
      <c r="Z2024" s="565"/>
      <c r="AA2024" s="565"/>
      <c r="AB2024" s="565"/>
      <c r="AC2024" s="565"/>
      <c r="AD2024" s="565"/>
      <c r="AE2024" s="565"/>
      <c r="AF2024" s="565"/>
      <c r="AG2024" s="565" t="s">
        <v>909</v>
      </c>
      <c r="AH2024" s="565"/>
      <c r="AI2024" s="1449">
        <v>4405.4799999999996</v>
      </c>
      <c r="AJ2024" s="580"/>
      <c r="AM2024" s="751" t="s">
        <v>2604</v>
      </c>
      <c r="AN2024" t="b">
        <v>0</v>
      </c>
      <c r="AO2024" t="e">
        <v>#NAME?</v>
      </c>
    </row>
    <row r="2025" spans="1:41" ht="14.45" customHeight="1" x14ac:dyDescent="0.2">
      <c r="A2025" s="231" t="s">
        <v>2345</v>
      </c>
      <c r="B2025" s="781" t="s">
        <v>2276</v>
      </c>
      <c r="C2025" s="977" t="s">
        <v>2536</v>
      </c>
      <c r="D2025" s="977" t="s">
        <v>917</v>
      </c>
      <c r="E2025" s="571">
        <v>204</v>
      </c>
      <c r="F2025" s="568">
        <v>205</v>
      </c>
      <c r="G2025" s="568" t="s">
        <v>933</v>
      </c>
      <c r="H2025" s="568" t="s">
        <v>2306</v>
      </c>
      <c r="I2025" s="922"/>
      <c r="J2025" s="1103" t="s">
        <v>932</v>
      </c>
      <c r="K2025" s="565"/>
      <c r="L2025" s="675"/>
      <c r="M2025" s="565"/>
      <c r="N2025" s="1078"/>
      <c r="O2025" s="565"/>
      <c r="P2025" s="565"/>
      <c r="Q2025" s="1078"/>
      <c r="R2025" s="1078"/>
      <c r="S2025" s="1078"/>
      <c r="T2025" s="565"/>
      <c r="U2025" s="565"/>
      <c r="V2025" s="565"/>
      <c r="W2025" s="565"/>
      <c r="X2025" s="565"/>
      <c r="Y2025" s="565"/>
      <c r="Z2025" s="565"/>
      <c r="AA2025" s="565"/>
      <c r="AB2025" s="565"/>
      <c r="AC2025" s="565"/>
      <c r="AD2025" s="565"/>
      <c r="AE2025" s="565"/>
      <c r="AF2025" s="565"/>
      <c r="AG2025" s="565" t="s">
        <v>909</v>
      </c>
      <c r="AH2025" s="565"/>
      <c r="AI2025" s="1449">
        <v>14372.51</v>
      </c>
      <c r="AJ2025" s="580"/>
      <c r="AM2025" s="751" t="s">
        <v>2604</v>
      </c>
      <c r="AN2025" t="b">
        <v>0</v>
      </c>
      <c r="AO2025" t="e">
        <v>#NAME?</v>
      </c>
    </row>
    <row r="2026" spans="1:41" ht="14.45" customHeight="1" x14ac:dyDescent="0.2">
      <c r="A2026" s="231" t="s">
        <v>2346</v>
      </c>
      <c r="B2026" s="781" t="s">
        <v>2276</v>
      </c>
      <c r="C2026" s="977" t="s">
        <v>2536</v>
      </c>
      <c r="D2026" s="977" t="s">
        <v>917</v>
      </c>
      <c r="E2026" s="571">
        <v>204</v>
      </c>
      <c r="F2026" s="568">
        <v>205</v>
      </c>
      <c r="G2026" s="568" t="s">
        <v>935</v>
      </c>
      <c r="H2026" s="568" t="s">
        <v>2306</v>
      </c>
      <c r="I2026" s="922"/>
      <c r="J2026" s="1103" t="s">
        <v>934</v>
      </c>
      <c r="K2026" s="565"/>
      <c r="L2026" s="675"/>
      <c r="M2026" s="565"/>
      <c r="N2026" s="1078"/>
      <c r="O2026" s="565"/>
      <c r="P2026" s="565"/>
      <c r="Q2026" s="1078"/>
      <c r="R2026" s="1078"/>
      <c r="S2026" s="1078"/>
      <c r="T2026" s="565"/>
      <c r="U2026" s="565"/>
      <c r="V2026" s="565"/>
      <c r="W2026" s="565"/>
      <c r="X2026" s="565"/>
      <c r="Y2026" s="565"/>
      <c r="Z2026" s="565"/>
      <c r="AA2026" s="565"/>
      <c r="AB2026" s="565"/>
      <c r="AC2026" s="565"/>
      <c r="AD2026" s="565"/>
      <c r="AE2026" s="565"/>
      <c r="AF2026" s="565"/>
      <c r="AG2026" s="565" t="s">
        <v>909</v>
      </c>
      <c r="AH2026" s="565"/>
      <c r="AI2026" s="1449">
        <v>23621.42</v>
      </c>
      <c r="AJ2026" s="580"/>
      <c r="AM2026" s="751" t="s">
        <v>2604</v>
      </c>
      <c r="AN2026" t="b">
        <v>0</v>
      </c>
      <c r="AO2026" t="e">
        <v>#NAME?</v>
      </c>
    </row>
    <row r="2027" spans="1:41" ht="14.45" customHeight="1" x14ac:dyDescent="0.2">
      <c r="A2027" s="798" t="s">
        <v>2347</v>
      </c>
      <c r="B2027" s="781" t="s">
        <v>2276</v>
      </c>
      <c r="C2027" s="977" t="s">
        <v>2536</v>
      </c>
      <c r="D2027" s="977" t="s">
        <v>917</v>
      </c>
      <c r="E2027" s="697">
        <v>204</v>
      </c>
      <c r="F2027" s="693">
        <v>205</v>
      </c>
      <c r="G2027" s="693" t="s">
        <v>937</v>
      </c>
      <c r="H2027" s="693" t="s">
        <v>2306</v>
      </c>
      <c r="I2027" s="927"/>
      <c r="J2027" s="1104" t="s">
        <v>936</v>
      </c>
      <c r="K2027" s="695"/>
      <c r="L2027" s="696"/>
      <c r="M2027" s="695"/>
      <c r="N2027" s="1082"/>
      <c r="O2027" s="695"/>
      <c r="P2027" s="695"/>
      <c r="Q2027" s="1082"/>
      <c r="R2027" s="1082"/>
      <c r="S2027" s="1082"/>
      <c r="T2027" s="695"/>
      <c r="U2027" s="695"/>
      <c r="V2027" s="695"/>
      <c r="W2027" s="695"/>
      <c r="X2027" s="695"/>
      <c r="Y2027" s="695"/>
      <c r="Z2027" s="695"/>
      <c r="AA2027" s="695"/>
      <c r="AB2027" s="695"/>
      <c r="AC2027" s="695"/>
      <c r="AD2027" s="695"/>
      <c r="AE2027" s="695"/>
      <c r="AF2027" s="695"/>
      <c r="AG2027" s="695" t="s">
        <v>909</v>
      </c>
      <c r="AH2027" s="695"/>
      <c r="AI2027" s="1449">
        <v>23786.07</v>
      </c>
      <c r="AJ2027" s="698"/>
      <c r="AM2027" s="751" t="s">
        <v>2604</v>
      </c>
      <c r="AN2027" t="b">
        <v>0</v>
      </c>
      <c r="AO2027" t="e">
        <v>#NAME?</v>
      </c>
    </row>
    <row r="2028" spans="1:41" ht="14.45" customHeight="1" x14ac:dyDescent="0.2">
      <c r="A2028" s="798" t="s">
        <v>2348</v>
      </c>
      <c r="B2028" s="781" t="s">
        <v>2276</v>
      </c>
      <c r="C2028" s="977" t="s">
        <v>2536</v>
      </c>
      <c r="D2028" s="977" t="s">
        <v>917</v>
      </c>
      <c r="E2028" s="1">
        <v>204</v>
      </c>
      <c r="F2028" s="1">
        <v>205</v>
      </c>
      <c r="G2028" s="1" t="s">
        <v>1935</v>
      </c>
      <c r="H2028" s="1" t="s">
        <v>2306</v>
      </c>
      <c r="I2028" s="928"/>
      <c r="J2028" s="1105" t="s">
        <v>1934</v>
      </c>
      <c r="K2028" s="1"/>
      <c r="L2028" s="678"/>
      <c r="M2028" s="1"/>
      <c r="N2028" s="2"/>
      <c r="O2028" s="1"/>
      <c r="P2028" s="1"/>
      <c r="Q2028" s="2"/>
      <c r="R2028" s="2"/>
      <c r="S2028" s="2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 t="s">
        <v>909</v>
      </c>
      <c r="AH2028" s="1"/>
      <c r="AI2028" s="1449">
        <v>7345.9</v>
      </c>
      <c r="AJ2028" s="594"/>
      <c r="AM2028" s="751" t="s">
        <v>2604</v>
      </c>
      <c r="AN2028" t="b">
        <v>0</v>
      </c>
      <c r="AO2028" t="e">
        <v>#NAME?</v>
      </c>
    </row>
    <row r="2029" spans="1:41" ht="14.45" customHeight="1" x14ac:dyDescent="0.2">
      <c r="A2029" s="799" t="s">
        <v>2349</v>
      </c>
      <c r="B2029" s="807" t="s">
        <v>2276</v>
      </c>
      <c r="C2029" s="978" t="s">
        <v>2536</v>
      </c>
      <c r="D2029" s="978" t="s">
        <v>917</v>
      </c>
      <c r="E2029" s="1">
        <v>204</v>
      </c>
      <c r="F2029" s="1">
        <v>205</v>
      </c>
      <c r="G2029" s="1" t="s">
        <v>1937</v>
      </c>
      <c r="H2029" s="1" t="s">
        <v>2306</v>
      </c>
      <c r="I2029" s="928"/>
      <c r="J2029" s="1105" t="s">
        <v>1936</v>
      </c>
      <c r="K2029" s="1"/>
      <c r="L2029" s="678"/>
      <c r="M2029" s="1"/>
      <c r="N2029" s="2"/>
      <c r="O2029" s="1"/>
      <c r="P2029" s="1"/>
      <c r="Q2029" s="2"/>
      <c r="R2029" s="2"/>
      <c r="S2029" s="2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 t="s">
        <v>909</v>
      </c>
      <c r="AH2029" s="1"/>
      <c r="AI2029" s="1449">
        <v>5443.61</v>
      </c>
      <c r="AJ2029" s="594"/>
      <c r="AM2029" s="751" t="s">
        <v>2604</v>
      </c>
      <c r="AN2029" t="b">
        <v>0</v>
      </c>
      <c r="AO2029" t="e">
        <v>#NAME?</v>
      </c>
    </row>
    <row r="2030" spans="1:41" ht="14.45" customHeight="1" x14ac:dyDescent="0.2">
      <c r="A2030" s="787"/>
      <c r="B2030" s="816"/>
      <c r="C2030" s="984"/>
      <c r="D2030" s="984"/>
      <c r="E2030" s="1"/>
      <c r="F2030" s="1"/>
      <c r="G2030" s="1"/>
      <c r="H2030" s="1"/>
      <c r="I2030" s="928"/>
      <c r="J2030" s="597" t="s">
        <v>3661</v>
      </c>
      <c r="K2030" s="1"/>
      <c r="L2030" s="678"/>
      <c r="M2030" s="1"/>
      <c r="N2030" s="2"/>
      <c r="O2030" s="1"/>
      <c r="P2030" s="1"/>
      <c r="Q2030" s="2"/>
      <c r="R2030" s="2"/>
      <c r="S2030" s="2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901"/>
      <c r="AJ2030" s="594"/>
      <c r="AM2030" s="751"/>
    </row>
    <row r="2031" spans="1:41" ht="16.5" customHeight="1" x14ac:dyDescent="0.25">
      <c r="A2031" s="793"/>
      <c r="B2031" s="809" t="s">
        <v>2276</v>
      </c>
      <c r="C2031" s="988" t="s">
        <v>2537</v>
      </c>
      <c r="D2031" s="988" t="s">
        <v>938</v>
      </c>
      <c r="E2031" s="600" t="s">
        <v>698</v>
      </c>
      <c r="F2031" s="600"/>
      <c r="G2031" s="600"/>
      <c r="H2031" s="586"/>
      <c r="I2031" s="925"/>
      <c r="J2031" s="589" t="s">
        <v>938</v>
      </c>
      <c r="K2031" s="586"/>
      <c r="L2031" s="673"/>
      <c r="M2031" s="586"/>
      <c r="N2031" s="1080"/>
      <c r="O2031" s="586"/>
      <c r="P2031" s="586"/>
      <c r="Q2031" s="1080"/>
      <c r="R2031" s="1080"/>
      <c r="S2031" s="1080"/>
      <c r="T2031" s="586"/>
      <c r="U2031" s="586"/>
      <c r="V2031" s="586"/>
      <c r="W2031" s="586"/>
      <c r="X2031" s="586"/>
      <c r="Y2031" s="586"/>
      <c r="Z2031" s="586"/>
      <c r="AA2031" s="586"/>
      <c r="AB2031" s="586"/>
      <c r="AC2031" s="586"/>
      <c r="AD2031" s="586"/>
      <c r="AE2031" s="586"/>
      <c r="AF2031" s="586"/>
      <c r="AG2031" s="586"/>
      <c r="AH2031" s="586"/>
      <c r="AI2031" s="612"/>
      <c r="AJ2031" s="587"/>
      <c r="AM2031"/>
      <c r="AO2031" t="e">
        <v>#NAME?</v>
      </c>
    </row>
    <row r="2032" spans="1:41" ht="14.45" customHeight="1" x14ac:dyDescent="0.2">
      <c r="A2032" s="231" t="s">
        <v>2350</v>
      </c>
      <c r="B2032" s="781" t="s">
        <v>2276</v>
      </c>
      <c r="C2032" s="977" t="s">
        <v>2537</v>
      </c>
      <c r="D2032" s="977" t="s">
        <v>938</v>
      </c>
      <c r="E2032" s="579">
        <v>204</v>
      </c>
      <c r="F2032" s="576">
        <v>270</v>
      </c>
      <c r="G2032" s="576" t="s">
        <v>939</v>
      </c>
      <c r="H2032" s="576" t="s">
        <v>2306</v>
      </c>
      <c r="I2032" s="926"/>
      <c r="J2032" s="577" t="s">
        <v>1762</v>
      </c>
      <c r="K2032" s="578"/>
      <c r="L2032" s="674"/>
      <c r="M2032" s="578"/>
      <c r="N2032" s="1081"/>
      <c r="O2032" s="578"/>
      <c r="P2032" s="578"/>
      <c r="Q2032" s="1081"/>
      <c r="R2032" s="1081"/>
      <c r="S2032" s="1081"/>
      <c r="T2032" s="578"/>
      <c r="U2032" s="578"/>
      <c r="V2032" s="578"/>
      <c r="W2032" s="578"/>
      <c r="X2032" s="578"/>
      <c r="Y2032" s="578"/>
      <c r="Z2032" s="578"/>
      <c r="AA2032" s="578"/>
      <c r="AB2032" s="578"/>
      <c r="AC2032" s="578"/>
      <c r="AD2032" s="578"/>
      <c r="AE2032" s="578"/>
      <c r="AF2032" s="578"/>
      <c r="AG2032" s="578" t="s">
        <v>909</v>
      </c>
      <c r="AH2032" s="578"/>
      <c r="AI2032" s="599">
        <v>105</v>
      </c>
      <c r="AJ2032" s="585"/>
      <c r="AM2032" s="751" t="s">
        <v>2604</v>
      </c>
      <c r="AN2032" t="b">
        <v>0</v>
      </c>
      <c r="AO2032" t="e">
        <v>#NAME?</v>
      </c>
    </row>
    <row r="2033" spans="1:41" ht="14.45" customHeight="1" outlineLevel="1" x14ac:dyDescent="0.2">
      <c r="A2033" s="793"/>
      <c r="B2033" s="783" t="s">
        <v>2276</v>
      </c>
      <c r="C2033" s="982" t="s">
        <v>2537</v>
      </c>
      <c r="D2033" s="982" t="s">
        <v>938</v>
      </c>
      <c r="E2033" s="778">
        <v>204</v>
      </c>
      <c r="F2033" s="574">
        <v>270</v>
      </c>
      <c r="G2033" s="574" t="s">
        <v>939</v>
      </c>
      <c r="H2033" s="568"/>
      <c r="I2033" s="923" t="s">
        <v>587</v>
      </c>
      <c r="J2033" s="625" t="s">
        <v>3532</v>
      </c>
      <c r="K2033" s="565"/>
      <c r="L2033" s="675"/>
      <c r="M2033" s="565"/>
      <c r="N2033" s="1078"/>
      <c r="O2033" s="565"/>
      <c r="P2033" s="565"/>
      <c r="Q2033" s="1078"/>
      <c r="R2033" s="1078"/>
      <c r="S2033" s="1078"/>
      <c r="T2033" s="565"/>
      <c r="U2033" s="565"/>
      <c r="V2033" s="565"/>
      <c r="W2033" s="565"/>
      <c r="X2033" s="565"/>
      <c r="Y2033" s="565"/>
      <c r="Z2033" s="565"/>
      <c r="AA2033" s="565"/>
      <c r="AB2033" s="565"/>
      <c r="AC2033" s="565"/>
      <c r="AD2033" s="565"/>
      <c r="AE2033" s="565"/>
      <c r="AF2033" s="565"/>
      <c r="AG2033" s="565"/>
      <c r="AH2033" s="565"/>
      <c r="AI2033" s="1360"/>
      <c r="AJ2033" s="580"/>
      <c r="AM2033"/>
      <c r="AO2033" t="e">
        <v>#NAME?</v>
      </c>
    </row>
    <row r="2034" spans="1:41" ht="14.45" customHeight="1" x14ac:dyDescent="0.2">
      <c r="A2034" s="231" t="s">
        <v>2351</v>
      </c>
      <c r="B2034" s="781" t="s">
        <v>2276</v>
      </c>
      <c r="C2034" s="977" t="s">
        <v>2537</v>
      </c>
      <c r="D2034" s="977" t="s">
        <v>938</v>
      </c>
      <c r="E2034" s="571">
        <v>205</v>
      </c>
      <c r="F2034" s="568">
        <v>208</v>
      </c>
      <c r="G2034" s="568" t="s">
        <v>941</v>
      </c>
      <c r="H2034" s="568" t="s">
        <v>2306</v>
      </c>
      <c r="I2034" s="922"/>
      <c r="J2034" s="570" t="s">
        <v>940</v>
      </c>
      <c r="K2034" s="565"/>
      <c r="L2034" s="675"/>
      <c r="M2034" s="565"/>
      <c r="N2034" s="1078"/>
      <c r="O2034" s="565"/>
      <c r="P2034" s="565"/>
      <c r="Q2034" s="1078"/>
      <c r="R2034" s="1078"/>
      <c r="S2034" s="1078"/>
      <c r="T2034" s="565"/>
      <c r="U2034" s="565"/>
      <c r="V2034" s="565"/>
      <c r="W2034" s="565"/>
      <c r="X2034" s="565"/>
      <c r="Y2034" s="565"/>
      <c r="Z2034" s="565"/>
      <c r="AA2034" s="565"/>
      <c r="AB2034" s="565"/>
      <c r="AC2034" s="565"/>
      <c r="AD2034" s="565"/>
      <c r="AE2034" s="565"/>
      <c r="AF2034" s="565"/>
      <c r="AG2034" s="565" t="s">
        <v>942</v>
      </c>
      <c r="AH2034" s="565"/>
      <c r="AI2034" s="1360">
        <v>64.918144799999993</v>
      </c>
      <c r="AJ2034" s="580"/>
      <c r="AM2034" s="751" t="s">
        <v>2604</v>
      </c>
      <c r="AN2034" t="b">
        <v>0</v>
      </c>
      <c r="AO2034" t="e">
        <v>#NAME?</v>
      </c>
    </row>
    <row r="2035" spans="1:41" ht="14.45" customHeight="1" x14ac:dyDescent="0.2">
      <c r="A2035" s="231" t="s">
        <v>3232</v>
      </c>
      <c r="B2035" s="781" t="s">
        <v>2276</v>
      </c>
      <c r="C2035" s="977" t="s">
        <v>2537</v>
      </c>
      <c r="D2035" s="977" t="s">
        <v>938</v>
      </c>
      <c r="E2035" s="571">
        <v>206</v>
      </c>
      <c r="F2035" s="568">
        <v>209</v>
      </c>
      <c r="G2035" s="568" t="s">
        <v>3225</v>
      </c>
      <c r="H2035" s="568" t="s">
        <v>2306</v>
      </c>
      <c r="I2035" s="922"/>
      <c r="J2035" s="570" t="s">
        <v>3224</v>
      </c>
      <c r="K2035" s="565"/>
      <c r="L2035" s="675"/>
      <c r="M2035" s="565"/>
      <c r="N2035" s="1078"/>
      <c r="O2035" s="565"/>
      <c r="P2035" s="565"/>
      <c r="Q2035" s="1078"/>
      <c r="R2035" s="1078"/>
      <c r="S2035" s="1078"/>
      <c r="T2035" s="565"/>
      <c r="U2035" s="565"/>
      <c r="V2035" s="565"/>
      <c r="W2035" s="565"/>
      <c r="X2035" s="565"/>
      <c r="Y2035" s="565"/>
      <c r="Z2035" s="565"/>
      <c r="AA2035" s="565"/>
      <c r="AB2035" s="565"/>
      <c r="AC2035" s="565"/>
      <c r="AD2035" s="565"/>
      <c r="AE2035" s="565"/>
      <c r="AF2035" s="565"/>
      <c r="AG2035" s="565" t="s">
        <v>909</v>
      </c>
      <c r="AH2035" s="565"/>
      <c r="AI2035" s="1360">
        <v>726.61</v>
      </c>
      <c r="AJ2035" s="580"/>
      <c r="AM2035" s="751"/>
    </row>
    <row r="2036" spans="1:41" ht="14.45" customHeight="1" x14ac:dyDescent="0.2">
      <c r="A2036" s="231" t="s">
        <v>2352</v>
      </c>
      <c r="B2036" s="781" t="s">
        <v>2276</v>
      </c>
      <c r="C2036" s="977" t="s">
        <v>2537</v>
      </c>
      <c r="D2036" s="977" t="s">
        <v>938</v>
      </c>
      <c r="E2036" s="571">
        <v>209</v>
      </c>
      <c r="F2036" s="568">
        <v>215</v>
      </c>
      <c r="G2036" s="568" t="s">
        <v>944</v>
      </c>
      <c r="H2036" s="568" t="s">
        <v>2306</v>
      </c>
      <c r="I2036" s="922"/>
      <c r="J2036" s="570" t="s">
        <v>943</v>
      </c>
      <c r="K2036" s="565"/>
      <c r="L2036" s="675"/>
      <c r="M2036" s="565"/>
      <c r="N2036" s="1078"/>
      <c r="O2036" s="565"/>
      <c r="P2036" s="565"/>
      <c r="Q2036" s="1078"/>
      <c r="R2036" s="1078"/>
      <c r="S2036" s="1078"/>
      <c r="T2036" s="565"/>
      <c r="U2036" s="565"/>
      <c r="V2036" s="565"/>
      <c r="W2036" s="565"/>
      <c r="X2036" s="565"/>
      <c r="Y2036" s="565"/>
      <c r="Z2036" s="565"/>
      <c r="AA2036" s="565"/>
      <c r="AB2036" s="565"/>
      <c r="AC2036" s="565"/>
      <c r="AD2036" s="565"/>
      <c r="AE2036" s="565"/>
      <c r="AF2036" s="565"/>
      <c r="AG2036" s="565" t="s">
        <v>909</v>
      </c>
      <c r="AH2036" s="565"/>
      <c r="AI2036" s="1360">
        <v>580.59344520000002</v>
      </c>
      <c r="AJ2036" s="580"/>
      <c r="AM2036" s="751" t="s">
        <v>2604</v>
      </c>
      <c r="AN2036" t="b">
        <v>0</v>
      </c>
      <c r="AO2036" t="e">
        <v>#NAME?</v>
      </c>
    </row>
    <row r="2037" spans="1:41" ht="14.45" customHeight="1" x14ac:dyDescent="0.2">
      <c r="A2037" s="964" t="s">
        <v>3533</v>
      </c>
      <c r="B2037" s="965" t="s">
        <v>2276</v>
      </c>
      <c r="C2037" s="990" t="s">
        <v>2537</v>
      </c>
      <c r="D2037" s="990" t="s">
        <v>938</v>
      </c>
      <c r="E2037" s="571">
        <v>209</v>
      </c>
      <c r="F2037" s="568">
        <v>215</v>
      </c>
      <c r="G2037" s="568" t="s">
        <v>3265</v>
      </c>
      <c r="H2037" s="568" t="s">
        <v>2306</v>
      </c>
      <c r="I2037" s="922"/>
      <c r="J2037" s="570" t="s">
        <v>3266</v>
      </c>
      <c r="K2037" s="565"/>
      <c r="L2037" s="675"/>
      <c r="M2037" s="565"/>
      <c r="N2037" s="565"/>
      <c r="O2037" s="565"/>
      <c r="P2037" s="565"/>
      <c r="Q2037" s="565"/>
      <c r="R2037" s="565"/>
      <c r="S2037" s="565"/>
      <c r="T2037" s="565"/>
      <c r="U2037" s="565"/>
      <c r="V2037" s="565"/>
      <c r="W2037" s="565"/>
      <c r="X2037" s="565"/>
      <c r="Y2037" s="565"/>
      <c r="Z2037" s="565"/>
      <c r="AA2037" s="565"/>
      <c r="AB2037" s="565"/>
      <c r="AC2037" s="565"/>
      <c r="AD2037" s="565"/>
      <c r="AE2037" s="565"/>
      <c r="AF2037" s="565"/>
      <c r="AG2037" s="565" t="s">
        <v>909</v>
      </c>
      <c r="AH2037" s="565"/>
      <c r="AI2037" s="1360">
        <v>217.62</v>
      </c>
      <c r="AJ2037" s="580"/>
      <c r="AM2037" s="751"/>
    </row>
    <row r="2038" spans="1:41" ht="14.45" customHeight="1" x14ac:dyDescent="0.2">
      <c r="A2038" s="964" t="s">
        <v>3536</v>
      </c>
      <c r="B2038" s="965" t="s">
        <v>2276</v>
      </c>
      <c r="C2038" s="990" t="s">
        <v>2537</v>
      </c>
      <c r="D2038" s="990" t="s">
        <v>938</v>
      </c>
      <c r="E2038" s="571">
        <v>229</v>
      </c>
      <c r="F2038" s="568">
        <v>239</v>
      </c>
      <c r="G2038" s="568" t="s">
        <v>3265</v>
      </c>
      <c r="H2038" s="568" t="s">
        <v>2306</v>
      </c>
      <c r="I2038" s="922"/>
      <c r="J2038" s="570" t="s">
        <v>3267</v>
      </c>
      <c r="K2038" s="565"/>
      <c r="L2038" s="675"/>
      <c r="M2038" s="565"/>
      <c r="N2038" s="565"/>
      <c r="O2038" s="565"/>
      <c r="P2038" s="565"/>
      <c r="Q2038" s="565"/>
      <c r="R2038" s="565"/>
      <c r="S2038" s="565"/>
      <c r="T2038" s="565"/>
      <c r="U2038" s="565"/>
      <c r="V2038" s="565"/>
      <c r="W2038" s="565"/>
      <c r="X2038" s="565"/>
      <c r="Y2038" s="565"/>
      <c r="Z2038" s="565"/>
      <c r="AA2038" s="565"/>
      <c r="AB2038" s="565"/>
      <c r="AC2038" s="565"/>
      <c r="AD2038" s="565"/>
      <c r="AE2038" s="565"/>
      <c r="AF2038" s="565"/>
      <c r="AG2038" s="565" t="s">
        <v>909</v>
      </c>
      <c r="AH2038" s="565"/>
      <c r="AI2038" s="21">
        <v>217.62</v>
      </c>
      <c r="AJ2038" s="580"/>
      <c r="AM2038" s="751"/>
    </row>
    <row r="2039" spans="1:41" ht="14.45" customHeight="1" x14ac:dyDescent="0.2">
      <c r="A2039" s="964" t="s">
        <v>3534</v>
      </c>
      <c r="B2039" s="965" t="s">
        <v>2276</v>
      </c>
      <c r="C2039" s="990" t="s">
        <v>2537</v>
      </c>
      <c r="D2039" s="990" t="s">
        <v>938</v>
      </c>
      <c r="E2039" s="571">
        <v>209</v>
      </c>
      <c r="F2039" s="568">
        <v>215</v>
      </c>
      <c r="G2039" s="568" t="s">
        <v>3268</v>
      </c>
      <c r="H2039" s="568" t="s">
        <v>2306</v>
      </c>
      <c r="I2039" s="922"/>
      <c r="J2039" s="570" t="s">
        <v>3269</v>
      </c>
      <c r="K2039" s="565"/>
      <c r="L2039" s="675"/>
      <c r="M2039" s="565"/>
      <c r="N2039" s="565"/>
      <c r="O2039" s="565"/>
      <c r="P2039" s="565"/>
      <c r="Q2039" s="565"/>
      <c r="R2039" s="565"/>
      <c r="S2039" s="565"/>
      <c r="T2039" s="565"/>
      <c r="U2039" s="565"/>
      <c r="V2039" s="565"/>
      <c r="W2039" s="565"/>
      <c r="X2039" s="565"/>
      <c r="Y2039" s="565"/>
      <c r="Z2039" s="565"/>
      <c r="AA2039" s="565"/>
      <c r="AB2039" s="565"/>
      <c r="AC2039" s="565"/>
      <c r="AD2039" s="565"/>
      <c r="AE2039" s="565"/>
      <c r="AF2039" s="565"/>
      <c r="AG2039" s="565" t="s">
        <v>909</v>
      </c>
      <c r="AH2039" s="565"/>
      <c r="AI2039" s="1360">
        <v>127.05</v>
      </c>
      <c r="AJ2039" s="580"/>
      <c r="AM2039" s="751"/>
    </row>
    <row r="2040" spans="1:41" ht="14.45" customHeight="1" x14ac:dyDescent="0.2">
      <c r="A2040" s="964" t="s">
        <v>3535</v>
      </c>
      <c r="B2040" s="965" t="s">
        <v>2276</v>
      </c>
      <c r="C2040" s="990" t="s">
        <v>2537</v>
      </c>
      <c r="D2040" s="990" t="s">
        <v>938</v>
      </c>
      <c r="E2040" s="571">
        <v>229</v>
      </c>
      <c r="F2040" s="568">
        <v>239</v>
      </c>
      <c r="G2040" s="568" t="s">
        <v>3268</v>
      </c>
      <c r="H2040" s="568" t="s">
        <v>2306</v>
      </c>
      <c r="I2040" s="922"/>
      <c r="J2040" s="570" t="s">
        <v>3270</v>
      </c>
      <c r="K2040" s="565"/>
      <c r="L2040" s="675"/>
      <c r="M2040" s="565"/>
      <c r="N2040" s="565"/>
      <c r="O2040" s="565"/>
      <c r="P2040" s="565"/>
      <c r="Q2040" s="565"/>
      <c r="R2040" s="565"/>
      <c r="S2040" s="565"/>
      <c r="T2040" s="565"/>
      <c r="U2040" s="565"/>
      <c r="V2040" s="565"/>
      <c r="W2040" s="565"/>
      <c r="X2040" s="565"/>
      <c r="Y2040" s="565"/>
      <c r="Z2040" s="565"/>
      <c r="AA2040" s="565"/>
      <c r="AB2040" s="565"/>
      <c r="AC2040" s="565"/>
      <c r="AD2040" s="565"/>
      <c r="AE2040" s="565"/>
      <c r="AF2040" s="565"/>
      <c r="AG2040" s="565" t="s">
        <v>909</v>
      </c>
      <c r="AH2040" s="565"/>
      <c r="AI2040" s="1360">
        <v>127.05</v>
      </c>
      <c r="AJ2040" s="580"/>
      <c r="AM2040" s="751"/>
    </row>
    <row r="2041" spans="1:41" ht="14.45" customHeight="1" outlineLevel="1" x14ac:dyDescent="0.2">
      <c r="A2041" s="793"/>
      <c r="B2041" s="783" t="s">
        <v>2276</v>
      </c>
      <c r="C2041" s="982" t="s">
        <v>2537</v>
      </c>
      <c r="D2041" s="982" t="s">
        <v>938</v>
      </c>
      <c r="E2041" s="778">
        <v>209</v>
      </c>
      <c r="F2041" s="574">
        <v>215</v>
      </c>
      <c r="G2041" s="574" t="s">
        <v>3271</v>
      </c>
      <c r="H2041" s="568"/>
      <c r="I2041" s="923"/>
      <c r="J2041" s="573" t="s">
        <v>3272</v>
      </c>
      <c r="K2041" s="565"/>
      <c r="L2041" s="675"/>
      <c r="M2041" s="565"/>
      <c r="N2041" s="565"/>
      <c r="O2041" s="565"/>
      <c r="P2041" s="565"/>
      <c r="Q2041" s="565"/>
      <c r="R2041" s="565"/>
      <c r="S2041" s="565"/>
      <c r="T2041" s="565"/>
      <c r="U2041" s="565"/>
      <c r="V2041" s="565"/>
      <c r="W2041" s="565"/>
      <c r="X2041" s="565"/>
      <c r="Y2041" s="565"/>
      <c r="Z2041" s="565"/>
      <c r="AA2041" s="565"/>
      <c r="AB2041" s="565"/>
      <c r="AC2041" s="565"/>
      <c r="AD2041" s="565"/>
      <c r="AE2041" s="565"/>
      <c r="AF2041" s="565"/>
      <c r="AG2041" s="565"/>
      <c r="AH2041" s="565"/>
      <c r="AI2041" s="1360"/>
      <c r="AJ2041" s="580"/>
      <c r="AM2041" s="751"/>
    </row>
    <row r="2042" spans="1:41" ht="14.45" customHeight="1" outlineLevel="1" x14ac:dyDescent="0.2">
      <c r="A2042" s="793"/>
      <c r="B2042" s="783" t="s">
        <v>2276</v>
      </c>
      <c r="C2042" s="982" t="s">
        <v>2537</v>
      </c>
      <c r="D2042" s="982" t="s">
        <v>938</v>
      </c>
      <c r="E2042" s="778">
        <v>209</v>
      </c>
      <c r="F2042" s="574">
        <v>215</v>
      </c>
      <c r="G2042" s="574" t="s">
        <v>3271</v>
      </c>
      <c r="H2042" s="568"/>
      <c r="I2042" s="923"/>
      <c r="J2042" s="573" t="s">
        <v>3273</v>
      </c>
      <c r="K2042" s="565"/>
      <c r="L2042" s="675"/>
      <c r="M2042" s="565"/>
      <c r="N2042" s="565"/>
      <c r="O2042" s="565"/>
      <c r="P2042" s="565"/>
      <c r="Q2042" s="565"/>
      <c r="R2042" s="565"/>
      <c r="S2042" s="565"/>
      <c r="T2042" s="565"/>
      <c r="U2042" s="565"/>
      <c r="V2042" s="565"/>
      <c r="W2042" s="565"/>
      <c r="X2042" s="565"/>
      <c r="Y2042" s="565"/>
      <c r="Z2042" s="565"/>
      <c r="AA2042" s="565"/>
      <c r="AB2042" s="565"/>
      <c r="AC2042" s="565"/>
      <c r="AD2042" s="565"/>
      <c r="AE2042" s="565"/>
      <c r="AF2042" s="565"/>
      <c r="AG2042" s="565"/>
      <c r="AH2042" s="565"/>
      <c r="AI2042" s="1360"/>
      <c r="AJ2042" s="580"/>
      <c r="AM2042" s="751"/>
    </row>
    <row r="2043" spans="1:41" ht="14.45" customHeight="1" outlineLevel="1" x14ac:dyDescent="0.2">
      <c r="A2043" s="793"/>
      <c r="B2043" s="783" t="s">
        <v>2276</v>
      </c>
      <c r="C2043" s="982" t="s">
        <v>2537</v>
      </c>
      <c r="D2043" s="982" t="s">
        <v>938</v>
      </c>
      <c r="E2043" s="778">
        <v>209</v>
      </c>
      <c r="F2043" s="574">
        <v>215</v>
      </c>
      <c r="G2043" s="574" t="s">
        <v>3271</v>
      </c>
      <c r="H2043" s="568"/>
      <c r="I2043" s="923"/>
      <c r="J2043" s="573" t="s">
        <v>3274</v>
      </c>
      <c r="K2043" s="565"/>
      <c r="L2043" s="675"/>
      <c r="M2043" s="565"/>
      <c r="N2043" s="565"/>
      <c r="O2043" s="565"/>
      <c r="P2043" s="565"/>
      <c r="Q2043" s="565"/>
      <c r="R2043" s="565"/>
      <c r="S2043" s="565"/>
      <c r="T2043" s="565"/>
      <c r="U2043" s="565"/>
      <c r="V2043" s="565"/>
      <c r="W2043" s="565"/>
      <c r="X2043" s="565"/>
      <c r="Y2043" s="565"/>
      <c r="Z2043" s="565"/>
      <c r="AA2043" s="565"/>
      <c r="AB2043" s="565"/>
      <c r="AC2043" s="565"/>
      <c r="AD2043" s="565"/>
      <c r="AE2043" s="565"/>
      <c r="AF2043" s="565"/>
      <c r="AG2043" s="565"/>
      <c r="AH2043" s="565"/>
      <c r="AI2043" s="1360"/>
      <c r="AJ2043" s="580"/>
      <c r="AM2043" s="751"/>
    </row>
    <row r="2044" spans="1:41" ht="14.45" customHeight="1" outlineLevel="1" x14ac:dyDescent="0.2">
      <c r="A2044" s="793"/>
      <c r="B2044" s="783" t="s">
        <v>2276</v>
      </c>
      <c r="C2044" s="982" t="s">
        <v>2537</v>
      </c>
      <c r="D2044" s="982" t="s">
        <v>938</v>
      </c>
      <c r="E2044" s="778">
        <v>209</v>
      </c>
      <c r="F2044" s="574">
        <v>215</v>
      </c>
      <c r="G2044" s="574" t="s">
        <v>3271</v>
      </c>
      <c r="H2044" s="568"/>
      <c r="I2044" s="923"/>
      <c r="J2044" s="573" t="s">
        <v>3275</v>
      </c>
      <c r="K2044" s="565"/>
      <c r="L2044" s="675"/>
      <c r="M2044" s="565"/>
      <c r="N2044" s="565"/>
      <c r="O2044" s="565"/>
      <c r="P2044" s="565"/>
      <c r="Q2044" s="565"/>
      <c r="R2044" s="565"/>
      <c r="S2044" s="565"/>
      <c r="T2044" s="565"/>
      <c r="U2044" s="565"/>
      <c r="V2044" s="565"/>
      <c r="W2044" s="565"/>
      <c r="X2044" s="565"/>
      <c r="Y2044" s="565"/>
      <c r="Z2044" s="565"/>
      <c r="AA2044" s="565"/>
      <c r="AB2044" s="565"/>
      <c r="AC2044" s="565"/>
      <c r="AD2044" s="565"/>
      <c r="AE2044" s="565"/>
      <c r="AF2044" s="565"/>
      <c r="AG2044" s="565"/>
      <c r="AH2044" s="565"/>
      <c r="AI2044" s="1360"/>
      <c r="AJ2044" s="580"/>
      <c r="AM2044" s="751"/>
    </row>
    <row r="2045" spans="1:41" ht="14.45" customHeight="1" outlineLevel="1" x14ac:dyDescent="0.3">
      <c r="A2045" s="793"/>
      <c r="B2045" s="783" t="s">
        <v>2276</v>
      </c>
      <c r="C2045" s="982" t="s">
        <v>2537</v>
      </c>
      <c r="D2045" s="982" t="s">
        <v>938</v>
      </c>
      <c r="E2045" s="778">
        <v>209</v>
      </c>
      <c r="F2045" s="574">
        <v>215</v>
      </c>
      <c r="G2045" s="574" t="s">
        <v>3271</v>
      </c>
      <c r="H2045" s="568"/>
      <c r="I2045" s="923"/>
      <c r="J2045" s="593" t="s">
        <v>3276</v>
      </c>
      <c r="K2045" s="565"/>
      <c r="L2045" s="675"/>
      <c r="M2045" s="565"/>
      <c r="N2045" s="565"/>
      <c r="O2045" s="565"/>
      <c r="P2045" s="565"/>
      <c r="Q2045" s="565"/>
      <c r="R2045" s="565"/>
      <c r="S2045" s="565"/>
      <c r="T2045" s="565"/>
      <c r="U2045" s="565"/>
      <c r="V2045" s="565"/>
      <c r="W2045" s="565"/>
      <c r="X2045" s="565"/>
      <c r="Y2045" s="565"/>
      <c r="Z2045" s="565"/>
      <c r="AA2045" s="565"/>
      <c r="AB2045" s="565"/>
      <c r="AC2045" s="565"/>
      <c r="AD2045" s="565"/>
      <c r="AE2045" s="565"/>
      <c r="AF2045" s="565"/>
      <c r="AG2045" s="565"/>
      <c r="AH2045" s="565"/>
      <c r="AI2045" s="1360"/>
      <c r="AJ2045" s="580"/>
      <c r="AM2045" s="751"/>
    </row>
    <row r="2046" spans="1:41" ht="14.45" customHeight="1" outlineLevel="1" x14ac:dyDescent="0.3">
      <c r="A2046" s="793"/>
      <c r="B2046" s="783" t="s">
        <v>2276</v>
      </c>
      <c r="C2046" s="982" t="s">
        <v>2537</v>
      </c>
      <c r="D2046" s="982" t="s">
        <v>938</v>
      </c>
      <c r="E2046" s="778">
        <v>209</v>
      </c>
      <c r="F2046" s="574">
        <v>215</v>
      </c>
      <c r="G2046" s="574" t="s">
        <v>3271</v>
      </c>
      <c r="H2046" s="568"/>
      <c r="I2046" s="923"/>
      <c r="J2046" s="593" t="s">
        <v>3277</v>
      </c>
      <c r="K2046" s="565"/>
      <c r="L2046" s="675"/>
      <c r="M2046" s="565"/>
      <c r="N2046" s="565"/>
      <c r="O2046" s="565"/>
      <c r="P2046" s="565"/>
      <c r="Q2046" s="565"/>
      <c r="R2046" s="565"/>
      <c r="S2046" s="565"/>
      <c r="T2046" s="565"/>
      <c r="U2046" s="565"/>
      <c r="V2046" s="565"/>
      <c r="W2046" s="565"/>
      <c r="X2046" s="565"/>
      <c r="Y2046" s="565"/>
      <c r="Z2046" s="565"/>
      <c r="AA2046" s="565"/>
      <c r="AB2046" s="565"/>
      <c r="AC2046" s="565"/>
      <c r="AD2046" s="565"/>
      <c r="AE2046" s="565"/>
      <c r="AF2046" s="565"/>
      <c r="AG2046" s="565"/>
      <c r="AH2046" s="565"/>
      <c r="AI2046" s="1360"/>
      <c r="AJ2046" s="580"/>
      <c r="AM2046" s="751"/>
    </row>
    <row r="2047" spans="1:41" ht="14.45" customHeight="1" outlineLevel="1" x14ac:dyDescent="0.3">
      <c r="A2047" s="793"/>
      <c r="B2047" s="783" t="s">
        <v>2276</v>
      </c>
      <c r="C2047" s="982" t="s">
        <v>2537</v>
      </c>
      <c r="D2047" s="982" t="s">
        <v>938</v>
      </c>
      <c r="E2047" s="778">
        <v>209</v>
      </c>
      <c r="F2047" s="574">
        <v>215</v>
      </c>
      <c r="G2047" s="574" t="s">
        <v>3271</v>
      </c>
      <c r="H2047" s="568"/>
      <c r="I2047" s="923"/>
      <c r="J2047" s="593" t="s">
        <v>3278</v>
      </c>
      <c r="K2047" s="565"/>
      <c r="L2047" s="675"/>
      <c r="M2047" s="565"/>
      <c r="N2047" s="565"/>
      <c r="O2047" s="565"/>
      <c r="P2047" s="565"/>
      <c r="Q2047" s="565"/>
      <c r="R2047" s="565"/>
      <c r="S2047" s="565"/>
      <c r="T2047" s="565"/>
      <c r="U2047" s="565"/>
      <c r="V2047" s="565"/>
      <c r="W2047" s="565"/>
      <c r="X2047" s="565"/>
      <c r="Y2047" s="565"/>
      <c r="Z2047" s="565"/>
      <c r="AA2047" s="565"/>
      <c r="AB2047" s="565"/>
      <c r="AC2047" s="565"/>
      <c r="AD2047" s="565"/>
      <c r="AE2047" s="565"/>
      <c r="AF2047" s="565"/>
      <c r="AG2047" s="565"/>
      <c r="AH2047" s="565"/>
      <c r="AI2047" s="1360"/>
      <c r="AJ2047" s="580"/>
      <c r="AM2047" s="751"/>
    </row>
    <row r="2048" spans="1:41" ht="14.45" customHeight="1" outlineLevel="1" x14ac:dyDescent="0.3">
      <c r="A2048" s="793"/>
      <c r="B2048" s="783" t="s">
        <v>2276</v>
      </c>
      <c r="C2048" s="982" t="s">
        <v>2537</v>
      </c>
      <c r="D2048" s="982" t="s">
        <v>938</v>
      </c>
      <c r="E2048" s="778">
        <v>209</v>
      </c>
      <c r="F2048" s="574">
        <v>215</v>
      </c>
      <c r="G2048" s="574" t="s">
        <v>3271</v>
      </c>
      <c r="H2048" s="568"/>
      <c r="I2048" s="923"/>
      <c r="J2048" s="573" t="s">
        <v>3279</v>
      </c>
      <c r="K2048" s="565"/>
      <c r="L2048" s="675"/>
      <c r="M2048" s="565"/>
      <c r="N2048" s="565"/>
      <c r="O2048" s="565"/>
      <c r="P2048" s="565"/>
      <c r="Q2048" s="565"/>
      <c r="R2048" s="565"/>
      <c r="S2048" s="565"/>
      <c r="T2048" s="565"/>
      <c r="U2048" s="565"/>
      <c r="V2048" s="565"/>
      <c r="W2048" s="565"/>
      <c r="X2048" s="565"/>
      <c r="Y2048" s="565"/>
      <c r="Z2048" s="565"/>
      <c r="AA2048" s="565"/>
      <c r="AB2048" s="565"/>
      <c r="AC2048" s="565"/>
      <c r="AD2048" s="565"/>
      <c r="AE2048" s="565"/>
      <c r="AF2048" s="565"/>
      <c r="AG2048" s="565"/>
      <c r="AH2048" s="565"/>
      <c r="AI2048" s="1360"/>
      <c r="AJ2048" s="580"/>
      <c r="AM2048" s="751"/>
    </row>
    <row r="2049" spans="1:41" ht="14.45" customHeight="1" x14ac:dyDescent="0.2">
      <c r="A2049" s="231" t="s">
        <v>2353</v>
      </c>
      <c r="B2049" s="781" t="s">
        <v>2276</v>
      </c>
      <c r="C2049" s="977" t="s">
        <v>2537</v>
      </c>
      <c r="D2049" s="977" t="s">
        <v>938</v>
      </c>
      <c r="E2049" s="571">
        <v>216</v>
      </c>
      <c r="F2049" s="568">
        <v>225</v>
      </c>
      <c r="G2049" s="568" t="s">
        <v>946</v>
      </c>
      <c r="H2049" s="568" t="s">
        <v>2306</v>
      </c>
      <c r="I2049" s="922"/>
      <c r="J2049" s="570" t="s">
        <v>945</v>
      </c>
      <c r="K2049" s="565"/>
      <c r="L2049" s="675"/>
      <c r="M2049" s="565"/>
      <c r="N2049" s="1078"/>
      <c r="O2049" s="565"/>
      <c r="P2049" s="565"/>
      <c r="Q2049" s="1078"/>
      <c r="R2049" s="1078"/>
      <c r="S2049" s="1078"/>
      <c r="T2049" s="565"/>
      <c r="U2049" s="565"/>
      <c r="V2049" s="565"/>
      <c r="W2049" s="565"/>
      <c r="X2049" s="565"/>
      <c r="Y2049" s="565"/>
      <c r="Z2049" s="565"/>
      <c r="AA2049" s="565"/>
      <c r="AB2049" s="565"/>
      <c r="AC2049" s="565"/>
      <c r="AD2049" s="565"/>
      <c r="AE2049" s="565"/>
      <c r="AF2049" s="565"/>
      <c r="AG2049" s="565" t="s">
        <v>909</v>
      </c>
      <c r="AH2049" s="565"/>
      <c r="AI2049" s="1360">
        <v>758.26</v>
      </c>
      <c r="AJ2049" s="580"/>
      <c r="AM2049" s="751" t="s">
        <v>2604</v>
      </c>
      <c r="AN2049" t="b">
        <v>0</v>
      </c>
      <c r="AO2049" t="e">
        <v>#NAME?</v>
      </c>
    </row>
    <row r="2050" spans="1:41" ht="14.45" customHeight="1" outlineLevel="1" x14ac:dyDescent="0.2">
      <c r="A2050" s="793"/>
      <c r="B2050" s="783" t="s">
        <v>2276</v>
      </c>
      <c r="C2050" s="982" t="s">
        <v>2537</v>
      </c>
      <c r="D2050" s="982" t="s">
        <v>938</v>
      </c>
      <c r="E2050" s="778">
        <v>216</v>
      </c>
      <c r="F2050" s="574">
        <v>225</v>
      </c>
      <c r="G2050" s="574" t="s">
        <v>946</v>
      </c>
      <c r="H2050" s="568"/>
      <c r="I2050" s="923" t="s">
        <v>587</v>
      </c>
      <c r="J2050" s="573" t="s">
        <v>1769</v>
      </c>
      <c r="K2050" s="565"/>
      <c r="L2050" s="675"/>
      <c r="M2050" s="565"/>
      <c r="N2050" s="1078"/>
      <c r="O2050" s="565"/>
      <c r="P2050" s="565"/>
      <c r="Q2050" s="1078"/>
      <c r="R2050" s="1078"/>
      <c r="S2050" s="1078"/>
      <c r="T2050" s="565"/>
      <c r="U2050" s="565"/>
      <c r="V2050" s="565"/>
      <c r="W2050" s="565"/>
      <c r="X2050" s="565"/>
      <c r="Y2050" s="565"/>
      <c r="Z2050" s="565"/>
      <c r="AA2050" s="565"/>
      <c r="AB2050" s="565"/>
      <c r="AC2050" s="565"/>
      <c r="AD2050" s="565"/>
      <c r="AE2050" s="565"/>
      <c r="AF2050" s="565"/>
      <c r="AG2050" s="565"/>
      <c r="AH2050" s="565"/>
      <c r="AI2050" s="1360"/>
      <c r="AJ2050" s="580"/>
      <c r="AM2050"/>
      <c r="AO2050" t="e">
        <v>#NAME?</v>
      </c>
    </row>
    <row r="2051" spans="1:41" ht="14.45" customHeight="1" x14ac:dyDescent="0.2">
      <c r="A2051" s="231" t="s">
        <v>2354</v>
      </c>
      <c r="B2051" s="781" t="s">
        <v>2276</v>
      </c>
      <c r="C2051" s="977" t="s">
        <v>2537</v>
      </c>
      <c r="D2051" s="977" t="s">
        <v>938</v>
      </c>
      <c r="E2051" s="571">
        <v>220</v>
      </c>
      <c r="F2051" s="568">
        <v>229</v>
      </c>
      <c r="G2051" s="568" t="s">
        <v>948</v>
      </c>
      <c r="H2051" s="568" t="s">
        <v>2306</v>
      </c>
      <c r="I2051" s="922"/>
      <c r="J2051" s="570" t="s">
        <v>3660</v>
      </c>
      <c r="K2051" s="565"/>
      <c r="L2051" s="675"/>
      <c r="M2051" s="565"/>
      <c r="N2051" s="1078"/>
      <c r="O2051" s="565"/>
      <c r="P2051" s="565"/>
      <c r="Q2051" s="1078"/>
      <c r="R2051" s="1078"/>
      <c r="S2051" s="1078"/>
      <c r="T2051" s="565"/>
      <c r="U2051" s="565"/>
      <c r="V2051" s="565"/>
      <c r="W2051" s="565"/>
      <c r="X2051" s="565"/>
      <c r="Y2051" s="565"/>
      <c r="Z2051" s="565"/>
      <c r="AA2051" s="565"/>
      <c r="AB2051" s="565"/>
      <c r="AC2051" s="565"/>
      <c r="AD2051" s="565"/>
      <c r="AE2051" s="565"/>
      <c r="AF2051" s="565"/>
      <c r="AG2051" s="565" t="s">
        <v>909</v>
      </c>
      <c r="AH2051" s="565"/>
      <c r="AI2051" s="1360">
        <v>42.79</v>
      </c>
      <c r="AJ2051" s="580"/>
      <c r="AM2051" s="751" t="s">
        <v>2604</v>
      </c>
      <c r="AN2051" t="b">
        <v>0</v>
      </c>
      <c r="AO2051" t="e">
        <v>#NAME?</v>
      </c>
    </row>
    <row r="2052" spans="1:41" ht="14.45" customHeight="1" x14ac:dyDescent="0.2">
      <c r="A2052" s="231" t="s">
        <v>3233</v>
      </c>
      <c r="B2052" s="781" t="s">
        <v>2276</v>
      </c>
      <c r="C2052" s="977" t="s">
        <v>2537</v>
      </c>
      <c r="D2052" s="977" t="s">
        <v>938</v>
      </c>
      <c r="E2052" s="571">
        <v>227</v>
      </c>
      <c r="F2052" s="568">
        <v>237</v>
      </c>
      <c r="G2052" s="568" t="s">
        <v>3226</v>
      </c>
      <c r="H2052" s="568" t="s">
        <v>2306</v>
      </c>
      <c r="I2052" s="922"/>
      <c r="J2052" s="570" t="s">
        <v>3229</v>
      </c>
      <c r="K2052" s="565"/>
      <c r="L2052" s="675"/>
      <c r="M2052" s="565"/>
      <c r="N2052" s="1078"/>
      <c r="O2052" s="565"/>
      <c r="P2052" s="565"/>
      <c r="Q2052" s="1078"/>
      <c r="R2052" s="1078"/>
      <c r="S2052" s="1078"/>
      <c r="T2052" s="565"/>
      <c r="U2052" s="565"/>
      <c r="V2052" s="565"/>
      <c r="W2052" s="565"/>
      <c r="X2052" s="565"/>
      <c r="Y2052" s="565"/>
      <c r="Z2052" s="565"/>
      <c r="AA2052" s="565"/>
      <c r="AB2052" s="565"/>
      <c r="AC2052" s="565"/>
      <c r="AD2052" s="565"/>
      <c r="AE2052" s="565"/>
      <c r="AF2052" s="565"/>
      <c r="AG2052" s="565" t="s">
        <v>909</v>
      </c>
      <c r="AH2052" s="565"/>
      <c r="AI2052" s="1360">
        <v>766.82</v>
      </c>
      <c r="AJ2052" s="580"/>
      <c r="AM2052" s="751"/>
    </row>
    <row r="2053" spans="1:41" ht="14.45" customHeight="1" x14ac:dyDescent="0.2">
      <c r="A2053" s="231" t="s">
        <v>3234</v>
      </c>
      <c r="B2053" s="781" t="s">
        <v>2276</v>
      </c>
      <c r="C2053" s="977" t="s">
        <v>2537</v>
      </c>
      <c r="D2053" s="977" t="s">
        <v>938</v>
      </c>
      <c r="E2053" s="571">
        <v>227</v>
      </c>
      <c r="F2053" s="568">
        <v>237</v>
      </c>
      <c r="G2053" s="568" t="s">
        <v>3227</v>
      </c>
      <c r="H2053" s="568" t="s">
        <v>2306</v>
      </c>
      <c r="I2053" s="922"/>
      <c r="J2053" s="570" t="s">
        <v>3230</v>
      </c>
      <c r="K2053" s="565"/>
      <c r="L2053" s="675"/>
      <c r="M2053" s="565"/>
      <c r="N2053" s="1078"/>
      <c r="O2053" s="565"/>
      <c r="P2053" s="565"/>
      <c r="Q2053" s="1078"/>
      <c r="R2053" s="1078"/>
      <c r="S2053" s="1078"/>
      <c r="T2053" s="565"/>
      <c r="U2053" s="565"/>
      <c r="V2053" s="565"/>
      <c r="W2053" s="565"/>
      <c r="X2053" s="565"/>
      <c r="Y2053" s="565"/>
      <c r="Z2053" s="565"/>
      <c r="AA2053" s="565"/>
      <c r="AB2053" s="565"/>
      <c r="AC2053" s="565"/>
      <c r="AD2053" s="565"/>
      <c r="AE2053" s="565"/>
      <c r="AF2053" s="565"/>
      <c r="AG2053" s="565" t="s">
        <v>909</v>
      </c>
      <c r="AH2053" s="565"/>
      <c r="AI2053" s="1360">
        <v>76.2</v>
      </c>
      <c r="AJ2053" s="580"/>
      <c r="AM2053" s="751"/>
    </row>
    <row r="2054" spans="1:41" ht="14.45" customHeight="1" x14ac:dyDescent="0.2">
      <c r="A2054" s="231" t="s">
        <v>3235</v>
      </c>
      <c r="B2054" s="781" t="s">
        <v>2276</v>
      </c>
      <c r="C2054" s="977" t="s">
        <v>2537</v>
      </c>
      <c r="D2054" s="977" t="s">
        <v>938</v>
      </c>
      <c r="E2054" s="571">
        <v>227</v>
      </c>
      <c r="F2054" s="568">
        <v>237</v>
      </c>
      <c r="G2054" s="568" t="s">
        <v>3228</v>
      </c>
      <c r="H2054" s="568" t="s">
        <v>2306</v>
      </c>
      <c r="I2054" s="922"/>
      <c r="J2054" s="570" t="s">
        <v>3231</v>
      </c>
      <c r="K2054" s="565"/>
      <c r="L2054" s="675"/>
      <c r="M2054" s="565"/>
      <c r="N2054" s="1078"/>
      <c r="O2054" s="565"/>
      <c r="P2054" s="565"/>
      <c r="Q2054" s="1078"/>
      <c r="R2054" s="1078"/>
      <c r="S2054" s="1078"/>
      <c r="T2054" s="565"/>
      <c r="U2054" s="565"/>
      <c r="V2054" s="565"/>
      <c r="W2054" s="565"/>
      <c r="X2054" s="565"/>
      <c r="Y2054" s="565"/>
      <c r="Z2054" s="565"/>
      <c r="AA2054" s="565"/>
      <c r="AB2054" s="565"/>
      <c r="AC2054" s="565"/>
      <c r="AD2054" s="565"/>
      <c r="AE2054" s="565"/>
      <c r="AF2054" s="565"/>
      <c r="AG2054" s="565" t="s">
        <v>909</v>
      </c>
      <c r="AH2054" s="565"/>
      <c r="AI2054" s="1360">
        <v>91.76</v>
      </c>
      <c r="AJ2054" s="580"/>
      <c r="AM2054" s="751"/>
    </row>
    <row r="2055" spans="1:41" ht="14.45" customHeight="1" x14ac:dyDescent="0.2">
      <c r="A2055" s="231" t="s">
        <v>3539</v>
      </c>
      <c r="B2055" s="781" t="s">
        <v>2276</v>
      </c>
      <c r="C2055" s="977" t="s">
        <v>2537</v>
      </c>
      <c r="D2055" s="977" t="s">
        <v>938</v>
      </c>
      <c r="E2055" s="571">
        <v>227</v>
      </c>
      <c r="F2055" s="568">
        <v>237</v>
      </c>
      <c r="G2055" s="568" t="s">
        <v>3537</v>
      </c>
      <c r="H2055" s="568" t="s">
        <v>2306</v>
      </c>
      <c r="I2055" s="922"/>
      <c r="J2055" s="570" t="s">
        <v>3541</v>
      </c>
      <c r="K2055" s="565"/>
      <c r="L2055" s="675"/>
      <c r="M2055" s="565"/>
      <c r="N2055" s="1078"/>
      <c r="O2055" s="565"/>
      <c r="P2055" s="565"/>
      <c r="Q2055" s="1078"/>
      <c r="R2055" s="1078"/>
      <c r="S2055" s="1078"/>
      <c r="T2055" s="565"/>
      <c r="U2055" s="565"/>
      <c r="V2055" s="565"/>
      <c r="W2055" s="565"/>
      <c r="X2055" s="565"/>
      <c r="Y2055" s="565"/>
      <c r="Z2055" s="565"/>
      <c r="AA2055" s="565"/>
      <c r="AB2055" s="565"/>
      <c r="AC2055" s="565"/>
      <c r="AD2055" s="565"/>
      <c r="AE2055" s="565"/>
      <c r="AF2055" s="565"/>
      <c r="AG2055" s="565" t="s">
        <v>909</v>
      </c>
      <c r="AH2055" s="565"/>
      <c r="AI2055" s="1360">
        <v>583.19000000000005</v>
      </c>
      <c r="AJ2055" s="580"/>
      <c r="AM2055" s="751"/>
    </row>
    <row r="2056" spans="1:41" ht="14.45" customHeight="1" x14ac:dyDescent="0.2">
      <c r="A2056" s="231" t="s">
        <v>3540</v>
      </c>
      <c r="B2056" s="781" t="s">
        <v>2276</v>
      </c>
      <c r="C2056" s="977" t="s">
        <v>2537</v>
      </c>
      <c r="D2056" s="977" t="s">
        <v>938</v>
      </c>
      <c r="E2056" s="571">
        <v>227</v>
      </c>
      <c r="F2056" s="568">
        <v>237</v>
      </c>
      <c r="G2056" s="568" t="s">
        <v>3538</v>
      </c>
      <c r="H2056" s="568" t="s">
        <v>2306</v>
      </c>
      <c r="I2056" s="922"/>
      <c r="J2056" s="570" t="s">
        <v>3542</v>
      </c>
      <c r="K2056" s="565"/>
      <c r="L2056" s="675"/>
      <c r="M2056" s="565"/>
      <c r="N2056" s="1078"/>
      <c r="O2056" s="565"/>
      <c r="P2056" s="565"/>
      <c r="Q2056" s="1078"/>
      <c r="R2056" s="1078"/>
      <c r="S2056" s="1078"/>
      <c r="T2056" s="565"/>
      <c r="U2056" s="565"/>
      <c r="V2056" s="565"/>
      <c r="W2056" s="565"/>
      <c r="X2056" s="565"/>
      <c r="Y2056" s="565"/>
      <c r="Z2056" s="565"/>
      <c r="AA2056" s="565"/>
      <c r="AB2056" s="565"/>
      <c r="AC2056" s="565"/>
      <c r="AD2056" s="565"/>
      <c r="AE2056" s="565"/>
      <c r="AF2056" s="565"/>
      <c r="AG2056" s="565" t="s">
        <v>909</v>
      </c>
      <c r="AH2056" s="565"/>
      <c r="AI2056" s="1360">
        <v>301.02</v>
      </c>
      <c r="AJ2056" s="580"/>
      <c r="AM2056" s="751"/>
    </row>
    <row r="2057" spans="1:41" ht="14.45" customHeight="1" x14ac:dyDescent="0.2">
      <c r="A2057" s="231" t="s">
        <v>2356</v>
      </c>
      <c r="B2057" s="781" t="s">
        <v>2276</v>
      </c>
      <c r="C2057" s="977" t="s">
        <v>2537</v>
      </c>
      <c r="D2057" s="977" t="s">
        <v>938</v>
      </c>
      <c r="E2057" s="571">
        <v>231</v>
      </c>
      <c r="F2057" s="568">
        <v>248</v>
      </c>
      <c r="G2057" s="568" t="s">
        <v>951</v>
      </c>
      <c r="H2057" s="568" t="s">
        <v>2306</v>
      </c>
      <c r="I2057" s="922"/>
      <c r="J2057" s="570" t="s">
        <v>3657</v>
      </c>
      <c r="K2057" s="565"/>
      <c r="L2057" s="675"/>
      <c r="M2057" s="565"/>
      <c r="N2057" s="1078"/>
      <c r="O2057" s="565"/>
      <c r="P2057" s="565"/>
      <c r="Q2057" s="1078"/>
      <c r="R2057" s="1078"/>
      <c r="S2057" s="1078"/>
      <c r="T2057" s="565"/>
      <c r="U2057" s="565"/>
      <c r="V2057" s="565"/>
      <c r="W2057" s="565"/>
      <c r="X2057" s="565"/>
      <c r="Y2057" s="565"/>
      <c r="Z2057" s="565"/>
      <c r="AA2057" s="565"/>
      <c r="AB2057" s="565"/>
      <c r="AC2057" s="565"/>
      <c r="AD2057" s="565"/>
      <c r="AE2057" s="565"/>
      <c r="AF2057" s="565"/>
      <c r="AG2057" s="565" t="s">
        <v>909</v>
      </c>
      <c r="AH2057" s="565"/>
      <c r="AI2057" s="1360">
        <v>192.24</v>
      </c>
      <c r="AJ2057" s="580"/>
      <c r="AM2057" s="751" t="s">
        <v>2604</v>
      </c>
      <c r="AN2057" t="b">
        <v>0</v>
      </c>
      <c r="AO2057" t="e">
        <v>#NAME?</v>
      </c>
    </row>
    <row r="2058" spans="1:41" ht="14.45" customHeight="1" x14ac:dyDescent="0.2">
      <c r="A2058" s="799" t="s">
        <v>2357</v>
      </c>
      <c r="B2058" s="807" t="s">
        <v>2276</v>
      </c>
      <c r="C2058" s="978" t="s">
        <v>2537</v>
      </c>
      <c r="D2058" s="978" t="s">
        <v>938</v>
      </c>
      <c r="E2058" s="571">
        <v>249</v>
      </c>
      <c r="F2058" s="568">
        <v>217</v>
      </c>
      <c r="G2058" s="568" t="s">
        <v>953</v>
      </c>
      <c r="H2058" s="568" t="s">
        <v>2306</v>
      </c>
      <c r="I2058" s="922"/>
      <c r="J2058" s="570" t="s">
        <v>3658</v>
      </c>
      <c r="K2058" s="565"/>
      <c r="L2058" s="675"/>
      <c r="M2058" s="565"/>
      <c r="N2058" s="1078"/>
      <c r="O2058" s="565"/>
      <c r="P2058" s="565"/>
      <c r="Q2058" s="1078"/>
      <c r="R2058" s="1078"/>
      <c r="S2058" s="1078"/>
      <c r="T2058" s="565"/>
      <c r="U2058" s="565"/>
      <c r="V2058" s="565"/>
      <c r="W2058" s="565"/>
      <c r="X2058" s="565"/>
      <c r="Y2058" s="565"/>
      <c r="Z2058" s="565"/>
      <c r="AA2058" s="565"/>
      <c r="AB2058" s="565"/>
      <c r="AC2058" s="565"/>
      <c r="AD2058" s="565"/>
      <c r="AE2058" s="565"/>
      <c r="AF2058" s="565"/>
      <c r="AG2058" s="565" t="s">
        <v>909</v>
      </c>
      <c r="AH2058" s="565"/>
      <c r="AI2058" s="1360">
        <v>1749.7499999999998</v>
      </c>
      <c r="AJ2058" s="580"/>
      <c r="AM2058" s="751" t="s">
        <v>2604</v>
      </c>
      <c r="AN2058" t="b">
        <v>0</v>
      </c>
      <c r="AO2058" t="e">
        <v>#NAME?</v>
      </c>
    </row>
    <row r="2059" spans="1:41" ht="14.45" customHeight="1" x14ac:dyDescent="0.2">
      <c r="A2059" s="787"/>
      <c r="B2059" s="816"/>
      <c r="C2059" s="984"/>
      <c r="D2059" s="984"/>
      <c r="E2059" s="1"/>
      <c r="F2059" s="1"/>
      <c r="G2059" s="1"/>
      <c r="H2059" s="1"/>
      <c r="I2059" s="928"/>
      <c r="J2059" s="597" t="s">
        <v>3659</v>
      </c>
      <c r="K2059" s="1"/>
      <c r="L2059" s="678"/>
      <c r="M2059" s="1"/>
      <c r="N2059" s="2"/>
      <c r="O2059" s="1"/>
      <c r="P2059" s="1"/>
      <c r="Q2059" s="2"/>
      <c r="R2059" s="2"/>
      <c r="S2059" s="2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598"/>
      <c r="AJ2059" s="594"/>
      <c r="AM2059" s="751"/>
    </row>
    <row r="2060" spans="1:41" ht="16.5" customHeight="1" x14ac:dyDescent="0.25">
      <c r="A2060" s="793"/>
      <c r="B2060" s="809" t="s">
        <v>2276</v>
      </c>
      <c r="C2060" s="988" t="s">
        <v>2537</v>
      </c>
      <c r="D2060" s="988" t="s">
        <v>954</v>
      </c>
      <c r="E2060" s="600" t="s">
        <v>698</v>
      </c>
      <c r="F2060" s="600"/>
      <c r="G2060" s="600"/>
      <c r="H2060" s="586"/>
      <c r="I2060" s="925"/>
      <c r="J2060" s="589" t="s">
        <v>954</v>
      </c>
      <c r="K2060" s="586"/>
      <c r="L2060" s="673"/>
      <c r="M2060" s="586"/>
      <c r="N2060" s="1080"/>
      <c r="O2060" s="586"/>
      <c r="P2060" s="586"/>
      <c r="Q2060" s="1080"/>
      <c r="R2060" s="1080"/>
      <c r="S2060" s="1080"/>
      <c r="T2060" s="586"/>
      <c r="U2060" s="586"/>
      <c r="V2060" s="586"/>
      <c r="W2060" s="586"/>
      <c r="X2060" s="586"/>
      <c r="Y2060" s="586"/>
      <c r="Z2060" s="586"/>
      <c r="AA2060" s="586"/>
      <c r="AB2060" s="586"/>
      <c r="AC2060" s="586"/>
      <c r="AD2060" s="586"/>
      <c r="AE2060" s="586"/>
      <c r="AF2060" s="586"/>
      <c r="AG2060" s="586"/>
      <c r="AH2060" s="586"/>
      <c r="AI2060" s="612"/>
      <c r="AJ2060" s="587"/>
      <c r="AM2060"/>
      <c r="AO2060" t="e">
        <v>#NAME?</v>
      </c>
    </row>
    <row r="2061" spans="1:41" ht="15" customHeight="1" x14ac:dyDescent="0.2">
      <c r="A2061" s="231" t="s">
        <v>2358</v>
      </c>
      <c r="B2061" s="783" t="s">
        <v>2276</v>
      </c>
      <c r="C2061" s="982" t="s">
        <v>2537</v>
      </c>
      <c r="D2061" s="982" t="s">
        <v>954</v>
      </c>
      <c r="E2061" s="208">
        <v>203</v>
      </c>
      <c r="F2061" s="208">
        <v>206</v>
      </c>
      <c r="G2061" s="208" t="s">
        <v>1881</v>
      </c>
      <c r="H2061" s="142" t="s">
        <v>2306</v>
      </c>
      <c r="I2061" s="928"/>
      <c r="J2061" s="577" t="s">
        <v>2307</v>
      </c>
      <c r="K2061" s="937">
        <v>5600</v>
      </c>
      <c r="L2061" s="678" t="s">
        <v>2310</v>
      </c>
      <c r="M2061" s="678" t="s">
        <v>2309</v>
      </c>
      <c r="N2061" s="2"/>
      <c r="O2061" s="1"/>
      <c r="P2061" s="1"/>
      <c r="Q2061" s="2"/>
      <c r="R2061" s="2"/>
      <c r="S2061" s="2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363">
        <v>136647.45056755186</v>
      </c>
      <c r="AI2061" s="598"/>
      <c r="AJ2061" s="594"/>
      <c r="AM2061" s="751" t="s">
        <v>2604</v>
      </c>
      <c r="AN2061" t="b">
        <v>0</v>
      </c>
      <c r="AO2061" t="e">
        <v>#NAME?</v>
      </c>
    </row>
    <row r="2062" spans="1:41" ht="14.45" customHeight="1" outlineLevel="1" x14ac:dyDescent="0.2">
      <c r="A2062" s="231"/>
      <c r="B2062" s="781" t="s">
        <v>2276</v>
      </c>
      <c r="C2062" s="977" t="s">
        <v>2537</v>
      </c>
      <c r="D2062" s="977" t="s">
        <v>954</v>
      </c>
      <c r="E2062" s="579">
        <v>203</v>
      </c>
      <c r="F2062" s="576">
        <v>206</v>
      </c>
      <c r="G2062" s="576" t="s">
        <v>956</v>
      </c>
      <c r="H2062" s="576"/>
      <c r="I2062" s="926"/>
      <c r="J2062" s="577" t="s">
        <v>955</v>
      </c>
      <c r="K2062" s="578"/>
      <c r="L2062" s="674"/>
      <c r="M2062" s="578"/>
      <c r="N2062" s="1081"/>
      <c r="O2062" s="578"/>
      <c r="P2062" s="578"/>
      <c r="Q2062" s="1081"/>
      <c r="R2062" s="1081"/>
      <c r="S2062" s="1081"/>
      <c r="T2062" s="578"/>
      <c r="U2062" s="578"/>
      <c r="V2062" s="578"/>
      <c r="W2062" s="578"/>
      <c r="X2062" s="578"/>
      <c r="Y2062" s="578"/>
      <c r="Z2062" s="578"/>
      <c r="AA2062" s="578"/>
      <c r="AB2062" s="578"/>
      <c r="AC2062" s="578"/>
      <c r="AD2062" s="578"/>
      <c r="AE2062" s="578"/>
      <c r="AF2062" s="578"/>
      <c r="AG2062" s="578" t="s">
        <v>770</v>
      </c>
      <c r="AH2062" s="578"/>
      <c r="AI2062" s="1360">
        <v>36.574634523980528</v>
      </c>
      <c r="AJ2062" s="585"/>
      <c r="AM2062"/>
      <c r="AO2062" t="e">
        <v>#NAME?</v>
      </c>
    </row>
    <row r="2063" spans="1:41" ht="14.45" customHeight="1" outlineLevel="1" x14ac:dyDescent="0.2">
      <c r="A2063" s="231"/>
      <c r="B2063" s="781" t="s">
        <v>2276</v>
      </c>
      <c r="C2063" s="977" t="s">
        <v>2537</v>
      </c>
      <c r="D2063" s="977" t="s">
        <v>954</v>
      </c>
      <c r="E2063" s="571">
        <v>203</v>
      </c>
      <c r="F2063" s="568">
        <v>206</v>
      </c>
      <c r="G2063" s="568" t="s">
        <v>958</v>
      </c>
      <c r="H2063" s="568"/>
      <c r="I2063" s="922"/>
      <c r="J2063" s="570" t="s">
        <v>957</v>
      </c>
      <c r="K2063" s="565"/>
      <c r="L2063" s="675"/>
      <c r="M2063" s="565"/>
      <c r="N2063" s="1078"/>
      <c r="O2063" s="565"/>
      <c r="P2063" s="565"/>
      <c r="Q2063" s="1078"/>
      <c r="R2063" s="1078"/>
      <c r="S2063" s="1078"/>
      <c r="T2063" s="565"/>
      <c r="U2063" s="565"/>
      <c r="V2063" s="565"/>
      <c r="W2063" s="565"/>
      <c r="X2063" s="565"/>
      <c r="Y2063" s="565"/>
      <c r="Z2063" s="565"/>
      <c r="AA2063" s="565"/>
      <c r="AB2063" s="565"/>
      <c r="AC2063" s="565"/>
      <c r="AD2063" s="565"/>
      <c r="AE2063" s="565"/>
      <c r="AF2063" s="565"/>
      <c r="AG2063" s="565" t="s">
        <v>770</v>
      </c>
      <c r="AH2063" s="565"/>
      <c r="AI2063" s="1360">
        <v>19.665211998832373</v>
      </c>
      <c r="AJ2063" s="580"/>
      <c r="AM2063"/>
      <c r="AO2063" t="e">
        <v>#NAME?</v>
      </c>
    </row>
    <row r="2064" spans="1:41" ht="14.45" customHeight="1" outlineLevel="1" x14ac:dyDescent="0.2">
      <c r="A2064" s="231"/>
      <c r="B2064" s="781" t="s">
        <v>2276</v>
      </c>
      <c r="C2064" s="977" t="s">
        <v>2537</v>
      </c>
      <c r="D2064" s="977" t="s">
        <v>954</v>
      </c>
      <c r="E2064" s="571">
        <v>203</v>
      </c>
      <c r="F2064" s="568">
        <v>206</v>
      </c>
      <c r="G2064" s="568" t="s">
        <v>960</v>
      </c>
      <c r="H2064" s="568"/>
      <c r="I2064" s="922"/>
      <c r="J2064" s="570" t="s">
        <v>959</v>
      </c>
      <c r="K2064" s="565"/>
      <c r="L2064" s="675"/>
      <c r="M2064" s="565"/>
      <c r="N2064" s="1078"/>
      <c r="O2064" s="565"/>
      <c r="P2064" s="565"/>
      <c r="Q2064" s="1078"/>
      <c r="R2064" s="1078"/>
      <c r="S2064" s="1078"/>
      <c r="T2064" s="565"/>
      <c r="U2064" s="565"/>
      <c r="V2064" s="565"/>
      <c r="W2064" s="565"/>
      <c r="X2064" s="565"/>
      <c r="Y2064" s="565"/>
      <c r="Z2064" s="565"/>
      <c r="AA2064" s="565"/>
      <c r="AB2064" s="565"/>
      <c r="AC2064" s="565"/>
      <c r="AD2064" s="565"/>
      <c r="AE2064" s="565"/>
      <c r="AF2064" s="565"/>
      <c r="AG2064" s="565" t="s">
        <v>770</v>
      </c>
      <c r="AH2064" s="565"/>
      <c r="AI2064" s="1360">
        <v>7.4287970320358374</v>
      </c>
      <c r="AJ2064" s="580"/>
      <c r="AM2064"/>
      <c r="AO2064" t="e">
        <v>#NAME?</v>
      </c>
    </row>
    <row r="2065" spans="1:41" ht="14.45" customHeight="1" outlineLevel="1" x14ac:dyDescent="0.2">
      <c r="A2065" s="231"/>
      <c r="B2065" s="781" t="s">
        <v>2276</v>
      </c>
      <c r="C2065" s="977" t="s">
        <v>2537</v>
      </c>
      <c r="D2065" s="977" t="s">
        <v>954</v>
      </c>
      <c r="E2065" s="571">
        <v>203</v>
      </c>
      <c r="F2065" s="568">
        <v>206</v>
      </c>
      <c r="G2065" s="568" t="s">
        <v>962</v>
      </c>
      <c r="H2065" s="568"/>
      <c r="I2065" s="922"/>
      <c r="J2065" s="570" t="s">
        <v>961</v>
      </c>
      <c r="K2065" s="565"/>
      <c r="L2065" s="675"/>
      <c r="M2065" s="565"/>
      <c r="N2065" s="1078"/>
      <c r="O2065" s="565"/>
      <c r="P2065" s="565"/>
      <c r="Q2065" s="1078"/>
      <c r="R2065" s="1078"/>
      <c r="S2065" s="1078"/>
      <c r="T2065" s="565"/>
      <c r="U2065" s="565"/>
      <c r="V2065" s="565"/>
      <c r="W2065" s="565"/>
      <c r="X2065" s="565"/>
      <c r="Y2065" s="565"/>
      <c r="Z2065" s="565"/>
      <c r="AA2065" s="565"/>
      <c r="AB2065" s="565"/>
      <c r="AC2065" s="565"/>
      <c r="AD2065" s="565"/>
      <c r="AE2065" s="565"/>
      <c r="AF2065" s="565"/>
      <c r="AG2065" s="565" t="s">
        <v>909</v>
      </c>
      <c r="AH2065" s="565"/>
      <c r="AI2065" s="1360">
        <v>30.778291446133508</v>
      </c>
      <c r="AJ2065" s="580"/>
      <c r="AM2065"/>
      <c r="AO2065" t="e">
        <v>#NAME?</v>
      </c>
    </row>
    <row r="2066" spans="1:41" ht="14.45" customHeight="1" outlineLevel="1" x14ac:dyDescent="0.2">
      <c r="A2066" s="231"/>
      <c r="B2066" s="781" t="s">
        <v>2276</v>
      </c>
      <c r="C2066" s="977" t="s">
        <v>2537</v>
      </c>
      <c r="D2066" s="977" t="s">
        <v>954</v>
      </c>
      <c r="E2066" s="571">
        <v>203</v>
      </c>
      <c r="F2066" s="568">
        <v>206</v>
      </c>
      <c r="G2066" s="568" t="s">
        <v>964</v>
      </c>
      <c r="H2066" s="568"/>
      <c r="I2066" s="922"/>
      <c r="J2066" s="570" t="s">
        <v>963</v>
      </c>
      <c r="K2066" s="565"/>
      <c r="L2066" s="675"/>
      <c r="M2066" s="565"/>
      <c r="N2066" s="1078"/>
      <c r="O2066" s="565"/>
      <c r="P2066" s="565"/>
      <c r="Q2066" s="1078"/>
      <c r="R2066" s="1078"/>
      <c r="S2066" s="1078"/>
      <c r="T2066" s="565"/>
      <c r="U2066" s="565"/>
      <c r="V2066" s="565"/>
      <c r="W2066" s="565"/>
      <c r="X2066" s="565"/>
      <c r="Y2066" s="565"/>
      <c r="Z2066" s="565"/>
      <c r="AA2066" s="565"/>
      <c r="AB2066" s="565"/>
      <c r="AC2066" s="565"/>
      <c r="AD2066" s="565"/>
      <c r="AE2066" s="565"/>
      <c r="AF2066" s="565"/>
      <c r="AG2066" s="565" t="s">
        <v>909</v>
      </c>
      <c r="AH2066" s="565"/>
      <c r="AI2066" s="1360">
        <v>61.556582892267016</v>
      </c>
      <c r="AJ2066" s="580"/>
      <c r="AM2066"/>
      <c r="AO2066" t="e">
        <v>#NAME?</v>
      </c>
    </row>
    <row r="2067" spans="1:41" ht="14.45" customHeight="1" outlineLevel="1" x14ac:dyDescent="0.2">
      <c r="A2067" s="231"/>
      <c r="B2067" s="781" t="s">
        <v>2276</v>
      </c>
      <c r="C2067" s="977" t="s">
        <v>2537</v>
      </c>
      <c r="D2067" s="977" t="s">
        <v>954</v>
      </c>
      <c r="E2067" s="571">
        <v>203</v>
      </c>
      <c r="F2067" s="568">
        <v>206</v>
      </c>
      <c r="G2067" s="568" t="s">
        <v>966</v>
      </c>
      <c r="H2067" s="568"/>
      <c r="I2067" s="922"/>
      <c r="J2067" s="570" t="s">
        <v>965</v>
      </c>
      <c r="K2067" s="565"/>
      <c r="L2067" s="675"/>
      <c r="M2067" s="565"/>
      <c r="N2067" s="1078"/>
      <c r="O2067" s="565"/>
      <c r="P2067" s="565"/>
      <c r="Q2067" s="1078"/>
      <c r="R2067" s="1078"/>
      <c r="S2067" s="1078"/>
      <c r="T2067" s="565"/>
      <c r="U2067" s="565"/>
      <c r="V2067" s="565"/>
      <c r="W2067" s="565"/>
      <c r="X2067" s="565"/>
      <c r="Y2067" s="565"/>
      <c r="Z2067" s="565"/>
      <c r="AA2067" s="565"/>
      <c r="AB2067" s="565"/>
      <c r="AC2067" s="565"/>
      <c r="AD2067" s="565"/>
      <c r="AE2067" s="565"/>
      <c r="AF2067" s="565"/>
      <c r="AG2067" s="565" t="s">
        <v>909</v>
      </c>
      <c r="AH2067" s="565"/>
      <c r="AI2067" s="1360">
        <v>123.11316578453403</v>
      </c>
      <c r="AJ2067" s="580"/>
      <c r="AM2067"/>
      <c r="AO2067" t="e">
        <v>#NAME?</v>
      </c>
    </row>
    <row r="2068" spans="1:41" ht="14.45" customHeight="1" outlineLevel="1" x14ac:dyDescent="0.2">
      <c r="A2068" s="231"/>
      <c r="B2068" s="781" t="s">
        <v>2276</v>
      </c>
      <c r="C2068" s="977" t="s">
        <v>2537</v>
      </c>
      <c r="D2068" s="977" t="s">
        <v>954</v>
      </c>
      <c r="E2068" s="571">
        <v>203</v>
      </c>
      <c r="F2068" s="568">
        <v>206</v>
      </c>
      <c r="G2068" s="568" t="s">
        <v>968</v>
      </c>
      <c r="H2068" s="568"/>
      <c r="I2068" s="922"/>
      <c r="J2068" s="570" t="s">
        <v>967</v>
      </c>
      <c r="K2068" s="565"/>
      <c r="L2068" s="675"/>
      <c r="M2068" s="565"/>
      <c r="N2068" s="1078"/>
      <c r="O2068" s="565"/>
      <c r="P2068" s="565"/>
      <c r="Q2068" s="1078"/>
      <c r="R2068" s="1078"/>
      <c r="S2068" s="1078"/>
      <c r="T2068" s="565"/>
      <c r="U2068" s="565"/>
      <c r="V2068" s="565"/>
      <c r="W2068" s="565"/>
      <c r="X2068" s="565"/>
      <c r="Y2068" s="565"/>
      <c r="Z2068" s="565"/>
      <c r="AA2068" s="565"/>
      <c r="AB2068" s="565"/>
      <c r="AC2068" s="565"/>
      <c r="AD2068" s="565"/>
      <c r="AE2068" s="565"/>
      <c r="AF2068" s="565"/>
      <c r="AG2068" s="565" t="s">
        <v>909</v>
      </c>
      <c r="AH2068" s="565"/>
      <c r="AI2068" s="1360">
        <v>15.66704045990886</v>
      </c>
      <c r="AJ2068" s="580"/>
      <c r="AM2068"/>
      <c r="AO2068" t="e">
        <v>#NAME?</v>
      </c>
    </row>
    <row r="2069" spans="1:41" ht="14.45" customHeight="1" outlineLevel="1" x14ac:dyDescent="0.2">
      <c r="A2069" s="793"/>
      <c r="B2069" s="783" t="s">
        <v>2276</v>
      </c>
      <c r="C2069" s="982" t="s">
        <v>2537</v>
      </c>
      <c r="D2069" s="982" t="s">
        <v>954</v>
      </c>
      <c r="E2069" s="778">
        <v>203</v>
      </c>
      <c r="F2069" s="574">
        <v>206</v>
      </c>
      <c r="G2069" s="568"/>
      <c r="H2069" s="568"/>
      <c r="I2069" s="923" t="s">
        <v>587</v>
      </c>
      <c r="J2069" s="625" t="s">
        <v>1842</v>
      </c>
      <c r="K2069" s="565"/>
      <c r="L2069" s="675"/>
      <c r="M2069" s="565"/>
      <c r="N2069" s="1078"/>
      <c r="O2069" s="565"/>
      <c r="P2069" s="565"/>
      <c r="Q2069" s="1078"/>
      <c r="R2069" s="1078"/>
      <c r="S2069" s="1078"/>
      <c r="T2069" s="565"/>
      <c r="U2069" s="565"/>
      <c r="V2069" s="565"/>
      <c r="W2069" s="565"/>
      <c r="X2069" s="565"/>
      <c r="Y2069" s="565"/>
      <c r="Z2069" s="565"/>
      <c r="AA2069" s="565"/>
      <c r="AB2069" s="565"/>
      <c r="AC2069" s="565"/>
      <c r="AD2069" s="565"/>
      <c r="AE2069" s="565"/>
      <c r="AF2069" s="565"/>
      <c r="AG2069" s="565"/>
      <c r="AH2069" s="565"/>
      <c r="AI2069" s="1360"/>
      <c r="AJ2069" s="580"/>
      <c r="AM2069"/>
      <c r="AO2069" t="e">
        <v>#NAME?</v>
      </c>
    </row>
    <row r="2070" spans="1:41" ht="14.45" customHeight="1" outlineLevel="1" x14ac:dyDescent="0.2">
      <c r="A2070" s="793"/>
      <c r="B2070" s="783" t="s">
        <v>2276</v>
      </c>
      <c r="C2070" s="982" t="s">
        <v>2537</v>
      </c>
      <c r="D2070" s="982" t="s">
        <v>954</v>
      </c>
      <c r="E2070" s="778">
        <v>203</v>
      </c>
      <c r="F2070" s="574">
        <v>206</v>
      </c>
      <c r="G2070" s="568"/>
      <c r="H2070" s="568"/>
      <c r="I2070" s="923" t="s">
        <v>587</v>
      </c>
      <c r="J2070" s="626" t="s">
        <v>1843</v>
      </c>
      <c r="K2070" s="565"/>
      <c r="L2070" s="675"/>
      <c r="M2070" s="565"/>
      <c r="N2070" s="1078"/>
      <c r="O2070" s="565"/>
      <c r="P2070" s="565"/>
      <c r="Q2070" s="1078"/>
      <c r="R2070" s="1078"/>
      <c r="S2070" s="1078"/>
      <c r="T2070" s="565"/>
      <c r="U2070" s="565"/>
      <c r="V2070" s="565"/>
      <c r="W2070" s="565"/>
      <c r="X2070" s="565"/>
      <c r="Y2070" s="565"/>
      <c r="Z2070" s="565"/>
      <c r="AA2070" s="565"/>
      <c r="AB2070" s="565"/>
      <c r="AC2070" s="565"/>
      <c r="AD2070" s="565"/>
      <c r="AE2070" s="565"/>
      <c r="AF2070" s="565"/>
      <c r="AG2070" s="565"/>
      <c r="AH2070" s="565"/>
      <c r="AI2070" s="1360"/>
      <c r="AJ2070" s="580"/>
      <c r="AM2070"/>
      <c r="AO2070" t="e">
        <v>#NAME?</v>
      </c>
    </row>
    <row r="2071" spans="1:41" ht="14.45" customHeight="1" outlineLevel="1" x14ac:dyDescent="0.2">
      <c r="A2071" s="793"/>
      <c r="B2071" s="783" t="s">
        <v>2276</v>
      </c>
      <c r="C2071" s="982" t="s">
        <v>2537</v>
      </c>
      <c r="D2071" s="982" t="s">
        <v>954</v>
      </c>
      <c r="E2071" s="778">
        <v>203</v>
      </c>
      <c r="F2071" s="574">
        <v>206</v>
      </c>
      <c r="G2071" s="568"/>
      <c r="H2071" s="568"/>
      <c r="I2071" s="923" t="s">
        <v>587</v>
      </c>
      <c r="J2071" s="626" t="s">
        <v>1844</v>
      </c>
      <c r="K2071" s="565"/>
      <c r="L2071" s="675"/>
      <c r="M2071" s="565"/>
      <c r="N2071" s="1078"/>
      <c r="O2071" s="565"/>
      <c r="P2071" s="565"/>
      <c r="Q2071" s="1078"/>
      <c r="R2071" s="1078"/>
      <c r="S2071" s="1078"/>
      <c r="T2071" s="565"/>
      <c r="U2071" s="565"/>
      <c r="V2071" s="565"/>
      <c r="W2071" s="565"/>
      <c r="X2071" s="565"/>
      <c r="Y2071" s="565"/>
      <c r="Z2071" s="565"/>
      <c r="AA2071" s="565"/>
      <c r="AB2071" s="565"/>
      <c r="AC2071" s="565"/>
      <c r="AD2071" s="565"/>
      <c r="AE2071" s="565"/>
      <c r="AF2071" s="565"/>
      <c r="AG2071" s="565"/>
      <c r="AH2071" s="565"/>
      <c r="AI2071" s="1360"/>
      <c r="AJ2071" s="580"/>
      <c r="AM2071"/>
      <c r="AO2071" t="e">
        <v>#NAME?</v>
      </c>
    </row>
    <row r="2072" spans="1:41" ht="14.45" customHeight="1" outlineLevel="1" x14ac:dyDescent="0.2">
      <c r="A2072" s="793"/>
      <c r="B2072" s="783" t="s">
        <v>2276</v>
      </c>
      <c r="C2072" s="982" t="s">
        <v>2537</v>
      </c>
      <c r="D2072" s="982" t="s">
        <v>954</v>
      </c>
      <c r="E2072" s="778">
        <v>203</v>
      </c>
      <c r="F2072" s="574">
        <v>206</v>
      </c>
      <c r="G2072" s="568"/>
      <c r="H2072" s="568"/>
      <c r="I2072" s="923" t="s">
        <v>587</v>
      </c>
      <c r="J2072" s="626" t="s">
        <v>1845</v>
      </c>
      <c r="K2072" s="565"/>
      <c r="L2072" s="675"/>
      <c r="M2072" s="565"/>
      <c r="N2072" s="1078"/>
      <c r="O2072" s="565"/>
      <c r="P2072" s="565"/>
      <c r="Q2072" s="1078"/>
      <c r="R2072" s="1078"/>
      <c r="S2072" s="1078"/>
      <c r="T2072" s="565"/>
      <c r="U2072" s="565"/>
      <c r="V2072" s="565"/>
      <c r="W2072" s="565"/>
      <c r="X2072" s="565"/>
      <c r="Y2072" s="565"/>
      <c r="Z2072" s="565"/>
      <c r="AA2072" s="565"/>
      <c r="AB2072" s="565"/>
      <c r="AC2072" s="565"/>
      <c r="AD2072" s="565"/>
      <c r="AE2072" s="565"/>
      <c r="AF2072" s="565"/>
      <c r="AG2072" s="565"/>
      <c r="AH2072" s="565"/>
      <c r="AI2072" s="1360"/>
      <c r="AJ2072" s="580"/>
      <c r="AM2072"/>
      <c r="AO2072" t="e">
        <v>#NAME?</v>
      </c>
    </row>
    <row r="2073" spans="1:41" ht="14.45" customHeight="1" x14ac:dyDescent="0.2">
      <c r="A2073" s="231" t="s">
        <v>2359</v>
      </c>
      <c r="B2073" s="781" t="s">
        <v>2276</v>
      </c>
      <c r="C2073" s="977" t="s">
        <v>2537</v>
      </c>
      <c r="D2073" s="977" t="s">
        <v>954</v>
      </c>
      <c r="E2073" s="571">
        <v>203</v>
      </c>
      <c r="F2073" s="568">
        <v>206</v>
      </c>
      <c r="G2073" s="568" t="s">
        <v>970</v>
      </c>
      <c r="H2073" s="568" t="s">
        <v>2306</v>
      </c>
      <c r="I2073" s="922"/>
      <c r="J2073" s="570" t="s">
        <v>969</v>
      </c>
      <c r="K2073" s="565"/>
      <c r="L2073" s="675"/>
      <c r="M2073" s="565"/>
      <c r="N2073" s="1078"/>
      <c r="O2073" s="565"/>
      <c r="P2073" s="565"/>
      <c r="Q2073" s="1078"/>
      <c r="R2073" s="1078"/>
      <c r="S2073" s="1078"/>
      <c r="T2073" s="565"/>
      <c r="U2073" s="565"/>
      <c r="V2073" s="565"/>
      <c r="W2073" s="565"/>
      <c r="X2073" s="565"/>
      <c r="Y2073" s="565"/>
      <c r="Z2073" s="565"/>
      <c r="AA2073" s="565"/>
      <c r="AB2073" s="565"/>
      <c r="AC2073" s="565"/>
      <c r="AD2073" s="565"/>
      <c r="AE2073" s="565"/>
      <c r="AF2073" s="565"/>
      <c r="AG2073" s="565" t="s">
        <v>909</v>
      </c>
      <c r="AH2073" s="565"/>
      <c r="AI2073" s="1360">
        <v>403.12</v>
      </c>
      <c r="AJ2073" s="580"/>
      <c r="AM2073" s="751" t="s">
        <v>2604</v>
      </c>
      <c r="AN2073" t="b">
        <v>0</v>
      </c>
      <c r="AO2073" t="e">
        <v>#NAME?</v>
      </c>
    </row>
    <row r="2074" spans="1:41" ht="14.45" customHeight="1" outlineLevel="1" x14ac:dyDescent="0.2">
      <c r="A2074" s="793"/>
      <c r="B2074" s="783" t="s">
        <v>2276</v>
      </c>
      <c r="C2074" s="982" t="s">
        <v>2537</v>
      </c>
      <c r="D2074" s="982" t="s">
        <v>954</v>
      </c>
      <c r="E2074" s="778">
        <v>203</v>
      </c>
      <c r="F2074" s="574">
        <v>206</v>
      </c>
      <c r="G2074" s="574" t="s">
        <v>970</v>
      </c>
      <c r="H2074" s="568"/>
      <c r="I2074" s="923" t="s">
        <v>587</v>
      </c>
      <c r="J2074" s="625" t="s">
        <v>599</v>
      </c>
      <c r="K2074" s="565"/>
      <c r="L2074" s="675"/>
      <c r="M2074" s="565"/>
      <c r="N2074" s="1078"/>
      <c r="O2074" s="565"/>
      <c r="P2074" s="565"/>
      <c r="Q2074" s="1078"/>
      <c r="R2074" s="1078"/>
      <c r="S2074" s="1078"/>
      <c r="T2074" s="565"/>
      <c r="U2074" s="565"/>
      <c r="V2074" s="565"/>
      <c r="W2074" s="565"/>
      <c r="X2074" s="565"/>
      <c r="Y2074" s="565"/>
      <c r="Z2074" s="565"/>
      <c r="AA2074" s="565"/>
      <c r="AB2074" s="565"/>
      <c r="AC2074" s="565"/>
      <c r="AD2074" s="565"/>
      <c r="AE2074" s="565"/>
      <c r="AF2074" s="565"/>
      <c r="AG2074" s="565"/>
      <c r="AH2074" s="565"/>
      <c r="AI2074" s="1360"/>
      <c r="AJ2074" s="580"/>
      <c r="AM2074"/>
      <c r="AO2074" t="e">
        <v>#NAME?</v>
      </c>
    </row>
    <row r="2075" spans="1:41" ht="14.45" customHeight="1" outlineLevel="1" x14ac:dyDescent="0.2">
      <c r="A2075" s="793"/>
      <c r="B2075" s="783" t="s">
        <v>2276</v>
      </c>
      <c r="C2075" s="982" t="s">
        <v>2537</v>
      </c>
      <c r="D2075" s="982" t="s">
        <v>954</v>
      </c>
      <c r="E2075" s="778">
        <v>203</v>
      </c>
      <c r="F2075" s="574">
        <v>206</v>
      </c>
      <c r="G2075" s="574" t="s">
        <v>970</v>
      </c>
      <c r="H2075" s="568"/>
      <c r="I2075" s="923" t="s">
        <v>587</v>
      </c>
      <c r="J2075" s="625" t="s">
        <v>1846</v>
      </c>
      <c r="K2075" s="565"/>
      <c r="L2075" s="675"/>
      <c r="M2075" s="565"/>
      <c r="N2075" s="1078"/>
      <c r="O2075" s="565"/>
      <c r="P2075" s="565"/>
      <c r="Q2075" s="1078"/>
      <c r="R2075" s="1078"/>
      <c r="S2075" s="1078"/>
      <c r="T2075" s="565"/>
      <c r="U2075" s="565"/>
      <c r="V2075" s="565"/>
      <c r="W2075" s="565"/>
      <c r="X2075" s="565"/>
      <c r="Y2075" s="565"/>
      <c r="Z2075" s="565"/>
      <c r="AA2075" s="565"/>
      <c r="AB2075" s="565"/>
      <c r="AC2075" s="565"/>
      <c r="AD2075" s="565"/>
      <c r="AE2075" s="565"/>
      <c r="AF2075" s="565"/>
      <c r="AG2075" s="565"/>
      <c r="AH2075" s="565"/>
      <c r="AI2075" s="1360"/>
      <c r="AJ2075" s="580"/>
      <c r="AM2075"/>
      <c r="AO2075" t="e">
        <v>#NAME?</v>
      </c>
    </row>
    <row r="2076" spans="1:41" ht="14.45" customHeight="1" outlineLevel="1" x14ac:dyDescent="0.2">
      <c r="A2076" s="793"/>
      <c r="B2076" s="783" t="s">
        <v>2276</v>
      </c>
      <c r="C2076" s="982" t="s">
        <v>2537</v>
      </c>
      <c r="D2076" s="982" t="s">
        <v>954</v>
      </c>
      <c r="E2076" s="778">
        <v>203</v>
      </c>
      <c r="F2076" s="574">
        <v>206</v>
      </c>
      <c r="G2076" s="574" t="s">
        <v>970</v>
      </c>
      <c r="H2076" s="568"/>
      <c r="I2076" s="923" t="s">
        <v>587</v>
      </c>
      <c r="J2076" s="625" t="s">
        <v>1847</v>
      </c>
      <c r="K2076" s="565"/>
      <c r="L2076" s="675"/>
      <c r="M2076" s="565"/>
      <c r="N2076" s="1078"/>
      <c r="O2076" s="565"/>
      <c r="P2076" s="565"/>
      <c r="Q2076" s="1078"/>
      <c r="R2076" s="1078"/>
      <c r="S2076" s="1078"/>
      <c r="T2076" s="565"/>
      <c r="U2076" s="565"/>
      <c r="V2076" s="565"/>
      <c r="W2076" s="565"/>
      <c r="X2076" s="565"/>
      <c r="Y2076" s="565"/>
      <c r="Z2076" s="565"/>
      <c r="AA2076" s="565"/>
      <c r="AB2076" s="565"/>
      <c r="AC2076" s="565"/>
      <c r="AD2076" s="565"/>
      <c r="AE2076" s="565"/>
      <c r="AF2076" s="565"/>
      <c r="AG2076" s="565"/>
      <c r="AH2076" s="565"/>
      <c r="AI2076" s="1360"/>
      <c r="AJ2076" s="580"/>
      <c r="AM2076"/>
      <c r="AO2076" t="e">
        <v>#NAME?</v>
      </c>
    </row>
    <row r="2077" spans="1:41" ht="14.45" customHeight="1" outlineLevel="1" x14ac:dyDescent="0.2">
      <c r="A2077" s="793"/>
      <c r="B2077" s="783" t="s">
        <v>2276</v>
      </c>
      <c r="C2077" s="982" t="s">
        <v>2537</v>
      </c>
      <c r="D2077" s="982" t="s">
        <v>954</v>
      </c>
      <c r="E2077" s="778">
        <v>203</v>
      </c>
      <c r="F2077" s="574">
        <v>206</v>
      </c>
      <c r="G2077" s="574" t="s">
        <v>970</v>
      </c>
      <c r="H2077" s="568"/>
      <c r="I2077" s="923" t="s">
        <v>587</v>
      </c>
      <c r="J2077" s="625" t="s">
        <v>600</v>
      </c>
      <c r="K2077" s="565"/>
      <c r="L2077" s="675"/>
      <c r="M2077" s="565"/>
      <c r="N2077" s="1078"/>
      <c r="O2077" s="565"/>
      <c r="P2077" s="565"/>
      <c r="Q2077" s="1078"/>
      <c r="R2077" s="1078"/>
      <c r="S2077" s="1078"/>
      <c r="T2077" s="565"/>
      <c r="U2077" s="565"/>
      <c r="V2077" s="565"/>
      <c r="W2077" s="565"/>
      <c r="X2077" s="565"/>
      <c r="Y2077" s="565"/>
      <c r="Z2077" s="565"/>
      <c r="AA2077" s="565"/>
      <c r="AB2077" s="565"/>
      <c r="AC2077" s="565"/>
      <c r="AD2077" s="565"/>
      <c r="AE2077" s="565"/>
      <c r="AF2077" s="565"/>
      <c r="AG2077" s="565"/>
      <c r="AH2077" s="565"/>
      <c r="AI2077" s="1360"/>
      <c r="AJ2077" s="580"/>
      <c r="AM2077"/>
      <c r="AO2077" t="e">
        <v>#NAME?</v>
      </c>
    </row>
    <row r="2078" spans="1:41" ht="14.45" customHeight="1" outlineLevel="1" x14ac:dyDescent="0.2">
      <c r="A2078" s="793"/>
      <c r="B2078" s="783" t="s">
        <v>2276</v>
      </c>
      <c r="C2078" s="982" t="s">
        <v>2537</v>
      </c>
      <c r="D2078" s="982" t="s">
        <v>954</v>
      </c>
      <c r="E2078" s="778">
        <v>203</v>
      </c>
      <c r="F2078" s="574">
        <v>206</v>
      </c>
      <c r="G2078" s="574" t="s">
        <v>970</v>
      </c>
      <c r="H2078" s="568"/>
      <c r="I2078" s="923" t="s">
        <v>587</v>
      </c>
      <c r="J2078" s="625" t="s">
        <v>1848</v>
      </c>
      <c r="K2078" s="565"/>
      <c r="L2078" s="675"/>
      <c r="M2078" s="565"/>
      <c r="N2078" s="1078"/>
      <c r="O2078" s="565"/>
      <c r="P2078" s="565"/>
      <c r="Q2078" s="1078"/>
      <c r="R2078" s="1078"/>
      <c r="S2078" s="1078"/>
      <c r="T2078" s="565"/>
      <c r="U2078" s="565"/>
      <c r="V2078" s="565"/>
      <c r="W2078" s="565"/>
      <c r="X2078" s="565"/>
      <c r="Y2078" s="565"/>
      <c r="Z2078" s="565"/>
      <c r="AA2078" s="565"/>
      <c r="AB2078" s="565"/>
      <c r="AC2078" s="565"/>
      <c r="AD2078" s="565"/>
      <c r="AE2078" s="565"/>
      <c r="AF2078" s="565"/>
      <c r="AG2078" s="565"/>
      <c r="AH2078" s="565"/>
      <c r="AI2078" s="1360"/>
      <c r="AJ2078" s="580"/>
      <c r="AM2078"/>
      <c r="AO2078" t="e">
        <v>#NAME?</v>
      </c>
    </row>
    <row r="2079" spans="1:41" ht="14.45" customHeight="1" outlineLevel="1" x14ac:dyDescent="0.2">
      <c r="A2079" s="796"/>
      <c r="B2079" s="811" t="s">
        <v>2276</v>
      </c>
      <c r="C2079" s="989" t="s">
        <v>2537</v>
      </c>
      <c r="D2079" s="989" t="s">
        <v>954</v>
      </c>
      <c r="E2079" s="780">
        <v>203</v>
      </c>
      <c r="F2079" s="581">
        <v>206</v>
      </c>
      <c r="G2079" s="581" t="s">
        <v>970</v>
      </c>
      <c r="H2079" s="582"/>
      <c r="I2079" s="924" t="s">
        <v>587</v>
      </c>
      <c r="J2079" s="627" t="s">
        <v>1849</v>
      </c>
      <c r="K2079" s="567"/>
      <c r="L2079" s="676"/>
      <c r="M2079" s="567"/>
      <c r="N2079" s="1079"/>
      <c r="O2079" s="567"/>
      <c r="P2079" s="567"/>
      <c r="Q2079" s="1079"/>
      <c r="R2079" s="1079"/>
      <c r="S2079" s="1079"/>
      <c r="T2079" s="567"/>
      <c r="U2079" s="567"/>
      <c r="V2079" s="567"/>
      <c r="W2079" s="567"/>
      <c r="X2079" s="567"/>
      <c r="Y2079" s="567"/>
      <c r="Z2079" s="567"/>
      <c r="AA2079" s="567"/>
      <c r="AB2079" s="567"/>
      <c r="AC2079" s="567"/>
      <c r="AD2079" s="567"/>
      <c r="AE2079" s="567"/>
      <c r="AF2079" s="567"/>
      <c r="AG2079" s="567"/>
      <c r="AH2079" s="567"/>
      <c r="AI2079" s="1364"/>
      <c r="AJ2079" s="584"/>
      <c r="AM2079"/>
      <c r="AO2079" t="e">
        <v>#NAME?</v>
      </c>
    </row>
    <row r="2080" spans="1:41" ht="16.5" customHeight="1" x14ac:dyDescent="0.25">
      <c r="A2080" s="793"/>
      <c r="B2080" s="809" t="s">
        <v>2276</v>
      </c>
      <c r="C2080" s="988" t="s">
        <v>2537</v>
      </c>
      <c r="D2080" s="988" t="s">
        <v>971</v>
      </c>
      <c r="E2080" s="600" t="s">
        <v>698</v>
      </c>
      <c r="F2080" s="600"/>
      <c r="G2080" s="600"/>
      <c r="H2080" s="586"/>
      <c r="I2080" s="925"/>
      <c r="J2080" s="589" t="s">
        <v>3663</v>
      </c>
      <c r="K2080" s="586"/>
      <c r="L2080" s="673"/>
      <c r="M2080" s="586"/>
      <c r="N2080" s="1080"/>
      <c r="O2080" s="586"/>
      <c r="P2080" s="586"/>
      <c r="Q2080" s="1080"/>
      <c r="R2080" s="1080"/>
      <c r="S2080" s="1080"/>
      <c r="T2080" s="586"/>
      <c r="U2080" s="586"/>
      <c r="V2080" s="586"/>
      <c r="W2080" s="586"/>
      <c r="X2080" s="586"/>
      <c r="Y2080" s="586"/>
      <c r="Z2080" s="586"/>
      <c r="AA2080" s="586"/>
      <c r="AB2080" s="586"/>
      <c r="AC2080" s="586"/>
      <c r="AD2080" s="586"/>
      <c r="AE2080" s="586"/>
      <c r="AF2080" s="586"/>
      <c r="AG2080" s="586"/>
      <c r="AH2080" s="586"/>
      <c r="AI2080" s="612"/>
      <c r="AJ2080" s="587"/>
      <c r="AM2080"/>
      <c r="AO2080" t="e">
        <v>#NAME?</v>
      </c>
    </row>
    <row r="2081" spans="1:41" ht="14.45" customHeight="1" x14ac:dyDescent="0.2">
      <c r="A2081" s="231" t="s">
        <v>2360</v>
      </c>
      <c r="B2081" s="781" t="s">
        <v>2276</v>
      </c>
      <c r="C2081" s="977" t="s">
        <v>2537</v>
      </c>
      <c r="D2081" s="977" t="s">
        <v>971</v>
      </c>
      <c r="E2081" s="579">
        <v>204</v>
      </c>
      <c r="F2081" s="576">
        <v>205</v>
      </c>
      <c r="G2081" s="576" t="s">
        <v>973</v>
      </c>
      <c r="H2081" s="576" t="s">
        <v>2306</v>
      </c>
      <c r="I2081" s="926"/>
      <c r="J2081" s="577" t="s">
        <v>972</v>
      </c>
      <c r="K2081" s="578"/>
      <c r="L2081" s="674"/>
      <c r="M2081" s="578"/>
      <c r="N2081" s="1081"/>
      <c r="O2081" s="578"/>
      <c r="P2081" s="578"/>
      <c r="Q2081" s="1081"/>
      <c r="R2081" s="1081"/>
      <c r="S2081" s="1081"/>
      <c r="T2081" s="578"/>
      <c r="U2081" s="578"/>
      <c r="V2081" s="578"/>
      <c r="W2081" s="578"/>
      <c r="X2081" s="578"/>
      <c r="Y2081" s="578"/>
      <c r="Z2081" s="578"/>
      <c r="AA2081" s="578"/>
      <c r="AB2081" s="578"/>
      <c r="AC2081" s="578"/>
      <c r="AD2081" s="578"/>
      <c r="AE2081" s="578"/>
      <c r="AF2081" s="578"/>
      <c r="AG2081" s="578" t="s">
        <v>909</v>
      </c>
      <c r="AH2081" s="578"/>
      <c r="AI2081" s="1360">
        <v>291.93</v>
      </c>
      <c r="AJ2081" s="585"/>
      <c r="AM2081" s="751" t="s">
        <v>2604</v>
      </c>
      <c r="AN2081" t="b">
        <v>0</v>
      </c>
      <c r="AO2081" t="e">
        <v>#NAME?</v>
      </c>
    </row>
    <row r="2082" spans="1:41" ht="14.45" customHeight="1" x14ac:dyDescent="0.2">
      <c r="A2082" s="231" t="s">
        <v>2361</v>
      </c>
      <c r="B2082" s="781" t="s">
        <v>2276</v>
      </c>
      <c r="C2082" s="977" t="s">
        <v>2537</v>
      </c>
      <c r="D2082" s="977" t="s">
        <v>971</v>
      </c>
      <c r="E2082" s="571">
        <v>204</v>
      </c>
      <c r="F2082" s="568">
        <v>205</v>
      </c>
      <c r="G2082" s="568" t="s">
        <v>975</v>
      </c>
      <c r="H2082" s="568" t="s">
        <v>2306</v>
      </c>
      <c r="I2082" s="922"/>
      <c r="J2082" s="570" t="s">
        <v>974</v>
      </c>
      <c r="K2082" s="565"/>
      <c r="L2082" s="675"/>
      <c r="M2082" s="565"/>
      <c r="N2082" s="1078"/>
      <c r="O2082" s="565"/>
      <c r="P2082" s="565"/>
      <c r="Q2082" s="1078"/>
      <c r="R2082" s="1078"/>
      <c r="S2082" s="1078"/>
      <c r="T2082" s="565"/>
      <c r="U2082" s="565"/>
      <c r="V2082" s="565"/>
      <c r="W2082" s="565"/>
      <c r="X2082" s="565"/>
      <c r="Y2082" s="565"/>
      <c r="Z2082" s="565"/>
      <c r="AA2082" s="565"/>
      <c r="AB2082" s="565"/>
      <c r="AC2082" s="565"/>
      <c r="AD2082" s="565"/>
      <c r="AE2082" s="565"/>
      <c r="AF2082" s="565"/>
      <c r="AG2082" s="565" t="s">
        <v>909</v>
      </c>
      <c r="AH2082" s="565"/>
      <c r="AI2082" s="1360">
        <v>368.31</v>
      </c>
      <c r="AJ2082" s="580"/>
      <c r="AM2082" s="751" t="s">
        <v>2604</v>
      </c>
      <c r="AN2082" t="b">
        <v>0</v>
      </c>
      <c r="AO2082" t="e">
        <v>#NAME?</v>
      </c>
    </row>
    <row r="2083" spans="1:41" ht="14.45" customHeight="1" x14ac:dyDescent="0.2">
      <c r="A2083" s="231" t="s">
        <v>2362</v>
      </c>
      <c r="B2083" s="781" t="s">
        <v>2276</v>
      </c>
      <c r="C2083" s="977" t="s">
        <v>2537</v>
      </c>
      <c r="D2083" s="977" t="s">
        <v>971</v>
      </c>
      <c r="E2083" s="571">
        <v>204</v>
      </c>
      <c r="F2083" s="568">
        <v>205</v>
      </c>
      <c r="G2083" s="568" t="s">
        <v>977</v>
      </c>
      <c r="H2083" s="568" t="s">
        <v>2306</v>
      </c>
      <c r="I2083" s="922"/>
      <c r="J2083" s="570" t="s">
        <v>976</v>
      </c>
      <c r="K2083" s="565"/>
      <c r="L2083" s="675"/>
      <c r="M2083" s="565"/>
      <c r="N2083" s="1078"/>
      <c r="O2083" s="565"/>
      <c r="P2083" s="565"/>
      <c r="Q2083" s="1078"/>
      <c r="R2083" s="1078"/>
      <c r="S2083" s="1078"/>
      <c r="T2083" s="565"/>
      <c r="U2083" s="565"/>
      <c r="V2083" s="565"/>
      <c r="W2083" s="565"/>
      <c r="X2083" s="565"/>
      <c r="Y2083" s="565"/>
      <c r="Z2083" s="565"/>
      <c r="AA2083" s="565"/>
      <c r="AB2083" s="565"/>
      <c r="AC2083" s="565"/>
      <c r="AD2083" s="565"/>
      <c r="AE2083" s="565"/>
      <c r="AF2083" s="565"/>
      <c r="AG2083" s="565" t="s">
        <v>909</v>
      </c>
      <c r="AH2083" s="565"/>
      <c r="AI2083" s="1360">
        <v>3466.87</v>
      </c>
      <c r="AJ2083" s="580"/>
      <c r="AM2083" s="751" t="s">
        <v>2604</v>
      </c>
      <c r="AN2083" t="b">
        <v>0</v>
      </c>
      <c r="AO2083" t="e">
        <v>#NAME?</v>
      </c>
    </row>
    <row r="2084" spans="1:41" ht="14.45" customHeight="1" x14ac:dyDescent="0.2">
      <c r="A2084" s="231" t="s">
        <v>2363</v>
      </c>
      <c r="B2084" s="781" t="s">
        <v>2276</v>
      </c>
      <c r="C2084" s="977" t="s">
        <v>2537</v>
      </c>
      <c r="D2084" s="977" t="s">
        <v>971</v>
      </c>
      <c r="E2084" s="571">
        <v>204</v>
      </c>
      <c r="F2084" s="568">
        <v>205</v>
      </c>
      <c r="G2084" s="568" t="s">
        <v>979</v>
      </c>
      <c r="H2084" s="568" t="s">
        <v>2306</v>
      </c>
      <c r="I2084" s="922"/>
      <c r="J2084" s="570" t="s">
        <v>978</v>
      </c>
      <c r="K2084" s="565"/>
      <c r="L2084" s="675"/>
      <c r="M2084" s="565"/>
      <c r="N2084" s="1078"/>
      <c r="O2084" s="565"/>
      <c r="P2084" s="565"/>
      <c r="Q2084" s="1078"/>
      <c r="R2084" s="1078"/>
      <c r="S2084" s="1078"/>
      <c r="T2084" s="565"/>
      <c r="U2084" s="565"/>
      <c r="V2084" s="565"/>
      <c r="W2084" s="565"/>
      <c r="X2084" s="565"/>
      <c r="Y2084" s="565"/>
      <c r="Z2084" s="565"/>
      <c r="AA2084" s="565"/>
      <c r="AB2084" s="565"/>
      <c r="AC2084" s="565"/>
      <c r="AD2084" s="565"/>
      <c r="AE2084" s="565"/>
      <c r="AF2084" s="565"/>
      <c r="AG2084" s="565" t="s">
        <v>909</v>
      </c>
      <c r="AH2084" s="565"/>
      <c r="AI2084" s="1360">
        <v>5178.3999999999996</v>
      </c>
      <c r="AJ2084" s="580"/>
      <c r="AM2084" s="751" t="s">
        <v>2604</v>
      </c>
      <c r="AN2084" t="b">
        <v>0</v>
      </c>
      <c r="AO2084" t="e">
        <v>#NAME?</v>
      </c>
    </row>
    <row r="2085" spans="1:41" ht="14.45" customHeight="1" x14ac:dyDescent="0.2">
      <c r="A2085" s="231" t="s">
        <v>2364</v>
      </c>
      <c r="B2085" s="781" t="s">
        <v>2276</v>
      </c>
      <c r="C2085" s="977" t="s">
        <v>2537</v>
      </c>
      <c r="D2085" s="977" t="s">
        <v>971</v>
      </c>
      <c r="E2085" s="571">
        <v>204</v>
      </c>
      <c r="F2085" s="568">
        <v>205</v>
      </c>
      <c r="G2085" s="568" t="s">
        <v>981</v>
      </c>
      <c r="H2085" s="568" t="s">
        <v>2306</v>
      </c>
      <c r="I2085" s="922"/>
      <c r="J2085" s="570" t="s">
        <v>980</v>
      </c>
      <c r="K2085" s="565"/>
      <c r="L2085" s="675"/>
      <c r="M2085" s="565"/>
      <c r="N2085" s="1078"/>
      <c r="O2085" s="565"/>
      <c r="P2085" s="565"/>
      <c r="Q2085" s="1078"/>
      <c r="R2085" s="1078"/>
      <c r="S2085" s="1078"/>
      <c r="T2085" s="565"/>
      <c r="U2085" s="565"/>
      <c r="V2085" s="565"/>
      <c r="W2085" s="565"/>
      <c r="X2085" s="565"/>
      <c r="Y2085" s="565"/>
      <c r="Z2085" s="565"/>
      <c r="AA2085" s="565"/>
      <c r="AB2085" s="565"/>
      <c r="AC2085" s="565"/>
      <c r="AD2085" s="565"/>
      <c r="AE2085" s="565"/>
      <c r="AF2085" s="565"/>
      <c r="AG2085" s="565" t="s">
        <v>909</v>
      </c>
      <c r="AH2085" s="565"/>
      <c r="AI2085" s="1360">
        <v>127.24</v>
      </c>
      <c r="AJ2085" s="580"/>
      <c r="AM2085" s="751" t="s">
        <v>2604</v>
      </c>
      <c r="AN2085" t="b">
        <v>0</v>
      </c>
      <c r="AO2085" t="e">
        <v>#NAME?</v>
      </c>
    </row>
    <row r="2086" spans="1:41" ht="14.45" customHeight="1" outlineLevel="1" x14ac:dyDescent="0.2">
      <c r="A2086" s="793"/>
      <c r="B2086" s="1902" t="s">
        <v>2276</v>
      </c>
      <c r="C2086" s="1903" t="s">
        <v>2537</v>
      </c>
      <c r="D2086" s="1903" t="s">
        <v>971</v>
      </c>
      <c r="E2086" s="1904">
        <v>204</v>
      </c>
      <c r="F2086" s="1905">
        <v>205</v>
      </c>
      <c r="G2086" s="1905" t="s">
        <v>981</v>
      </c>
      <c r="H2086" s="693"/>
      <c r="I2086" s="934" t="s">
        <v>587</v>
      </c>
      <c r="J2086" s="694" t="s">
        <v>1850</v>
      </c>
      <c r="K2086" s="565"/>
      <c r="L2086" s="675"/>
      <c r="M2086" s="565"/>
      <c r="N2086" s="1078"/>
      <c r="O2086" s="565"/>
      <c r="P2086" s="565"/>
      <c r="Q2086" s="1078"/>
      <c r="R2086" s="1078"/>
      <c r="S2086" s="1078"/>
      <c r="T2086" s="565"/>
      <c r="U2086" s="565"/>
      <c r="V2086" s="565"/>
      <c r="W2086" s="565"/>
      <c r="X2086" s="565"/>
      <c r="Y2086" s="565"/>
      <c r="Z2086" s="565"/>
      <c r="AA2086" s="565"/>
      <c r="AB2086" s="565"/>
      <c r="AC2086" s="565"/>
      <c r="AD2086" s="565"/>
      <c r="AE2086" s="565"/>
      <c r="AF2086" s="565"/>
      <c r="AG2086" s="565"/>
      <c r="AH2086" s="565"/>
      <c r="AI2086" s="1360"/>
      <c r="AJ2086" s="580"/>
      <c r="AM2086"/>
      <c r="AO2086" t="e">
        <v>#NAME?</v>
      </c>
    </row>
    <row r="2087" spans="1:41" ht="14.45" customHeight="1" outlineLevel="1" x14ac:dyDescent="0.2">
      <c r="A2087" s="1"/>
      <c r="B2087" s="1902" t="s">
        <v>2276</v>
      </c>
      <c r="C2087" s="1903" t="s">
        <v>2537</v>
      </c>
      <c r="D2087" s="1903" t="s">
        <v>971</v>
      </c>
      <c r="E2087" s="1904">
        <v>204</v>
      </c>
      <c r="F2087" s="1905">
        <v>205</v>
      </c>
      <c r="G2087" s="1905" t="s">
        <v>981</v>
      </c>
      <c r="H2087" s="693"/>
      <c r="I2087" s="934" t="s">
        <v>587</v>
      </c>
      <c r="J2087" s="694" t="s">
        <v>1851</v>
      </c>
      <c r="K2087" s="695"/>
      <c r="L2087" s="696"/>
      <c r="M2087" s="695"/>
      <c r="N2087" s="1082"/>
      <c r="O2087" s="695"/>
      <c r="P2087" s="695"/>
      <c r="Q2087" s="1082"/>
      <c r="R2087" s="1082"/>
      <c r="S2087" s="1082"/>
      <c r="T2087" s="695"/>
      <c r="U2087" s="695"/>
      <c r="V2087" s="695"/>
      <c r="W2087" s="695"/>
      <c r="X2087" s="695"/>
      <c r="Y2087" s="695"/>
      <c r="Z2087" s="695"/>
      <c r="AA2087" s="695"/>
      <c r="AB2087" s="695"/>
      <c r="AC2087" s="695"/>
      <c r="AD2087" s="695"/>
      <c r="AE2087" s="695"/>
      <c r="AF2087" s="695"/>
      <c r="AG2087" s="695"/>
      <c r="AH2087" s="695"/>
      <c r="AI2087" s="596"/>
      <c r="AJ2087" s="698"/>
      <c r="AM2087"/>
    </row>
    <row r="2088" spans="1:41" ht="14.45" customHeight="1" outlineLevel="1" x14ac:dyDescent="0.2">
      <c r="A2088" s="796"/>
      <c r="B2088" s="90"/>
      <c r="C2088" s="1906"/>
      <c r="D2088" s="1906"/>
      <c r="E2088" s="90"/>
      <c r="F2088" s="90"/>
      <c r="J2088" t="s">
        <v>3664</v>
      </c>
      <c r="K2088" s="567"/>
      <c r="L2088" s="676"/>
      <c r="M2088" s="567"/>
      <c r="N2088" s="1079"/>
      <c r="O2088" s="567"/>
      <c r="P2088" s="567"/>
      <c r="Q2088" s="1079"/>
      <c r="R2088" s="1079"/>
      <c r="S2088" s="1079"/>
      <c r="T2088" s="567"/>
      <c r="U2088" s="567"/>
      <c r="V2088" s="567"/>
      <c r="W2088" s="567"/>
      <c r="X2088" s="567"/>
      <c r="Y2088" s="567"/>
      <c r="Z2088" s="567"/>
      <c r="AA2088" s="567"/>
      <c r="AB2088" s="567"/>
      <c r="AC2088" s="567"/>
      <c r="AD2088" s="567"/>
      <c r="AE2088" s="567"/>
      <c r="AF2088" s="567"/>
      <c r="AG2088" s="567"/>
      <c r="AH2088" s="567"/>
      <c r="AI2088" s="1364"/>
      <c r="AJ2088" s="584"/>
      <c r="AM2088"/>
      <c r="AO2088" t="e">
        <v>#NAME?</v>
      </c>
    </row>
    <row r="2089" spans="1:41" ht="16.5" customHeight="1" x14ac:dyDescent="0.25">
      <c r="A2089" s="793" t="s">
        <v>2321</v>
      </c>
      <c r="B2089" s="809" t="s">
        <v>2276</v>
      </c>
      <c r="C2089" s="988" t="s">
        <v>2537</v>
      </c>
      <c r="D2089" s="988" t="s">
        <v>2565</v>
      </c>
      <c r="E2089" s="579">
        <v>207</v>
      </c>
      <c r="F2089" s="576">
        <v>213</v>
      </c>
      <c r="G2089" s="586" t="s">
        <v>1939</v>
      </c>
      <c r="H2089" s="586" t="s">
        <v>2306</v>
      </c>
      <c r="I2089" s="925"/>
      <c r="J2089" s="589" t="s">
        <v>3446</v>
      </c>
      <c r="K2089" s="586"/>
      <c r="L2089" s="673"/>
      <c r="M2089" s="586"/>
      <c r="N2089" s="586"/>
      <c r="O2089" s="586"/>
      <c r="P2089" s="586"/>
      <c r="Q2089" s="586"/>
      <c r="R2089" s="586"/>
      <c r="S2089" s="586"/>
      <c r="T2089" s="586"/>
      <c r="U2089" s="586"/>
      <c r="V2089" s="586"/>
      <c r="W2089" s="586"/>
      <c r="X2089" s="586"/>
      <c r="Y2089" s="586"/>
      <c r="Z2089" s="586"/>
      <c r="AA2089" s="586"/>
      <c r="AB2089" s="586"/>
      <c r="AC2089" s="586"/>
      <c r="AD2089" s="586"/>
      <c r="AE2089" s="586"/>
      <c r="AF2089" s="586"/>
      <c r="AG2089" s="586"/>
      <c r="AH2089" s="586"/>
      <c r="AI2089" s="612"/>
      <c r="AJ2089" s="587"/>
      <c r="AM2089" s="751" t="s">
        <v>2604</v>
      </c>
      <c r="AN2089" t="b">
        <v>0</v>
      </c>
      <c r="AO2089" t="e">
        <v>#NAME?</v>
      </c>
    </row>
    <row r="2090" spans="1:41" ht="14.45" customHeight="1" outlineLevel="1" x14ac:dyDescent="0.2">
      <c r="A2090" s="793"/>
      <c r="B2090" s="809"/>
      <c r="C2090" s="988"/>
      <c r="D2090" s="988"/>
      <c r="E2090" s="579">
        <v>207</v>
      </c>
      <c r="F2090" s="576">
        <v>213</v>
      </c>
      <c r="I2090" s="928"/>
      <c r="J2090" s="1728" t="s">
        <v>3280</v>
      </c>
      <c r="N2090"/>
      <c r="Q2090"/>
      <c r="R2090"/>
      <c r="S2090"/>
      <c r="AI2090" s="598"/>
      <c r="AJ2090" s="585"/>
      <c r="AM2090"/>
      <c r="AO2090" t="s">
        <v>364</v>
      </c>
    </row>
    <row r="2091" spans="1:41" ht="14.45" customHeight="1" outlineLevel="1" x14ac:dyDescent="0.2">
      <c r="A2091" s="793"/>
      <c r="B2091" s="809"/>
      <c r="C2091" s="988"/>
      <c r="D2091" s="988"/>
      <c r="E2091" s="579">
        <v>207</v>
      </c>
      <c r="F2091" s="576">
        <v>213</v>
      </c>
      <c r="I2091" s="928"/>
      <c r="J2091" s="1728" t="s">
        <v>3281</v>
      </c>
      <c r="N2091"/>
      <c r="Q2091"/>
      <c r="R2091"/>
      <c r="S2091"/>
      <c r="AI2091" s="598"/>
      <c r="AJ2091" s="580"/>
      <c r="AM2091"/>
      <c r="AO2091" t="s">
        <v>364</v>
      </c>
    </row>
    <row r="2092" spans="1:41" ht="14.45" customHeight="1" outlineLevel="1" x14ac:dyDescent="0.2">
      <c r="A2092" s="793"/>
      <c r="B2092" s="809"/>
      <c r="C2092" s="988"/>
      <c r="D2092" s="988"/>
      <c r="E2092" s="579">
        <v>207</v>
      </c>
      <c r="F2092" s="576">
        <v>213</v>
      </c>
      <c r="I2092" s="928"/>
      <c r="J2092" s="1728" t="s">
        <v>3447</v>
      </c>
      <c r="N2092"/>
      <c r="Q2092"/>
      <c r="R2092"/>
      <c r="S2092"/>
      <c r="AI2092" s="598"/>
      <c r="AJ2092" s="580"/>
      <c r="AM2092"/>
    </row>
    <row r="2093" spans="1:41" ht="14.45" customHeight="1" outlineLevel="1" x14ac:dyDescent="0.2">
      <c r="A2093" s="964"/>
      <c r="B2093" s="965" t="s">
        <v>2276</v>
      </c>
      <c r="C2093" s="990" t="s">
        <v>2537</v>
      </c>
      <c r="D2093" s="990" t="s">
        <v>2565</v>
      </c>
      <c r="E2093" s="579">
        <v>207</v>
      </c>
      <c r="F2093" s="576">
        <v>213</v>
      </c>
      <c r="G2093" s="576" t="s">
        <v>3282</v>
      </c>
      <c r="H2093" s="576"/>
      <c r="I2093" s="926"/>
      <c r="J2093" s="577" t="s">
        <v>3283</v>
      </c>
      <c r="K2093" s="578"/>
      <c r="L2093" s="674"/>
      <c r="M2093" s="578"/>
      <c r="N2093" s="578"/>
      <c r="O2093" s="578"/>
      <c r="P2093" s="578"/>
      <c r="Q2093" s="578"/>
      <c r="R2093" s="578"/>
      <c r="S2093" s="578"/>
      <c r="T2093" s="578"/>
      <c r="U2093" s="578"/>
      <c r="V2093" s="578"/>
      <c r="W2093" s="578"/>
      <c r="X2093" s="578"/>
      <c r="Y2093" s="578"/>
      <c r="Z2093" s="578"/>
      <c r="AA2093" s="578"/>
      <c r="AB2093" s="578"/>
      <c r="AC2093" s="578"/>
      <c r="AD2093" s="578"/>
      <c r="AE2093" s="578"/>
      <c r="AF2093" s="578"/>
      <c r="AG2093" s="578" t="s">
        <v>982</v>
      </c>
      <c r="AH2093" s="578"/>
      <c r="AI2093" s="1360">
        <v>31.39</v>
      </c>
      <c r="AJ2093" s="580"/>
      <c r="AM2093"/>
      <c r="AO2093" t="e">
        <v>#NAME?</v>
      </c>
    </row>
    <row r="2094" spans="1:41" ht="14.45" customHeight="1" outlineLevel="1" x14ac:dyDescent="0.2">
      <c r="A2094" s="964"/>
      <c r="B2094" s="965" t="s">
        <v>2276</v>
      </c>
      <c r="C2094" s="990" t="s">
        <v>2537</v>
      </c>
      <c r="D2094" s="990" t="s">
        <v>2565</v>
      </c>
      <c r="E2094" s="579">
        <v>207</v>
      </c>
      <c r="F2094" s="576">
        <v>213</v>
      </c>
      <c r="G2094" s="568" t="s">
        <v>3284</v>
      </c>
      <c r="H2094" s="568"/>
      <c r="I2094" s="922"/>
      <c r="J2094" s="570" t="s">
        <v>3285</v>
      </c>
      <c r="K2094" s="565"/>
      <c r="L2094" s="675"/>
      <c r="M2094" s="565"/>
      <c r="N2094" s="565"/>
      <c r="O2094" s="565"/>
      <c r="P2094" s="565"/>
      <c r="Q2094" s="565"/>
      <c r="R2094" s="565"/>
      <c r="S2094" s="565"/>
      <c r="T2094" s="565"/>
      <c r="U2094" s="565"/>
      <c r="V2094" s="565"/>
      <c r="W2094" s="565"/>
      <c r="X2094" s="565"/>
      <c r="Y2094" s="565"/>
      <c r="Z2094" s="565"/>
      <c r="AA2094" s="565"/>
      <c r="AB2094" s="565"/>
      <c r="AC2094" s="565"/>
      <c r="AD2094" s="565"/>
      <c r="AE2094" s="565"/>
      <c r="AF2094" s="565"/>
      <c r="AG2094" s="565" t="s">
        <v>982</v>
      </c>
      <c r="AH2094" s="565"/>
      <c r="AI2094" s="1360">
        <v>218.47</v>
      </c>
      <c r="AJ2094" s="580"/>
      <c r="AM2094"/>
      <c r="AO2094" t="e">
        <v>#NAME?</v>
      </c>
    </row>
    <row r="2095" spans="1:41" ht="14.45" customHeight="1" outlineLevel="1" x14ac:dyDescent="0.2">
      <c r="A2095" s="964"/>
      <c r="B2095" s="965" t="s">
        <v>2276</v>
      </c>
      <c r="C2095" s="990" t="s">
        <v>2537</v>
      </c>
      <c r="D2095" s="990" t="s">
        <v>2565</v>
      </c>
      <c r="E2095" s="571">
        <v>207</v>
      </c>
      <c r="F2095" s="568">
        <v>213</v>
      </c>
      <c r="G2095" s="568" t="s">
        <v>3286</v>
      </c>
      <c r="H2095" s="568"/>
      <c r="I2095" s="922"/>
      <c r="J2095" s="570" t="s">
        <v>3287</v>
      </c>
      <c r="K2095" s="565"/>
      <c r="L2095" s="675"/>
      <c r="M2095" s="565"/>
      <c r="N2095" s="565"/>
      <c r="O2095" s="565"/>
      <c r="P2095" s="565"/>
      <c r="Q2095" s="565"/>
      <c r="R2095" s="565"/>
      <c r="S2095" s="565"/>
      <c r="T2095" s="565"/>
      <c r="U2095" s="565"/>
      <c r="V2095" s="565"/>
      <c r="W2095" s="565"/>
      <c r="X2095" s="565"/>
      <c r="Y2095" s="565"/>
      <c r="Z2095" s="565"/>
      <c r="AA2095" s="565"/>
      <c r="AB2095" s="565"/>
      <c r="AC2095" s="565"/>
      <c r="AD2095" s="565"/>
      <c r="AE2095" s="565"/>
      <c r="AF2095" s="565"/>
      <c r="AG2095" s="565" t="s">
        <v>982</v>
      </c>
      <c r="AH2095" s="565"/>
      <c r="AI2095" s="1360">
        <v>587.33000000000004</v>
      </c>
      <c r="AJ2095" s="580"/>
      <c r="AM2095"/>
      <c r="AO2095" t="e">
        <v>#NAME?</v>
      </c>
    </row>
    <row r="2096" spans="1:41" ht="14.45" customHeight="1" outlineLevel="1" x14ac:dyDescent="0.2">
      <c r="A2096" s="964"/>
      <c r="B2096" s="965" t="s">
        <v>2276</v>
      </c>
      <c r="C2096" s="990" t="s">
        <v>2537</v>
      </c>
      <c r="D2096" s="990" t="s">
        <v>2565</v>
      </c>
      <c r="E2096" s="571">
        <v>207</v>
      </c>
      <c r="F2096" s="568">
        <v>213</v>
      </c>
      <c r="G2096" s="568" t="s">
        <v>3288</v>
      </c>
      <c r="H2096" s="568"/>
      <c r="I2096" s="922"/>
      <c r="J2096" s="570" t="s">
        <v>3289</v>
      </c>
      <c r="K2096" s="565"/>
      <c r="L2096" s="675"/>
      <c r="M2096" s="565"/>
      <c r="N2096" s="565"/>
      <c r="O2096" s="565"/>
      <c r="P2096" s="565"/>
      <c r="Q2096" s="565"/>
      <c r="R2096" s="565"/>
      <c r="S2096" s="565"/>
      <c r="T2096" s="565"/>
      <c r="U2096" s="565"/>
      <c r="V2096" s="565"/>
      <c r="W2096" s="565"/>
      <c r="X2096" s="565"/>
      <c r="Y2096" s="565"/>
      <c r="Z2096" s="565"/>
      <c r="AA2096" s="565"/>
      <c r="AB2096" s="565"/>
      <c r="AC2096" s="565"/>
      <c r="AD2096" s="565"/>
      <c r="AE2096" s="565"/>
      <c r="AF2096" s="565"/>
      <c r="AG2096" s="565" t="s">
        <v>982</v>
      </c>
      <c r="AH2096" s="565"/>
      <c r="AI2096" s="1360">
        <v>338.21</v>
      </c>
      <c r="AJ2096" s="580"/>
      <c r="AM2096"/>
      <c r="AO2096" t="e">
        <v>#NAME?</v>
      </c>
    </row>
    <row r="2097" spans="1:39" ht="14.45" customHeight="1" outlineLevel="1" x14ac:dyDescent="0.2">
      <c r="A2097" s="964"/>
      <c r="B2097" s="965" t="s">
        <v>2276</v>
      </c>
      <c r="C2097" s="990" t="s">
        <v>2537</v>
      </c>
      <c r="D2097" s="990" t="s">
        <v>2565</v>
      </c>
      <c r="E2097" s="571">
        <v>207</v>
      </c>
      <c r="F2097" s="568">
        <v>213</v>
      </c>
      <c r="G2097" s="568" t="s">
        <v>3290</v>
      </c>
      <c r="H2097" s="568"/>
      <c r="I2097" s="922"/>
      <c r="J2097" s="570" t="s">
        <v>3291</v>
      </c>
      <c r="K2097" s="565"/>
      <c r="L2097" s="675"/>
      <c r="M2097" s="565"/>
      <c r="N2097" s="565"/>
      <c r="O2097" s="565"/>
      <c r="P2097" s="565"/>
      <c r="Q2097" s="565"/>
      <c r="R2097" s="565"/>
      <c r="S2097" s="565"/>
      <c r="T2097" s="565"/>
      <c r="U2097" s="565"/>
      <c r="V2097" s="565"/>
      <c r="W2097" s="565"/>
      <c r="X2097" s="565"/>
      <c r="Y2097" s="565"/>
      <c r="Z2097" s="565"/>
      <c r="AA2097" s="565"/>
      <c r="AB2097" s="565"/>
      <c r="AC2097" s="565"/>
      <c r="AD2097" s="565"/>
      <c r="AE2097" s="565"/>
      <c r="AF2097" s="565"/>
      <c r="AG2097" s="565" t="s">
        <v>982</v>
      </c>
      <c r="AH2097" s="565"/>
      <c r="AI2097" s="1360">
        <v>233.47</v>
      </c>
      <c r="AJ2097" s="698"/>
      <c r="AM2097"/>
    </row>
    <row r="2098" spans="1:39" ht="14.45" customHeight="1" outlineLevel="1" x14ac:dyDescent="0.2">
      <c r="A2098" s="964"/>
      <c r="B2098" s="965" t="s">
        <v>2276</v>
      </c>
      <c r="C2098" s="990" t="s">
        <v>2537</v>
      </c>
      <c r="D2098" s="990" t="s">
        <v>2565</v>
      </c>
      <c r="E2098" s="571">
        <v>207</v>
      </c>
      <c r="F2098" s="568">
        <v>213</v>
      </c>
      <c r="G2098" s="568" t="s">
        <v>3292</v>
      </c>
      <c r="H2098" s="568"/>
      <c r="I2098" s="922"/>
      <c r="J2098" s="570" t="s">
        <v>3293</v>
      </c>
      <c r="K2098" s="565"/>
      <c r="L2098" s="675"/>
      <c r="M2098" s="565"/>
      <c r="N2098" s="565"/>
      <c r="O2098" s="565"/>
      <c r="P2098" s="565"/>
      <c r="Q2098" s="565"/>
      <c r="R2098" s="565"/>
      <c r="S2098" s="565"/>
      <c r="T2098" s="565"/>
      <c r="U2098" s="565"/>
      <c r="V2098" s="565"/>
      <c r="W2098" s="565"/>
      <c r="X2098" s="565"/>
      <c r="Y2098" s="565"/>
      <c r="Z2098" s="565"/>
      <c r="AA2098" s="565"/>
      <c r="AB2098" s="565"/>
      <c r="AC2098" s="565"/>
      <c r="AD2098" s="565"/>
      <c r="AE2098" s="565"/>
      <c r="AF2098" s="565"/>
      <c r="AG2098" s="565" t="s">
        <v>982</v>
      </c>
      <c r="AH2098" s="565"/>
      <c r="AI2098" s="1360">
        <v>140.94999999999999</v>
      </c>
      <c r="AJ2098" s="698"/>
      <c r="AM2098"/>
    </row>
    <row r="2099" spans="1:39" ht="14.45" customHeight="1" outlineLevel="1" x14ac:dyDescent="0.2">
      <c r="A2099" s="964"/>
      <c r="B2099" s="965" t="s">
        <v>2276</v>
      </c>
      <c r="C2099" s="990" t="s">
        <v>2537</v>
      </c>
      <c r="D2099" s="990" t="s">
        <v>2565</v>
      </c>
      <c r="E2099" s="571">
        <v>207</v>
      </c>
      <c r="F2099" s="568">
        <v>213</v>
      </c>
      <c r="G2099" s="568" t="s">
        <v>3294</v>
      </c>
      <c r="H2099" s="568"/>
      <c r="I2099" s="922"/>
      <c r="J2099" s="570" t="s">
        <v>3295</v>
      </c>
      <c r="K2099" s="565"/>
      <c r="L2099" s="675"/>
      <c r="M2099" s="565"/>
      <c r="N2099" s="565"/>
      <c r="O2099" s="565"/>
      <c r="P2099" s="565"/>
      <c r="Q2099" s="565"/>
      <c r="R2099" s="565"/>
      <c r="S2099" s="565"/>
      <c r="T2099" s="565"/>
      <c r="U2099" s="565"/>
      <c r="V2099" s="565"/>
      <c r="W2099" s="565"/>
      <c r="X2099" s="565"/>
      <c r="Y2099" s="565"/>
      <c r="Z2099" s="565"/>
      <c r="AA2099" s="565"/>
      <c r="AB2099" s="565"/>
      <c r="AC2099" s="565"/>
      <c r="AD2099" s="565"/>
      <c r="AE2099" s="565"/>
      <c r="AF2099" s="565"/>
      <c r="AG2099" s="565" t="s">
        <v>982</v>
      </c>
      <c r="AH2099" s="565"/>
      <c r="AI2099" s="1360">
        <v>166.02</v>
      </c>
      <c r="AJ2099" s="698"/>
      <c r="AM2099"/>
    </row>
    <row r="2100" spans="1:39" ht="14.45" customHeight="1" outlineLevel="1" x14ac:dyDescent="0.2">
      <c r="A2100" s="964"/>
      <c r="B2100" s="965" t="s">
        <v>2276</v>
      </c>
      <c r="C2100" s="990" t="s">
        <v>2537</v>
      </c>
      <c r="D2100" s="990" t="s">
        <v>2565</v>
      </c>
      <c r="E2100" s="571">
        <v>207</v>
      </c>
      <c r="F2100" s="568">
        <v>213</v>
      </c>
      <c r="G2100" s="568" t="s">
        <v>3296</v>
      </c>
      <c r="H2100" s="568"/>
      <c r="I2100" s="922"/>
      <c r="J2100" s="570" t="s">
        <v>3297</v>
      </c>
      <c r="K2100" s="565"/>
      <c r="L2100" s="675"/>
      <c r="M2100" s="565"/>
      <c r="N2100" s="565"/>
      <c r="O2100" s="565"/>
      <c r="P2100" s="565"/>
      <c r="Q2100" s="565"/>
      <c r="R2100" s="565"/>
      <c r="S2100" s="565"/>
      <c r="T2100" s="565"/>
      <c r="U2100" s="565"/>
      <c r="V2100" s="565"/>
      <c r="W2100" s="565"/>
      <c r="X2100" s="565"/>
      <c r="Y2100" s="565"/>
      <c r="Z2100" s="565"/>
      <c r="AA2100" s="565"/>
      <c r="AB2100" s="565"/>
      <c r="AC2100" s="565"/>
      <c r="AD2100" s="565"/>
      <c r="AE2100" s="565"/>
      <c r="AF2100" s="565"/>
      <c r="AG2100" s="565" t="s">
        <v>982</v>
      </c>
      <c r="AH2100" s="565"/>
      <c r="AI2100" s="1360">
        <v>153.65</v>
      </c>
      <c r="AJ2100" s="698"/>
      <c r="AM2100"/>
    </row>
    <row r="2101" spans="1:39" ht="14.45" customHeight="1" outlineLevel="1" x14ac:dyDescent="0.2">
      <c r="A2101" s="964"/>
      <c r="B2101" s="965" t="s">
        <v>2276</v>
      </c>
      <c r="C2101" s="990" t="s">
        <v>2537</v>
      </c>
      <c r="D2101" s="990" t="s">
        <v>2565</v>
      </c>
      <c r="E2101" s="571">
        <v>207</v>
      </c>
      <c r="F2101" s="568">
        <v>213</v>
      </c>
      <c r="G2101" s="568" t="s">
        <v>3298</v>
      </c>
      <c r="H2101" s="568"/>
      <c r="I2101" s="922"/>
      <c r="J2101" s="570" t="s">
        <v>2428</v>
      </c>
      <c r="K2101" s="565"/>
      <c r="L2101" s="675"/>
      <c r="M2101" s="565"/>
      <c r="N2101" s="565"/>
      <c r="O2101" s="565"/>
      <c r="P2101" s="565"/>
      <c r="Q2101" s="565"/>
      <c r="R2101" s="565"/>
      <c r="S2101" s="565"/>
      <c r="T2101" s="565"/>
      <c r="U2101" s="565"/>
      <c r="V2101" s="565"/>
      <c r="W2101" s="565"/>
      <c r="X2101" s="565"/>
      <c r="Y2101" s="565"/>
      <c r="Z2101" s="565"/>
      <c r="AA2101" s="565"/>
      <c r="AB2101" s="565"/>
      <c r="AC2101" s="565"/>
      <c r="AD2101" s="565"/>
      <c r="AE2101" s="565"/>
      <c r="AF2101" s="565"/>
      <c r="AG2101" s="565" t="s">
        <v>982</v>
      </c>
      <c r="AH2101" s="565"/>
      <c r="AI2101" s="1360">
        <v>79.72</v>
      </c>
      <c r="AJ2101" s="698"/>
      <c r="AM2101"/>
    </row>
    <row r="2102" spans="1:39" ht="14.45" customHeight="1" outlineLevel="1" x14ac:dyDescent="0.2">
      <c r="A2102" s="964"/>
      <c r="B2102" s="965" t="s">
        <v>2276</v>
      </c>
      <c r="C2102" s="990" t="s">
        <v>2537</v>
      </c>
      <c r="D2102" s="990" t="s">
        <v>2565</v>
      </c>
      <c r="E2102" s="571">
        <v>207</v>
      </c>
      <c r="F2102" s="568">
        <v>213</v>
      </c>
      <c r="G2102" s="568" t="s">
        <v>3299</v>
      </c>
      <c r="H2102" s="568"/>
      <c r="I2102" s="922"/>
      <c r="J2102" s="570" t="s">
        <v>2430</v>
      </c>
      <c r="K2102" s="565"/>
      <c r="L2102" s="675"/>
      <c r="M2102" s="565"/>
      <c r="N2102" s="565"/>
      <c r="O2102" s="565"/>
      <c r="P2102" s="565"/>
      <c r="Q2102" s="565"/>
      <c r="R2102" s="565"/>
      <c r="S2102" s="565"/>
      <c r="T2102" s="565"/>
      <c r="U2102" s="565"/>
      <c r="V2102" s="565"/>
      <c r="W2102" s="565"/>
      <c r="X2102" s="565"/>
      <c r="Y2102" s="565"/>
      <c r="Z2102" s="565"/>
      <c r="AA2102" s="565"/>
      <c r="AB2102" s="565"/>
      <c r="AC2102" s="565"/>
      <c r="AD2102" s="565"/>
      <c r="AE2102" s="565"/>
      <c r="AF2102" s="565"/>
      <c r="AG2102" s="565" t="s">
        <v>982</v>
      </c>
      <c r="AH2102" s="565"/>
      <c r="AI2102" s="1360">
        <v>72.8</v>
      </c>
      <c r="AJ2102" s="698"/>
      <c r="AM2102"/>
    </row>
    <row r="2103" spans="1:39" ht="14.45" customHeight="1" outlineLevel="1" x14ac:dyDescent="0.2">
      <c r="A2103" s="964"/>
      <c r="B2103" s="965" t="s">
        <v>2276</v>
      </c>
      <c r="C2103" s="990" t="s">
        <v>2537</v>
      </c>
      <c r="D2103" s="990" t="s">
        <v>2565</v>
      </c>
      <c r="E2103" s="571">
        <v>207</v>
      </c>
      <c r="F2103" s="568">
        <v>213</v>
      </c>
      <c r="G2103" s="568" t="s">
        <v>3300</v>
      </c>
      <c r="H2103" s="568"/>
      <c r="I2103" s="922"/>
      <c r="J2103" s="570" t="s">
        <v>3301</v>
      </c>
      <c r="K2103" s="565"/>
      <c r="L2103" s="675"/>
      <c r="M2103" s="565"/>
      <c r="N2103" s="565"/>
      <c r="O2103" s="565"/>
      <c r="P2103" s="565"/>
      <c r="Q2103" s="565"/>
      <c r="R2103" s="565"/>
      <c r="S2103" s="565"/>
      <c r="T2103" s="565"/>
      <c r="U2103" s="565"/>
      <c r="V2103" s="565"/>
      <c r="W2103" s="565"/>
      <c r="X2103" s="565"/>
      <c r="Y2103" s="565"/>
      <c r="Z2103" s="565"/>
      <c r="AA2103" s="565"/>
      <c r="AB2103" s="565"/>
      <c r="AC2103" s="565"/>
      <c r="AD2103" s="565"/>
      <c r="AE2103" s="565"/>
      <c r="AF2103" s="565"/>
      <c r="AG2103" s="565" t="s">
        <v>982</v>
      </c>
      <c r="AH2103" s="565"/>
      <c r="AI2103" s="1360">
        <v>428.89</v>
      </c>
      <c r="AJ2103" s="698"/>
      <c r="AM2103"/>
    </row>
    <row r="2104" spans="1:39" ht="14.45" customHeight="1" outlineLevel="1" x14ac:dyDescent="0.2">
      <c r="A2104" s="964"/>
      <c r="B2104" s="965" t="s">
        <v>2276</v>
      </c>
      <c r="C2104" s="990" t="s">
        <v>2537</v>
      </c>
      <c r="D2104" s="990" t="s">
        <v>2565</v>
      </c>
      <c r="E2104" s="571">
        <v>207</v>
      </c>
      <c r="F2104" s="568">
        <v>213</v>
      </c>
      <c r="G2104" s="568" t="s">
        <v>3302</v>
      </c>
      <c r="H2104" s="568"/>
      <c r="I2104" s="922"/>
      <c r="J2104" s="570" t="s">
        <v>2434</v>
      </c>
      <c r="K2104" s="565"/>
      <c r="L2104" s="675"/>
      <c r="M2104" s="565"/>
      <c r="N2104" s="565"/>
      <c r="O2104" s="565"/>
      <c r="P2104" s="565"/>
      <c r="Q2104" s="565"/>
      <c r="R2104" s="565"/>
      <c r="S2104" s="565"/>
      <c r="T2104" s="565"/>
      <c r="U2104" s="565"/>
      <c r="V2104" s="565"/>
      <c r="W2104" s="565"/>
      <c r="X2104" s="565"/>
      <c r="Y2104" s="565"/>
      <c r="Z2104" s="565"/>
      <c r="AA2104" s="565"/>
      <c r="AB2104" s="565"/>
      <c r="AC2104" s="565"/>
      <c r="AD2104" s="565"/>
      <c r="AE2104" s="565"/>
      <c r="AF2104" s="565"/>
      <c r="AG2104" s="565" t="s">
        <v>982</v>
      </c>
      <c r="AH2104" s="565"/>
      <c r="AI2104" s="1360">
        <v>34.61</v>
      </c>
      <c r="AJ2104" s="698"/>
      <c r="AM2104"/>
    </row>
    <row r="2105" spans="1:39" ht="14.45" customHeight="1" outlineLevel="1" x14ac:dyDescent="0.2">
      <c r="A2105" s="964"/>
      <c r="B2105" s="965" t="s">
        <v>2276</v>
      </c>
      <c r="C2105" s="990" t="s">
        <v>2537</v>
      </c>
      <c r="D2105" s="990" t="s">
        <v>2565</v>
      </c>
      <c r="E2105" s="571">
        <v>207</v>
      </c>
      <c r="F2105" s="568">
        <v>213</v>
      </c>
      <c r="G2105" s="568" t="s">
        <v>3303</v>
      </c>
      <c r="H2105" s="568"/>
      <c r="I2105" s="922"/>
      <c r="J2105" s="570" t="s">
        <v>3304</v>
      </c>
      <c r="K2105" s="565"/>
      <c r="L2105" s="675"/>
      <c r="M2105" s="565"/>
      <c r="N2105" s="565"/>
      <c r="O2105" s="565"/>
      <c r="P2105" s="565"/>
      <c r="Q2105" s="565"/>
      <c r="R2105" s="565"/>
      <c r="S2105" s="565"/>
      <c r="T2105" s="565"/>
      <c r="U2105" s="565"/>
      <c r="V2105" s="565"/>
      <c r="W2105" s="565"/>
      <c r="X2105" s="565"/>
      <c r="Y2105" s="565"/>
      <c r="Z2105" s="565"/>
      <c r="AA2105" s="565"/>
      <c r="AB2105" s="565"/>
      <c r="AC2105" s="565"/>
      <c r="AD2105" s="565"/>
      <c r="AE2105" s="565"/>
      <c r="AF2105" s="565"/>
      <c r="AG2105" s="565" t="s">
        <v>982</v>
      </c>
      <c r="AH2105" s="565"/>
      <c r="AI2105" s="1360">
        <v>249.55</v>
      </c>
      <c r="AJ2105" s="698"/>
      <c r="AM2105"/>
    </row>
    <row r="2106" spans="1:39" ht="14.45" customHeight="1" outlineLevel="1" x14ac:dyDescent="0.2">
      <c r="A2106" s="964"/>
      <c r="B2106" s="965" t="s">
        <v>2276</v>
      </c>
      <c r="C2106" s="990" t="s">
        <v>2537</v>
      </c>
      <c r="D2106" s="990" t="s">
        <v>2565</v>
      </c>
      <c r="E2106" s="571">
        <v>207</v>
      </c>
      <c r="F2106" s="568">
        <v>213</v>
      </c>
      <c r="G2106" s="568" t="s">
        <v>3305</v>
      </c>
      <c r="H2106" s="568"/>
      <c r="I2106" s="922"/>
      <c r="J2106" s="570" t="s">
        <v>3306</v>
      </c>
      <c r="K2106" s="565"/>
      <c r="L2106" s="675"/>
      <c r="M2106" s="565"/>
      <c r="N2106" s="565"/>
      <c r="O2106" s="565"/>
      <c r="P2106" s="565"/>
      <c r="Q2106" s="565"/>
      <c r="R2106" s="565"/>
      <c r="S2106" s="565"/>
      <c r="T2106" s="565"/>
      <c r="U2106" s="565"/>
      <c r="V2106" s="565"/>
      <c r="W2106" s="565"/>
      <c r="X2106" s="565"/>
      <c r="Y2106" s="565"/>
      <c r="Z2106" s="565"/>
      <c r="AA2106" s="565"/>
      <c r="AB2106" s="565"/>
      <c r="AC2106" s="565"/>
      <c r="AD2106" s="565"/>
      <c r="AE2106" s="565"/>
      <c r="AF2106" s="565"/>
      <c r="AG2106" s="565" t="s">
        <v>982</v>
      </c>
      <c r="AH2106" s="565"/>
      <c r="AI2106" s="1360">
        <v>67.239999999999995</v>
      </c>
      <c r="AJ2106" s="698"/>
      <c r="AM2106"/>
    </row>
    <row r="2107" spans="1:39" ht="14.45" customHeight="1" outlineLevel="1" x14ac:dyDescent="0.2">
      <c r="A2107" s="964"/>
      <c r="B2107" s="965" t="s">
        <v>2276</v>
      </c>
      <c r="C2107" s="990" t="s">
        <v>2537</v>
      </c>
      <c r="D2107" s="990" t="s">
        <v>2565</v>
      </c>
      <c r="E2107" s="571">
        <v>207</v>
      </c>
      <c r="F2107" s="568">
        <v>213</v>
      </c>
      <c r="G2107" s="568" t="s">
        <v>3307</v>
      </c>
      <c r="H2107" s="568"/>
      <c r="I2107" s="922"/>
      <c r="J2107" s="570" t="s">
        <v>2440</v>
      </c>
      <c r="K2107" s="565"/>
      <c r="L2107" s="675"/>
      <c r="M2107" s="565"/>
      <c r="N2107" s="565"/>
      <c r="O2107" s="565"/>
      <c r="P2107" s="565"/>
      <c r="Q2107" s="565"/>
      <c r="R2107" s="565"/>
      <c r="S2107" s="565"/>
      <c r="T2107" s="565"/>
      <c r="U2107" s="565"/>
      <c r="V2107" s="565"/>
      <c r="W2107" s="565"/>
      <c r="X2107" s="565"/>
      <c r="Y2107" s="565"/>
      <c r="Z2107" s="565"/>
      <c r="AA2107" s="565"/>
      <c r="AB2107" s="565"/>
      <c r="AC2107" s="565"/>
      <c r="AD2107" s="565"/>
      <c r="AE2107" s="565"/>
      <c r="AF2107" s="565"/>
      <c r="AG2107" s="565" t="s">
        <v>982</v>
      </c>
      <c r="AH2107" s="565"/>
      <c r="AI2107" s="1360">
        <v>432.75</v>
      </c>
      <c r="AJ2107" s="698"/>
      <c r="AM2107"/>
    </row>
    <row r="2108" spans="1:39" ht="14.45" customHeight="1" outlineLevel="1" x14ac:dyDescent="0.2">
      <c r="A2108" s="964"/>
      <c r="B2108" s="965" t="s">
        <v>2276</v>
      </c>
      <c r="C2108" s="990" t="s">
        <v>2537</v>
      </c>
      <c r="D2108" s="990" t="s">
        <v>2565</v>
      </c>
      <c r="E2108" s="571">
        <v>207</v>
      </c>
      <c r="F2108" s="568">
        <v>213</v>
      </c>
      <c r="G2108" s="568" t="s">
        <v>3308</v>
      </c>
      <c r="H2108" s="568"/>
      <c r="I2108" s="922"/>
      <c r="J2108" s="570" t="s">
        <v>2442</v>
      </c>
      <c r="K2108" s="565"/>
      <c r="L2108" s="675"/>
      <c r="M2108" s="565"/>
      <c r="N2108" s="565"/>
      <c r="O2108" s="565"/>
      <c r="P2108" s="565"/>
      <c r="Q2108" s="565"/>
      <c r="R2108" s="565"/>
      <c r="S2108" s="565"/>
      <c r="T2108" s="565"/>
      <c r="U2108" s="565"/>
      <c r="V2108" s="565"/>
      <c r="W2108" s="565"/>
      <c r="X2108" s="565"/>
      <c r="Y2108" s="565"/>
      <c r="Z2108" s="565"/>
      <c r="AA2108" s="565"/>
      <c r="AB2108" s="565"/>
      <c r="AC2108" s="565"/>
      <c r="AD2108" s="565"/>
      <c r="AE2108" s="565"/>
      <c r="AF2108" s="565"/>
      <c r="AG2108" s="565" t="s">
        <v>982</v>
      </c>
      <c r="AH2108" s="565"/>
      <c r="AI2108" s="1360">
        <v>218.53</v>
      </c>
      <c r="AJ2108" s="698"/>
      <c r="AM2108"/>
    </row>
    <row r="2109" spans="1:39" ht="14.45" customHeight="1" outlineLevel="1" x14ac:dyDescent="0.2">
      <c r="A2109" s="964"/>
      <c r="B2109" s="965" t="s">
        <v>2276</v>
      </c>
      <c r="C2109" s="990" t="s">
        <v>2537</v>
      </c>
      <c r="D2109" s="990" t="s">
        <v>2565</v>
      </c>
      <c r="E2109" s="571">
        <v>207</v>
      </c>
      <c r="F2109" s="568">
        <v>213</v>
      </c>
      <c r="G2109" s="568" t="s">
        <v>3309</v>
      </c>
      <c r="H2109" s="568"/>
      <c r="I2109" s="922"/>
      <c r="J2109" s="570" t="s">
        <v>3310</v>
      </c>
      <c r="K2109" s="565"/>
      <c r="L2109" s="675"/>
      <c r="M2109" s="565"/>
      <c r="N2109" s="565"/>
      <c r="O2109" s="565"/>
      <c r="P2109" s="565"/>
      <c r="Q2109" s="565"/>
      <c r="R2109" s="565"/>
      <c r="S2109" s="565"/>
      <c r="T2109" s="565"/>
      <c r="U2109" s="565"/>
      <c r="V2109" s="565"/>
      <c r="W2109" s="565"/>
      <c r="X2109" s="565"/>
      <c r="Y2109" s="565"/>
      <c r="Z2109" s="565"/>
      <c r="AA2109" s="565"/>
      <c r="AB2109" s="565"/>
      <c r="AC2109" s="565"/>
      <c r="AD2109" s="565"/>
      <c r="AE2109" s="565"/>
      <c r="AF2109" s="565"/>
      <c r="AG2109" s="565" t="s">
        <v>982</v>
      </c>
      <c r="AH2109" s="565"/>
      <c r="AI2109" s="1360">
        <v>111.12</v>
      </c>
      <c r="AJ2109" s="698"/>
      <c r="AM2109"/>
    </row>
    <row r="2110" spans="1:39" ht="14.45" customHeight="1" outlineLevel="1" x14ac:dyDescent="0.2">
      <c r="A2110" s="964"/>
      <c r="B2110" s="965" t="s">
        <v>2276</v>
      </c>
      <c r="C2110" s="990" t="s">
        <v>2537</v>
      </c>
      <c r="D2110" s="990" t="s">
        <v>2565</v>
      </c>
      <c r="E2110" s="571">
        <v>207</v>
      </c>
      <c r="F2110" s="568">
        <v>213</v>
      </c>
      <c r="G2110" s="568" t="s">
        <v>3311</v>
      </c>
      <c r="H2110" s="568"/>
      <c r="I2110" s="922"/>
      <c r="J2110" s="570" t="s">
        <v>3312</v>
      </c>
      <c r="K2110" s="565"/>
      <c r="L2110" s="675"/>
      <c r="M2110" s="565"/>
      <c r="N2110" s="565"/>
      <c r="O2110" s="565"/>
      <c r="P2110" s="565"/>
      <c r="Q2110" s="565"/>
      <c r="R2110" s="565"/>
      <c r="S2110" s="565"/>
      <c r="T2110" s="565"/>
      <c r="U2110" s="565"/>
      <c r="V2110" s="565"/>
      <c r="W2110" s="565"/>
      <c r="X2110" s="565"/>
      <c r="Y2110" s="565"/>
      <c r="Z2110" s="565"/>
      <c r="AA2110" s="565"/>
      <c r="AB2110" s="565"/>
      <c r="AC2110" s="565"/>
      <c r="AD2110" s="565"/>
      <c r="AE2110" s="565"/>
      <c r="AF2110" s="565"/>
      <c r="AG2110" s="565" t="s">
        <v>982</v>
      </c>
      <c r="AH2110" s="565"/>
      <c r="AI2110" s="1360">
        <v>1058.26</v>
      </c>
      <c r="AJ2110" s="698"/>
      <c r="AM2110"/>
    </row>
    <row r="2111" spans="1:39" ht="14.45" customHeight="1" outlineLevel="1" x14ac:dyDescent="0.2">
      <c r="A2111" s="964"/>
      <c r="B2111" s="965" t="s">
        <v>2276</v>
      </c>
      <c r="C2111" s="990" t="s">
        <v>2537</v>
      </c>
      <c r="D2111" s="990" t="s">
        <v>2565</v>
      </c>
      <c r="E2111" s="571">
        <v>207</v>
      </c>
      <c r="F2111" s="568">
        <v>213</v>
      </c>
      <c r="G2111" s="568" t="s">
        <v>3313</v>
      </c>
      <c r="H2111" s="568"/>
      <c r="I2111" s="922"/>
      <c r="J2111" s="570" t="s">
        <v>3314</v>
      </c>
      <c r="K2111" s="565"/>
      <c r="L2111" s="675"/>
      <c r="M2111" s="565"/>
      <c r="N2111" s="565"/>
      <c r="O2111" s="565"/>
      <c r="P2111" s="565"/>
      <c r="Q2111" s="565"/>
      <c r="R2111" s="565"/>
      <c r="S2111" s="565"/>
      <c r="T2111" s="565"/>
      <c r="U2111" s="565"/>
      <c r="V2111" s="565"/>
      <c r="W2111" s="565"/>
      <c r="X2111" s="565"/>
      <c r="Y2111" s="565"/>
      <c r="Z2111" s="565"/>
      <c r="AA2111" s="565"/>
      <c r="AB2111" s="565"/>
      <c r="AC2111" s="565"/>
      <c r="AD2111" s="565"/>
      <c r="AE2111" s="565"/>
      <c r="AF2111" s="565"/>
      <c r="AG2111" s="565" t="s">
        <v>982</v>
      </c>
      <c r="AH2111" s="565"/>
      <c r="AI2111" s="1360">
        <v>194.87</v>
      </c>
      <c r="AJ2111" s="698"/>
      <c r="AM2111"/>
    </row>
    <row r="2112" spans="1:39" ht="14.45" customHeight="1" outlineLevel="1" x14ac:dyDescent="0.2">
      <c r="A2112" s="964"/>
      <c r="B2112" s="965" t="s">
        <v>2276</v>
      </c>
      <c r="C2112" s="990" t="s">
        <v>2537</v>
      </c>
      <c r="D2112" s="990" t="s">
        <v>2565</v>
      </c>
      <c r="E2112" s="571">
        <v>207</v>
      </c>
      <c r="F2112" s="568">
        <v>213</v>
      </c>
      <c r="G2112" s="568" t="s">
        <v>3315</v>
      </c>
      <c r="H2112" s="568"/>
      <c r="I2112" s="922"/>
      <c r="J2112" s="570" t="s">
        <v>2452</v>
      </c>
      <c r="K2112" s="565"/>
      <c r="L2112" s="675"/>
      <c r="M2112" s="565"/>
      <c r="N2112" s="565"/>
      <c r="O2112" s="565"/>
      <c r="P2112" s="565"/>
      <c r="Q2112" s="565"/>
      <c r="R2112" s="565"/>
      <c r="S2112" s="565"/>
      <c r="T2112" s="565"/>
      <c r="U2112" s="565"/>
      <c r="V2112" s="565"/>
      <c r="W2112" s="565"/>
      <c r="X2112" s="565"/>
      <c r="Y2112" s="565"/>
      <c r="Z2112" s="565"/>
      <c r="AA2112" s="565"/>
      <c r="AB2112" s="565"/>
      <c r="AC2112" s="565"/>
      <c r="AD2112" s="565"/>
      <c r="AE2112" s="565"/>
      <c r="AF2112" s="565"/>
      <c r="AG2112" s="565" t="s">
        <v>982</v>
      </c>
      <c r="AH2112" s="565"/>
      <c r="AI2112" s="1360">
        <v>264.70999999999998</v>
      </c>
      <c r="AJ2112" s="698"/>
      <c r="AM2112"/>
    </row>
    <row r="2113" spans="1:41" ht="14.45" customHeight="1" outlineLevel="1" x14ac:dyDescent="0.2">
      <c r="A2113" s="964"/>
      <c r="B2113" s="965" t="s">
        <v>2276</v>
      </c>
      <c r="C2113" s="990" t="s">
        <v>2537</v>
      </c>
      <c r="D2113" s="990" t="s">
        <v>2565</v>
      </c>
      <c r="E2113" s="571">
        <v>207</v>
      </c>
      <c r="F2113" s="568">
        <v>213</v>
      </c>
      <c r="G2113" s="568" t="s">
        <v>3316</v>
      </c>
      <c r="H2113" s="568"/>
      <c r="I2113" s="922"/>
      <c r="J2113" s="570" t="s">
        <v>3317</v>
      </c>
      <c r="K2113" s="565"/>
      <c r="L2113" s="675"/>
      <c r="M2113" s="565"/>
      <c r="N2113" s="565"/>
      <c r="O2113" s="565"/>
      <c r="P2113" s="565"/>
      <c r="Q2113" s="565"/>
      <c r="R2113" s="565"/>
      <c r="S2113" s="565"/>
      <c r="T2113" s="565"/>
      <c r="U2113" s="565"/>
      <c r="V2113" s="565"/>
      <c r="W2113" s="565"/>
      <c r="X2113" s="565"/>
      <c r="Y2113" s="565"/>
      <c r="Z2113" s="565"/>
      <c r="AA2113" s="565"/>
      <c r="AB2113" s="565"/>
      <c r="AC2113" s="565"/>
      <c r="AD2113" s="565"/>
      <c r="AE2113" s="565"/>
      <c r="AF2113" s="565"/>
      <c r="AG2113" s="565" t="s">
        <v>982</v>
      </c>
      <c r="AH2113" s="565"/>
      <c r="AI2113" s="1360">
        <v>75.94</v>
      </c>
      <c r="AJ2113" s="698"/>
      <c r="AM2113"/>
    </row>
    <row r="2114" spans="1:41" ht="14.45" customHeight="1" outlineLevel="1" x14ac:dyDescent="0.2">
      <c r="A2114" s="964"/>
      <c r="B2114" s="965" t="s">
        <v>2276</v>
      </c>
      <c r="C2114" s="990" t="s">
        <v>2537</v>
      </c>
      <c r="D2114" s="990" t="s">
        <v>2565</v>
      </c>
      <c r="E2114" s="571">
        <v>207</v>
      </c>
      <c r="F2114" s="568">
        <v>213</v>
      </c>
      <c r="G2114" s="568" t="s">
        <v>3318</v>
      </c>
      <c r="H2114" s="568"/>
      <c r="I2114" s="922"/>
      <c r="J2114" s="570" t="s">
        <v>2458</v>
      </c>
      <c r="K2114" s="565"/>
      <c r="L2114" s="675"/>
      <c r="M2114" s="565"/>
      <c r="N2114" s="565"/>
      <c r="O2114" s="565"/>
      <c r="P2114" s="565"/>
      <c r="Q2114" s="565"/>
      <c r="R2114" s="565"/>
      <c r="S2114" s="565"/>
      <c r="T2114" s="565"/>
      <c r="U2114" s="565"/>
      <c r="V2114" s="565"/>
      <c r="W2114" s="565"/>
      <c r="X2114" s="565"/>
      <c r="Y2114" s="565"/>
      <c r="Z2114" s="565"/>
      <c r="AA2114" s="565"/>
      <c r="AB2114" s="565"/>
      <c r="AC2114" s="565"/>
      <c r="AD2114" s="565"/>
      <c r="AE2114" s="565"/>
      <c r="AF2114" s="565"/>
      <c r="AG2114" s="565" t="s">
        <v>982</v>
      </c>
      <c r="AH2114" s="565"/>
      <c r="AI2114" s="1360">
        <v>32.520000000000003</v>
      </c>
      <c r="AJ2114" s="698"/>
      <c r="AM2114"/>
    </row>
    <row r="2115" spans="1:41" ht="14.45" customHeight="1" outlineLevel="1" x14ac:dyDescent="0.2">
      <c r="A2115" s="964"/>
      <c r="B2115" s="965" t="s">
        <v>2276</v>
      </c>
      <c r="C2115" s="990" t="s">
        <v>2537</v>
      </c>
      <c r="D2115" s="990" t="s">
        <v>2565</v>
      </c>
      <c r="E2115" s="571">
        <v>207</v>
      </c>
      <c r="F2115" s="568">
        <v>213</v>
      </c>
      <c r="G2115" s="568" t="s">
        <v>3319</v>
      </c>
      <c r="H2115" s="568"/>
      <c r="I2115" s="922"/>
      <c r="J2115" s="570" t="s">
        <v>2464</v>
      </c>
      <c r="K2115" s="565"/>
      <c r="L2115" s="675"/>
      <c r="M2115" s="565"/>
      <c r="N2115" s="565"/>
      <c r="O2115" s="565"/>
      <c r="P2115" s="565"/>
      <c r="Q2115" s="565"/>
      <c r="R2115" s="565"/>
      <c r="S2115" s="565"/>
      <c r="T2115" s="565"/>
      <c r="U2115" s="565"/>
      <c r="V2115" s="565"/>
      <c r="W2115" s="565"/>
      <c r="X2115" s="565"/>
      <c r="Y2115" s="565"/>
      <c r="Z2115" s="565"/>
      <c r="AA2115" s="565"/>
      <c r="AB2115" s="565"/>
      <c r="AC2115" s="565"/>
      <c r="AD2115" s="565"/>
      <c r="AE2115" s="565"/>
      <c r="AF2115" s="565"/>
      <c r="AG2115" s="565" t="s">
        <v>982</v>
      </c>
      <c r="AH2115" s="565"/>
      <c r="AI2115" s="1360">
        <v>665.4</v>
      </c>
      <c r="AJ2115" s="698"/>
      <c r="AM2115"/>
    </row>
    <row r="2116" spans="1:41" ht="14.45" customHeight="1" outlineLevel="1" x14ac:dyDescent="0.2">
      <c r="A2116" s="964"/>
      <c r="B2116" s="965" t="s">
        <v>2276</v>
      </c>
      <c r="C2116" s="990" t="s">
        <v>2537</v>
      </c>
      <c r="D2116" s="990" t="s">
        <v>2565</v>
      </c>
      <c r="E2116" s="579">
        <v>207</v>
      </c>
      <c r="F2116" s="576">
        <v>213</v>
      </c>
      <c r="G2116" s="576" t="s">
        <v>3320</v>
      </c>
      <c r="H2116" s="576"/>
      <c r="I2116" s="926"/>
      <c r="J2116" s="577" t="s">
        <v>2470</v>
      </c>
      <c r="K2116" s="578"/>
      <c r="L2116" s="674"/>
      <c r="M2116" s="578"/>
      <c r="N2116" s="578"/>
      <c r="O2116" s="578"/>
      <c r="P2116" s="578"/>
      <c r="Q2116" s="578"/>
      <c r="R2116" s="578"/>
      <c r="S2116" s="578"/>
      <c r="T2116" s="578"/>
      <c r="U2116" s="578"/>
      <c r="V2116" s="578"/>
      <c r="W2116" s="578"/>
      <c r="X2116" s="578"/>
      <c r="Y2116" s="578"/>
      <c r="Z2116" s="578"/>
      <c r="AA2116" s="578"/>
      <c r="AB2116" s="578"/>
      <c r="AC2116" s="578"/>
      <c r="AD2116" s="578"/>
      <c r="AE2116" s="578"/>
      <c r="AF2116" s="578"/>
      <c r="AG2116" s="578" t="s">
        <v>982</v>
      </c>
      <c r="AH2116" s="578"/>
      <c r="AI2116" s="1360">
        <v>228.67</v>
      </c>
      <c r="AJ2116" s="698"/>
      <c r="AM2116"/>
    </row>
    <row r="2117" spans="1:41" ht="14.45" customHeight="1" outlineLevel="1" x14ac:dyDescent="0.2">
      <c r="A2117" s="964"/>
      <c r="B2117" s="965" t="s">
        <v>2276</v>
      </c>
      <c r="C2117" s="990" t="s">
        <v>2537</v>
      </c>
      <c r="D2117" s="990" t="s">
        <v>2565</v>
      </c>
      <c r="E2117" s="571">
        <v>207</v>
      </c>
      <c r="F2117" s="568">
        <v>213</v>
      </c>
      <c r="G2117" s="568" t="s">
        <v>3321</v>
      </c>
      <c r="H2117" s="568"/>
      <c r="I2117" s="922"/>
      <c r="J2117" s="570" t="s">
        <v>2472</v>
      </c>
      <c r="K2117" s="565"/>
      <c r="L2117" s="675"/>
      <c r="M2117" s="565"/>
      <c r="N2117" s="565"/>
      <c r="O2117" s="565"/>
      <c r="P2117" s="565"/>
      <c r="Q2117" s="565"/>
      <c r="R2117" s="565"/>
      <c r="S2117" s="565"/>
      <c r="T2117" s="565"/>
      <c r="U2117" s="565"/>
      <c r="V2117" s="565"/>
      <c r="W2117" s="565"/>
      <c r="X2117" s="565"/>
      <c r="Y2117" s="565"/>
      <c r="Z2117" s="565"/>
      <c r="AA2117" s="565"/>
      <c r="AB2117" s="565"/>
      <c r="AC2117" s="565"/>
      <c r="AD2117" s="565"/>
      <c r="AE2117" s="565"/>
      <c r="AF2117" s="565"/>
      <c r="AG2117" s="565" t="s">
        <v>982</v>
      </c>
      <c r="AH2117" s="565"/>
      <c r="AI2117" s="1360">
        <v>365.97</v>
      </c>
      <c r="AJ2117" s="698"/>
      <c r="AM2117"/>
    </row>
    <row r="2118" spans="1:41" ht="14.45" customHeight="1" outlineLevel="1" x14ac:dyDescent="0.2">
      <c r="A2118" s="964"/>
      <c r="B2118" s="965" t="s">
        <v>2276</v>
      </c>
      <c r="C2118" s="990" t="s">
        <v>2537</v>
      </c>
      <c r="D2118" s="990" t="s">
        <v>2565</v>
      </c>
      <c r="E2118" s="571">
        <v>207</v>
      </c>
      <c r="F2118" s="568">
        <v>213</v>
      </c>
      <c r="G2118" s="568" t="s">
        <v>3322</v>
      </c>
      <c r="H2118" s="568"/>
      <c r="I2118" s="922"/>
      <c r="J2118" s="570" t="s">
        <v>2474</v>
      </c>
      <c r="K2118" s="565"/>
      <c r="L2118" s="675"/>
      <c r="M2118" s="565"/>
      <c r="N2118" s="565"/>
      <c r="O2118" s="565"/>
      <c r="P2118" s="565"/>
      <c r="Q2118" s="565"/>
      <c r="R2118" s="565"/>
      <c r="S2118" s="565"/>
      <c r="T2118" s="565"/>
      <c r="U2118" s="565"/>
      <c r="V2118" s="565"/>
      <c r="W2118" s="565"/>
      <c r="X2118" s="565"/>
      <c r="Y2118" s="565"/>
      <c r="Z2118" s="565"/>
      <c r="AA2118" s="565"/>
      <c r="AB2118" s="565"/>
      <c r="AC2118" s="565"/>
      <c r="AD2118" s="565"/>
      <c r="AE2118" s="565"/>
      <c r="AF2118" s="565"/>
      <c r="AG2118" s="565" t="s">
        <v>982</v>
      </c>
      <c r="AH2118" s="565"/>
      <c r="AI2118" s="1360">
        <v>24.58</v>
      </c>
      <c r="AJ2118" s="698"/>
      <c r="AM2118"/>
    </row>
    <row r="2119" spans="1:41" ht="14.45" customHeight="1" outlineLevel="1" x14ac:dyDescent="0.2">
      <c r="A2119" s="964"/>
      <c r="B2119" s="965" t="s">
        <v>2276</v>
      </c>
      <c r="C2119" s="990" t="s">
        <v>2537</v>
      </c>
      <c r="D2119" s="990" t="s">
        <v>2565</v>
      </c>
      <c r="E2119" s="571">
        <v>207</v>
      </c>
      <c r="F2119" s="568">
        <v>213</v>
      </c>
      <c r="G2119" s="568" t="s">
        <v>3323</v>
      </c>
      <c r="H2119" s="568"/>
      <c r="I2119" s="922"/>
      <c r="J2119" s="570" t="s">
        <v>2476</v>
      </c>
      <c r="K2119" s="565"/>
      <c r="L2119" s="675"/>
      <c r="M2119" s="565"/>
      <c r="N2119" s="565"/>
      <c r="O2119" s="565"/>
      <c r="P2119" s="565"/>
      <c r="Q2119" s="565"/>
      <c r="R2119" s="565"/>
      <c r="S2119" s="565"/>
      <c r="T2119" s="565"/>
      <c r="U2119" s="565"/>
      <c r="V2119" s="565"/>
      <c r="W2119" s="565"/>
      <c r="X2119" s="565"/>
      <c r="Y2119" s="565"/>
      <c r="Z2119" s="565"/>
      <c r="AA2119" s="565"/>
      <c r="AB2119" s="565"/>
      <c r="AC2119" s="565"/>
      <c r="AD2119" s="565"/>
      <c r="AE2119" s="565"/>
      <c r="AF2119" s="565"/>
      <c r="AG2119" s="565" t="s">
        <v>982</v>
      </c>
      <c r="AH2119" s="565"/>
      <c r="AI2119" s="1360">
        <v>42.65</v>
      </c>
      <c r="AJ2119" s="698"/>
      <c r="AM2119"/>
    </row>
    <row r="2120" spans="1:41" ht="14.45" customHeight="1" outlineLevel="1" x14ac:dyDescent="0.2">
      <c r="A2120" s="964"/>
      <c r="B2120" s="965" t="s">
        <v>2276</v>
      </c>
      <c r="C2120" s="990" t="s">
        <v>2537</v>
      </c>
      <c r="D2120" s="990" t="s">
        <v>2565</v>
      </c>
      <c r="E2120" s="571">
        <v>207</v>
      </c>
      <c r="F2120" s="568">
        <v>213</v>
      </c>
      <c r="G2120" s="568" t="s">
        <v>3324</v>
      </c>
      <c r="H2120" s="568"/>
      <c r="I2120" s="922"/>
      <c r="J2120" s="570" t="s">
        <v>2480</v>
      </c>
      <c r="K2120" s="565"/>
      <c r="L2120" s="675"/>
      <c r="M2120" s="565"/>
      <c r="N2120" s="565"/>
      <c r="O2120" s="565"/>
      <c r="P2120" s="565"/>
      <c r="Q2120" s="565"/>
      <c r="R2120" s="565"/>
      <c r="S2120" s="565"/>
      <c r="T2120" s="565"/>
      <c r="U2120" s="565"/>
      <c r="V2120" s="565"/>
      <c r="W2120" s="565"/>
      <c r="X2120" s="565"/>
      <c r="Y2120" s="565"/>
      <c r="Z2120" s="565"/>
      <c r="AA2120" s="565"/>
      <c r="AB2120" s="565"/>
      <c r="AC2120" s="565"/>
      <c r="AD2120" s="565"/>
      <c r="AE2120" s="565"/>
      <c r="AF2120" s="565"/>
      <c r="AG2120" s="565" t="s">
        <v>982</v>
      </c>
      <c r="AH2120" s="565"/>
      <c r="AI2120" s="1360">
        <v>330.9</v>
      </c>
      <c r="AJ2120" s="698"/>
      <c r="AM2120"/>
    </row>
    <row r="2121" spans="1:41" ht="14.45" customHeight="1" outlineLevel="1" x14ac:dyDescent="0.2">
      <c r="A2121" s="964"/>
      <c r="B2121" s="965" t="s">
        <v>2276</v>
      </c>
      <c r="C2121" s="990" t="s">
        <v>2537</v>
      </c>
      <c r="D2121" s="990" t="s">
        <v>2565</v>
      </c>
      <c r="E2121" s="571">
        <v>207</v>
      </c>
      <c r="F2121" s="568">
        <v>213</v>
      </c>
      <c r="G2121" s="568" t="s">
        <v>3325</v>
      </c>
      <c r="H2121" s="568"/>
      <c r="I2121" s="922"/>
      <c r="J2121" s="570" t="s">
        <v>2482</v>
      </c>
      <c r="K2121" s="565"/>
      <c r="L2121" s="675"/>
      <c r="M2121" s="565"/>
      <c r="N2121" s="565"/>
      <c r="O2121" s="565"/>
      <c r="P2121" s="565"/>
      <c r="Q2121" s="565"/>
      <c r="R2121" s="565"/>
      <c r="S2121" s="565"/>
      <c r="T2121" s="565"/>
      <c r="U2121" s="565"/>
      <c r="V2121" s="565"/>
      <c r="W2121" s="565"/>
      <c r="X2121" s="565"/>
      <c r="Y2121" s="565"/>
      <c r="Z2121" s="565"/>
      <c r="AA2121" s="565"/>
      <c r="AB2121" s="565"/>
      <c r="AC2121" s="565"/>
      <c r="AD2121" s="565"/>
      <c r="AE2121" s="565"/>
      <c r="AF2121" s="565"/>
      <c r="AG2121" s="565" t="s">
        <v>982</v>
      </c>
      <c r="AH2121" s="565"/>
      <c r="AI2121" s="1360">
        <v>448.53</v>
      </c>
      <c r="AJ2121" s="698"/>
      <c r="AM2121"/>
    </row>
    <row r="2122" spans="1:41" ht="14.45" customHeight="1" outlineLevel="1" x14ac:dyDescent="0.2">
      <c r="A2122" s="960"/>
      <c r="B2122" s="966" t="s">
        <v>2276</v>
      </c>
      <c r="C2122" s="991" t="s">
        <v>2537</v>
      </c>
      <c r="D2122" s="991" t="s">
        <v>2565</v>
      </c>
      <c r="E2122" s="583">
        <v>207</v>
      </c>
      <c r="F2122" s="582">
        <v>213</v>
      </c>
      <c r="G2122" s="582" t="s">
        <v>3326</v>
      </c>
      <c r="H2122" s="582"/>
      <c r="I2122" s="929"/>
      <c r="J2122" s="588" t="s">
        <v>2484</v>
      </c>
      <c r="K2122" s="567"/>
      <c r="L2122" s="676"/>
      <c r="M2122" s="567"/>
      <c r="N2122" s="567"/>
      <c r="O2122" s="567"/>
      <c r="P2122" s="567"/>
      <c r="Q2122" s="567"/>
      <c r="R2122" s="567"/>
      <c r="S2122" s="567"/>
      <c r="T2122" s="567"/>
      <c r="U2122" s="567"/>
      <c r="V2122" s="567"/>
      <c r="W2122" s="567"/>
      <c r="X2122" s="567"/>
      <c r="Y2122" s="567"/>
      <c r="Z2122" s="567"/>
      <c r="AA2122" s="567"/>
      <c r="AB2122" s="567"/>
      <c r="AC2122" s="567"/>
      <c r="AD2122" s="567"/>
      <c r="AE2122" s="567"/>
      <c r="AF2122" s="567"/>
      <c r="AG2122" s="567" t="s">
        <v>982</v>
      </c>
      <c r="AH2122" s="567"/>
      <c r="AI2122" s="1360">
        <v>566.16</v>
      </c>
      <c r="AJ2122" s="698"/>
      <c r="AM2122"/>
    </row>
    <row r="2123" spans="1:41" ht="16.5" customHeight="1" x14ac:dyDescent="0.25">
      <c r="A2123" s="793"/>
      <c r="B2123" s="809" t="s">
        <v>2276</v>
      </c>
      <c r="C2123" s="988" t="s">
        <v>2537</v>
      </c>
      <c r="D2123" s="988" t="s">
        <v>1861</v>
      </c>
      <c r="E2123" s="600" t="s">
        <v>698</v>
      </c>
      <c r="F2123" s="600"/>
      <c r="G2123" s="600"/>
      <c r="H2123" s="586"/>
      <c r="I2123" s="925"/>
      <c r="J2123" s="589" t="s">
        <v>1861</v>
      </c>
      <c r="K2123" s="586"/>
      <c r="L2123" s="673"/>
      <c r="M2123" s="586"/>
      <c r="N2123" s="1080"/>
      <c r="O2123" s="586"/>
      <c r="P2123" s="586"/>
      <c r="Q2123" s="1080"/>
      <c r="R2123" s="1080"/>
      <c r="S2123" s="1080"/>
      <c r="T2123" s="586"/>
      <c r="U2123" s="586"/>
      <c r="V2123" s="586"/>
      <c r="W2123" s="586"/>
      <c r="X2123" s="586"/>
      <c r="Y2123" s="586"/>
      <c r="Z2123" s="586"/>
      <c r="AA2123" s="586"/>
      <c r="AB2123" s="586"/>
      <c r="AC2123" s="586"/>
      <c r="AD2123" s="586"/>
      <c r="AE2123" s="586"/>
      <c r="AF2123" s="586"/>
      <c r="AG2123" s="586"/>
      <c r="AH2123" s="586"/>
      <c r="AI2123" s="612"/>
      <c r="AJ2123" s="587"/>
      <c r="AM2123"/>
      <c r="AO2123" t="e">
        <v>#NAME?</v>
      </c>
    </row>
    <row r="2124" spans="1:41" ht="14.45" customHeight="1" x14ac:dyDescent="0.2">
      <c r="A2124" s="231" t="s">
        <v>2365</v>
      </c>
      <c r="B2124" s="781" t="s">
        <v>2276</v>
      </c>
      <c r="C2124" s="977" t="s">
        <v>2537</v>
      </c>
      <c r="D2124" s="977" t="s">
        <v>1861</v>
      </c>
      <c r="E2124" s="579">
        <v>208</v>
      </c>
      <c r="F2124" s="576">
        <v>214</v>
      </c>
      <c r="G2124" s="576" t="s">
        <v>984</v>
      </c>
      <c r="H2124" s="576" t="s">
        <v>2306</v>
      </c>
      <c r="I2124" s="926"/>
      <c r="J2124" s="577" t="s">
        <v>983</v>
      </c>
      <c r="K2124" s="578"/>
      <c r="L2124" s="674"/>
      <c r="M2124" s="578"/>
      <c r="N2124" s="1081"/>
      <c r="O2124" s="578"/>
      <c r="P2124" s="578"/>
      <c r="Q2124" s="1081"/>
      <c r="R2124" s="1081"/>
      <c r="S2124" s="1081"/>
      <c r="T2124" s="578"/>
      <c r="U2124" s="578"/>
      <c r="V2124" s="578"/>
      <c r="W2124" s="578"/>
      <c r="X2124" s="578"/>
      <c r="Y2124" s="578"/>
      <c r="Z2124" s="578"/>
      <c r="AA2124" s="578"/>
      <c r="AB2124" s="578"/>
      <c r="AC2124" s="578"/>
      <c r="AD2124" s="578"/>
      <c r="AE2124" s="578"/>
      <c r="AF2124" s="578"/>
      <c r="AG2124" s="578" t="s">
        <v>942</v>
      </c>
      <c r="AH2124" s="578"/>
      <c r="AI2124" s="1360">
        <v>51.71</v>
      </c>
      <c r="AJ2124" s="585"/>
      <c r="AM2124" s="751" t="s">
        <v>2604</v>
      </c>
      <c r="AN2124" t="b">
        <v>0</v>
      </c>
      <c r="AO2124" t="e">
        <v>#NAME?</v>
      </c>
    </row>
    <row r="2125" spans="1:41" ht="14.45" customHeight="1" x14ac:dyDescent="0.2">
      <c r="A2125" s="231" t="s">
        <v>2366</v>
      </c>
      <c r="B2125" s="781" t="s">
        <v>2276</v>
      </c>
      <c r="C2125" s="977" t="s">
        <v>2537</v>
      </c>
      <c r="D2125" s="977" t="s">
        <v>1861</v>
      </c>
      <c r="E2125" s="571">
        <v>208</v>
      </c>
      <c r="F2125" s="568">
        <v>214</v>
      </c>
      <c r="G2125" s="568" t="s">
        <v>986</v>
      </c>
      <c r="H2125" s="568" t="s">
        <v>2306</v>
      </c>
      <c r="I2125" s="922"/>
      <c r="J2125" s="570" t="s">
        <v>985</v>
      </c>
      <c r="K2125" s="565"/>
      <c r="L2125" s="675"/>
      <c r="M2125" s="565"/>
      <c r="N2125" s="1078"/>
      <c r="O2125" s="565"/>
      <c r="P2125" s="565"/>
      <c r="Q2125" s="1078"/>
      <c r="R2125" s="1078"/>
      <c r="S2125" s="1078"/>
      <c r="T2125" s="565"/>
      <c r="U2125" s="565"/>
      <c r="V2125" s="565"/>
      <c r="W2125" s="565"/>
      <c r="X2125" s="565"/>
      <c r="Y2125" s="565"/>
      <c r="Z2125" s="565"/>
      <c r="AA2125" s="565"/>
      <c r="AB2125" s="565"/>
      <c r="AC2125" s="565"/>
      <c r="AD2125" s="565"/>
      <c r="AE2125" s="565"/>
      <c r="AF2125" s="565"/>
      <c r="AG2125" s="565" t="s">
        <v>909</v>
      </c>
      <c r="AH2125" s="565"/>
      <c r="AI2125" s="1360">
        <v>976.21120961305519</v>
      </c>
      <c r="AJ2125" s="580"/>
      <c r="AM2125" s="751" t="s">
        <v>2604</v>
      </c>
      <c r="AN2125" t="b">
        <v>0</v>
      </c>
      <c r="AO2125" t="e">
        <v>#NAME?</v>
      </c>
    </row>
    <row r="2126" spans="1:41" ht="14.45" customHeight="1" x14ac:dyDescent="0.2">
      <c r="A2126" s="231" t="s">
        <v>2367</v>
      </c>
      <c r="B2126" s="781" t="s">
        <v>2276</v>
      </c>
      <c r="C2126" s="977" t="s">
        <v>2537</v>
      </c>
      <c r="D2126" s="977" t="s">
        <v>1861</v>
      </c>
      <c r="E2126" s="571">
        <v>208</v>
      </c>
      <c r="F2126" s="568">
        <v>214</v>
      </c>
      <c r="G2126" s="568" t="s">
        <v>988</v>
      </c>
      <c r="H2126" s="568" t="s">
        <v>2306</v>
      </c>
      <c r="I2126" s="922"/>
      <c r="J2126" s="570" t="s">
        <v>987</v>
      </c>
      <c r="K2126" s="565"/>
      <c r="L2126" s="675"/>
      <c r="M2126" s="565"/>
      <c r="N2126" s="1078"/>
      <c r="O2126" s="565"/>
      <c r="P2126" s="565"/>
      <c r="Q2126" s="1078"/>
      <c r="R2126" s="1078"/>
      <c r="S2126" s="1078"/>
      <c r="T2126" s="565"/>
      <c r="U2126" s="565"/>
      <c r="V2126" s="565"/>
      <c r="W2126" s="565"/>
      <c r="X2126" s="565"/>
      <c r="Y2126" s="565"/>
      <c r="Z2126" s="565"/>
      <c r="AA2126" s="565"/>
      <c r="AB2126" s="565"/>
      <c r="AC2126" s="565"/>
      <c r="AD2126" s="565"/>
      <c r="AE2126" s="565"/>
      <c r="AF2126" s="565"/>
      <c r="AG2126" s="565" t="s">
        <v>909</v>
      </c>
      <c r="AH2126" s="565"/>
      <c r="AI2126" s="1360">
        <v>517.99431389320409</v>
      </c>
      <c r="AJ2126" s="580"/>
      <c r="AM2126" s="751" t="s">
        <v>2604</v>
      </c>
      <c r="AN2126" t="b">
        <v>0</v>
      </c>
      <c r="AO2126" t="e">
        <v>#NAME?</v>
      </c>
    </row>
    <row r="2127" spans="1:41" ht="14.45" customHeight="1" x14ac:dyDescent="0.2">
      <c r="A2127" s="231" t="s">
        <v>2368</v>
      </c>
      <c r="B2127" s="781" t="s">
        <v>2276</v>
      </c>
      <c r="C2127" s="977" t="s">
        <v>2537</v>
      </c>
      <c r="D2127" s="977" t="s">
        <v>1861</v>
      </c>
      <c r="E2127" s="571">
        <v>208</v>
      </c>
      <c r="F2127" s="568">
        <v>214</v>
      </c>
      <c r="G2127" s="568" t="s">
        <v>990</v>
      </c>
      <c r="H2127" s="568" t="s">
        <v>2306</v>
      </c>
      <c r="I2127" s="922"/>
      <c r="J2127" s="570" t="s">
        <v>989</v>
      </c>
      <c r="K2127" s="565"/>
      <c r="L2127" s="675"/>
      <c r="M2127" s="565"/>
      <c r="N2127" s="1078"/>
      <c r="O2127" s="565"/>
      <c r="P2127" s="565"/>
      <c r="Q2127" s="1078"/>
      <c r="R2127" s="1078"/>
      <c r="S2127" s="1078"/>
      <c r="T2127" s="565"/>
      <c r="U2127" s="565"/>
      <c r="V2127" s="565"/>
      <c r="W2127" s="565"/>
      <c r="X2127" s="565"/>
      <c r="Y2127" s="565"/>
      <c r="Z2127" s="565"/>
      <c r="AA2127" s="565"/>
      <c r="AB2127" s="565"/>
      <c r="AC2127" s="565"/>
      <c r="AD2127" s="565"/>
      <c r="AE2127" s="565"/>
      <c r="AF2127" s="565"/>
      <c r="AG2127" s="565" t="s">
        <v>909</v>
      </c>
      <c r="AH2127" s="565"/>
      <c r="AI2127" s="1360">
        <v>515.95625639002969</v>
      </c>
      <c r="AJ2127" s="580"/>
      <c r="AM2127" s="751" t="s">
        <v>2604</v>
      </c>
      <c r="AN2127" t="b">
        <v>0</v>
      </c>
      <c r="AO2127" t="e">
        <v>#NAME?</v>
      </c>
    </row>
    <row r="2128" spans="1:41" ht="14.45" customHeight="1" x14ac:dyDescent="0.2">
      <c r="A2128" s="799" t="s">
        <v>2369</v>
      </c>
      <c r="B2128" s="807" t="s">
        <v>2276</v>
      </c>
      <c r="C2128" s="978" t="s">
        <v>2537</v>
      </c>
      <c r="D2128" s="978" t="s">
        <v>1861</v>
      </c>
      <c r="E2128" s="583">
        <v>208</v>
      </c>
      <c r="F2128" s="582">
        <v>214</v>
      </c>
      <c r="G2128" s="582" t="s">
        <v>992</v>
      </c>
      <c r="H2128" s="582" t="s">
        <v>2306</v>
      </c>
      <c r="I2128" s="929"/>
      <c r="J2128" s="588" t="s">
        <v>991</v>
      </c>
      <c r="K2128" s="567"/>
      <c r="L2128" s="676"/>
      <c r="M2128" s="567"/>
      <c r="N2128" s="1079"/>
      <c r="O2128" s="567"/>
      <c r="P2128" s="567"/>
      <c r="Q2128" s="1079"/>
      <c r="R2128" s="1079"/>
      <c r="S2128" s="1079"/>
      <c r="T2128" s="567"/>
      <c r="U2128" s="567"/>
      <c r="V2128" s="567"/>
      <c r="W2128" s="567"/>
      <c r="X2128" s="567"/>
      <c r="Y2128" s="567"/>
      <c r="Z2128" s="567"/>
      <c r="AA2128" s="567"/>
      <c r="AB2128" s="567"/>
      <c r="AC2128" s="567"/>
      <c r="AD2128" s="567"/>
      <c r="AE2128" s="567"/>
      <c r="AF2128" s="567"/>
      <c r="AG2128" s="567" t="s">
        <v>909</v>
      </c>
      <c r="AH2128" s="567"/>
      <c r="AI2128" s="1360">
        <v>580.67825265518218</v>
      </c>
      <c r="AJ2128" s="584"/>
      <c r="AM2128" s="751" t="s">
        <v>2604</v>
      </c>
      <c r="AN2128" t="b">
        <v>0</v>
      </c>
      <c r="AO2128" t="e">
        <v>#NAME?</v>
      </c>
    </row>
    <row r="2129" spans="1:41" ht="16.5" customHeight="1" x14ac:dyDescent="0.25">
      <c r="A2129" s="793"/>
      <c r="B2129" s="809" t="s">
        <v>2276</v>
      </c>
      <c r="C2129" s="988" t="s">
        <v>2537</v>
      </c>
      <c r="D2129" s="988" t="s">
        <v>1862</v>
      </c>
      <c r="E2129" s="600" t="s">
        <v>698</v>
      </c>
      <c r="F2129" s="600"/>
      <c r="G2129" s="600"/>
      <c r="H2129" s="586"/>
      <c r="I2129" s="925"/>
      <c r="J2129" s="589" t="s">
        <v>1862</v>
      </c>
      <c r="K2129" s="586"/>
      <c r="L2129" s="673"/>
      <c r="M2129" s="586"/>
      <c r="N2129" s="1080"/>
      <c r="O2129" s="586"/>
      <c r="P2129" s="586"/>
      <c r="Q2129" s="1080"/>
      <c r="R2129" s="1080"/>
      <c r="S2129" s="1080"/>
      <c r="T2129" s="586"/>
      <c r="U2129" s="586"/>
      <c r="V2129" s="586"/>
      <c r="W2129" s="586"/>
      <c r="X2129" s="586"/>
      <c r="Y2129" s="586"/>
      <c r="Z2129" s="586"/>
      <c r="AA2129" s="586"/>
      <c r="AB2129" s="586"/>
      <c r="AC2129" s="586"/>
      <c r="AD2129" s="586"/>
      <c r="AE2129" s="586"/>
      <c r="AF2129" s="586"/>
      <c r="AG2129" s="586"/>
      <c r="AH2129" s="586"/>
      <c r="AI2129" s="612"/>
      <c r="AJ2129" s="587"/>
      <c r="AM2129"/>
      <c r="AO2129" t="e">
        <v>#NAME?</v>
      </c>
    </row>
    <row r="2130" spans="1:41" ht="14.45" customHeight="1" x14ac:dyDescent="0.2">
      <c r="A2130" s="231" t="s">
        <v>2370</v>
      </c>
      <c r="B2130" s="781" t="s">
        <v>2276</v>
      </c>
      <c r="C2130" s="977" t="s">
        <v>2537</v>
      </c>
      <c r="D2130" s="977" t="s">
        <v>1862</v>
      </c>
      <c r="E2130" s="579">
        <v>208</v>
      </c>
      <c r="F2130" s="576">
        <v>214</v>
      </c>
      <c r="G2130" s="576" t="s">
        <v>994</v>
      </c>
      <c r="H2130" s="576" t="s">
        <v>2306</v>
      </c>
      <c r="I2130" s="926"/>
      <c r="J2130" s="577" t="s">
        <v>993</v>
      </c>
      <c r="K2130" s="578"/>
      <c r="L2130" s="674"/>
      <c r="M2130" s="578"/>
      <c r="N2130" s="1081"/>
      <c r="O2130" s="578"/>
      <c r="P2130" s="578"/>
      <c r="Q2130" s="1081"/>
      <c r="R2130" s="1081"/>
      <c r="S2130" s="1081"/>
      <c r="T2130" s="578"/>
      <c r="U2130" s="578"/>
      <c r="V2130" s="578"/>
      <c r="W2130" s="578"/>
      <c r="X2130" s="578"/>
      <c r="Y2130" s="578"/>
      <c r="Z2130" s="578"/>
      <c r="AA2130" s="578"/>
      <c r="AB2130" s="578"/>
      <c r="AC2130" s="578"/>
      <c r="AD2130" s="578"/>
      <c r="AE2130" s="578"/>
      <c r="AF2130" s="578"/>
      <c r="AG2130" s="578" t="s">
        <v>909</v>
      </c>
      <c r="AH2130" s="578"/>
      <c r="AI2130" s="599">
        <v>1011.522995266649</v>
      </c>
      <c r="AJ2130" s="585"/>
      <c r="AM2130" s="751" t="s">
        <v>2604</v>
      </c>
      <c r="AN2130" t="b">
        <v>0</v>
      </c>
      <c r="AO2130" t="e">
        <v>#NAME?</v>
      </c>
    </row>
    <row r="2131" spans="1:41" ht="14.45" customHeight="1" x14ac:dyDescent="0.2">
      <c r="A2131" s="231" t="s">
        <v>2371</v>
      </c>
      <c r="B2131" s="781" t="s">
        <v>2276</v>
      </c>
      <c r="C2131" s="977" t="s">
        <v>2537</v>
      </c>
      <c r="D2131" s="977" t="s">
        <v>1862</v>
      </c>
      <c r="E2131" s="571">
        <v>208</v>
      </c>
      <c r="F2131" s="568">
        <v>214</v>
      </c>
      <c r="G2131" s="568" t="s">
        <v>996</v>
      </c>
      <c r="H2131" s="568" t="s">
        <v>2306</v>
      </c>
      <c r="I2131" s="922"/>
      <c r="J2131" s="570" t="s">
        <v>995</v>
      </c>
      <c r="K2131" s="565"/>
      <c r="L2131" s="675"/>
      <c r="M2131" s="565"/>
      <c r="N2131" s="1078"/>
      <c r="O2131" s="565"/>
      <c r="P2131" s="565"/>
      <c r="Q2131" s="1078"/>
      <c r="R2131" s="1078"/>
      <c r="S2131" s="1078"/>
      <c r="T2131" s="565"/>
      <c r="U2131" s="565"/>
      <c r="V2131" s="565"/>
      <c r="W2131" s="565"/>
      <c r="X2131" s="565"/>
      <c r="Y2131" s="565"/>
      <c r="Z2131" s="565"/>
      <c r="AA2131" s="565"/>
      <c r="AB2131" s="565"/>
      <c r="AC2131" s="565"/>
      <c r="AD2131" s="565"/>
      <c r="AE2131" s="565"/>
      <c r="AF2131" s="565"/>
      <c r="AG2131" s="565" t="s">
        <v>909</v>
      </c>
      <c r="AH2131" s="565"/>
      <c r="AI2131" s="599">
        <v>281.23413952383015</v>
      </c>
      <c r="AJ2131" s="580"/>
      <c r="AM2131" s="751" t="s">
        <v>2604</v>
      </c>
      <c r="AN2131" t="b">
        <v>0</v>
      </c>
      <c r="AO2131" t="e">
        <v>#NAME?</v>
      </c>
    </row>
    <row r="2132" spans="1:41" ht="14.45" customHeight="1" x14ac:dyDescent="0.2">
      <c r="A2132" s="231" t="s">
        <v>2372</v>
      </c>
      <c r="B2132" s="781" t="s">
        <v>2276</v>
      </c>
      <c r="C2132" s="977" t="s">
        <v>2537</v>
      </c>
      <c r="D2132" s="977" t="s">
        <v>1862</v>
      </c>
      <c r="E2132" s="571">
        <v>208</v>
      </c>
      <c r="F2132" s="568">
        <v>214</v>
      </c>
      <c r="G2132" s="568" t="s">
        <v>998</v>
      </c>
      <c r="H2132" s="568" t="s">
        <v>2306</v>
      </c>
      <c r="I2132" s="922"/>
      <c r="J2132" s="570" t="s">
        <v>997</v>
      </c>
      <c r="K2132" s="565"/>
      <c r="L2132" s="675"/>
      <c r="M2132" s="565"/>
      <c r="N2132" s="1078"/>
      <c r="O2132" s="565"/>
      <c r="P2132" s="565"/>
      <c r="Q2132" s="1078"/>
      <c r="R2132" s="1078"/>
      <c r="S2132" s="1078"/>
      <c r="T2132" s="565"/>
      <c r="U2132" s="565"/>
      <c r="V2132" s="565"/>
      <c r="W2132" s="565"/>
      <c r="X2132" s="565"/>
      <c r="Y2132" s="565"/>
      <c r="Z2132" s="565"/>
      <c r="AA2132" s="565"/>
      <c r="AB2132" s="565"/>
      <c r="AC2132" s="565"/>
      <c r="AD2132" s="565"/>
      <c r="AE2132" s="565"/>
      <c r="AF2132" s="565"/>
      <c r="AG2132" s="565" t="s">
        <v>909</v>
      </c>
      <c r="AH2132" s="565"/>
      <c r="AI2132" s="599">
        <v>564.37797560477395</v>
      </c>
      <c r="AJ2132" s="580"/>
      <c r="AM2132" s="751" t="s">
        <v>2604</v>
      </c>
      <c r="AN2132" t="b">
        <v>0</v>
      </c>
      <c r="AO2132" t="e">
        <v>#NAME?</v>
      </c>
    </row>
    <row r="2133" spans="1:41" ht="14.45" customHeight="1" x14ac:dyDescent="0.2">
      <c r="A2133" s="231" t="s">
        <v>2373</v>
      </c>
      <c r="B2133" s="781" t="s">
        <v>2276</v>
      </c>
      <c r="C2133" s="977" t="s">
        <v>2537</v>
      </c>
      <c r="D2133" s="977" t="s">
        <v>1862</v>
      </c>
      <c r="E2133" s="571">
        <v>208</v>
      </c>
      <c r="F2133" s="568">
        <v>214</v>
      </c>
      <c r="G2133" s="568" t="s">
        <v>1000</v>
      </c>
      <c r="H2133" s="568" t="s">
        <v>2306</v>
      </c>
      <c r="I2133" s="922"/>
      <c r="J2133" s="570" t="s">
        <v>999</v>
      </c>
      <c r="K2133" s="565"/>
      <c r="L2133" s="675"/>
      <c r="M2133" s="565"/>
      <c r="N2133" s="1078"/>
      <c r="O2133" s="565"/>
      <c r="P2133" s="565"/>
      <c r="Q2133" s="1078"/>
      <c r="R2133" s="1078"/>
      <c r="S2133" s="1078"/>
      <c r="T2133" s="565"/>
      <c r="U2133" s="565"/>
      <c r="V2133" s="565"/>
      <c r="W2133" s="565"/>
      <c r="X2133" s="565"/>
      <c r="Y2133" s="565"/>
      <c r="Z2133" s="565"/>
      <c r="AA2133" s="565"/>
      <c r="AB2133" s="565"/>
      <c r="AC2133" s="565"/>
      <c r="AD2133" s="565"/>
      <c r="AE2133" s="565"/>
      <c r="AF2133" s="565"/>
      <c r="AG2133" s="565" t="s">
        <v>909</v>
      </c>
      <c r="AH2133" s="565"/>
      <c r="AI2133" s="599">
        <v>117.79413952383014</v>
      </c>
      <c r="AJ2133" s="580"/>
      <c r="AM2133" s="751" t="s">
        <v>2604</v>
      </c>
      <c r="AN2133" t="b">
        <v>0</v>
      </c>
      <c r="AO2133" t="e">
        <v>#NAME?</v>
      </c>
    </row>
    <row r="2134" spans="1:41" ht="14.45" customHeight="1" x14ac:dyDescent="0.2">
      <c r="A2134" s="231" t="s">
        <v>2374</v>
      </c>
      <c r="B2134" s="781" t="s">
        <v>2276</v>
      </c>
      <c r="C2134" s="977" t="s">
        <v>2537</v>
      </c>
      <c r="D2134" s="977" t="s">
        <v>1862</v>
      </c>
      <c r="E2134" s="571">
        <v>208</v>
      </c>
      <c r="F2134" s="568">
        <v>214</v>
      </c>
      <c r="G2134" s="568" t="s">
        <v>1002</v>
      </c>
      <c r="H2134" s="568" t="s">
        <v>2306</v>
      </c>
      <c r="I2134" s="922"/>
      <c r="J2134" s="570" t="s">
        <v>1001</v>
      </c>
      <c r="K2134" s="565"/>
      <c r="L2134" s="675"/>
      <c r="M2134" s="565"/>
      <c r="N2134" s="1078"/>
      <c r="O2134" s="565"/>
      <c r="P2134" s="565"/>
      <c r="Q2134" s="1078"/>
      <c r="R2134" s="1078"/>
      <c r="S2134" s="1078"/>
      <c r="T2134" s="565"/>
      <c r="U2134" s="565"/>
      <c r="V2134" s="565"/>
      <c r="W2134" s="565"/>
      <c r="X2134" s="565"/>
      <c r="Y2134" s="565"/>
      <c r="Z2134" s="565"/>
      <c r="AA2134" s="565"/>
      <c r="AB2134" s="565"/>
      <c r="AC2134" s="565"/>
      <c r="AD2134" s="565"/>
      <c r="AE2134" s="565"/>
      <c r="AF2134" s="565"/>
      <c r="AG2134" s="565" t="s">
        <v>909</v>
      </c>
      <c r="AH2134" s="565"/>
      <c r="AI2134" s="599">
        <v>175.89413952383018</v>
      </c>
      <c r="AJ2134" s="580"/>
      <c r="AM2134" s="751" t="s">
        <v>2604</v>
      </c>
      <c r="AN2134" t="b">
        <v>0</v>
      </c>
      <c r="AO2134" t="e">
        <v>#NAME?</v>
      </c>
    </row>
    <row r="2135" spans="1:41" ht="14.45" customHeight="1" x14ac:dyDescent="0.2">
      <c r="A2135" s="231" t="s">
        <v>2375</v>
      </c>
      <c r="B2135" s="781" t="s">
        <v>2276</v>
      </c>
      <c r="C2135" s="977" t="s">
        <v>2537</v>
      </c>
      <c r="D2135" s="977" t="s">
        <v>1862</v>
      </c>
      <c r="E2135" s="571">
        <v>208</v>
      </c>
      <c r="F2135" s="568">
        <v>214</v>
      </c>
      <c r="G2135" s="568" t="s">
        <v>1004</v>
      </c>
      <c r="H2135" s="568" t="s">
        <v>2306</v>
      </c>
      <c r="I2135" s="922"/>
      <c r="J2135" s="570" t="s">
        <v>1003</v>
      </c>
      <c r="K2135" s="565"/>
      <c r="L2135" s="675"/>
      <c r="M2135" s="565"/>
      <c r="N2135" s="1078"/>
      <c r="O2135" s="565"/>
      <c r="P2135" s="565"/>
      <c r="Q2135" s="1078"/>
      <c r="R2135" s="1078"/>
      <c r="S2135" s="1078"/>
      <c r="T2135" s="565"/>
      <c r="U2135" s="565"/>
      <c r="V2135" s="565"/>
      <c r="W2135" s="565"/>
      <c r="X2135" s="565"/>
      <c r="Y2135" s="565"/>
      <c r="Z2135" s="565"/>
      <c r="AA2135" s="565"/>
      <c r="AB2135" s="565"/>
      <c r="AC2135" s="565"/>
      <c r="AD2135" s="565"/>
      <c r="AE2135" s="565"/>
      <c r="AF2135" s="565"/>
      <c r="AG2135" s="565" t="s">
        <v>909</v>
      </c>
      <c r="AH2135" s="565"/>
      <c r="AI2135" s="599">
        <v>231.73413952383015</v>
      </c>
      <c r="AJ2135" s="580"/>
      <c r="AM2135" s="751" t="s">
        <v>2604</v>
      </c>
      <c r="AN2135" t="b">
        <v>0</v>
      </c>
      <c r="AO2135" t="e">
        <v>#NAME?</v>
      </c>
    </row>
    <row r="2136" spans="1:41" ht="14.45" customHeight="1" x14ac:dyDescent="0.2">
      <c r="A2136" s="231" t="s">
        <v>2376</v>
      </c>
      <c r="B2136" s="781" t="s">
        <v>2276</v>
      </c>
      <c r="C2136" s="977" t="s">
        <v>2537</v>
      </c>
      <c r="D2136" s="977" t="s">
        <v>1862</v>
      </c>
      <c r="E2136" s="571">
        <v>208</v>
      </c>
      <c r="F2136" s="568">
        <v>214</v>
      </c>
      <c r="G2136" s="568" t="s">
        <v>1006</v>
      </c>
      <c r="H2136" s="568" t="s">
        <v>2306</v>
      </c>
      <c r="I2136" s="922"/>
      <c r="J2136" s="570" t="s">
        <v>1005</v>
      </c>
      <c r="K2136" s="565"/>
      <c r="L2136" s="675"/>
      <c r="M2136" s="565"/>
      <c r="N2136" s="1078"/>
      <c r="O2136" s="565"/>
      <c r="P2136" s="565"/>
      <c r="Q2136" s="1078"/>
      <c r="R2136" s="1078"/>
      <c r="S2136" s="1078"/>
      <c r="T2136" s="565"/>
      <c r="U2136" s="565"/>
      <c r="V2136" s="565"/>
      <c r="W2136" s="565"/>
      <c r="X2136" s="565"/>
      <c r="Y2136" s="565"/>
      <c r="Z2136" s="565"/>
      <c r="AA2136" s="565"/>
      <c r="AB2136" s="565"/>
      <c r="AC2136" s="565"/>
      <c r="AD2136" s="565"/>
      <c r="AE2136" s="565"/>
      <c r="AF2136" s="565"/>
      <c r="AG2136" s="565" t="s">
        <v>909</v>
      </c>
      <c r="AH2136" s="565"/>
      <c r="AI2136" s="599">
        <v>508.66299526664898</v>
      </c>
      <c r="AJ2136" s="580"/>
      <c r="AM2136" s="751" t="s">
        <v>2604</v>
      </c>
      <c r="AN2136" t="b">
        <v>0</v>
      </c>
      <c r="AO2136" t="e">
        <v>#NAME?</v>
      </c>
    </row>
    <row r="2137" spans="1:41" ht="14.45" customHeight="1" x14ac:dyDescent="0.2">
      <c r="A2137" s="231" t="s">
        <v>2377</v>
      </c>
      <c r="B2137" s="781" t="s">
        <v>2276</v>
      </c>
      <c r="C2137" s="977" t="s">
        <v>2537</v>
      </c>
      <c r="D2137" s="977" t="s">
        <v>1862</v>
      </c>
      <c r="E2137" s="571">
        <v>208</v>
      </c>
      <c r="F2137" s="568">
        <v>214</v>
      </c>
      <c r="G2137" s="568" t="s">
        <v>1008</v>
      </c>
      <c r="H2137" s="568" t="s">
        <v>2306</v>
      </c>
      <c r="I2137" s="922"/>
      <c r="J2137" s="570" t="s">
        <v>1007</v>
      </c>
      <c r="K2137" s="565"/>
      <c r="L2137" s="675"/>
      <c r="M2137" s="565"/>
      <c r="N2137" s="1078"/>
      <c r="O2137" s="565"/>
      <c r="P2137" s="565"/>
      <c r="Q2137" s="1078"/>
      <c r="R2137" s="1078"/>
      <c r="S2137" s="1078"/>
      <c r="T2137" s="565"/>
      <c r="U2137" s="565"/>
      <c r="V2137" s="565"/>
      <c r="W2137" s="565"/>
      <c r="X2137" s="565"/>
      <c r="Y2137" s="565"/>
      <c r="Z2137" s="565"/>
      <c r="AA2137" s="565"/>
      <c r="AB2137" s="565"/>
      <c r="AC2137" s="565"/>
      <c r="AD2137" s="565"/>
      <c r="AE2137" s="565"/>
      <c r="AF2137" s="565"/>
      <c r="AG2137" s="565" t="s">
        <v>909</v>
      </c>
      <c r="AH2137" s="565"/>
      <c r="AI2137" s="599">
        <v>255.08413952383017</v>
      </c>
      <c r="AJ2137" s="580"/>
      <c r="AM2137" s="751" t="s">
        <v>2604</v>
      </c>
      <c r="AN2137" t="b">
        <v>0</v>
      </c>
      <c r="AO2137" t="e">
        <v>#NAME?</v>
      </c>
    </row>
    <row r="2138" spans="1:41" ht="14.45" customHeight="1" x14ac:dyDescent="0.2">
      <c r="A2138" s="231" t="s">
        <v>2378</v>
      </c>
      <c r="B2138" s="781" t="s">
        <v>2276</v>
      </c>
      <c r="C2138" s="977" t="s">
        <v>2537</v>
      </c>
      <c r="D2138" s="977" t="s">
        <v>1862</v>
      </c>
      <c r="E2138" s="571">
        <v>208</v>
      </c>
      <c r="F2138" s="568">
        <v>214</v>
      </c>
      <c r="G2138" s="568" t="s">
        <v>1010</v>
      </c>
      <c r="H2138" s="568" t="s">
        <v>2306</v>
      </c>
      <c r="I2138" s="922"/>
      <c r="J2138" s="570" t="s">
        <v>1009</v>
      </c>
      <c r="K2138" s="565"/>
      <c r="L2138" s="675"/>
      <c r="M2138" s="565"/>
      <c r="N2138" s="1078"/>
      <c r="O2138" s="565"/>
      <c r="P2138" s="565"/>
      <c r="Q2138" s="1078"/>
      <c r="R2138" s="1078"/>
      <c r="S2138" s="1078"/>
      <c r="T2138" s="565"/>
      <c r="U2138" s="565"/>
      <c r="V2138" s="565"/>
      <c r="W2138" s="565"/>
      <c r="X2138" s="565"/>
      <c r="Y2138" s="565"/>
      <c r="Z2138" s="565"/>
      <c r="AA2138" s="565"/>
      <c r="AB2138" s="565"/>
      <c r="AC2138" s="565"/>
      <c r="AD2138" s="565"/>
      <c r="AE2138" s="565"/>
      <c r="AF2138" s="565"/>
      <c r="AG2138" s="565" t="s">
        <v>909</v>
      </c>
      <c r="AH2138" s="565"/>
      <c r="AI2138" s="599">
        <v>185.82413952383013</v>
      </c>
      <c r="AJ2138" s="580"/>
      <c r="AM2138" s="751" t="s">
        <v>2604</v>
      </c>
      <c r="AN2138" t="b">
        <v>0</v>
      </c>
      <c r="AO2138" t="e">
        <v>#NAME?</v>
      </c>
    </row>
    <row r="2139" spans="1:41" ht="14.45" customHeight="1" x14ac:dyDescent="0.2">
      <c r="A2139" s="231" t="s">
        <v>2379</v>
      </c>
      <c r="B2139" s="781" t="s">
        <v>2276</v>
      </c>
      <c r="C2139" s="977" t="s">
        <v>2537</v>
      </c>
      <c r="D2139" s="977" t="s">
        <v>1862</v>
      </c>
      <c r="E2139" s="571">
        <v>208</v>
      </c>
      <c r="F2139" s="568">
        <v>214</v>
      </c>
      <c r="G2139" s="568" t="s">
        <v>1012</v>
      </c>
      <c r="H2139" s="568" t="s">
        <v>2306</v>
      </c>
      <c r="I2139" s="922"/>
      <c r="J2139" s="570" t="s">
        <v>1011</v>
      </c>
      <c r="K2139" s="565"/>
      <c r="L2139" s="675"/>
      <c r="M2139" s="565"/>
      <c r="N2139" s="1078"/>
      <c r="O2139" s="565"/>
      <c r="P2139" s="565"/>
      <c r="Q2139" s="1078"/>
      <c r="R2139" s="1078"/>
      <c r="S2139" s="1078"/>
      <c r="T2139" s="565"/>
      <c r="U2139" s="565"/>
      <c r="V2139" s="565"/>
      <c r="W2139" s="565"/>
      <c r="X2139" s="565"/>
      <c r="Y2139" s="565"/>
      <c r="Z2139" s="565"/>
      <c r="AA2139" s="565"/>
      <c r="AB2139" s="565"/>
      <c r="AC2139" s="565"/>
      <c r="AD2139" s="565"/>
      <c r="AE2139" s="565"/>
      <c r="AF2139" s="565"/>
      <c r="AG2139" s="565" t="s">
        <v>909</v>
      </c>
      <c r="AH2139" s="565"/>
      <c r="AI2139" s="599">
        <v>155.88413952383013</v>
      </c>
      <c r="AJ2139" s="580"/>
      <c r="AM2139" s="751" t="s">
        <v>2604</v>
      </c>
      <c r="AN2139" t="b">
        <v>0</v>
      </c>
      <c r="AO2139" t="e">
        <v>#NAME?</v>
      </c>
    </row>
    <row r="2140" spans="1:41" ht="14.45" customHeight="1" x14ac:dyDescent="0.2">
      <c r="A2140" s="799" t="s">
        <v>2380</v>
      </c>
      <c r="B2140" s="807" t="s">
        <v>2276</v>
      </c>
      <c r="C2140" s="978" t="s">
        <v>2537</v>
      </c>
      <c r="D2140" s="978" t="s">
        <v>1862</v>
      </c>
      <c r="E2140" s="583">
        <v>208</v>
      </c>
      <c r="F2140" s="582">
        <v>214</v>
      </c>
      <c r="G2140" s="582" t="s">
        <v>1014</v>
      </c>
      <c r="H2140" s="582" t="s">
        <v>2306</v>
      </c>
      <c r="I2140" s="929"/>
      <c r="J2140" s="588" t="s">
        <v>1013</v>
      </c>
      <c r="K2140" s="567"/>
      <c r="L2140" s="676"/>
      <c r="M2140" s="567"/>
      <c r="N2140" s="1079"/>
      <c r="O2140" s="567"/>
      <c r="P2140" s="567"/>
      <c r="Q2140" s="1079"/>
      <c r="R2140" s="1079"/>
      <c r="S2140" s="1079"/>
      <c r="T2140" s="567"/>
      <c r="U2140" s="567"/>
      <c r="V2140" s="567"/>
      <c r="W2140" s="567"/>
      <c r="X2140" s="567"/>
      <c r="Y2140" s="567"/>
      <c r="Z2140" s="567"/>
      <c r="AA2140" s="567"/>
      <c r="AB2140" s="567"/>
      <c r="AC2140" s="567"/>
      <c r="AD2140" s="567"/>
      <c r="AE2140" s="567"/>
      <c r="AF2140" s="567"/>
      <c r="AG2140" s="567" t="s">
        <v>909</v>
      </c>
      <c r="AH2140" s="567"/>
      <c r="AI2140" s="1364">
        <v>262.94299526664895</v>
      </c>
      <c r="AJ2140" s="584"/>
      <c r="AM2140" s="751" t="s">
        <v>2604</v>
      </c>
      <c r="AN2140" t="b">
        <v>0</v>
      </c>
      <c r="AO2140" t="e">
        <v>#NAME?</v>
      </c>
    </row>
    <row r="2141" spans="1:41" ht="14.45" customHeight="1" x14ac:dyDescent="0.25">
      <c r="A2141" s="787" t="s">
        <v>2322</v>
      </c>
      <c r="B2141" s="805" t="s">
        <v>2276</v>
      </c>
      <c r="C2141" s="975" t="s">
        <v>2537</v>
      </c>
      <c r="D2141" s="975" t="s">
        <v>2527</v>
      </c>
      <c r="E2141" s="208">
        <v>210</v>
      </c>
      <c r="F2141" s="946">
        <v>219</v>
      </c>
      <c r="G2141" s="946" t="s">
        <v>1939</v>
      </c>
      <c r="H2141" s="947" t="s">
        <v>2306</v>
      </c>
      <c r="I2141" s="928"/>
      <c r="J2141" s="589" t="s">
        <v>3665</v>
      </c>
      <c r="K2141" s="1"/>
      <c r="L2141" s="678"/>
      <c r="M2141" s="1"/>
      <c r="N2141" s="2"/>
      <c r="O2141" s="1"/>
      <c r="P2141" s="1"/>
      <c r="Q2141" s="2"/>
      <c r="R2141" s="2"/>
      <c r="S2141" s="2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598"/>
      <c r="AJ2141" s="594"/>
      <c r="AM2141" s="751" t="s">
        <v>2604</v>
      </c>
      <c r="AN2141" t="b">
        <v>0</v>
      </c>
      <c r="AO2141" t="e">
        <v>#NAME?</v>
      </c>
    </row>
    <row r="2142" spans="1:41" ht="14.45" customHeight="1" x14ac:dyDescent="0.2">
      <c r="A2142" s="231"/>
      <c r="B2142" s="781" t="s">
        <v>2276</v>
      </c>
      <c r="C2142" s="977" t="s">
        <v>2537</v>
      </c>
      <c r="D2142" s="977" t="s">
        <v>2527</v>
      </c>
      <c r="E2142" s="571">
        <v>210</v>
      </c>
      <c r="F2142" s="568">
        <v>219</v>
      </c>
      <c r="G2142" s="568" t="s">
        <v>1959</v>
      </c>
      <c r="H2142" s="568"/>
      <c r="I2142" s="922"/>
      <c r="J2142" s="570" t="s">
        <v>1940</v>
      </c>
      <c r="K2142" s="565"/>
      <c r="L2142" s="675"/>
      <c r="M2142" s="565"/>
      <c r="N2142" s="1078"/>
      <c r="O2142" s="565"/>
      <c r="P2142" s="565"/>
      <c r="Q2142" s="1078"/>
      <c r="R2142" s="1078"/>
      <c r="S2142" s="1078"/>
      <c r="T2142" s="565"/>
      <c r="U2142" s="565"/>
      <c r="V2142" s="565"/>
      <c r="W2142" s="565"/>
      <c r="X2142" s="565"/>
      <c r="Y2142" s="565"/>
      <c r="Z2142" s="565"/>
      <c r="AA2142" s="565"/>
      <c r="AB2142" s="565"/>
      <c r="AC2142" s="565"/>
      <c r="AD2142" s="565"/>
      <c r="AE2142" s="565"/>
      <c r="AF2142" s="565"/>
      <c r="AG2142" s="565" t="s">
        <v>982</v>
      </c>
      <c r="AH2142" s="565"/>
      <c r="AI2142" s="599">
        <v>1074.8958678232927</v>
      </c>
      <c r="AJ2142" s="580"/>
      <c r="AM2142" s="751"/>
      <c r="AO2142" t="e">
        <v>#NAME?</v>
      </c>
    </row>
    <row r="2143" spans="1:41" ht="14.45" customHeight="1" x14ac:dyDescent="0.2">
      <c r="A2143" s="231"/>
      <c r="B2143" s="781" t="s">
        <v>2276</v>
      </c>
      <c r="C2143" s="977" t="s">
        <v>2537</v>
      </c>
      <c r="D2143" s="977" t="s">
        <v>2527</v>
      </c>
      <c r="E2143" s="571">
        <v>210</v>
      </c>
      <c r="F2143" s="568">
        <v>219</v>
      </c>
      <c r="G2143" s="568" t="s">
        <v>1960</v>
      </c>
      <c r="H2143" s="568"/>
      <c r="I2143" s="922"/>
      <c r="J2143" s="570" t="s">
        <v>1941</v>
      </c>
      <c r="K2143" s="565"/>
      <c r="L2143" s="675"/>
      <c r="M2143" s="565"/>
      <c r="N2143" s="1078"/>
      <c r="O2143" s="565"/>
      <c r="P2143" s="565"/>
      <c r="Q2143" s="1078"/>
      <c r="R2143" s="1078"/>
      <c r="S2143" s="1078"/>
      <c r="T2143" s="565"/>
      <c r="U2143" s="565"/>
      <c r="V2143" s="565"/>
      <c r="W2143" s="565"/>
      <c r="X2143" s="565"/>
      <c r="Y2143" s="565"/>
      <c r="Z2143" s="565"/>
      <c r="AA2143" s="565"/>
      <c r="AB2143" s="565"/>
      <c r="AC2143" s="565"/>
      <c r="AD2143" s="565"/>
      <c r="AE2143" s="565"/>
      <c r="AF2143" s="565"/>
      <c r="AG2143" s="565" t="s">
        <v>982</v>
      </c>
      <c r="AH2143" s="565"/>
      <c r="AI2143" s="599">
        <v>781.11235242894008</v>
      </c>
      <c r="AJ2143" s="580"/>
      <c r="AM2143" s="751"/>
      <c r="AO2143" t="e">
        <v>#NAME?</v>
      </c>
    </row>
    <row r="2144" spans="1:41" ht="14.45" customHeight="1" x14ac:dyDescent="0.2">
      <c r="A2144" s="231"/>
      <c r="B2144" s="781" t="s">
        <v>2276</v>
      </c>
      <c r="C2144" s="977" t="s">
        <v>2537</v>
      </c>
      <c r="D2144" s="977" t="s">
        <v>2527</v>
      </c>
      <c r="E2144" s="571">
        <v>210</v>
      </c>
      <c r="F2144" s="568">
        <v>219</v>
      </c>
      <c r="G2144" s="568" t="s">
        <v>1961</v>
      </c>
      <c r="H2144" s="568"/>
      <c r="I2144" s="922"/>
      <c r="J2144" s="570" t="s">
        <v>1942</v>
      </c>
      <c r="K2144" s="565"/>
      <c r="L2144" s="675"/>
      <c r="M2144" s="565"/>
      <c r="N2144" s="1078"/>
      <c r="O2144" s="565"/>
      <c r="P2144" s="565"/>
      <c r="Q2144" s="1078"/>
      <c r="R2144" s="1078"/>
      <c r="S2144" s="1078"/>
      <c r="T2144" s="565"/>
      <c r="U2144" s="565"/>
      <c r="V2144" s="565"/>
      <c r="W2144" s="565"/>
      <c r="X2144" s="565"/>
      <c r="Y2144" s="565"/>
      <c r="Z2144" s="565"/>
      <c r="AA2144" s="565"/>
      <c r="AB2144" s="565"/>
      <c r="AC2144" s="565"/>
      <c r="AD2144" s="565"/>
      <c r="AE2144" s="565"/>
      <c r="AF2144" s="565"/>
      <c r="AG2144" s="565" t="s">
        <v>982</v>
      </c>
      <c r="AH2144" s="565"/>
      <c r="AI2144" s="599">
        <v>992.11652262506686</v>
      </c>
      <c r="AJ2144" s="580"/>
      <c r="AM2144" s="751"/>
      <c r="AO2144" t="e">
        <v>#NAME?</v>
      </c>
    </row>
    <row r="2145" spans="1:41" ht="14.45" customHeight="1" x14ac:dyDescent="0.2">
      <c r="A2145" s="231"/>
      <c r="B2145" s="781" t="s">
        <v>2276</v>
      </c>
      <c r="C2145" s="977" t="s">
        <v>2537</v>
      </c>
      <c r="D2145" s="977" t="s">
        <v>2527</v>
      </c>
      <c r="E2145" s="571">
        <v>210</v>
      </c>
      <c r="F2145" s="568">
        <v>219</v>
      </c>
      <c r="G2145" s="568" t="s">
        <v>1962</v>
      </c>
      <c r="H2145" s="568"/>
      <c r="I2145" s="922"/>
      <c r="J2145" s="570" t="s">
        <v>1943</v>
      </c>
      <c r="K2145" s="565"/>
      <c r="L2145" s="675"/>
      <c r="M2145" s="565"/>
      <c r="N2145" s="1078"/>
      <c r="O2145" s="565"/>
      <c r="P2145" s="565"/>
      <c r="Q2145" s="1078"/>
      <c r="R2145" s="1078"/>
      <c r="S2145" s="1078"/>
      <c r="T2145" s="565"/>
      <c r="U2145" s="565"/>
      <c r="V2145" s="565"/>
      <c r="W2145" s="565"/>
      <c r="X2145" s="565"/>
      <c r="Y2145" s="565"/>
      <c r="Z2145" s="565"/>
      <c r="AA2145" s="565"/>
      <c r="AB2145" s="565"/>
      <c r="AC2145" s="565"/>
      <c r="AD2145" s="565"/>
      <c r="AE2145" s="565"/>
      <c r="AF2145" s="565"/>
      <c r="AG2145" s="565" t="s">
        <v>982</v>
      </c>
      <c r="AH2145" s="565"/>
      <c r="AI2145" s="599">
        <v>1321.10530397667</v>
      </c>
      <c r="AJ2145" s="580"/>
      <c r="AM2145" s="751"/>
      <c r="AO2145" t="e">
        <v>#NAME?</v>
      </c>
    </row>
    <row r="2146" spans="1:41" ht="14.45" customHeight="1" x14ac:dyDescent="0.2">
      <c r="A2146" s="231"/>
      <c r="B2146" s="781" t="s">
        <v>2276</v>
      </c>
      <c r="C2146" s="977" t="s">
        <v>2537</v>
      </c>
      <c r="D2146" s="977" t="s">
        <v>2527</v>
      </c>
      <c r="E2146" s="571">
        <v>210</v>
      </c>
      <c r="F2146" s="568">
        <v>219</v>
      </c>
      <c r="G2146" s="568" t="s">
        <v>1963</v>
      </c>
      <c r="H2146" s="568"/>
      <c r="I2146" s="922"/>
      <c r="J2146" s="570" t="s">
        <v>1944</v>
      </c>
      <c r="K2146" s="565"/>
      <c r="L2146" s="675"/>
      <c r="M2146" s="565"/>
      <c r="N2146" s="1078"/>
      <c r="O2146" s="565"/>
      <c r="P2146" s="565"/>
      <c r="Q2146" s="1078"/>
      <c r="R2146" s="1078"/>
      <c r="S2146" s="1078"/>
      <c r="T2146" s="565"/>
      <c r="U2146" s="565"/>
      <c r="V2146" s="565"/>
      <c r="W2146" s="565"/>
      <c r="X2146" s="565"/>
      <c r="Y2146" s="565"/>
      <c r="Z2146" s="565"/>
      <c r="AA2146" s="565"/>
      <c r="AB2146" s="565"/>
      <c r="AC2146" s="565"/>
      <c r="AD2146" s="565"/>
      <c r="AE2146" s="565"/>
      <c r="AF2146" s="565"/>
      <c r="AG2146" s="565" t="s">
        <v>982</v>
      </c>
      <c r="AH2146" s="565"/>
      <c r="AI2146" s="599">
        <v>1081.198668544459</v>
      </c>
      <c r="AJ2146" s="580"/>
      <c r="AM2146" s="751"/>
      <c r="AO2146" t="e">
        <v>#NAME?</v>
      </c>
    </row>
    <row r="2147" spans="1:41" ht="14.45" customHeight="1" x14ac:dyDescent="0.2">
      <c r="A2147" s="231"/>
      <c r="B2147" s="781" t="s">
        <v>2276</v>
      </c>
      <c r="C2147" s="977" t="s">
        <v>2537</v>
      </c>
      <c r="D2147" s="977" t="s">
        <v>2527</v>
      </c>
      <c r="E2147" s="571">
        <v>210</v>
      </c>
      <c r="F2147" s="568">
        <v>219</v>
      </c>
      <c r="G2147" s="568" t="s">
        <v>1964</v>
      </c>
      <c r="H2147" s="568"/>
      <c r="I2147" s="922"/>
      <c r="J2147" s="570" t="s">
        <v>1945</v>
      </c>
      <c r="K2147" s="565"/>
      <c r="L2147" s="675"/>
      <c r="M2147" s="565"/>
      <c r="N2147" s="1078"/>
      <c r="O2147" s="565"/>
      <c r="P2147" s="565"/>
      <c r="Q2147" s="1078"/>
      <c r="R2147" s="1078"/>
      <c r="S2147" s="1078"/>
      <c r="T2147" s="565"/>
      <c r="U2147" s="565"/>
      <c r="V2147" s="565"/>
      <c r="W2147" s="565"/>
      <c r="X2147" s="565"/>
      <c r="Y2147" s="565"/>
      <c r="Z2147" s="565"/>
      <c r="AA2147" s="565"/>
      <c r="AB2147" s="565"/>
      <c r="AC2147" s="565"/>
      <c r="AD2147" s="565"/>
      <c r="AE2147" s="565"/>
      <c r="AF2147" s="565"/>
      <c r="AG2147" s="565" t="s">
        <v>982</v>
      </c>
      <c r="AH2147" s="565"/>
      <c r="AI2147" s="599">
        <v>1115.5019607607576</v>
      </c>
      <c r="AJ2147" s="580"/>
      <c r="AM2147" s="751"/>
      <c r="AO2147" t="e">
        <v>#NAME?</v>
      </c>
    </row>
    <row r="2148" spans="1:41" ht="14.45" customHeight="1" x14ac:dyDescent="0.2">
      <c r="A2148" s="231"/>
      <c r="B2148" s="781" t="s">
        <v>2276</v>
      </c>
      <c r="C2148" s="977" t="s">
        <v>2537</v>
      </c>
      <c r="D2148" s="977" t="s">
        <v>2527</v>
      </c>
      <c r="E2148" s="571">
        <v>210</v>
      </c>
      <c r="F2148" s="568">
        <v>219</v>
      </c>
      <c r="G2148" s="568" t="s">
        <v>1965</v>
      </c>
      <c r="H2148" s="568"/>
      <c r="I2148" s="922"/>
      <c r="J2148" s="570" t="s">
        <v>1946</v>
      </c>
      <c r="K2148" s="565"/>
      <c r="L2148" s="675"/>
      <c r="M2148" s="565"/>
      <c r="N2148" s="1078"/>
      <c r="O2148" s="565"/>
      <c r="P2148" s="565"/>
      <c r="Q2148" s="1078"/>
      <c r="R2148" s="1078"/>
      <c r="S2148" s="1078"/>
      <c r="T2148" s="565"/>
      <c r="U2148" s="565"/>
      <c r="V2148" s="565"/>
      <c r="W2148" s="565"/>
      <c r="X2148" s="565"/>
      <c r="Y2148" s="565"/>
      <c r="Z2148" s="565"/>
      <c r="AA2148" s="565"/>
      <c r="AB2148" s="565"/>
      <c r="AC2148" s="565"/>
      <c r="AD2148" s="565"/>
      <c r="AE2148" s="565"/>
      <c r="AF2148" s="565"/>
      <c r="AG2148" s="565" t="s">
        <v>982</v>
      </c>
      <c r="AH2148" s="565"/>
      <c r="AI2148" s="599">
        <v>1283.0788233085159</v>
      </c>
      <c r="AJ2148" s="580"/>
      <c r="AM2148" s="751"/>
      <c r="AO2148" t="e">
        <v>#NAME?</v>
      </c>
    </row>
    <row r="2149" spans="1:41" ht="14.45" customHeight="1" x14ac:dyDescent="0.2">
      <c r="A2149" s="231"/>
      <c r="B2149" s="781" t="s">
        <v>2276</v>
      </c>
      <c r="C2149" s="977" t="s">
        <v>2537</v>
      </c>
      <c r="D2149" s="977" t="s">
        <v>2527</v>
      </c>
      <c r="E2149" s="571">
        <v>210</v>
      </c>
      <c r="F2149" s="568">
        <v>219</v>
      </c>
      <c r="G2149" s="568" t="s">
        <v>1966</v>
      </c>
      <c r="H2149" s="568"/>
      <c r="I2149" s="922"/>
      <c r="J2149" s="570" t="s">
        <v>1947</v>
      </c>
      <c r="K2149" s="565"/>
      <c r="L2149" s="675"/>
      <c r="M2149" s="565"/>
      <c r="N2149" s="1078"/>
      <c r="O2149" s="565"/>
      <c r="P2149" s="565"/>
      <c r="Q2149" s="1078"/>
      <c r="R2149" s="1078"/>
      <c r="S2149" s="1078"/>
      <c r="T2149" s="565"/>
      <c r="U2149" s="565"/>
      <c r="V2149" s="565"/>
      <c r="W2149" s="565"/>
      <c r="X2149" s="565"/>
      <c r="Y2149" s="565"/>
      <c r="Z2149" s="565"/>
      <c r="AA2149" s="565"/>
      <c r="AB2149" s="565"/>
      <c r="AC2149" s="565"/>
      <c r="AD2149" s="565"/>
      <c r="AE2149" s="565"/>
      <c r="AF2149" s="565"/>
      <c r="AG2149" s="565" t="s">
        <v>982</v>
      </c>
      <c r="AH2149" s="565"/>
      <c r="AI2149" s="599">
        <v>591.31277406846084</v>
      </c>
      <c r="AJ2149" s="580"/>
      <c r="AM2149" s="751"/>
      <c r="AO2149" t="e">
        <v>#NAME?</v>
      </c>
    </row>
    <row r="2150" spans="1:41" ht="14.45" customHeight="1" x14ac:dyDescent="0.2">
      <c r="A2150" s="231"/>
      <c r="B2150" s="781" t="s">
        <v>2276</v>
      </c>
      <c r="C2150" s="977" t="s">
        <v>2537</v>
      </c>
      <c r="D2150" s="977" t="s">
        <v>2527</v>
      </c>
      <c r="E2150" s="571">
        <v>210</v>
      </c>
      <c r="F2150" s="568">
        <v>219</v>
      </c>
      <c r="G2150" s="568" t="s">
        <v>1967</v>
      </c>
      <c r="H2150" s="568"/>
      <c r="I2150" s="922"/>
      <c r="J2150" s="570" t="s">
        <v>1948</v>
      </c>
      <c r="K2150" s="565"/>
      <c r="L2150" s="675"/>
      <c r="M2150" s="565"/>
      <c r="N2150" s="1078"/>
      <c r="O2150" s="565"/>
      <c r="P2150" s="565"/>
      <c r="Q2150" s="1078"/>
      <c r="R2150" s="1078"/>
      <c r="S2150" s="1078"/>
      <c r="T2150" s="565"/>
      <c r="U2150" s="565"/>
      <c r="V2150" s="565"/>
      <c r="W2150" s="565"/>
      <c r="X2150" s="565"/>
      <c r="Y2150" s="565"/>
      <c r="Z2150" s="565"/>
      <c r="AA2150" s="565"/>
      <c r="AB2150" s="565"/>
      <c r="AC2150" s="565"/>
      <c r="AD2150" s="565"/>
      <c r="AE2150" s="565"/>
      <c r="AF2150" s="565"/>
      <c r="AG2150" s="565" t="s">
        <v>982</v>
      </c>
      <c r="AH2150" s="565"/>
      <c r="AI2150" s="599">
        <v>718.44067829988205</v>
      </c>
      <c r="AJ2150" s="580"/>
      <c r="AM2150" s="751"/>
      <c r="AO2150" t="e">
        <v>#NAME?</v>
      </c>
    </row>
    <row r="2151" spans="1:41" ht="14.45" customHeight="1" x14ac:dyDescent="0.2">
      <c r="A2151" s="231"/>
      <c r="B2151" s="781" t="s">
        <v>2276</v>
      </c>
      <c r="C2151" s="977" t="s">
        <v>2537</v>
      </c>
      <c r="D2151" s="977" t="s">
        <v>2527</v>
      </c>
      <c r="E2151" s="571">
        <v>210</v>
      </c>
      <c r="F2151" s="568">
        <v>219</v>
      </c>
      <c r="G2151" s="568" t="s">
        <v>1968</v>
      </c>
      <c r="H2151" s="568"/>
      <c r="I2151" s="922"/>
      <c r="J2151" s="570" t="s">
        <v>1949</v>
      </c>
      <c r="K2151" s="565"/>
      <c r="L2151" s="675"/>
      <c r="M2151" s="565"/>
      <c r="N2151" s="1078"/>
      <c r="O2151" s="565"/>
      <c r="P2151" s="565"/>
      <c r="Q2151" s="1078"/>
      <c r="R2151" s="1078"/>
      <c r="S2151" s="1078"/>
      <c r="T2151" s="565"/>
      <c r="U2151" s="565"/>
      <c r="V2151" s="565"/>
      <c r="W2151" s="565"/>
      <c r="X2151" s="565"/>
      <c r="Y2151" s="565"/>
      <c r="Z2151" s="565"/>
      <c r="AA2151" s="565"/>
      <c r="AB2151" s="565"/>
      <c r="AC2151" s="565"/>
      <c r="AD2151" s="565"/>
      <c r="AE2151" s="565"/>
      <c r="AF2151" s="565"/>
      <c r="AG2151" s="565" t="s">
        <v>982</v>
      </c>
      <c r="AH2151" s="565"/>
      <c r="AI2151" s="599">
        <v>1297.9339428556541</v>
      </c>
      <c r="AJ2151" s="580"/>
      <c r="AM2151" s="751"/>
      <c r="AO2151" t="e">
        <v>#NAME?</v>
      </c>
    </row>
    <row r="2152" spans="1:41" ht="14.45" customHeight="1" x14ac:dyDescent="0.2">
      <c r="A2152" s="231"/>
      <c r="B2152" s="781" t="s">
        <v>2276</v>
      </c>
      <c r="C2152" s="977" t="s">
        <v>2537</v>
      </c>
      <c r="D2152" s="977" t="s">
        <v>2527</v>
      </c>
      <c r="E2152" s="571">
        <v>210</v>
      </c>
      <c r="F2152" s="568">
        <v>219</v>
      </c>
      <c r="G2152" s="568" t="s">
        <v>1969</v>
      </c>
      <c r="H2152" s="568"/>
      <c r="I2152" s="922"/>
      <c r="J2152" s="570" t="s">
        <v>1950</v>
      </c>
      <c r="K2152" s="565"/>
      <c r="L2152" s="675"/>
      <c r="M2152" s="565"/>
      <c r="N2152" s="1078"/>
      <c r="O2152" s="565"/>
      <c r="P2152" s="565"/>
      <c r="Q2152" s="1078"/>
      <c r="R2152" s="1078"/>
      <c r="S2152" s="1078"/>
      <c r="T2152" s="565"/>
      <c r="U2152" s="565"/>
      <c r="V2152" s="565"/>
      <c r="W2152" s="565"/>
      <c r="X2152" s="565"/>
      <c r="Y2152" s="565"/>
      <c r="Z2152" s="565"/>
      <c r="AA2152" s="565"/>
      <c r="AB2152" s="565"/>
      <c r="AC2152" s="565"/>
      <c r="AD2152" s="565"/>
      <c r="AE2152" s="565"/>
      <c r="AF2152" s="565"/>
      <c r="AG2152" s="565" t="s">
        <v>982</v>
      </c>
      <c r="AH2152" s="565"/>
      <c r="AI2152" s="599">
        <v>1544.7070271243927</v>
      </c>
      <c r="AJ2152" s="580"/>
      <c r="AM2152" s="751"/>
      <c r="AO2152" t="e">
        <v>#NAME?</v>
      </c>
    </row>
    <row r="2153" spans="1:41" ht="14.45" customHeight="1" x14ac:dyDescent="0.2">
      <c r="A2153" s="231"/>
      <c r="B2153" s="781" t="s">
        <v>2276</v>
      </c>
      <c r="C2153" s="977" t="s">
        <v>2537</v>
      </c>
      <c r="D2153" s="977" t="s">
        <v>2527</v>
      </c>
      <c r="E2153" s="571">
        <v>210</v>
      </c>
      <c r="F2153" s="568">
        <v>219</v>
      </c>
      <c r="G2153" s="568" t="s">
        <v>1970</v>
      </c>
      <c r="H2153" s="568"/>
      <c r="I2153" s="922"/>
      <c r="J2153" s="570" t="s">
        <v>1951</v>
      </c>
      <c r="K2153" s="565"/>
      <c r="L2153" s="675"/>
      <c r="M2153" s="565"/>
      <c r="N2153" s="1078"/>
      <c r="O2153" s="565"/>
      <c r="P2153" s="565"/>
      <c r="Q2153" s="1078"/>
      <c r="R2153" s="1078"/>
      <c r="S2153" s="1078"/>
      <c r="T2153" s="565"/>
      <c r="U2153" s="565"/>
      <c r="V2153" s="565"/>
      <c r="W2153" s="565"/>
      <c r="X2153" s="565"/>
      <c r="Y2153" s="565"/>
      <c r="Z2153" s="565"/>
      <c r="AA2153" s="565"/>
      <c r="AB2153" s="565"/>
      <c r="AC2153" s="565"/>
      <c r="AD2153" s="565"/>
      <c r="AE2153" s="565"/>
      <c r="AF2153" s="565"/>
      <c r="AG2153" s="565" t="s">
        <v>982</v>
      </c>
      <c r="AH2153" s="565"/>
      <c r="AI2153" s="599">
        <v>1484.3569127672754</v>
      </c>
      <c r="AJ2153" s="580"/>
      <c r="AM2153" s="751"/>
      <c r="AO2153" t="e">
        <v>#NAME?</v>
      </c>
    </row>
    <row r="2154" spans="1:41" ht="14.45" customHeight="1" x14ac:dyDescent="0.2">
      <c r="A2154" s="231"/>
      <c r="B2154" s="781" t="s">
        <v>2276</v>
      </c>
      <c r="C2154" s="977" t="s">
        <v>2537</v>
      </c>
      <c r="D2154" s="977" t="s">
        <v>2527</v>
      </c>
      <c r="E2154" s="571">
        <v>210</v>
      </c>
      <c r="F2154" s="568">
        <v>219</v>
      </c>
      <c r="G2154" s="568" t="s">
        <v>1971</v>
      </c>
      <c r="H2154" s="568"/>
      <c r="I2154" s="922"/>
      <c r="J2154" s="570" t="s">
        <v>1952</v>
      </c>
      <c r="K2154" s="565"/>
      <c r="L2154" s="675"/>
      <c r="M2154" s="565"/>
      <c r="N2154" s="1078"/>
      <c r="O2154" s="565"/>
      <c r="P2154" s="565"/>
      <c r="Q2154" s="1078"/>
      <c r="R2154" s="1078"/>
      <c r="S2154" s="1078"/>
      <c r="T2154" s="565"/>
      <c r="U2154" s="565"/>
      <c r="V2154" s="565"/>
      <c r="W2154" s="565"/>
      <c r="X2154" s="565"/>
      <c r="Y2154" s="565"/>
      <c r="Z2154" s="565"/>
      <c r="AA2154" s="565"/>
      <c r="AB2154" s="565"/>
      <c r="AC2154" s="565"/>
      <c r="AD2154" s="565"/>
      <c r="AE2154" s="565"/>
      <c r="AF2154" s="565"/>
      <c r="AG2154" s="565" t="s">
        <v>982</v>
      </c>
      <c r="AH2154" s="565"/>
      <c r="AI2154" s="599">
        <v>1507.7777834673516</v>
      </c>
      <c r="AJ2154" s="580"/>
      <c r="AM2154" s="751"/>
      <c r="AO2154" t="e">
        <v>#NAME?</v>
      </c>
    </row>
    <row r="2155" spans="1:41" ht="14.45" customHeight="1" x14ac:dyDescent="0.2">
      <c r="A2155" s="231"/>
      <c r="B2155" s="781" t="s">
        <v>2276</v>
      </c>
      <c r="C2155" s="977" t="s">
        <v>2537</v>
      </c>
      <c r="D2155" s="977" t="s">
        <v>2527</v>
      </c>
      <c r="E2155" s="571">
        <v>210</v>
      </c>
      <c r="F2155" s="568">
        <v>219</v>
      </c>
      <c r="G2155" s="568" t="s">
        <v>1972</v>
      </c>
      <c r="H2155" s="568"/>
      <c r="I2155" s="922"/>
      <c r="J2155" s="570" t="s">
        <v>1953</v>
      </c>
      <c r="K2155" s="565"/>
      <c r="L2155" s="675"/>
      <c r="M2155" s="565"/>
      <c r="N2155" s="1078"/>
      <c r="O2155" s="565"/>
      <c r="P2155" s="565"/>
      <c r="Q2155" s="1078"/>
      <c r="R2155" s="1078"/>
      <c r="S2155" s="1078"/>
      <c r="T2155" s="565"/>
      <c r="U2155" s="565"/>
      <c r="V2155" s="565"/>
      <c r="W2155" s="565"/>
      <c r="X2155" s="565"/>
      <c r="Y2155" s="565"/>
      <c r="Z2155" s="565"/>
      <c r="AA2155" s="565"/>
      <c r="AB2155" s="565"/>
      <c r="AC2155" s="565"/>
      <c r="AD2155" s="565"/>
      <c r="AE2155" s="565"/>
      <c r="AF2155" s="565"/>
      <c r="AG2155" s="565" t="s">
        <v>982</v>
      </c>
      <c r="AH2155" s="565"/>
      <c r="AI2155" s="599">
        <v>1507.9338916376391</v>
      </c>
      <c r="AJ2155" s="580"/>
      <c r="AM2155" s="751"/>
      <c r="AO2155" t="e">
        <v>#NAME?</v>
      </c>
    </row>
    <row r="2156" spans="1:41" ht="14.45" customHeight="1" x14ac:dyDescent="0.2">
      <c r="A2156" s="231"/>
      <c r="B2156" s="781" t="s">
        <v>2276</v>
      </c>
      <c r="C2156" s="977" t="s">
        <v>2537</v>
      </c>
      <c r="D2156" s="977" t="s">
        <v>2527</v>
      </c>
      <c r="E2156" s="571">
        <v>210</v>
      </c>
      <c r="F2156" s="568">
        <v>219</v>
      </c>
      <c r="G2156" s="568" t="s">
        <v>1973</v>
      </c>
      <c r="H2156" s="568"/>
      <c r="I2156" s="922"/>
      <c r="J2156" s="570" t="s">
        <v>1954</v>
      </c>
      <c r="K2156" s="565"/>
      <c r="L2156" s="675"/>
      <c r="M2156" s="565"/>
      <c r="N2156" s="1078"/>
      <c r="O2156" s="565"/>
      <c r="P2156" s="565"/>
      <c r="Q2156" s="1078"/>
      <c r="R2156" s="1078"/>
      <c r="S2156" s="1078"/>
      <c r="T2156" s="565"/>
      <c r="U2156" s="565"/>
      <c r="V2156" s="565"/>
      <c r="W2156" s="565"/>
      <c r="X2156" s="565"/>
      <c r="Y2156" s="565"/>
      <c r="Z2156" s="565"/>
      <c r="AA2156" s="565"/>
      <c r="AB2156" s="565"/>
      <c r="AC2156" s="565"/>
      <c r="AD2156" s="565"/>
      <c r="AE2156" s="565"/>
      <c r="AF2156" s="565"/>
      <c r="AG2156" s="565" t="s">
        <v>982</v>
      </c>
      <c r="AH2156" s="565"/>
      <c r="AI2156" s="599">
        <v>1018.7093834719699</v>
      </c>
      <c r="AJ2156" s="580"/>
      <c r="AM2156" s="751"/>
      <c r="AO2156" t="e">
        <v>#NAME?</v>
      </c>
    </row>
    <row r="2157" spans="1:41" ht="14.45" customHeight="1" x14ac:dyDescent="0.2">
      <c r="A2157" s="231"/>
      <c r="B2157" s="781" t="s">
        <v>2276</v>
      </c>
      <c r="C2157" s="977" t="s">
        <v>2537</v>
      </c>
      <c r="D2157" s="977" t="s">
        <v>2527</v>
      </c>
      <c r="E2157" s="571">
        <v>210</v>
      </c>
      <c r="F2157" s="568">
        <v>219</v>
      </c>
      <c r="G2157" s="568" t="s">
        <v>1974</v>
      </c>
      <c r="H2157" s="568"/>
      <c r="I2157" s="922"/>
      <c r="J2157" s="570" t="s">
        <v>1955</v>
      </c>
      <c r="K2157" s="565"/>
      <c r="L2157" s="675"/>
      <c r="M2157" s="565"/>
      <c r="N2157" s="1078"/>
      <c r="O2157" s="565"/>
      <c r="P2157" s="565"/>
      <c r="Q2157" s="1078"/>
      <c r="R2157" s="1078"/>
      <c r="S2157" s="1078"/>
      <c r="T2157" s="565"/>
      <c r="U2157" s="565"/>
      <c r="V2157" s="565"/>
      <c r="W2157" s="565"/>
      <c r="X2157" s="565"/>
      <c r="Y2157" s="565"/>
      <c r="Z2157" s="565"/>
      <c r="AA2157" s="565"/>
      <c r="AB2157" s="565"/>
      <c r="AC2157" s="565"/>
      <c r="AD2157" s="565"/>
      <c r="AE2157" s="565"/>
      <c r="AF2157" s="565"/>
      <c r="AG2157" s="565" t="s">
        <v>982</v>
      </c>
      <c r="AH2157" s="565"/>
      <c r="AI2157" s="599">
        <v>111.33506086342241</v>
      </c>
      <c r="AJ2157" s="580"/>
      <c r="AM2157" s="751"/>
      <c r="AO2157" t="e">
        <v>#NAME?</v>
      </c>
    </row>
    <row r="2158" spans="1:41" ht="14.45" customHeight="1" x14ac:dyDescent="0.2">
      <c r="A2158" s="231"/>
      <c r="B2158" s="781" t="s">
        <v>2276</v>
      </c>
      <c r="C2158" s="977" t="s">
        <v>2537</v>
      </c>
      <c r="D2158" s="977" t="s">
        <v>2527</v>
      </c>
      <c r="E2158" s="571">
        <v>210</v>
      </c>
      <c r="F2158" s="568">
        <v>219</v>
      </c>
      <c r="G2158" s="568" t="s">
        <v>1975</v>
      </c>
      <c r="H2158" s="568"/>
      <c r="I2158" s="922"/>
      <c r="J2158" s="570" t="s">
        <v>1956</v>
      </c>
      <c r="K2158" s="565"/>
      <c r="L2158" s="675"/>
      <c r="M2158" s="565"/>
      <c r="N2158" s="1078"/>
      <c r="O2158" s="565"/>
      <c r="P2158" s="565"/>
      <c r="Q2158" s="1078"/>
      <c r="R2158" s="1078"/>
      <c r="S2158" s="1078"/>
      <c r="T2158" s="565"/>
      <c r="U2158" s="565"/>
      <c r="V2158" s="565"/>
      <c r="W2158" s="565"/>
      <c r="X2158" s="565"/>
      <c r="Y2158" s="565"/>
      <c r="Z2158" s="565"/>
      <c r="AA2158" s="565"/>
      <c r="AB2158" s="565"/>
      <c r="AC2158" s="565"/>
      <c r="AD2158" s="565"/>
      <c r="AE2158" s="565"/>
      <c r="AF2158" s="565"/>
      <c r="AG2158" s="565" t="s">
        <v>982</v>
      </c>
      <c r="AH2158" s="565"/>
      <c r="AI2158" s="599">
        <v>997.12064242321912</v>
      </c>
      <c r="AJ2158" s="580"/>
      <c r="AM2158" s="751"/>
      <c r="AO2158" t="e">
        <v>#NAME?</v>
      </c>
    </row>
    <row r="2159" spans="1:41" ht="14.45" customHeight="1" x14ac:dyDescent="0.2">
      <c r="A2159" s="231"/>
      <c r="B2159" s="781" t="s">
        <v>2276</v>
      </c>
      <c r="C2159" s="977" t="s">
        <v>2537</v>
      </c>
      <c r="D2159" s="977" t="s">
        <v>2527</v>
      </c>
      <c r="E2159" s="571">
        <v>210</v>
      </c>
      <c r="F2159" s="568">
        <v>219</v>
      </c>
      <c r="G2159" s="568" t="s">
        <v>1976</v>
      </c>
      <c r="H2159" s="568"/>
      <c r="I2159" s="922"/>
      <c r="J2159" s="570" t="s">
        <v>1957</v>
      </c>
      <c r="K2159" s="565"/>
      <c r="L2159" s="675"/>
      <c r="M2159" s="565"/>
      <c r="N2159" s="1078"/>
      <c r="O2159" s="565"/>
      <c r="P2159" s="565"/>
      <c r="Q2159" s="1078"/>
      <c r="R2159" s="1078"/>
      <c r="S2159" s="1078"/>
      <c r="T2159" s="565"/>
      <c r="U2159" s="565"/>
      <c r="V2159" s="565"/>
      <c r="W2159" s="565"/>
      <c r="X2159" s="565"/>
      <c r="Y2159" s="565"/>
      <c r="Z2159" s="565"/>
      <c r="AA2159" s="565"/>
      <c r="AB2159" s="565"/>
      <c r="AC2159" s="565"/>
      <c r="AD2159" s="565"/>
      <c r="AE2159" s="565"/>
      <c r="AF2159" s="565"/>
      <c r="AG2159" s="565" t="s">
        <v>982</v>
      </c>
      <c r="AH2159" s="565"/>
      <c r="AI2159" s="599">
        <v>3006.3742326222032</v>
      </c>
      <c r="AJ2159" s="580"/>
      <c r="AM2159" s="751"/>
      <c r="AO2159" t="e">
        <v>#NAME?</v>
      </c>
    </row>
    <row r="2160" spans="1:41" ht="14.45" customHeight="1" x14ac:dyDescent="0.2">
      <c r="A2160" s="1907"/>
      <c r="B2160" s="781" t="s">
        <v>2276</v>
      </c>
      <c r="C2160" s="977" t="s">
        <v>2537</v>
      </c>
      <c r="D2160" s="977" t="s">
        <v>2527</v>
      </c>
      <c r="E2160" s="1"/>
      <c r="F2160" s="1"/>
      <c r="G2160" s="1"/>
      <c r="H2160" s="1"/>
      <c r="I2160" s="928"/>
      <c r="J2160" s="963" t="s">
        <v>1958</v>
      </c>
      <c r="K2160" s="1"/>
      <c r="L2160" s="678"/>
      <c r="M2160" s="1"/>
      <c r="N2160" s="2"/>
      <c r="O2160" s="1"/>
      <c r="P2160" s="1"/>
      <c r="Q2160" s="2"/>
      <c r="R2160" s="2"/>
      <c r="S2160" s="2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598"/>
      <c r="AJ2160" s="594"/>
      <c r="AM2160" s="751"/>
    </row>
    <row r="2161" spans="1:41" ht="14.45" customHeight="1" outlineLevel="1" x14ac:dyDescent="0.2">
      <c r="A2161" s="799"/>
      <c r="B2161" s="807" t="s">
        <v>2276</v>
      </c>
      <c r="C2161" s="978" t="s">
        <v>2537</v>
      </c>
      <c r="D2161" s="978" t="s">
        <v>2527</v>
      </c>
      <c r="E2161" s="90" t="s">
        <v>698</v>
      </c>
      <c r="F2161" s="90"/>
      <c r="G2161" s="90"/>
      <c r="H2161" s="90"/>
      <c r="I2161" s="1372" t="s">
        <v>587</v>
      </c>
      <c r="J2161" t="s">
        <v>3659</v>
      </c>
      <c r="K2161" s="90"/>
      <c r="L2161" s="679"/>
      <c r="M2161" s="90"/>
      <c r="N2161" s="1083"/>
      <c r="O2161" s="90"/>
      <c r="P2161" s="90"/>
      <c r="Q2161" s="1083"/>
      <c r="R2161" s="1083"/>
      <c r="S2161" s="1083"/>
      <c r="T2161" s="90"/>
      <c r="U2161" s="90"/>
      <c r="V2161" s="90"/>
      <c r="W2161" s="90"/>
      <c r="X2161" s="90"/>
      <c r="Y2161" s="90"/>
      <c r="Z2161" s="90"/>
      <c r="AA2161" s="90"/>
      <c r="AB2161" s="90"/>
      <c r="AC2161" s="90"/>
      <c r="AD2161" s="90"/>
      <c r="AE2161" s="90"/>
      <c r="AF2161" s="90"/>
      <c r="AG2161" s="90"/>
      <c r="AH2161" s="90"/>
      <c r="AI2161" s="707"/>
      <c r="AJ2161" s="611"/>
      <c r="AK2161" s="1641"/>
      <c r="AL2161" s="1027"/>
      <c r="AM2161"/>
      <c r="AO2161" t="e">
        <v>#NAME?</v>
      </c>
    </row>
    <row r="2162" spans="1:41" ht="16.5" customHeight="1" x14ac:dyDescent="0.25">
      <c r="A2162" s="793" t="s">
        <v>2408</v>
      </c>
      <c r="B2162" s="809" t="s">
        <v>2276</v>
      </c>
      <c r="C2162" s="988" t="s">
        <v>2537</v>
      </c>
      <c r="D2162" s="988" t="s">
        <v>2410</v>
      </c>
      <c r="E2162" s="571">
        <v>213</v>
      </c>
      <c r="F2162" s="568">
        <v>222</v>
      </c>
      <c r="G2162" s="586" t="s">
        <v>2409</v>
      </c>
      <c r="H2162" s="586" t="s">
        <v>2306</v>
      </c>
      <c r="I2162" s="925"/>
      <c r="J2162" s="589" t="s">
        <v>3521</v>
      </c>
      <c r="K2162" s="586"/>
      <c r="L2162" s="673"/>
      <c r="M2162" s="586"/>
      <c r="N2162" s="586"/>
      <c r="O2162" s="586"/>
      <c r="P2162" s="586"/>
      <c r="Q2162" s="586"/>
      <c r="R2162" s="586"/>
      <c r="S2162" s="586"/>
      <c r="T2162" s="586"/>
      <c r="U2162" s="586"/>
      <c r="V2162" s="586"/>
      <c r="W2162" s="586"/>
      <c r="X2162" s="586"/>
      <c r="Y2162" s="586"/>
      <c r="Z2162" s="586"/>
      <c r="AA2162" s="586"/>
      <c r="AB2162" s="586"/>
      <c r="AC2162" s="586"/>
      <c r="AD2162" s="586"/>
      <c r="AE2162" s="586"/>
      <c r="AF2162" s="586"/>
      <c r="AG2162" s="586"/>
      <c r="AH2162" s="586"/>
      <c r="AI2162" s="612"/>
      <c r="AK2162" s="1642"/>
      <c r="AL2162"/>
      <c r="AM2162" s="751" t="s">
        <v>2604</v>
      </c>
      <c r="AN2162" t="b">
        <v>0</v>
      </c>
      <c r="AO2162" t="e">
        <v>#NAME?</v>
      </c>
    </row>
    <row r="2163" spans="1:41" ht="14.45" customHeight="1" outlineLevel="1" x14ac:dyDescent="0.2">
      <c r="A2163" s="793"/>
      <c r="B2163" s="809" t="s">
        <v>2276</v>
      </c>
      <c r="C2163" s="988" t="s">
        <v>2537</v>
      </c>
      <c r="D2163" s="988" t="s">
        <v>2410</v>
      </c>
      <c r="E2163" s="571">
        <v>213</v>
      </c>
      <c r="F2163" s="568">
        <v>222</v>
      </c>
      <c r="I2163" s="928"/>
      <c r="J2163" s="1728" t="s">
        <v>3280</v>
      </c>
      <c r="N2163"/>
      <c r="Q2163"/>
      <c r="R2163"/>
      <c r="S2163"/>
      <c r="AI2163" s="598"/>
      <c r="AK2163" s="1642"/>
      <c r="AL2163"/>
      <c r="AM2163"/>
      <c r="AO2163" t="e">
        <v>#NAME?</v>
      </c>
    </row>
    <row r="2164" spans="1:41" ht="14.45" customHeight="1" outlineLevel="1" x14ac:dyDescent="0.2">
      <c r="A2164" s="793"/>
      <c r="B2164" s="809" t="s">
        <v>2276</v>
      </c>
      <c r="C2164" s="988" t="s">
        <v>2537</v>
      </c>
      <c r="D2164" s="988" t="s">
        <v>2410</v>
      </c>
      <c r="E2164" s="571">
        <v>213</v>
      </c>
      <c r="F2164" s="568">
        <v>222</v>
      </c>
      <c r="I2164" s="928"/>
      <c r="J2164" s="1728" t="s">
        <v>3281</v>
      </c>
      <c r="N2164"/>
      <c r="Q2164"/>
      <c r="R2164"/>
      <c r="S2164"/>
      <c r="AI2164" s="598"/>
      <c r="AK2164" s="1642"/>
      <c r="AL2164"/>
      <c r="AM2164"/>
      <c r="AO2164" t="e">
        <v>#NAME?</v>
      </c>
    </row>
    <row r="2165" spans="1:41" ht="14.45" customHeight="1" outlineLevel="1" x14ac:dyDescent="0.2">
      <c r="A2165" s="793"/>
      <c r="B2165" s="809" t="s">
        <v>2276</v>
      </c>
      <c r="C2165" s="988" t="s">
        <v>2537</v>
      </c>
      <c r="D2165" s="988" t="s">
        <v>2410</v>
      </c>
      <c r="E2165" s="571">
        <v>213</v>
      </c>
      <c r="F2165" s="568">
        <v>222</v>
      </c>
      <c r="I2165" s="928"/>
      <c r="J2165" s="1728" t="s">
        <v>3447</v>
      </c>
      <c r="N2165"/>
      <c r="Q2165"/>
      <c r="R2165"/>
      <c r="S2165"/>
      <c r="AI2165" s="598"/>
      <c r="AK2165" s="1642"/>
      <c r="AL2165"/>
      <c r="AM2165"/>
    </row>
    <row r="2166" spans="1:41" ht="14.45" customHeight="1" outlineLevel="1" x14ac:dyDescent="0.2">
      <c r="A2166" s="964"/>
      <c r="B2166" s="965" t="s">
        <v>2276</v>
      </c>
      <c r="C2166" s="990" t="s">
        <v>2537</v>
      </c>
      <c r="D2166" s="990" t="s">
        <v>2410</v>
      </c>
      <c r="E2166" s="571">
        <v>213</v>
      </c>
      <c r="F2166" s="568">
        <v>222</v>
      </c>
      <c r="G2166" s="568" t="s">
        <v>2411</v>
      </c>
      <c r="H2166" s="568"/>
      <c r="I2166" s="922"/>
      <c r="J2166" s="570" t="s">
        <v>2412</v>
      </c>
      <c r="K2166" s="565"/>
      <c r="L2166" s="675"/>
      <c r="M2166" s="565"/>
      <c r="N2166" s="565"/>
      <c r="O2166" s="565"/>
      <c r="P2166" s="565"/>
      <c r="Q2166" s="565"/>
      <c r="R2166" s="565"/>
      <c r="S2166" s="565"/>
      <c r="T2166" s="565"/>
      <c r="U2166" s="565"/>
      <c r="V2166" s="565"/>
      <c r="W2166" s="565"/>
      <c r="X2166" s="565"/>
      <c r="Y2166" s="565"/>
      <c r="Z2166" s="565"/>
      <c r="AA2166" s="565"/>
      <c r="AB2166" s="565"/>
      <c r="AC2166" s="565"/>
      <c r="AD2166" s="565"/>
      <c r="AE2166" s="565"/>
      <c r="AF2166" s="565"/>
      <c r="AG2166" s="565" t="s">
        <v>699</v>
      </c>
      <c r="AH2166" s="565"/>
      <c r="AI2166" s="599">
        <v>17.190502048242323</v>
      </c>
      <c r="AK2166" s="1642"/>
      <c r="AL2166"/>
      <c r="AM2166"/>
      <c r="AO2166" t="e">
        <v>#NAME?</v>
      </c>
    </row>
    <row r="2167" spans="1:41" ht="14.45" customHeight="1" outlineLevel="1" x14ac:dyDescent="0.2">
      <c r="A2167" s="964"/>
      <c r="B2167" s="965" t="s">
        <v>2276</v>
      </c>
      <c r="C2167" s="990" t="s">
        <v>2537</v>
      </c>
      <c r="D2167" s="990" t="s">
        <v>2410</v>
      </c>
      <c r="E2167" s="571">
        <v>213</v>
      </c>
      <c r="F2167" s="568">
        <v>222</v>
      </c>
      <c r="G2167" s="568" t="s">
        <v>2413</v>
      </c>
      <c r="H2167" s="568"/>
      <c r="I2167" s="922"/>
      <c r="J2167" s="570" t="s">
        <v>2414</v>
      </c>
      <c r="K2167" s="565"/>
      <c r="L2167" s="675"/>
      <c r="M2167" s="565"/>
      <c r="N2167" s="565"/>
      <c r="O2167" s="565"/>
      <c r="P2167" s="565"/>
      <c r="Q2167" s="565"/>
      <c r="R2167" s="565"/>
      <c r="S2167" s="565"/>
      <c r="T2167" s="565"/>
      <c r="U2167" s="565"/>
      <c r="V2167" s="565"/>
      <c r="W2167" s="565"/>
      <c r="X2167" s="565"/>
      <c r="Y2167" s="565"/>
      <c r="Z2167" s="565"/>
      <c r="AA2167" s="565"/>
      <c r="AB2167" s="565"/>
      <c r="AC2167" s="565"/>
      <c r="AD2167" s="565"/>
      <c r="AE2167" s="565"/>
      <c r="AF2167" s="565"/>
      <c r="AG2167" s="565" t="s">
        <v>699</v>
      </c>
      <c r="AH2167" s="565"/>
      <c r="AI2167" s="599">
        <v>62.845963916090511</v>
      </c>
      <c r="AK2167" s="1642"/>
      <c r="AL2167"/>
      <c r="AM2167"/>
      <c r="AO2167" t="e">
        <v>#NAME?</v>
      </c>
    </row>
    <row r="2168" spans="1:41" ht="14.45" customHeight="1" outlineLevel="1" x14ac:dyDescent="0.2">
      <c r="A2168" s="964"/>
      <c r="B2168" s="965" t="s">
        <v>2276</v>
      </c>
      <c r="C2168" s="990" t="s">
        <v>2537</v>
      </c>
      <c r="D2168" s="990" t="s">
        <v>2410</v>
      </c>
      <c r="E2168" s="571">
        <v>213</v>
      </c>
      <c r="F2168" s="568">
        <v>222</v>
      </c>
      <c r="G2168" s="568" t="s">
        <v>2415</v>
      </c>
      <c r="H2168" s="568"/>
      <c r="I2168" s="922"/>
      <c r="J2168" s="570" t="s">
        <v>2416</v>
      </c>
      <c r="K2168" s="565"/>
      <c r="L2168" s="675"/>
      <c r="M2168" s="565"/>
      <c r="N2168" s="565"/>
      <c r="O2168" s="565"/>
      <c r="P2168" s="565"/>
      <c r="Q2168" s="565"/>
      <c r="R2168" s="565"/>
      <c r="S2168" s="565"/>
      <c r="T2168" s="565"/>
      <c r="U2168" s="565"/>
      <c r="V2168" s="565"/>
      <c r="W2168" s="565"/>
      <c r="X2168" s="565"/>
      <c r="Y2168" s="565"/>
      <c r="Z2168" s="565"/>
      <c r="AA2168" s="565"/>
      <c r="AB2168" s="565"/>
      <c r="AC2168" s="565"/>
      <c r="AD2168" s="565"/>
      <c r="AE2168" s="565"/>
      <c r="AF2168" s="565"/>
      <c r="AG2168" s="565" t="s">
        <v>699</v>
      </c>
      <c r="AH2168" s="565"/>
      <c r="AI2168" s="599">
        <v>122.10162474267828</v>
      </c>
      <c r="AK2168" s="1642"/>
      <c r="AL2168"/>
      <c r="AM2168"/>
      <c r="AO2168" t="e">
        <v>#NAME?</v>
      </c>
    </row>
    <row r="2169" spans="1:41" ht="14.45" customHeight="1" outlineLevel="1" x14ac:dyDescent="0.2">
      <c r="A2169" s="964"/>
      <c r="B2169" s="965" t="s">
        <v>2276</v>
      </c>
      <c r="C2169" s="990" t="s">
        <v>2537</v>
      </c>
      <c r="D2169" s="990" t="s">
        <v>2410</v>
      </c>
      <c r="E2169" s="571">
        <v>213</v>
      </c>
      <c r="F2169" s="568">
        <v>222</v>
      </c>
      <c r="G2169" s="568" t="s">
        <v>2417</v>
      </c>
      <c r="H2169" s="568"/>
      <c r="I2169" s="922"/>
      <c r="J2169" s="570" t="s">
        <v>2418</v>
      </c>
      <c r="K2169" s="565"/>
      <c r="L2169" s="675"/>
      <c r="M2169" s="565"/>
      <c r="N2169" s="565"/>
      <c r="O2169" s="565"/>
      <c r="P2169" s="565"/>
      <c r="Q2169" s="565"/>
      <c r="R2169" s="565"/>
      <c r="S2169" s="565"/>
      <c r="T2169" s="565"/>
      <c r="U2169" s="565"/>
      <c r="V2169" s="565"/>
      <c r="W2169" s="565"/>
      <c r="X2169" s="565"/>
      <c r="Y2169" s="565"/>
      <c r="Z2169" s="565"/>
      <c r="AA2169" s="565"/>
      <c r="AB2169" s="565"/>
      <c r="AC2169" s="565"/>
      <c r="AD2169" s="565"/>
      <c r="AE2169" s="565"/>
      <c r="AF2169" s="565"/>
      <c r="AG2169" s="565" t="s">
        <v>699</v>
      </c>
      <c r="AH2169" s="565"/>
      <c r="AI2169" s="599">
        <v>297.46160756707519</v>
      </c>
      <c r="AK2169" s="1642"/>
      <c r="AL2169"/>
      <c r="AM2169"/>
      <c r="AO2169" t="e">
        <v>#NAME?</v>
      </c>
    </row>
    <row r="2170" spans="1:41" ht="14.45" customHeight="1" outlineLevel="1" x14ac:dyDescent="0.2">
      <c r="A2170" s="964"/>
      <c r="B2170" s="965" t="s">
        <v>2276</v>
      </c>
      <c r="C2170" s="990" t="s">
        <v>2537</v>
      </c>
      <c r="D2170" s="990" t="s">
        <v>2410</v>
      </c>
      <c r="E2170" s="571">
        <v>213</v>
      </c>
      <c r="F2170" s="568">
        <v>222</v>
      </c>
      <c r="G2170" s="568" t="s">
        <v>2419</v>
      </c>
      <c r="H2170" s="568"/>
      <c r="I2170" s="922"/>
      <c r="J2170" s="570" t="s">
        <v>2420</v>
      </c>
      <c r="K2170" s="565"/>
      <c r="L2170" s="675"/>
      <c r="M2170" s="565"/>
      <c r="N2170" s="565"/>
      <c r="O2170" s="565"/>
      <c r="P2170" s="565"/>
      <c r="Q2170" s="565"/>
      <c r="R2170" s="565"/>
      <c r="S2170" s="565"/>
      <c r="T2170" s="565"/>
      <c r="U2170" s="565"/>
      <c r="V2170" s="565"/>
      <c r="W2170" s="565"/>
      <c r="X2170" s="565"/>
      <c r="Y2170" s="565"/>
      <c r="Z2170" s="565"/>
      <c r="AA2170" s="565"/>
      <c r="AB2170" s="565"/>
      <c r="AC2170" s="565"/>
      <c r="AD2170" s="565"/>
      <c r="AE2170" s="565"/>
      <c r="AF2170" s="565"/>
      <c r="AG2170" s="565" t="s">
        <v>699</v>
      </c>
      <c r="AH2170" s="565"/>
      <c r="AI2170" s="599">
        <v>196.62569884047346</v>
      </c>
      <c r="AK2170" s="1642"/>
      <c r="AL2170"/>
      <c r="AM2170"/>
      <c r="AO2170" t="e">
        <v>#NAME?</v>
      </c>
    </row>
    <row r="2171" spans="1:41" ht="14.45" customHeight="1" outlineLevel="1" x14ac:dyDescent="0.2">
      <c r="A2171" s="964"/>
      <c r="B2171" s="965" t="s">
        <v>2276</v>
      </c>
      <c r="C2171" s="990" t="s">
        <v>2537</v>
      </c>
      <c r="D2171" s="990" t="s">
        <v>2410</v>
      </c>
      <c r="E2171" s="571">
        <v>213</v>
      </c>
      <c r="F2171" s="568">
        <v>222</v>
      </c>
      <c r="G2171" s="568" t="s">
        <v>2421</v>
      </c>
      <c r="H2171" s="568"/>
      <c r="I2171" s="922"/>
      <c r="J2171" s="570" t="s">
        <v>2422</v>
      </c>
      <c r="K2171" s="565"/>
      <c r="L2171" s="675"/>
      <c r="M2171" s="565"/>
      <c r="N2171" s="565"/>
      <c r="O2171" s="565"/>
      <c r="P2171" s="565"/>
      <c r="Q2171" s="565"/>
      <c r="R2171" s="565"/>
      <c r="S2171" s="565"/>
      <c r="T2171" s="565"/>
      <c r="U2171" s="565"/>
      <c r="V2171" s="565"/>
      <c r="W2171" s="565"/>
      <c r="X2171" s="565"/>
      <c r="Y2171" s="565"/>
      <c r="Z2171" s="565"/>
      <c r="AA2171" s="565"/>
      <c r="AB2171" s="565"/>
      <c r="AC2171" s="565"/>
      <c r="AD2171" s="565"/>
      <c r="AE2171" s="565"/>
      <c r="AF2171" s="565"/>
      <c r="AG2171" s="565" t="s">
        <v>699</v>
      </c>
      <c r="AH2171" s="565"/>
      <c r="AI2171" s="599">
        <v>272.89212748385552</v>
      </c>
      <c r="AK2171" s="1642"/>
      <c r="AL2171"/>
      <c r="AM2171"/>
      <c r="AO2171" t="e">
        <v>#NAME?</v>
      </c>
    </row>
    <row r="2172" spans="1:41" ht="14.45" customHeight="1" outlineLevel="1" x14ac:dyDescent="0.2">
      <c r="A2172" s="964"/>
      <c r="B2172" s="965" t="s">
        <v>2276</v>
      </c>
      <c r="C2172" s="990" t="s">
        <v>2537</v>
      </c>
      <c r="D2172" s="990" t="s">
        <v>2410</v>
      </c>
      <c r="E2172" s="571">
        <v>213</v>
      </c>
      <c r="F2172" s="568">
        <v>222</v>
      </c>
      <c r="G2172" s="568" t="s">
        <v>2423</v>
      </c>
      <c r="H2172" s="568"/>
      <c r="I2172" s="922"/>
      <c r="J2172" s="570" t="s">
        <v>2424</v>
      </c>
      <c r="K2172" s="565"/>
      <c r="L2172" s="675"/>
      <c r="M2172" s="565"/>
      <c r="N2172" s="565"/>
      <c r="O2172" s="565"/>
      <c r="P2172" s="565"/>
      <c r="Q2172" s="565"/>
      <c r="R2172" s="565"/>
      <c r="S2172" s="565"/>
      <c r="T2172" s="565"/>
      <c r="U2172" s="565"/>
      <c r="V2172" s="565"/>
      <c r="W2172" s="565"/>
      <c r="X2172" s="565"/>
      <c r="Y2172" s="565"/>
      <c r="Z2172" s="565"/>
      <c r="AA2172" s="565"/>
      <c r="AB2172" s="565"/>
      <c r="AC2172" s="565"/>
      <c r="AD2172" s="565"/>
      <c r="AE2172" s="565"/>
      <c r="AF2172" s="565"/>
      <c r="AG2172" s="565" t="s">
        <v>699</v>
      </c>
      <c r="AH2172" s="565"/>
      <c r="AI2172" s="599">
        <v>368.37728489391526</v>
      </c>
      <c r="AK2172" s="1642"/>
      <c r="AL2172"/>
      <c r="AM2172"/>
      <c r="AO2172" t="e">
        <v>#NAME?</v>
      </c>
    </row>
    <row r="2173" spans="1:41" ht="14.45" customHeight="1" outlineLevel="1" x14ac:dyDescent="0.2">
      <c r="A2173" s="964"/>
      <c r="B2173" s="965" t="s">
        <v>2276</v>
      </c>
      <c r="C2173" s="990" t="s">
        <v>2537</v>
      </c>
      <c r="D2173" s="990" t="s">
        <v>2410</v>
      </c>
      <c r="E2173" s="571">
        <v>213</v>
      </c>
      <c r="F2173" s="568">
        <v>222</v>
      </c>
      <c r="G2173" s="568" t="s">
        <v>2425</v>
      </c>
      <c r="H2173" s="568"/>
      <c r="I2173" s="922"/>
      <c r="J2173" s="570" t="s">
        <v>2426</v>
      </c>
      <c r="K2173" s="565"/>
      <c r="L2173" s="675"/>
      <c r="M2173" s="565"/>
      <c r="N2173" s="565"/>
      <c r="O2173" s="565"/>
      <c r="P2173" s="565"/>
      <c r="Q2173" s="565"/>
      <c r="R2173" s="565"/>
      <c r="S2173" s="565"/>
      <c r="T2173" s="565"/>
      <c r="U2173" s="565"/>
      <c r="V2173" s="565"/>
      <c r="W2173" s="565"/>
      <c r="X2173" s="565"/>
      <c r="Y2173" s="565"/>
      <c r="Z2173" s="565"/>
      <c r="AA2173" s="565"/>
      <c r="AB2173" s="565"/>
      <c r="AC2173" s="565"/>
      <c r="AD2173" s="565"/>
      <c r="AE2173" s="565"/>
      <c r="AF2173" s="565"/>
      <c r="AG2173" s="565" t="s">
        <v>699</v>
      </c>
      <c r="AH2173" s="565"/>
      <c r="AI2173" s="599">
        <v>187.1795140315669</v>
      </c>
      <c r="AK2173" s="1642"/>
      <c r="AL2173"/>
      <c r="AM2173"/>
      <c r="AO2173" t="e">
        <v>#NAME?</v>
      </c>
    </row>
    <row r="2174" spans="1:41" ht="14.45" customHeight="1" outlineLevel="1" x14ac:dyDescent="0.2">
      <c r="A2174" s="964"/>
      <c r="B2174" s="965" t="s">
        <v>2276</v>
      </c>
      <c r="C2174" s="990" t="s">
        <v>2537</v>
      </c>
      <c r="D2174" s="990" t="s">
        <v>2410</v>
      </c>
      <c r="E2174" s="571">
        <v>213</v>
      </c>
      <c r="F2174" s="568">
        <v>222</v>
      </c>
      <c r="G2174" s="568" t="s">
        <v>2427</v>
      </c>
      <c r="H2174" s="568"/>
      <c r="I2174" s="922"/>
      <c r="J2174" s="570" t="s">
        <v>2428</v>
      </c>
      <c r="K2174" s="565"/>
      <c r="L2174" s="675"/>
      <c r="M2174" s="565"/>
      <c r="N2174" s="565"/>
      <c r="O2174" s="565"/>
      <c r="P2174" s="565"/>
      <c r="Q2174" s="565"/>
      <c r="R2174" s="565"/>
      <c r="S2174" s="565"/>
      <c r="T2174" s="565"/>
      <c r="U2174" s="565"/>
      <c r="V2174" s="565"/>
      <c r="W2174" s="565"/>
      <c r="X2174" s="565"/>
      <c r="Y2174" s="565"/>
      <c r="Z2174" s="565"/>
      <c r="AA2174" s="565"/>
      <c r="AB2174" s="565"/>
      <c r="AC2174" s="565"/>
      <c r="AD2174" s="565"/>
      <c r="AE2174" s="565"/>
      <c r="AF2174" s="565"/>
      <c r="AG2174" s="565" t="s">
        <v>699</v>
      </c>
      <c r="AH2174" s="565"/>
      <c r="AI2174" s="599">
        <v>79.690847831265117</v>
      </c>
      <c r="AK2174" s="1642"/>
      <c r="AL2174"/>
      <c r="AM2174"/>
      <c r="AO2174" t="e">
        <v>#NAME?</v>
      </c>
    </row>
    <row r="2175" spans="1:41" ht="14.45" customHeight="1" outlineLevel="1" x14ac:dyDescent="0.2">
      <c r="A2175" s="964"/>
      <c r="B2175" s="965" t="s">
        <v>2276</v>
      </c>
      <c r="C2175" s="990" t="s">
        <v>2537</v>
      </c>
      <c r="D2175" s="990" t="s">
        <v>2410</v>
      </c>
      <c r="E2175" s="571">
        <v>213</v>
      </c>
      <c r="F2175" s="568">
        <v>222</v>
      </c>
      <c r="G2175" s="568" t="s">
        <v>2429</v>
      </c>
      <c r="H2175" s="568"/>
      <c r="I2175" s="922"/>
      <c r="J2175" s="570" t="s">
        <v>2430</v>
      </c>
      <c r="K2175" s="565"/>
      <c r="L2175" s="675"/>
      <c r="M2175" s="565"/>
      <c r="N2175" s="565"/>
      <c r="O2175" s="565"/>
      <c r="P2175" s="565"/>
      <c r="Q2175" s="565"/>
      <c r="R2175" s="565"/>
      <c r="S2175" s="565"/>
      <c r="T2175" s="565"/>
      <c r="U2175" s="565"/>
      <c r="V2175" s="565"/>
      <c r="W2175" s="565"/>
      <c r="X2175" s="565"/>
      <c r="Y2175" s="565"/>
      <c r="Z2175" s="565"/>
      <c r="AA2175" s="565"/>
      <c r="AB2175" s="565"/>
      <c r="AC2175" s="565"/>
      <c r="AD2175" s="565"/>
      <c r="AE2175" s="565"/>
      <c r="AF2175" s="565"/>
      <c r="AG2175" s="565" t="s">
        <v>699</v>
      </c>
      <c r="AH2175" s="565"/>
      <c r="AI2175" s="599">
        <v>72.8</v>
      </c>
      <c r="AK2175" s="1642"/>
      <c r="AL2175"/>
      <c r="AM2175"/>
      <c r="AO2175" t="e">
        <v>#NAME?</v>
      </c>
    </row>
    <row r="2176" spans="1:41" ht="14.45" customHeight="1" outlineLevel="1" x14ac:dyDescent="0.2">
      <c r="A2176" s="964"/>
      <c r="B2176" s="965" t="s">
        <v>2276</v>
      </c>
      <c r="C2176" s="990" t="s">
        <v>2537</v>
      </c>
      <c r="D2176" s="990" t="s">
        <v>2410</v>
      </c>
      <c r="E2176" s="571">
        <v>213</v>
      </c>
      <c r="F2176" s="568">
        <v>222</v>
      </c>
      <c r="G2176" s="568" t="s">
        <v>2431</v>
      </c>
      <c r="H2176" s="568"/>
      <c r="I2176" s="922"/>
      <c r="J2176" s="570" t="s">
        <v>2432</v>
      </c>
      <c r="K2176" s="565"/>
      <c r="L2176" s="675"/>
      <c r="M2176" s="565"/>
      <c r="N2176" s="565"/>
      <c r="O2176" s="565"/>
      <c r="P2176" s="565"/>
      <c r="Q2176" s="565"/>
      <c r="R2176" s="565"/>
      <c r="S2176" s="565"/>
      <c r="T2176" s="565"/>
      <c r="U2176" s="565"/>
      <c r="V2176" s="565"/>
      <c r="W2176" s="565"/>
      <c r="X2176" s="565"/>
      <c r="Y2176" s="565"/>
      <c r="Z2176" s="565"/>
      <c r="AA2176" s="565"/>
      <c r="AB2176" s="565"/>
      <c r="AC2176" s="565"/>
      <c r="AD2176" s="565"/>
      <c r="AE2176" s="565"/>
      <c r="AF2176" s="565"/>
      <c r="AG2176" s="565" t="s">
        <v>699</v>
      </c>
      <c r="AH2176" s="565"/>
      <c r="AI2176" s="599">
        <v>205.33187389207461</v>
      </c>
      <c r="AK2176" s="1642"/>
      <c r="AL2176"/>
      <c r="AM2176"/>
      <c r="AO2176" t="e">
        <v>#NAME?</v>
      </c>
    </row>
    <row r="2177" spans="1:41" ht="14.45" customHeight="1" outlineLevel="1" x14ac:dyDescent="0.2">
      <c r="A2177" s="964"/>
      <c r="B2177" s="965" t="s">
        <v>2276</v>
      </c>
      <c r="C2177" s="990" t="s">
        <v>2537</v>
      </c>
      <c r="D2177" s="990" t="s">
        <v>2410</v>
      </c>
      <c r="E2177" s="571">
        <v>213</v>
      </c>
      <c r="F2177" s="568">
        <v>222</v>
      </c>
      <c r="G2177" s="568" t="s">
        <v>2433</v>
      </c>
      <c r="H2177" s="568"/>
      <c r="I2177" s="922"/>
      <c r="J2177" s="570" t="s">
        <v>2434</v>
      </c>
      <c r="K2177" s="565"/>
      <c r="L2177" s="675"/>
      <c r="M2177" s="565"/>
      <c r="N2177" s="565"/>
      <c r="O2177" s="565"/>
      <c r="P2177" s="565"/>
      <c r="Q2177" s="565"/>
      <c r="R2177" s="565"/>
      <c r="S2177" s="565"/>
      <c r="T2177" s="565"/>
      <c r="U2177" s="565"/>
      <c r="V2177" s="565"/>
      <c r="W2177" s="565"/>
      <c r="X2177" s="565"/>
      <c r="Y2177" s="565"/>
      <c r="Z2177" s="565"/>
      <c r="AA2177" s="565"/>
      <c r="AB2177" s="565"/>
      <c r="AC2177" s="565"/>
      <c r="AD2177" s="565"/>
      <c r="AE2177" s="565"/>
      <c r="AF2177" s="565"/>
      <c r="AG2177" s="565" t="s">
        <v>699</v>
      </c>
      <c r="AH2177" s="565"/>
      <c r="AI2177" s="599">
        <v>34.594058366487722</v>
      </c>
      <c r="AK2177" s="1642"/>
      <c r="AL2177"/>
      <c r="AM2177"/>
      <c r="AO2177" t="e">
        <v>#NAME?</v>
      </c>
    </row>
    <row r="2178" spans="1:41" ht="14.45" customHeight="1" outlineLevel="1" x14ac:dyDescent="0.2">
      <c r="A2178" s="964"/>
      <c r="B2178" s="965" t="s">
        <v>2276</v>
      </c>
      <c r="C2178" s="990" t="s">
        <v>2537</v>
      </c>
      <c r="D2178" s="990" t="s">
        <v>2410</v>
      </c>
      <c r="E2178" s="571">
        <v>213</v>
      </c>
      <c r="F2178" s="568">
        <v>222</v>
      </c>
      <c r="G2178" s="568" t="s">
        <v>2435</v>
      </c>
      <c r="H2178" s="568"/>
      <c r="I2178" s="922"/>
      <c r="J2178" s="570" t="s">
        <v>2436</v>
      </c>
      <c r="K2178" s="565"/>
      <c r="L2178" s="675"/>
      <c r="M2178" s="565"/>
      <c r="N2178" s="565"/>
      <c r="O2178" s="565"/>
      <c r="P2178" s="565"/>
      <c r="Q2178" s="565"/>
      <c r="R2178" s="565"/>
      <c r="S2178" s="565"/>
      <c r="T2178" s="565"/>
      <c r="U2178" s="565"/>
      <c r="V2178" s="565"/>
      <c r="W2178" s="565"/>
      <c r="X2178" s="565"/>
      <c r="Y2178" s="565"/>
      <c r="Z2178" s="565"/>
      <c r="AA2178" s="565"/>
      <c r="AB2178" s="565"/>
      <c r="AC2178" s="565"/>
      <c r="AD2178" s="565"/>
      <c r="AE2178" s="565"/>
      <c r="AF2178" s="565"/>
      <c r="AG2178" s="565" t="s">
        <v>699</v>
      </c>
      <c r="AH2178" s="565"/>
      <c r="AI2178" s="599">
        <v>197.00312748385551</v>
      </c>
      <c r="AK2178" s="1642"/>
      <c r="AL2178"/>
      <c r="AM2178"/>
      <c r="AO2178" t="e">
        <v>#NAME?</v>
      </c>
    </row>
    <row r="2179" spans="1:41" ht="14.45" customHeight="1" outlineLevel="1" x14ac:dyDescent="0.2">
      <c r="A2179" s="964"/>
      <c r="B2179" s="965" t="s">
        <v>2276</v>
      </c>
      <c r="C2179" s="990" t="s">
        <v>2537</v>
      </c>
      <c r="D2179" s="990" t="s">
        <v>2410</v>
      </c>
      <c r="E2179" s="571">
        <v>213</v>
      </c>
      <c r="F2179" s="568">
        <v>222</v>
      </c>
      <c r="G2179" s="568" t="s">
        <v>2437</v>
      </c>
      <c r="H2179" s="568"/>
      <c r="I2179" s="922"/>
      <c r="J2179" s="570" t="s">
        <v>2438</v>
      </c>
      <c r="K2179" s="565"/>
      <c r="L2179" s="675"/>
      <c r="M2179" s="565"/>
      <c r="N2179" s="565"/>
      <c r="O2179" s="565"/>
      <c r="P2179" s="565"/>
      <c r="Q2179" s="565"/>
      <c r="R2179" s="565"/>
      <c r="S2179" s="565"/>
      <c r="T2179" s="565"/>
      <c r="U2179" s="565"/>
      <c r="V2179" s="565"/>
      <c r="W2179" s="565"/>
      <c r="X2179" s="565"/>
      <c r="Y2179" s="565"/>
      <c r="Z2179" s="565"/>
      <c r="AA2179" s="565"/>
      <c r="AB2179" s="565"/>
      <c r="AC2179" s="565"/>
      <c r="AD2179" s="565"/>
      <c r="AE2179" s="565"/>
      <c r="AF2179" s="565"/>
      <c r="AG2179" s="565" t="s">
        <v>699</v>
      </c>
      <c r="AH2179" s="565"/>
      <c r="AI2179" s="599">
        <v>277.60171865731246</v>
      </c>
      <c r="AK2179" s="1642"/>
      <c r="AL2179"/>
      <c r="AM2179"/>
      <c r="AO2179" t="e">
        <v>#NAME?</v>
      </c>
    </row>
    <row r="2180" spans="1:41" ht="14.45" customHeight="1" outlineLevel="1" x14ac:dyDescent="0.2">
      <c r="A2180" s="964"/>
      <c r="B2180" s="965" t="s">
        <v>2276</v>
      </c>
      <c r="C2180" s="990" t="s">
        <v>2537</v>
      </c>
      <c r="D2180" s="990" t="s">
        <v>2410</v>
      </c>
      <c r="E2180" s="571">
        <v>213</v>
      </c>
      <c r="F2180" s="568">
        <v>222</v>
      </c>
      <c r="G2180" s="568" t="s">
        <v>2439</v>
      </c>
      <c r="H2180" s="568"/>
      <c r="I2180" s="922"/>
      <c r="J2180" s="570" t="s">
        <v>2440</v>
      </c>
      <c r="K2180" s="565"/>
      <c r="L2180" s="675"/>
      <c r="M2180" s="565"/>
      <c r="N2180" s="565"/>
      <c r="O2180" s="565"/>
      <c r="P2180" s="565"/>
      <c r="Q2180" s="565"/>
      <c r="R2180" s="565"/>
      <c r="S2180" s="565"/>
      <c r="T2180" s="565"/>
      <c r="U2180" s="565"/>
      <c r="V2180" s="565"/>
      <c r="W2180" s="565"/>
      <c r="X2180" s="565"/>
      <c r="Y2180" s="565"/>
      <c r="Z2180" s="565"/>
      <c r="AA2180" s="565"/>
      <c r="AB2180" s="565"/>
      <c r="AC2180" s="565"/>
      <c r="AD2180" s="565"/>
      <c r="AE2180" s="565"/>
      <c r="AF2180" s="565"/>
      <c r="AG2180" s="565" t="s">
        <v>699</v>
      </c>
      <c r="AH2180" s="565"/>
      <c r="AI2180" s="599">
        <v>432.62981243809833</v>
      </c>
      <c r="AK2180" s="1642"/>
      <c r="AL2180"/>
      <c r="AM2180"/>
      <c r="AO2180" t="e">
        <v>#NAME?</v>
      </c>
    </row>
    <row r="2181" spans="1:41" ht="14.45" customHeight="1" outlineLevel="1" x14ac:dyDescent="0.2">
      <c r="A2181" s="964"/>
      <c r="B2181" s="965" t="s">
        <v>2276</v>
      </c>
      <c r="C2181" s="990" t="s">
        <v>2537</v>
      </c>
      <c r="D2181" s="990" t="s">
        <v>2410</v>
      </c>
      <c r="E2181" s="571">
        <v>213</v>
      </c>
      <c r="F2181" s="568">
        <v>222</v>
      </c>
      <c r="G2181" s="568" t="s">
        <v>2441</v>
      </c>
      <c r="H2181" s="568"/>
      <c r="I2181" s="922"/>
      <c r="J2181" s="570" t="s">
        <v>2442</v>
      </c>
      <c r="K2181" s="565"/>
      <c r="L2181" s="675"/>
      <c r="M2181" s="565"/>
      <c r="N2181" s="565"/>
      <c r="O2181" s="565"/>
      <c r="P2181" s="565"/>
      <c r="Q2181" s="565"/>
      <c r="R2181" s="565"/>
      <c r="S2181" s="565"/>
      <c r="T2181" s="565"/>
      <c r="U2181" s="565"/>
      <c r="V2181" s="565"/>
      <c r="W2181" s="565"/>
      <c r="X2181" s="565"/>
      <c r="Y2181" s="565"/>
      <c r="Z2181" s="565"/>
      <c r="AA2181" s="565"/>
      <c r="AB2181" s="565"/>
      <c r="AC2181" s="565"/>
      <c r="AD2181" s="565"/>
      <c r="AE2181" s="565"/>
      <c r="AF2181" s="565"/>
      <c r="AG2181" s="565" t="s">
        <v>699</v>
      </c>
      <c r="AH2181" s="565"/>
      <c r="AI2181" s="599">
        <v>218.42713003459954</v>
      </c>
      <c r="AK2181" s="1642"/>
      <c r="AL2181"/>
      <c r="AM2181"/>
      <c r="AO2181" t="e">
        <v>#NAME?</v>
      </c>
    </row>
    <row r="2182" spans="1:41" ht="14.45" customHeight="1" outlineLevel="1" x14ac:dyDescent="0.2">
      <c r="A2182" s="964"/>
      <c r="B2182" s="965" t="s">
        <v>2276</v>
      </c>
      <c r="C2182" s="990" t="s">
        <v>2537</v>
      </c>
      <c r="D2182" s="990" t="s">
        <v>2410</v>
      </c>
      <c r="E2182" s="571">
        <v>213</v>
      </c>
      <c r="F2182" s="568">
        <v>222</v>
      </c>
      <c r="G2182" s="568" t="s">
        <v>2443</v>
      </c>
      <c r="H2182" s="568"/>
      <c r="I2182" s="922"/>
      <c r="J2182" s="570" t="s">
        <v>2444</v>
      </c>
      <c r="K2182" s="565"/>
      <c r="L2182" s="675"/>
      <c r="M2182" s="565"/>
      <c r="N2182" s="565"/>
      <c r="O2182" s="565"/>
      <c r="P2182" s="565"/>
      <c r="Q2182" s="565"/>
      <c r="R2182" s="565"/>
      <c r="S2182" s="565"/>
      <c r="T2182" s="565"/>
      <c r="U2182" s="565"/>
      <c r="V2182" s="565"/>
      <c r="W2182" s="565"/>
      <c r="X2182" s="565"/>
      <c r="Y2182" s="565"/>
      <c r="Z2182" s="565"/>
      <c r="AA2182" s="565"/>
      <c r="AB2182" s="565"/>
      <c r="AC2182" s="565"/>
      <c r="AD2182" s="565"/>
      <c r="AE2182" s="565"/>
      <c r="AF2182" s="565"/>
      <c r="AG2182" s="565" t="s">
        <v>699</v>
      </c>
      <c r="AH2182" s="565"/>
      <c r="AI2182" s="599">
        <v>249.61941108628454</v>
      </c>
      <c r="AK2182" s="1642"/>
      <c r="AL2182"/>
      <c r="AM2182"/>
      <c r="AO2182" t="e">
        <v>#NAME?</v>
      </c>
    </row>
    <row r="2183" spans="1:41" ht="14.45" customHeight="1" outlineLevel="1" x14ac:dyDescent="0.2">
      <c r="A2183" s="964"/>
      <c r="B2183" s="965" t="s">
        <v>2276</v>
      </c>
      <c r="C2183" s="990" t="s">
        <v>2537</v>
      </c>
      <c r="D2183" s="990" t="s">
        <v>2410</v>
      </c>
      <c r="E2183" s="571">
        <v>213</v>
      </c>
      <c r="F2183" s="568">
        <v>222</v>
      </c>
      <c r="G2183" s="568" t="s">
        <v>2445</v>
      </c>
      <c r="H2183" s="568"/>
      <c r="I2183" s="922"/>
      <c r="J2183" s="570" t="s">
        <v>2446</v>
      </c>
      <c r="K2183" s="565"/>
      <c r="L2183" s="675"/>
      <c r="M2183" s="565"/>
      <c r="N2183" s="565"/>
      <c r="O2183" s="565"/>
      <c r="P2183" s="565"/>
      <c r="Q2183" s="565"/>
      <c r="R2183" s="565"/>
      <c r="S2183" s="565"/>
      <c r="T2183" s="565"/>
      <c r="U2183" s="565"/>
      <c r="V2183" s="565"/>
      <c r="W2183" s="565"/>
      <c r="X2183" s="565"/>
      <c r="Y2183" s="565"/>
      <c r="Z2183" s="565"/>
      <c r="AA2183" s="565"/>
      <c r="AB2183" s="565"/>
      <c r="AC2183" s="565"/>
      <c r="AD2183" s="565"/>
      <c r="AE2183" s="565"/>
      <c r="AF2183" s="565"/>
      <c r="AG2183" s="565" t="s">
        <v>699</v>
      </c>
      <c r="AH2183" s="565"/>
      <c r="AI2183" s="599">
        <v>245.15755275415776</v>
      </c>
      <c r="AK2183" s="1642"/>
      <c r="AL2183"/>
      <c r="AM2183"/>
      <c r="AO2183" t="e">
        <v>#NAME?</v>
      </c>
    </row>
    <row r="2184" spans="1:41" ht="14.45" customHeight="1" outlineLevel="1" x14ac:dyDescent="0.2">
      <c r="A2184" s="964"/>
      <c r="B2184" s="965" t="s">
        <v>2276</v>
      </c>
      <c r="C2184" s="990" t="s">
        <v>2537</v>
      </c>
      <c r="D2184" s="990" t="s">
        <v>2410</v>
      </c>
      <c r="E2184" s="571">
        <v>213</v>
      </c>
      <c r="F2184" s="568">
        <v>222</v>
      </c>
      <c r="G2184" s="568" t="s">
        <v>2447</v>
      </c>
      <c r="H2184" s="568"/>
      <c r="I2184" s="922"/>
      <c r="J2184" s="570" t="s">
        <v>2448</v>
      </c>
      <c r="K2184" s="565"/>
      <c r="L2184" s="675"/>
      <c r="M2184" s="565"/>
      <c r="N2184" s="565"/>
      <c r="O2184" s="565"/>
      <c r="P2184" s="565"/>
      <c r="Q2184" s="565"/>
      <c r="R2184" s="565"/>
      <c r="S2184" s="565"/>
      <c r="T2184" s="565"/>
      <c r="U2184" s="565"/>
      <c r="V2184" s="565"/>
      <c r="W2184" s="565"/>
      <c r="X2184" s="565"/>
      <c r="Y2184" s="565"/>
      <c r="Z2184" s="565"/>
      <c r="AA2184" s="565"/>
      <c r="AB2184" s="565"/>
      <c r="AC2184" s="565"/>
      <c r="AD2184" s="565"/>
      <c r="AE2184" s="565"/>
      <c r="AF2184" s="565"/>
      <c r="AG2184" s="565" t="s">
        <v>699</v>
      </c>
      <c r="AH2184" s="565"/>
      <c r="AI2184" s="599">
        <v>59.401568344600783</v>
      </c>
      <c r="AK2184" s="1642"/>
      <c r="AL2184"/>
      <c r="AM2184"/>
      <c r="AO2184" t="e">
        <v>#NAME?</v>
      </c>
    </row>
    <row r="2185" spans="1:41" ht="14.45" customHeight="1" outlineLevel="1" x14ac:dyDescent="0.2">
      <c r="A2185" s="964"/>
      <c r="B2185" s="965" t="s">
        <v>2276</v>
      </c>
      <c r="C2185" s="990" t="s">
        <v>2537</v>
      </c>
      <c r="D2185" s="990" t="s">
        <v>2410</v>
      </c>
      <c r="E2185" s="571">
        <v>213</v>
      </c>
      <c r="F2185" s="568">
        <v>222</v>
      </c>
      <c r="G2185" s="568" t="s">
        <v>2449</v>
      </c>
      <c r="H2185" s="568"/>
      <c r="I2185" s="922"/>
      <c r="J2185" s="570" t="s">
        <v>2450</v>
      </c>
      <c r="K2185" s="565"/>
      <c r="L2185" s="675"/>
      <c r="M2185" s="565"/>
      <c r="N2185" s="565"/>
      <c r="O2185" s="565"/>
      <c r="P2185" s="565"/>
      <c r="Q2185" s="565"/>
      <c r="R2185" s="565"/>
      <c r="S2185" s="565"/>
      <c r="T2185" s="565"/>
      <c r="U2185" s="565"/>
      <c r="V2185" s="565"/>
      <c r="W2185" s="565"/>
      <c r="X2185" s="565"/>
      <c r="Y2185" s="565"/>
      <c r="Z2185" s="565"/>
      <c r="AA2185" s="565"/>
      <c r="AB2185" s="565"/>
      <c r="AC2185" s="565"/>
      <c r="AD2185" s="565"/>
      <c r="AE2185" s="565"/>
      <c r="AF2185" s="565"/>
      <c r="AG2185" s="565" t="s">
        <v>699</v>
      </c>
      <c r="AH2185" s="565"/>
      <c r="AI2185" s="599">
        <v>448.71846305501504</v>
      </c>
      <c r="AK2185" s="1642"/>
      <c r="AL2185"/>
      <c r="AM2185"/>
      <c r="AO2185" t="e">
        <v>#NAME?</v>
      </c>
    </row>
    <row r="2186" spans="1:41" ht="14.45" customHeight="1" outlineLevel="1" x14ac:dyDescent="0.2">
      <c r="A2186" s="964"/>
      <c r="B2186" s="965" t="s">
        <v>2276</v>
      </c>
      <c r="C2186" s="990" t="s">
        <v>2537</v>
      </c>
      <c r="D2186" s="990" t="s">
        <v>2410</v>
      </c>
      <c r="E2186" s="571">
        <v>213</v>
      </c>
      <c r="F2186" s="568">
        <v>222</v>
      </c>
      <c r="G2186" s="568" t="s">
        <v>2451</v>
      </c>
      <c r="H2186" s="568"/>
      <c r="I2186" s="922"/>
      <c r="J2186" s="570" t="s">
        <v>2452</v>
      </c>
      <c r="K2186" s="565"/>
      <c r="L2186" s="675"/>
      <c r="M2186" s="565"/>
      <c r="N2186" s="565"/>
      <c r="O2186" s="565"/>
      <c r="P2186" s="565"/>
      <c r="Q2186" s="565"/>
      <c r="R2186" s="565"/>
      <c r="S2186" s="565"/>
      <c r="T2186" s="565"/>
      <c r="U2186" s="565"/>
      <c r="V2186" s="565"/>
      <c r="W2186" s="565"/>
      <c r="X2186" s="565"/>
      <c r="Y2186" s="565"/>
      <c r="Z2186" s="565"/>
      <c r="AA2186" s="565"/>
      <c r="AB2186" s="565"/>
      <c r="AC2186" s="565"/>
      <c r="AD2186" s="565"/>
      <c r="AE2186" s="565"/>
      <c r="AF2186" s="565"/>
      <c r="AG2186" s="565" t="s">
        <v>699</v>
      </c>
      <c r="AH2186" s="565"/>
      <c r="AI2186" s="599">
        <v>264.70999999999998</v>
      </c>
      <c r="AK2186" s="1642"/>
      <c r="AL2186"/>
      <c r="AM2186"/>
      <c r="AO2186" t="e">
        <v>#NAME?</v>
      </c>
    </row>
    <row r="2187" spans="1:41" ht="14.45" customHeight="1" outlineLevel="1" x14ac:dyDescent="0.2">
      <c r="A2187" s="964"/>
      <c r="B2187" s="965" t="s">
        <v>2276</v>
      </c>
      <c r="C2187" s="990" t="s">
        <v>2537</v>
      </c>
      <c r="D2187" s="990" t="s">
        <v>2410</v>
      </c>
      <c r="E2187" s="571">
        <v>213</v>
      </c>
      <c r="F2187" s="568">
        <v>222</v>
      </c>
      <c r="G2187" s="568" t="s">
        <v>2453</v>
      </c>
      <c r="H2187" s="568"/>
      <c r="I2187" s="922"/>
      <c r="J2187" s="570" t="s">
        <v>2454</v>
      </c>
      <c r="K2187" s="565"/>
      <c r="L2187" s="675"/>
      <c r="M2187" s="565"/>
      <c r="N2187" s="565"/>
      <c r="O2187" s="565"/>
      <c r="P2187" s="565"/>
      <c r="Q2187" s="565"/>
      <c r="R2187" s="565"/>
      <c r="S2187" s="565"/>
      <c r="T2187" s="565"/>
      <c r="U2187" s="565"/>
      <c r="V2187" s="565"/>
      <c r="W2187" s="565"/>
      <c r="X2187" s="565"/>
      <c r="Y2187" s="565"/>
      <c r="Z2187" s="565"/>
      <c r="AA2187" s="565"/>
      <c r="AB2187" s="565"/>
      <c r="AC2187" s="565"/>
      <c r="AD2187" s="565"/>
      <c r="AE2187" s="565"/>
      <c r="AF2187" s="565"/>
      <c r="AG2187" s="565" t="s">
        <v>699</v>
      </c>
      <c r="AH2187" s="565"/>
      <c r="AI2187" s="599">
        <v>75.94</v>
      </c>
      <c r="AK2187" s="1642"/>
      <c r="AL2187"/>
      <c r="AM2187"/>
      <c r="AO2187" t="e">
        <v>#NAME?</v>
      </c>
    </row>
    <row r="2188" spans="1:41" ht="14.45" customHeight="1" outlineLevel="1" x14ac:dyDescent="0.2">
      <c r="A2188" s="964"/>
      <c r="B2188" s="965" t="s">
        <v>2276</v>
      </c>
      <c r="C2188" s="990" t="s">
        <v>2537</v>
      </c>
      <c r="D2188" s="990" t="s">
        <v>2410</v>
      </c>
      <c r="E2188" s="571">
        <v>213</v>
      </c>
      <c r="F2188" s="568">
        <v>222</v>
      </c>
      <c r="G2188" s="568" t="s">
        <v>2455</v>
      </c>
      <c r="H2188" s="568"/>
      <c r="I2188" s="922"/>
      <c r="J2188" s="570" t="s">
        <v>2456</v>
      </c>
      <c r="K2188" s="565"/>
      <c r="L2188" s="675"/>
      <c r="M2188" s="565"/>
      <c r="N2188" s="565"/>
      <c r="O2188" s="565"/>
      <c r="P2188" s="565"/>
      <c r="Q2188" s="565"/>
      <c r="R2188" s="565"/>
      <c r="S2188" s="565"/>
      <c r="T2188" s="565"/>
      <c r="U2188" s="565"/>
      <c r="V2188" s="565"/>
      <c r="W2188" s="565"/>
      <c r="X2188" s="565"/>
      <c r="Y2188" s="565"/>
      <c r="Z2188" s="565"/>
      <c r="AA2188" s="565"/>
      <c r="AB2188" s="565"/>
      <c r="AC2188" s="565"/>
      <c r="AD2188" s="565"/>
      <c r="AE2188" s="565"/>
      <c r="AF2188" s="565"/>
      <c r="AG2188" s="565" t="s">
        <v>699</v>
      </c>
      <c r="AH2188" s="565"/>
      <c r="AI2188" s="599">
        <v>29.726780280265466</v>
      </c>
      <c r="AK2188" s="1642"/>
      <c r="AL2188"/>
      <c r="AM2188"/>
      <c r="AO2188" t="e">
        <v>#NAME?</v>
      </c>
    </row>
    <row r="2189" spans="1:41" ht="14.45" customHeight="1" outlineLevel="1" x14ac:dyDescent="0.2">
      <c r="A2189" s="964"/>
      <c r="B2189" s="965" t="s">
        <v>2276</v>
      </c>
      <c r="C2189" s="990" t="s">
        <v>2537</v>
      </c>
      <c r="D2189" s="990" t="s">
        <v>2410</v>
      </c>
      <c r="E2189" s="571">
        <v>213</v>
      </c>
      <c r="F2189" s="568">
        <v>222</v>
      </c>
      <c r="G2189" s="568" t="s">
        <v>2457</v>
      </c>
      <c r="H2189" s="568"/>
      <c r="I2189" s="922"/>
      <c r="J2189" s="570" t="s">
        <v>2458</v>
      </c>
      <c r="K2189" s="565"/>
      <c r="L2189" s="675"/>
      <c r="M2189" s="565"/>
      <c r="N2189" s="565"/>
      <c r="O2189" s="565"/>
      <c r="P2189" s="565"/>
      <c r="Q2189" s="565"/>
      <c r="R2189" s="565"/>
      <c r="S2189" s="565"/>
      <c r="T2189" s="565"/>
      <c r="U2189" s="565"/>
      <c r="V2189" s="565"/>
      <c r="W2189" s="565"/>
      <c r="X2189" s="565"/>
      <c r="Y2189" s="565"/>
      <c r="Z2189" s="565"/>
      <c r="AA2189" s="565"/>
      <c r="AB2189" s="565"/>
      <c r="AC2189" s="565"/>
      <c r="AD2189" s="565"/>
      <c r="AE2189" s="565"/>
      <c r="AF2189" s="565"/>
      <c r="AG2189" s="565" t="s">
        <v>699</v>
      </c>
      <c r="AH2189" s="565"/>
      <c r="AI2189" s="599">
        <v>32.498217477437954</v>
      </c>
      <c r="AK2189" s="1642"/>
      <c r="AL2189"/>
      <c r="AM2189"/>
      <c r="AO2189" t="e">
        <v>#NAME?</v>
      </c>
    </row>
    <row r="2190" spans="1:41" ht="14.45" customHeight="1" outlineLevel="1" x14ac:dyDescent="0.2">
      <c r="A2190" s="964"/>
      <c r="B2190" s="965" t="s">
        <v>2276</v>
      </c>
      <c r="C2190" s="990" t="s">
        <v>2537</v>
      </c>
      <c r="D2190" s="990" t="s">
        <v>2410</v>
      </c>
      <c r="E2190" s="571">
        <v>213</v>
      </c>
      <c r="F2190" s="568">
        <v>222</v>
      </c>
      <c r="G2190" s="568" t="s">
        <v>2459</v>
      </c>
      <c r="H2190" s="568"/>
      <c r="I2190" s="922"/>
      <c r="J2190" s="570" t="s">
        <v>2460</v>
      </c>
      <c r="K2190" s="565"/>
      <c r="L2190" s="675"/>
      <c r="M2190" s="565"/>
      <c r="N2190" s="565"/>
      <c r="O2190" s="565"/>
      <c r="P2190" s="565"/>
      <c r="Q2190" s="565"/>
      <c r="R2190" s="565"/>
      <c r="S2190" s="565"/>
      <c r="T2190" s="565"/>
      <c r="U2190" s="565"/>
      <c r="V2190" s="565"/>
      <c r="W2190" s="565"/>
      <c r="X2190" s="565"/>
      <c r="Y2190" s="565"/>
      <c r="Z2190" s="565"/>
      <c r="AA2190" s="565"/>
      <c r="AB2190" s="565"/>
      <c r="AC2190" s="565"/>
      <c r="AD2190" s="565"/>
      <c r="AE2190" s="565"/>
      <c r="AF2190" s="565"/>
      <c r="AG2190" s="565" t="s">
        <v>699</v>
      </c>
      <c r="AH2190" s="565"/>
      <c r="AI2190" s="599">
        <v>72.565660826587774</v>
      </c>
      <c r="AK2190" s="1642"/>
      <c r="AL2190"/>
      <c r="AM2190"/>
      <c r="AO2190" t="e">
        <v>#NAME?</v>
      </c>
    </row>
    <row r="2191" spans="1:41" ht="14.45" customHeight="1" outlineLevel="1" x14ac:dyDescent="0.2">
      <c r="A2191" s="964"/>
      <c r="B2191" s="965" t="s">
        <v>2276</v>
      </c>
      <c r="C2191" s="990" t="s">
        <v>2537</v>
      </c>
      <c r="D2191" s="990" t="s">
        <v>2410</v>
      </c>
      <c r="E2191" s="571">
        <v>213</v>
      </c>
      <c r="F2191" s="568">
        <v>222</v>
      </c>
      <c r="G2191" s="568" t="s">
        <v>2461</v>
      </c>
      <c r="H2191" s="568"/>
      <c r="I2191" s="922"/>
      <c r="J2191" s="570" t="s">
        <v>2462</v>
      </c>
      <c r="K2191" s="565"/>
      <c r="L2191" s="675"/>
      <c r="M2191" s="565"/>
      <c r="N2191" s="565"/>
      <c r="O2191" s="565"/>
      <c r="P2191" s="565"/>
      <c r="Q2191" s="565"/>
      <c r="R2191" s="565"/>
      <c r="S2191" s="565"/>
      <c r="T2191" s="565"/>
      <c r="U2191" s="565"/>
      <c r="V2191" s="565"/>
      <c r="W2191" s="565"/>
      <c r="X2191" s="565"/>
      <c r="Y2191" s="565"/>
      <c r="Z2191" s="565"/>
      <c r="AA2191" s="565"/>
      <c r="AB2191" s="565"/>
      <c r="AC2191" s="565"/>
      <c r="AD2191" s="565"/>
      <c r="AE2191" s="565"/>
      <c r="AF2191" s="565"/>
      <c r="AG2191" s="565" t="s">
        <v>699</v>
      </c>
      <c r="AH2191" s="565"/>
      <c r="AI2191" s="599">
        <v>436.29699629407946</v>
      </c>
      <c r="AK2191" s="1642"/>
      <c r="AL2191"/>
      <c r="AM2191"/>
      <c r="AO2191" t="e">
        <v>#NAME?</v>
      </c>
    </row>
    <row r="2192" spans="1:41" ht="14.45" customHeight="1" outlineLevel="1" x14ac:dyDescent="0.2">
      <c r="A2192" s="964"/>
      <c r="B2192" s="965" t="s">
        <v>2276</v>
      </c>
      <c r="C2192" s="990" t="s">
        <v>2537</v>
      </c>
      <c r="D2192" s="990" t="s">
        <v>2410</v>
      </c>
      <c r="E2192" s="571">
        <v>213</v>
      </c>
      <c r="F2192" s="568">
        <v>222</v>
      </c>
      <c r="G2192" s="568" t="s">
        <v>2463</v>
      </c>
      <c r="H2192" s="568"/>
      <c r="I2192" s="922"/>
      <c r="J2192" s="570" t="s">
        <v>2464</v>
      </c>
      <c r="K2192" s="565"/>
      <c r="L2192" s="675"/>
      <c r="M2192" s="565"/>
      <c r="N2192" s="565"/>
      <c r="O2192" s="565"/>
      <c r="P2192" s="565"/>
      <c r="Q2192" s="565"/>
      <c r="R2192" s="565"/>
      <c r="S2192" s="565"/>
      <c r="T2192" s="565"/>
      <c r="U2192" s="565"/>
      <c r="V2192" s="565"/>
      <c r="W2192" s="565"/>
      <c r="X2192" s="565"/>
      <c r="Y2192" s="565"/>
      <c r="Z2192" s="565"/>
      <c r="AA2192" s="565"/>
      <c r="AB2192" s="565"/>
      <c r="AC2192" s="565"/>
      <c r="AD2192" s="565"/>
      <c r="AE2192" s="565"/>
      <c r="AF2192" s="565"/>
      <c r="AG2192" s="565" t="s">
        <v>699</v>
      </c>
      <c r="AH2192" s="565"/>
      <c r="AI2192" s="599">
        <v>665.30641508432143</v>
      </c>
      <c r="AK2192" s="1642"/>
      <c r="AL2192"/>
      <c r="AM2192"/>
      <c r="AO2192" t="e">
        <v>#NAME?</v>
      </c>
    </row>
    <row r="2193" spans="1:41" ht="14.45" customHeight="1" outlineLevel="1" x14ac:dyDescent="0.2">
      <c r="A2193" s="964"/>
      <c r="B2193" s="965" t="s">
        <v>2276</v>
      </c>
      <c r="C2193" s="990" t="s">
        <v>2537</v>
      </c>
      <c r="D2193" s="990" t="s">
        <v>2410</v>
      </c>
      <c r="E2193" s="571">
        <v>213</v>
      </c>
      <c r="F2193" s="568">
        <v>222</v>
      </c>
      <c r="G2193" s="568" t="s">
        <v>2465</v>
      </c>
      <c r="H2193" s="568"/>
      <c r="I2193" s="922"/>
      <c r="J2193" s="570" t="s">
        <v>2466</v>
      </c>
      <c r="K2193" s="565"/>
      <c r="L2193" s="675"/>
      <c r="M2193" s="565"/>
      <c r="N2193" s="565"/>
      <c r="O2193" s="565"/>
      <c r="P2193" s="565"/>
      <c r="Q2193" s="565"/>
      <c r="R2193" s="565"/>
      <c r="S2193" s="565"/>
      <c r="T2193" s="565"/>
      <c r="U2193" s="565"/>
      <c r="V2193" s="565"/>
      <c r="W2193" s="565"/>
      <c r="X2193" s="565"/>
      <c r="Y2193" s="565"/>
      <c r="Z2193" s="565"/>
      <c r="AA2193" s="565"/>
      <c r="AB2193" s="565"/>
      <c r="AC2193" s="565"/>
      <c r="AD2193" s="565"/>
      <c r="AE2193" s="565"/>
      <c r="AF2193" s="565"/>
      <c r="AG2193" s="565" t="s">
        <v>699</v>
      </c>
      <c r="AH2193" s="565"/>
      <c r="AI2193" s="599">
        <v>1120.1251431396054</v>
      </c>
      <c r="AK2193" s="1642"/>
      <c r="AL2193"/>
      <c r="AM2193"/>
      <c r="AO2193" t="e">
        <v>#NAME?</v>
      </c>
    </row>
    <row r="2194" spans="1:41" ht="14.45" customHeight="1" outlineLevel="1" x14ac:dyDescent="0.2">
      <c r="A2194" s="964"/>
      <c r="B2194" s="965" t="s">
        <v>2276</v>
      </c>
      <c r="C2194" s="990" t="s">
        <v>2537</v>
      </c>
      <c r="D2194" s="990" t="s">
        <v>2410</v>
      </c>
      <c r="E2194" s="571">
        <v>213</v>
      </c>
      <c r="F2194" s="568">
        <v>222</v>
      </c>
      <c r="G2194" s="568" t="s">
        <v>2467</v>
      </c>
      <c r="H2194" s="568"/>
      <c r="I2194" s="922"/>
      <c r="J2194" s="570" t="s">
        <v>2468</v>
      </c>
      <c r="K2194" s="565"/>
      <c r="L2194" s="675"/>
      <c r="M2194" s="565"/>
      <c r="N2194" s="565"/>
      <c r="O2194" s="565"/>
      <c r="P2194" s="565"/>
      <c r="Q2194" s="565"/>
      <c r="R2194" s="565"/>
      <c r="S2194" s="565"/>
      <c r="T2194" s="565"/>
      <c r="U2194" s="565"/>
      <c r="V2194" s="565"/>
      <c r="W2194" s="565"/>
      <c r="X2194" s="565"/>
      <c r="Y2194" s="565"/>
      <c r="Z2194" s="565"/>
      <c r="AA2194" s="565"/>
      <c r="AB2194" s="565"/>
      <c r="AC2194" s="565"/>
      <c r="AD2194" s="565"/>
      <c r="AE2194" s="565"/>
      <c r="AF2194" s="565"/>
      <c r="AG2194" s="565" t="s">
        <v>699</v>
      </c>
      <c r="AH2194" s="565"/>
      <c r="AI2194" s="599">
        <v>1118.3981431396053</v>
      </c>
      <c r="AK2194" s="1642"/>
      <c r="AL2194"/>
      <c r="AM2194"/>
      <c r="AO2194" t="e">
        <v>#NAME?</v>
      </c>
    </row>
    <row r="2195" spans="1:41" ht="14.45" customHeight="1" outlineLevel="1" x14ac:dyDescent="0.2">
      <c r="A2195" s="964"/>
      <c r="B2195" s="965" t="s">
        <v>2276</v>
      </c>
      <c r="C2195" s="990" t="s">
        <v>2537</v>
      </c>
      <c r="D2195" s="990" t="s">
        <v>2410</v>
      </c>
      <c r="E2195" s="571">
        <v>213</v>
      </c>
      <c r="F2195" s="568">
        <v>222</v>
      </c>
      <c r="G2195" s="568" t="s">
        <v>2469</v>
      </c>
      <c r="H2195" s="568"/>
      <c r="I2195" s="922"/>
      <c r="J2195" s="570" t="s">
        <v>2470</v>
      </c>
      <c r="K2195" s="565"/>
      <c r="L2195" s="675"/>
      <c r="M2195" s="565"/>
      <c r="N2195" s="565"/>
      <c r="O2195" s="565"/>
      <c r="P2195" s="565"/>
      <c r="Q2195" s="565"/>
      <c r="R2195" s="565"/>
      <c r="S2195" s="565"/>
      <c r="T2195" s="565"/>
      <c r="U2195" s="565"/>
      <c r="V2195" s="565"/>
      <c r="W2195" s="565"/>
      <c r="X2195" s="565"/>
      <c r="Y2195" s="565"/>
      <c r="Z2195" s="565"/>
      <c r="AA2195" s="565"/>
      <c r="AB2195" s="565"/>
      <c r="AC2195" s="565"/>
      <c r="AD2195" s="565"/>
      <c r="AE2195" s="565"/>
      <c r="AF2195" s="565"/>
      <c r="AG2195" s="565" t="s">
        <v>699</v>
      </c>
      <c r="AH2195" s="565"/>
      <c r="AI2195" s="599">
        <v>228.67</v>
      </c>
      <c r="AK2195" s="1642"/>
      <c r="AL2195"/>
      <c r="AM2195"/>
      <c r="AO2195" t="e">
        <v>#NAME?</v>
      </c>
    </row>
    <row r="2196" spans="1:41" ht="14.45" customHeight="1" outlineLevel="1" x14ac:dyDescent="0.2">
      <c r="A2196" s="964"/>
      <c r="B2196" s="965" t="s">
        <v>2276</v>
      </c>
      <c r="C2196" s="990" t="s">
        <v>2537</v>
      </c>
      <c r="D2196" s="990" t="s">
        <v>2410</v>
      </c>
      <c r="E2196" s="571">
        <v>213</v>
      </c>
      <c r="F2196" s="568">
        <v>222</v>
      </c>
      <c r="G2196" s="568" t="s">
        <v>2471</v>
      </c>
      <c r="H2196" s="568"/>
      <c r="I2196" s="922"/>
      <c r="J2196" s="570" t="s">
        <v>2472</v>
      </c>
      <c r="K2196" s="565"/>
      <c r="L2196" s="675"/>
      <c r="M2196" s="565"/>
      <c r="N2196" s="565"/>
      <c r="O2196" s="565"/>
      <c r="P2196" s="565"/>
      <c r="Q2196" s="565"/>
      <c r="R2196" s="565"/>
      <c r="S2196" s="565"/>
      <c r="T2196" s="565"/>
      <c r="U2196" s="565"/>
      <c r="V2196" s="565"/>
      <c r="W2196" s="565"/>
      <c r="X2196" s="565"/>
      <c r="Y2196" s="565"/>
      <c r="Z2196" s="565"/>
      <c r="AA2196" s="565"/>
      <c r="AB2196" s="565"/>
      <c r="AC2196" s="565"/>
      <c r="AD2196" s="565"/>
      <c r="AE2196" s="565"/>
      <c r="AF2196" s="565"/>
      <c r="AG2196" s="565" t="s">
        <v>699</v>
      </c>
      <c r="AH2196" s="565"/>
      <c r="AI2196" s="599">
        <v>365.97</v>
      </c>
      <c r="AK2196" s="1642"/>
      <c r="AL2196"/>
      <c r="AM2196"/>
      <c r="AO2196" t="e">
        <v>#NAME?</v>
      </c>
    </row>
    <row r="2197" spans="1:41" ht="14.45" customHeight="1" outlineLevel="1" x14ac:dyDescent="0.2">
      <c r="A2197" s="964"/>
      <c r="B2197" s="965" t="s">
        <v>2276</v>
      </c>
      <c r="C2197" s="990" t="s">
        <v>2537</v>
      </c>
      <c r="D2197" s="990" t="s">
        <v>2410</v>
      </c>
      <c r="E2197" s="571">
        <v>213</v>
      </c>
      <c r="F2197" s="568">
        <v>222</v>
      </c>
      <c r="G2197" s="568" t="s">
        <v>2473</v>
      </c>
      <c r="H2197" s="568"/>
      <c r="I2197" s="922"/>
      <c r="J2197" s="570" t="s">
        <v>2474</v>
      </c>
      <c r="K2197" s="565"/>
      <c r="L2197" s="675"/>
      <c r="M2197" s="565"/>
      <c r="N2197" s="565"/>
      <c r="O2197" s="565"/>
      <c r="P2197" s="565"/>
      <c r="Q2197" s="565"/>
      <c r="R2197" s="565"/>
      <c r="S2197" s="565"/>
      <c r="T2197" s="565"/>
      <c r="U2197" s="565"/>
      <c r="V2197" s="565"/>
      <c r="W2197" s="565"/>
      <c r="X2197" s="565"/>
      <c r="Y2197" s="565"/>
      <c r="Z2197" s="565"/>
      <c r="AA2197" s="565"/>
      <c r="AB2197" s="565"/>
      <c r="AC2197" s="565"/>
      <c r="AD2197" s="565"/>
      <c r="AE2197" s="565"/>
      <c r="AF2197" s="565"/>
      <c r="AG2197" s="565" t="s">
        <v>699</v>
      </c>
      <c r="AH2197" s="565"/>
      <c r="AI2197" s="599">
        <v>24.576764247720234</v>
      </c>
      <c r="AK2197" s="1642"/>
      <c r="AL2197"/>
      <c r="AM2197"/>
      <c r="AO2197" t="e">
        <v>#NAME?</v>
      </c>
    </row>
    <row r="2198" spans="1:41" ht="14.45" customHeight="1" outlineLevel="1" x14ac:dyDescent="0.2">
      <c r="A2198" s="964"/>
      <c r="B2198" s="965" t="s">
        <v>2276</v>
      </c>
      <c r="C2198" s="990" t="s">
        <v>2537</v>
      </c>
      <c r="D2198" s="990" t="s">
        <v>2410</v>
      </c>
      <c r="E2198" s="571">
        <v>213</v>
      </c>
      <c r="F2198" s="568">
        <v>222</v>
      </c>
      <c r="G2198" s="568" t="s">
        <v>2475</v>
      </c>
      <c r="H2198" s="568"/>
      <c r="I2198" s="922"/>
      <c r="J2198" s="570" t="s">
        <v>2476</v>
      </c>
      <c r="K2198" s="565"/>
      <c r="L2198" s="675"/>
      <c r="M2198" s="565"/>
      <c r="N2198" s="565"/>
      <c r="O2198" s="565"/>
      <c r="P2198" s="565"/>
      <c r="Q2198" s="565"/>
      <c r="R2198" s="565"/>
      <c r="S2198" s="565"/>
      <c r="T2198" s="565"/>
      <c r="U2198" s="565"/>
      <c r="V2198" s="565"/>
      <c r="W2198" s="565"/>
      <c r="X2198" s="565"/>
      <c r="Y2198" s="565"/>
      <c r="Z2198" s="565"/>
      <c r="AA2198" s="565"/>
      <c r="AB2198" s="565"/>
      <c r="AC2198" s="565"/>
      <c r="AD2198" s="565"/>
      <c r="AE2198" s="565"/>
      <c r="AF2198" s="565"/>
      <c r="AG2198" s="565" t="s">
        <v>699</v>
      </c>
      <c r="AH2198" s="565"/>
      <c r="AI2198" s="599">
        <v>42.638764247720225</v>
      </c>
      <c r="AK2198" s="1642"/>
      <c r="AL2198"/>
      <c r="AM2198"/>
      <c r="AO2198" t="e">
        <v>#NAME?</v>
      </c>
    </row>
    <row r="2199" spans="1:41" ht="14.45" customHeight="1" outlineLevel="1" x14ac:dyDescent="0.2">
      <c r="A2199" s="964"/>
      <c r="B2199" s="965" t="s">
        <v>2276</v>
      </c>
      <c r="C2199" s="990" t="s">
        <v>2537</v>
      </c>
      <c r="D2199" s="990" t="s">
        <v>2410</v>
      </c>
      <c r="E2199" s="571">
        <v>213</v>
      </c>
      <c r="F2199" s="568">
        <v>222</v>
      </c>
      <c r="G2199" s="568" t="s">
        <v>2477</v>
      </c>
      <c r="H2199" s="568"/>
      <c r="I2199" s="922"/>
      <c r="J2199" s="570" t="s">
        <v>2478</v>
      </c>
      <c r="K2199" s="565"/>
      <c r="L2199" s="675"/>
      <c r="M2199" s="565"/>
      <c r="N2199" s="565"/>
      <c r="O2199" s="565"/>
      <c r="P2199" s="565"/>
      <c r="Q2199" s="565"/>
      <c r="R2199" s="565"/>
      <c r="S2199" s="565"/>
      <c r="T2199" s="565"/>
      <c r="U2199" s="565"/>
      <c r="V2199" s="565"/>
      <c r="W2199" s="565"/>
      <c r="X2199" s="565"/>
      <c r="Y2199" s="565"/>
      <c r="Z2199" s="565"/>
      <c r="AA2199" s="565"/>
      <c r="AB2199" s="565"/>
      <c r="AC2199" s="565"/>
      <c r="AD2199" s="565"/>
      <c r="AE2199" s="565"/>
      <c r="AF2199" s="565"/>
      <c r="AG2199" s="565" t="s">
        <v>699</v>
      </c>
      <c r="AH2199" s="565"/>
      <c r="AI2199" s="599">
        <v>36.578394610079819</v>
      </c>
      <c r="AK2199" s="1642"/>
      <c r="AL2199"/>
      <c r="AM2199"/>
      <c r="AO2199" t="e">
        <v>#NAME?</v>
      </c>
    </row>
    <row r="2200" spans="1:41" ht="14.45" customHeight="1" outlineLevel="1" x14ac:dyDescent="0.2">
      <c r="A2200" s="964"/>
      <c r="B2200" s="965" t="s">
        <v>2276</v>
      </c>
      <c r="C2200" s="990" t="s">
        <v>2537</v>
      </c>
      <c r="D2200" s="990" t="s">
        <v>2410</v>
      </c>
      <c r="E2200" s="571">
        <v>213</v>
      </c>
      <c r="F2200" s="568">
        <v>222</v>
      </c>
      <c r="G2200" s="568" t="s">
        <v>2479</v>
      </c>
      <c r="H2200" s="568"/>
      <c r="I2200" s="922"/>
      <c r="J2200" s="570" t="s">
        <v>2480</v>
      </c>
      <c r="K2200" s="565"/>
      <c r="L2200" s="675"/>
      <c r="M2200" s="565"/>
      <c r="N2200" s="565"/>
      <c r="O2200" s="565"/>
      <c r="P2200" s="565"/>
      <c r="Q2200" s="565"/>
      <c r="R2200" s="565"/>
      <c r="S2200" s="565"/>
      <c r="T2200" s="565"/>
      <c r="U2200" s="565"/>
      <c r="V2200" s="565"/>
      <c r="W2200" s="565"/>
      <c r="X2200" s="565"/>
      <c r="Y2200" s="565"/>
      <c r="Z2200" s="565"/>
      <c r="AA2200" s="565"/>
      <c r="AB2200" s="565"/>
      <c r="AC2200" s="565"/>
      <c r="AD2200" s="565"/>
      <c r="AE2200" s="565"/>
      <c r="AF2200" s="565"/>
      <c r="AG2200" s="565" t="s">
        <v>699</v>
      </c>
      <c r="AH2200" s="565"/>
      <c r="AI2200" s="599">
        <v>330.9</v>
      </c>
      <c r="AK2200" s="1642"/>
      <c r="AL2200"/>
      <c r="AM2200"/>
      <c r="AO2200" t="e">
        <v>#NAME?</v>
      </c>
    </row>
    <row r="2201" spans="1:41" ht="14.45" customHeight="1" outlineLevel="1" x14ac:dyDescent="0.2">
      <c r="A2201" s="964"/>
      <c r="B2201" s="965" t="s">
        <v>2276</v>
      </c>
      <c r="C2201" s="990" t="s">
        <v>2537</v>
      </c>
      <c r="D2201" s="990" t="s">
        <v>2410</v>
      </c>
      <c r="E2201" s="571">
        <v>213</v>
      </c>
      <c r="F2201" s="568">
        <v>222</v>
      </c>
      <c r="G2201" s="568" t="s">
        <v>2481</v>
      </c>
      <c r="H2201" s="568"/>
      <c r="I2201" s="922"/>
      <c r="J2201" s="570" t="s">
        <v>2482</v>
      </c>
      <c r="K2201" s="565"/>
      <c r="L2201" s="675"/>
      <c r="M2201" s="565"/>
      <c r="N2201" s="565"/>
      <c r="O2201" s="565"/>
      <c r="P2201" s="565"/>
      <c r="Q2201" s="565"/>
      <c r="R2201" s="565"/>
      <c r="S2201" s="565"/>
      <c r="T2201" s="565"/>
      <c r="U2201" s="565"/>
      <c r="V2201" s="565"/>
      <c r="W2201" s="565"/>
      <c r="X2201" s="565"/>
      <c r="Y2201" s="565"/>
      <c r="Z2201" s="565"/>
      <c r="AA2201" s="565"/>
      <c r="AB2201" s="565"/>
      <c r="AC2201" s="565"/>
      <c r="AD2201" s="565"/>
      <c r="AE2201" s="565"/>
      <c r="AF2201" s="565"/>
      <c r="AG2201" s="565" t="s">
        <v>699</v>
      </c>
      <c r="AH2201" s="565"/>
      <c r="AI2201" s="599">
        <v>448.53</v>
      </c>
      <c r="AK2201" s="1642"/>
      <c r="AL2201"/>
      <c r="AM2201"/>
      <c r="AO2201" t="e">
        <v>#NAME?</v>
      </c>
    </row>
    <row r="2202" spans="1:41" ht="14.45" customHeight="1" outlineLevel="1" x14ac:dyDescent="0.2">
      <c r="A2202" s="964"/>
      <c r="B2202" s="965" t="s">
        <v>2276</v>
      </c>
      <c r="C2202" s="990" t="s">
        <v>2537</v>
      </c>
      <c r="D2202" s="990" t="s">
        <v>2410</v>
      </c>
      <c r="E2202" s="571">
        <v>213</v>
      </c>
      <c r="F2202" s="568">
        <v>222</v>
      </c>
      <c r="G2202" s="568" t="s">
        <v>2483</v>
      </c>
      <c r="H2202" s="568"/>
      <c r="I2202" s="922"/>
      <c r="J2202" s="570" t="s">
        <v>2484</v>
      </c>
      <c r="K2202" s="565"/>
      <c r="L2202" s="675"/>
      <c r="M2202" s="565"/>
      <c r="N2202" s="565"/>
      <c r="O2202" s="565"/>
      <c r="P2202" s="565"/>
      <c r="Q2202" s="565"/>
      <c r="R2202" s="565"/>
      <c r="S2202" s="565"/>
      <c r="T2202" s="565"/>
      <c r="U2202" s="565"/>
      <c r="V2202" s="565"/>
      <c r="W2202" s="565"/>
      <c r="X2202" s="565"/>
      <c r="Y2202" s="565"/>
      <c r="Z2202" s="565"/>
      <c r="AA2202" s="565"/>
      <c r="AB2202" s="565"/>
      <c r="AC2202" s="565"/>
      <c r="AD2202" s="565"/>
      <c r="AE2202" s="565"/>
      <c r="AF2202" s="565"/>
      <c r="AG2202" s="565" t="s">
        <v>699</v>
      </c>
      <c r="AH2202" s="565"/>
      <c r="AI2202" s="599">
        <v>566.16</v>
      </c>
      <c r="AK2202" s="1642"/>
      <c r="AL2202"/>
      <c r="AM2202"/>
      <c r="AO2202" t="e">
        <v>#NAME?</v>
      </c>
    </row>
    <row r="2203" spans="1:41" ht="14.45" customHeight="1" outlineLevel="1" x14ac:dyDescent="0.2">
      <c r="A2203" s="964"/>
      <c r="B2203" s="965" t="s">
        <v>2276</v>
      </c>
      <c r="C2203" s="990" t="s">
        <v>2537</v>
      </c>
      <c r="D2203" s="990" t="s">
        <v>2410</v>
      </c>
      <c r="E2203" s="571">
        <v>213</v>
      </c>
      <c r="F2203" s="568">
        <v>222</v>
      </c>
      <c r="G2203" s="568" t="s">
        <v>2485</v>
      </c>
      <c r="H2203" s="568"/>
      <c r="I2203" s="922"/>
      <c r="J2203" s="570" t="s">
        <v>2486</v>
      </c>
      <c r="K2203" s="565"/>
      <c r="L2203" s="675"/>
      <c r="M2203" s="565"/>
      <c r="N2203" s="565"/>
      <c r="O2203" s="565"/>
      <c r="P2203" s="565"/>
      <c r="Q2203" s="565"/>
      <c r="R2203" s="565"/>
      <c r="S2203" s="565"/>
      <c r="T2203" s="565"/>
      <c r="U2203" s="565"/>
      <c r="V2203" s="565"/>
      <c r="W2203" s="565"/>
      <c r="X2203" s="565"/>
      <c r="Y2203" s="565"/>
      <c r="Z2203" s="565"/>
      <c r="AA2203" s="565"/>
      <c r="AB2203" s="565"/>
      <c r="AC2203" s="565"/>
      <c r="AD2203" s="565"/>
      <c r="AE2203" s="565"/>
      <c r="AF2203" s="565"/>
      <c r="AG2203" s="565" t="s">
        <v>699</v>
      </c>
      <c r="AH2203" s="565"/>
      <c r="AI2203" s="599">
        <v>430.93728722917928</v>
      </c>
      <c r="AK2203" s="1642"/>
      <c r="AL2203"/>
      <c r="AM2203"/>
      <c r="AO2203" t="e">
        <v>#NAME?</v>
      </c>
    </row>
    <row r="2204" spans="1:41" ht="14.45" customHeight="1" outlineLevel="1" x14ac:dyDescent="0.2">
      <c r="A2204" s="964"/>
      <c r="B2204" s="965" t="s">
        <v>2276</v>
      </c>
      <c r="C2204" s="990" t="s">
        <v>2537</v>
      </c>
      <c r="D2204" s="990" t="s">
        <v>2410</v>
      </c>
      <c r="E2204" s="571">
        <v>213</v>
      </c>
      <c r="F2204" s="568">
        <v>222</v>
      </c>
      <c r="G2204" s="568" t="s">
        <v>2487</v>
      </c>
      <c r="H2204" s="568"/>
      <c r="I2204" s="922"/>
      <c r="J2204" s="570" t="s">
        <v>2488</v>
      </c>
      <c r="K2204" s="565"/>
      <c r="L2204" s="675"/>
      <c r="M2204" s="565"/>
      <c r="N2204" s="565"/>
      <c r="O2204" s="565"/>
      <c r="P2204" s="565"/>
      <c r="Q2204" s="565"/>
      <c r="R2204" s="565"/>
      <c r="S2204" s="565"/>
      <c r="T2204" s="565"/>
      <c r="U2204" s="565"/>
      <c r="V2204" s="565"/>
      <c r="W2204" s="565"/>
      <c r="X2204" s="565"/>
      <c r="Y2204" s="565"/>
      <c r="Z2204" s="565"/>
      <c r="AA2204" s="565"/>
      <c r="AB2204" s="565"/>
      <c r="AC2204" s="565"/>
      <c r="AD2204" s="565"/>
      <c r="AE2204" s="565"/>
      <c r="AF2204" s="565"/>
      <c r="AG2204" s="565" t="s">
        <v>699</v>
      </c>
      <c r="AH2204" s="565"/>
      <c r="AI2204" s="599">
        <v>178.34943418659563</v>
      </c>
      <c r="AK2204" s="1642"/>
      <c r="AL2204"/>
      <c r="AM2204"/>
      <c r="AO2204" t="e">
        <v>#NAME?</v>
      </c>
    </row>
    <row r="2205" spans="1:41" ht="14.45" customHeight="1" outlineLevel="1" x14ac:dyDescent="0.2">
      <c r="A2205" s="964"/>
      <c r="B2205" s="965" t="s">
        <v>2276</v>
      </c>
      <c r="C2205" s="990" t="s">
        <v>2537</v>
      </c>
      <c r="D2205" s="990" t="s">
        <v>2410</v>
      </c>
      <c r="E2205" s="571">
        <v>213</v>
      </c>
      <c r="F2205" s="568">
        <v>222</v>
      </c>
      <c r="G2205" s="568" t="s">
        <v>2489</v>
      </c>
      <c r="H2205" s="568"/>
      <c r="I2205" s="922"/>
      <c r="J2205" s="570" t="s">
        <v>2490</v>
      </c>
      <c r="K2205" s="565"/>
      <c r="L2205" s="675"/>
      <c r="M2205" s="565"/>
      <c r="N2205" s="565"/>
      <c r="O2205" s="565"/>
      <c r="P2205" s="565"/>
      <c r="Q2205" s="565"/>
      <c r="R2205" s="565"/>
      <c r="S2205" s="565"/>
      <c r="T2205" s="565"/>
      <c r="U2205" s="565"/>
      <c r="V2205" s="565"/>
      <c r="W2205" s="565"/>
      <c r="X2205" s="565"/>
      <c r="Y2205" s="565"/>
      <c r="Z2205" s="565"/>
      <c r="AA2205" s="565"/>
      <c r="AB2205" s="565"/>
      <c r="AC2205" s="565"/>
      <c r="AD2205" s="565"/>
      <c r="AE2205" s="565"/>
      <c r="AF2205" s="565"/>
      <c r="AG2205" s="565" t="s">
        <v>699</v>
      </c>
      <c r="AH2205" s="565"/>
      <c r="AI2205" s="599">
        <v>179.71788918659561</v>
      </c>
      <c r="AK2205" s="1642"/>
      <c r="AL2205"/>
      <c r="AM2205"/>
      <c r="AO2205" t="e">
        <v>#NAME?</v>
      </c>
    </row>
    <row r="2206" spans="1:41" ht="14.45" customHeight="1" outlineLevel="1" x14ac:dyDescent="0.2">
      <c r="A2206" s="964"/>
      <c r="B2206" s="965" t="s">
        <v>2276</v>
      </c>
      <c r="C2206" s="990" t="s">
        <v>2537</v>
      </c>
      <c r="D2206" s="990" t="s">
        <v>2410</v>
      </c>
      <c r="E2206" s="571">
        <v>213</v>
      </c>
      <c r="F2206" s="568">
        <v>222</v>
      </c>
      <c r="G2206" s="568" t="s">
        <v>2491</v>
      </c>
      <c r="H2206" s="568"/>
      <c r="I2206" s="922"/>
      <c r="J2206" s="570" t="s">
        <v>2492</v>
      </c>
      <c r="K2206" s="565"/>
      <c r="L2206" s="675"/>
      <c r="M2206" s="565"/>
      <c r="N2206" s="565"/>
      <c r="O2206" s="565"/>
      <c r="P2206" s="565"/>
      <c r="Q2206" s="565"/>
      <c r="R2206" s="565"/>
      <c r="S2206" s="565"/>
      <c r="T2206" s="565"/>
      <c r="U2206" s="565"/>
      <c r="V2206" s="565"/>
      <c r="W2206" s="565"/>
      <c r="X2206" s="565"/>
      <c r="Y2206" s="565"/>
      <c r="Z2206" s="565"/>
      <c r="AA2206" s="565"/>
      <c r="AB2206" s="565"/>
      <c r="AC2206" s="565"/>
      <c r="AD2206" s="565"/>
      <c r="AE2206" s="565"/>
      <c r="AF2206" s="565"/>
      <c r="AG2206" s="565" t="s">
        <v>699</v>
      </c>
      <c r="AH2206" s="565"/>
      <c r="AI2206" s="599">
        <v>619.91646706814879</v>
      </c>
      <c r="AK2206" s="1642"/>
      <c r="AL2206"/>
      <c r="AM2206"/>
      <c r="AO2206" t="e">
        <v>#NAME?</v>
      </c>
    </row>
    <row r="2207" spans="1:41" ht="14.45" customHeight="1" outlineLevel="1" x14ac:dyDescent="0.2">
      <c r="A2207" s="964"/>
      <c r="B2207" s="965" t="s">
        <v>2276</v>
      </c>
      <c r="C2207" s="990" t="s">
        <v>2537</v>
      </c>
      <c r="D2207" s="990" t="s">
        <v>2410</v>
      </c>
      <c r="E2207" s="571">
        <v>213</v>
      </c>
      <c r="F2207" s="568">
        <v>222</v>
      </c>
      <c r="G2207" s="568" t="s">
        <v>2493</v>
      </c>
      <c r="H2207" s="568"/>
      <c r="I2207" s="922"/>
      <c r="J2207" s="570" t="s">
        <v>2494</v>
      </c>
      <c r="K2207" s="565"/>
      <c r="L2207" s="675"/>
      <c r="M2207" s="565"/>
      <c r="N2207" s="565"/>
      <c r="O2207" s="565"/>
      <c r="P2207" s="565"/>
      <c r="Q2207" s="565"/>
      <c r="R2207" s="565"/>
      <c r="S2207" s="565"/>
      <c r="T2207" s="565"/>
      <c r="U2207" s="565"/>
      <c r="V2207" s="565"/>
      <c r="W2207" s="565"/>
      <c r="X2207" s="565"/>
      <c r="Y2207" s="565"/>
      <c r="Z2207" s="565"/>
      <c r="AA2207" s="565"/>
      <c r="AB2207" s="565"/>
      <c r="AC2207" s="565"/>
      <c r="AD2207" s="565"/>
      <c r="AE2207" s="565"/>
      <c r="AF2207" s="565"/>
      <c r="AG2207" s="565" t="s">
        <v>699</v>
      </c>
      <c r="AH2207" s="565"/>
      <c r="AI2207" s="599">
        <v>144.99602463635813</v>
      </c>
      <c r="AK2207" s="1642"/>
      <c r="AL2207"/>
      <c r="AM2207"/>
      <c r="AO2207" t="e">
        <v>#NAME?</v>
      </c>
    </row>
    <row r="2208" spans="1:41" ht="14.45" customHeight="1" outlineLevel="1" x14ac:dyDescent="0.2">
      <c r="A2208" s="964"/>
      <c r="B2208" s="965" t="s">
        <v>2276</v>
      </c>
      <c r="C2208" s="990" t="s">
        <v>2537</v>
      </c>
      <c r="D2208" s="990" t="s">
        <v>2410</v>
      </c>
      <c r="E2208" s="571">
        <v>213</v>
      </c>
      <c r="F2208" s="568">
        <v>222</v>
      </c>
      <c r="G2208" s="568" t="s">
        <v>2495</v>
      </c>
      <c r="H2208" s="568"/>
      <c r="I2208" s="922"/>
      <c r="J2208" s="570" t="s">
        <v>2496</v>
      </c>
      <c r="K2208" s="565"/>
      <c r="L2208" s="675"/>
      <c r="M2208" s="565"/>
      <c r="N2208" s="565"/>
      <c r="O2208" s="565"/>
      <c r="P2208" s="565"/>
      <c r="Q2208" s="565"/>
      <c r="R2208" s="565"/>
      <c r="S2208" s="565"/>
      <c r="T2208" s="565"/>
      <c r="U2208" s="565"/>
      <c r="V2208" s="565"/>
      <c r="W2208" s="565"/>
      <c r="X2208" s="565"/>
      <c r="Y2208" s="565"/>
      <c r="Z2208" s="565"/>
      <c r="AA2208" s="565"/>
      <c r="AB2208" s="565"/>
      <c r="AC2208" s="565"/>
      <c r="AD2208" s="565"/>
      <c r="AE2208" s="565"/>
      <c r="AF2208" s="565"/>
      <c r="AG2208" s="565" t="s">
        <v>699</v>
      </c>
      <c r="AH2208" s="565"/>
      <c r="AI2208" s="599">
        <v>144.99602463635813</v>
      </c>
      <c r="AK2208" s="1642"/>
      <c r="AL2208"/>
      <c r="AM2208"/>
      <c r="AO2208" t="e">
        <v>#NAME?</v>
      </c>
    </row>
    <row r="2209" spans="1:41" ht="14.45" customHeight="1" outlineLevel="1" x14ac:dyDescent="0.2">
      <c r="A2209" s="964"/>
      <c r="B2209" s="965" t="s">
        <v>2276</v>
      </c>
      <c r="C2209" s="990" t="s">
        <v>2537</v>
      </c>
      <c r="D2209" s="990" t="s">
        <v>2410</v>
      </c>
      <c r="E2209" s="571">
        <v>213</v>
      </c>
      <c r="F2209" s="568">
        <v>222</v>
      </c>
      <c r="G2209" s="568" t="s">
        <v>2497</v>
      </c>
      <c r="H2209" s="568"/>
      <c r="I2209" s="922"/>
      <c r="J2209" s="570" t="s">
        <v>2498</v>
      </c>
      <c r="K2209" s="565"/>
      <c r="L2209" s="675"/>
      <c r="M2209" s="565"/>
      <c r="N2209" s="565"/>
      <c r="O2209" s="565"/>
      <c r="P2209" s="565"/>
      <c r="Q2209" s="565"/>
      <c r="R2209" s="565"/>
      <c r="S2209" s="565"/>
      <c r="T2209" s="565"/>
      <c r="U2209" s="565"/>
      <c r="V2209" s="565"/>
      <c r="W2209" s="565"/>
      <c r="X2209" s="565"/>
      <c r="Y2209" s="565"/>
      <c r="Z2209" s="565"/>
      <c r="AA2209" s="565"/>
      <c r="AB2209" s="565"/>
      <c r="AC2209" s="565"/>
      <c r="AD2209" s="565"/>
      <c r="AE2209" s="565"/>
      <c r="AF2209" s="565"/>
      <c r="AG2209" s="565" t="s">
        <v>699</v>
      </c>
      <c r="AH2209" s="565"/>
      <c r="AI2209" s="599">
        <v>999.94278091190097</v>
      </c>
      <c r="AK2209" s="1642"/>
      <c r="AL2209"/>
      <c r="AM2209"/>
      <c r="AO2209" t="e">
        <v>#NAME?</v>
      </c>
    </row>
    <row r="2210" spans="1:41" ht="14.45" customHeight="1" outlineLevel="1" x14ac:dyDescent="0.2">
      <c r="A2210" s="964"/>
      <c r="B2210" s="965" t="s">
        <v>2276</v>
      </c>
      <c r="C2210" s="990" t="s">
        <v>2537</v>
      </c>
      <c r="D2210" s="990" t="s">
        <v>2410</v>
      </c>
      <c r="E2210" s="571">
        <v>213</v>
      </c>
      <c r="F2210" s="568">
        <v>222</v>
      </c>
      <c r="G2210" s="568" t="s">
        <v>2499</v>
      </c>
      <c r="H2210" s="568"/>
      <c r="I2210" s="922"/>
      <c r="J2210" s="570" t="s">
        <v>2500</v>
      </c>
      <c r="K2210" s="565"/>
      <c r="L2210" s="675"/>
      <c r="M2210" s="565"/>
      <c r="N2210" s="565"/>
      <c r="O2210" s="565"/>
      <c r="P2210" s="565"/>
      <c r="Q2210" s="565"/>
      <c r="R2210" s="565"/>
      <c r="S2210" s="565"/>
      <c r="T2210" s="565"/>
      <c r="U2210" s="565"/>
      <c r="V2210" s="565"/>
      <c r="W2210" s="565"/>
      <c r="X2210" s="565"/>
      <c r="Y2210" s="565"/>
      <c r="Z2210" s="565"/>
      <c r="AA2210" s="565"/>
      <c r="AB2210" s="565"/>
      <c r="AC2210" s="565"/>
      <c r="AD2210" s="565"/>
      <c r="AE2210" s="565"/>
      <c r="AF2210" s="565"/>
      <c r="AG2210" s="565" t="s">
        <v>699</v>
      </c>
      <c r="AH2210" s="565"/>
      <c r="AI2210" s="599">
        <v>195.1633264998537</v>
      </c>
      <c r="AK2210" s="1642"/>
      <c r="AL2210"/>
      <c r="AM2210"/>
      <c r="AO2210" t="e">
        <v>#NAME?</v>
      </c>
    </row>
    <row r="2211" spans="1:41" ht="14.45" customHeight="1" outlineLevel="1" x14ac:dyDescent="0.2">
      <c r="A2211" s="964"/>
      <c r="B2211" s="965" t="s">
        <v>2276</v>
      </c>
      <c r="C2211" s="990" t="s">
        <v>2537</v>
      </c>
      <c r="D2211" s="990" t="s">
        <v>2410</v>
      </c>
      <c r="E2211" s="571">
        <v>213</v>
      </c>
      <c r="F2211" s="568">
        <v>222</v>
      </c>
      <c r="G2211" s="568" t="s">
        <v>2501</v>
      </c>
      <c r="H2211" s="568"/>
      <c r="I2211" s="922"/>
      <c r="J2211" s="570" t="s">
        <v>2502</v>
      </c>
      <c r="K2211" s="565"/>
      <c r="L2211" s="675"/>
      <c r="M2211" s="565"/>
      <c r="N2211" s="565"/>
      <c r="O2211" s="565"/>
      <c r="P2211" s="565"/>
      <c r="Q2211" s="565"/>
      <c r="R2211" s="565"/>
      <c r="S2211" s="565"/>
      <c r="T2211" s="565"/>
      <c r="U2211" s="565"/>
      <c r="V2211" s="565"/>
      <c r="W2211" s="565"/>
      <c r="X2211" s="565"/>
      <c r="Y2211" s="565"/>
      <c r="Z2211" s="565"/>
      <c r="AA2211" s="565"/>
      <c r="AB2211" s="565"/>
      <c r="AC2211" s="565"/>
      <c r="AD2211" s="565"/>
      <c r="AE2211" s="565"/>
      <c r="AF2211" s="565"/>
      <c r="AG2211" s="565" t="s">
        <v>699</v>
      </c>
      <c r="AH2211" s="565"/>
      <c r="AI2211" s="599">
        <v>730.35277794806279</v>
      </c>
      <c r="AK2211" s="1642"/>
      <c r="AL2211"/>
      <c r="AM2211"/>
      <c r="AO2211" t="e">
        <v>#NAME?</v>
      </c>
    </row>
    <row r="2212" spans="1:41" ht="14.45" customHeight="1" outlineLevel="1" x14ac:dyDescent="0.2">
      <c r="A2212" s="964"/>
      <c r="B2212" s="965" t="s">
        <v>2276</v>
      </c>
      <c r="C2212" s="990" t="s">
        <v>2537</v>
      </c>
      <c r="D2212" s="990" t="s">
        <v>2410</v>
      </c>
      <c r="E2212" s="571">
        <v>213</v>
      </c>
      <c r="F2212" s="568">
        <v>222</v>
      </c>
      <c r="G2212" s="568" t="s">
        <v>2503</v>
      </c>
      <c r="H2212" s="568"/>
      <c r="I2212" s="922"/>
      <c r="J2212" s="570" t="s">
        <v>2504</v>
      </c>
      <c r="K2212" s="565"/>
      <c r="L2212" s="675"/>
      <c r="M2212" s="565"/>
      <c r="N2212" s="565"/>
      <c r="O2212" s="565"/>
      <c r="P2212" s="565"/>
      <c r="Q2212" s="565"/>
      <c r="R2212" s="565"/>
      <c r="S2212" s="565"/>
      <c r="T2212" s="565"/>
      <c r="U2212" s="565"/>
      <c r="V2212" s="565"/>
      <c r="W2212" s="565"/>
      <c r="X2212" s="565"/>
      <c r="Y2212" s="565"/>
      <c r="Z2212" s="565"/>
      <c r="AA2212" s="565"/>
      <c r="AB2212" s="565"/>
      <c r="AC2212" s="565"/>
      <c r="AD2212" s="565"/>
      <c r="AE2212" s="565"/>
      <c r="AF2212" s="565"/>
      <c r="AG2212" s="565" t="s">
        <v>699</v>
      </c>
      <c r="AH2212" s="565"/>
      <c r="AI2212" s="599">
        <v>930.22438324224481</v>
      </c>
      <c r="AK2212" s="1642"/>
      <c r="AL2212"/>
      <c r="AM2212"/>
      <c r="AO2212" t="e">
        <v>#NAME?</v>
      </c>
    </row>
    <row r="2213" spans="1:41" ht="14.45" customHeight="1" outlineLevel="1" x14ac:dyDescent="0.2">
      <c r="A2213" s="964"/>
      <c r="B2213" s="965" t="s">
        <v>2276</v>
      </c>
      <c r="C2213" s="990" t="s">
        <v>2537</v>
      </c>
      <c r="D2213" s="990" t="s">
        <v>2410</v>
      </c>
      <c r="E2213" s="571">
        <v>213</v>
      </c>
      <c r="F2213" s="568">
        <v>222</v>
      </c>
      <c r="G2213" s="568" t="s">
        <v>2505</v>
      </c>
      <c r="H2213" s="568"/>
      <c r="I2213" s="922"/>
      <c r="J2213" s="570" t="s">
        <v>2506</v>
      </c>
      <c r="K2213" s="565"/>
      <c r="L2213" s="675"/>
      <c r="M2213" s="565"/>
      <c r="N2213" s="565"/>
      <c r="O2213" s="565"/>
      <c r="P2213" s="565"/>
      <c r="Q2213" s="565"/>
      <c r="R2213" s="565"/>
      <c r="S2213" s="565"/>
      <c r="T2213" s="565"/>
      <c r="U2213" s="565"/>
      <c r="V2213" s="565"/>
      <c r="W2213" s="565"/>
      <c r="X2213" s="565"/>
      <c r="Y2213" s="565"/>
      <c r="Z2213" s="565"/>
      <c r="AA2213" s="565"/>
      <c r="AB2213" s="565"/>
      <c r="AC2213" s="565"/>
      <c r="AD2213" s="565"/>
      <c r="AE2213" s="565"/>
      <c r="AF2213" s="565"/>
      <c r="AG2213" s="565" t="s">
        <v>699</v>
      </c>
      <c r="AH2213" s="565"/>
      <c r="AI2213" s="599">
        <v>1192.453395797038</v>
      </c>
      <c r="AK2213" s="1642"/>
      <c r="AL2213"/>
      <c r="AM2213"/>
      <c r="AO2213" t="e">
        <v>#NAME?</v>
      </c>
    </row>
    <row r="2214" spans="1:41" ht="14.45" customHeight="1" outlineLevel="1" x14ac:dyDescent="0.2">
      <c r="A2214" s="964"/>
      <c r="B2214" s="965" t="s">
        <v>2276</v>
      </c>
      <c r="C2214" s="990" t="s">
        <v>2537</v>
      </c>
      <c r="D2214" s="990" t="s">
        <v>2410</v>
      </c>
      <c r="E2214" s="571">
        <v>213</v>
      </c>
      <c r="F2214" s="568">
        <v>222</v>
      </c>
      <c r="G2214" s="568" t="s">
        <v>2507</v>
      </c>
      <c r="H2214" s="568"/>
      <c r="I2214" s="922"/>
      <c r="J2214" s="570" t="s">
        <v>2508</v>
      </c>
      <c r="K2214" s="565"/>
      <c r="L2214" s="675"/>
      <c r="M2214" s="565"/>
      <c r="N2214" s="565"/>
      <c r="O2214" s="565"/>
      <c r="P2214" s="565"/>
      <c r="Q2214" s="565"/>
      <c r="R2214" s="565"/>
      <c r="S2214" s="565"/>
      <c r="T2214" s="565"/>
      <c r="U2214" s="565"/>
      <c r="V2214" s="565"/>
      <c r="W2214" s="565"/>
      <c r="X2214" s="565"/>
      <c r="Y2214" s="565"/>
      <c r="Z2214" s="565"/>
      <c r="AA2214" s="565"/>
      <c r="AB2214" s="565"/>
      <c r="AC2214" s="565"/>
      <c r="AD2214" s="565"/>
      <c r="AE2214" s="565"/>
      <c r="AF2214" s="565"/>
      <c r="AG2214" s="565" t="s">
        <v>699</v>
      </c>
      <c r="AH2214" s="565"/>
      <c r="AI2214" s="599">
        <v>1792.2828246074951</v>
      </c>
      <c r="AK2214" s="1642"/>
      <c r="AL2214"/>
      <c r="AM2214"/>
      <c r="AO2214" t="e">
        <v>#NAME?</v>
      </c>
    </row>
    <row r="2215" spans="1:41" ht="14.45" customHeight="1" outlineLevel="1" x14ac:dyDescent="0.2">
      <c r="A2215" s="964"/>
      <c r="B2215" s="965" t="s">
        <v>2276</v>
      </c>
      <c r="C2215" s="990" t="s">
        <v>2537</v>
      </c>
      <c r="D2215" s="990" t="s">
        <v>2410</v>
      </c>
      <c r="E2215" s="571">
        <v>213</v>
      </c>
      <c r="F2215" s="568">
        <v>222</v>
      </c>
      <c r="G2215" s="568" t="s">
        <v>2509</v>
      </c>
      <c r="H2215" s="568"/>
      <c r="I2215" s="922"/>
      <c r="J2215" s="570" t="s">
        <v>2510</v>
      </c>
      <c r="K2215" s="565"/>
      <c r="L2215" s="675"/>
      <c r="M2215" s="565"/>
      <c r="N2215" s="565"/>
      <c r="O2215" s="565"/>
      <c r="P2215" s="565"/>
      <c r="Q2215" s="565"/>
      <c r="R2215" s="565"/>
      <c r="S2215" s="565"/>
      <c r="T2215" s="565"/>
      <c r="U2215" s="565"/>
      <c r="V2215" s="565"/>
      <c r="W2215" s="565"/>
      <c r="X2215" s="565"/>
      <c r="Y2215" s="565"/>
      <c r="Z2215" s="565"/>
      <c r="AA2215" s="565"/>
      <c r="AB2215" s="565"/>
      <c r="AC2215" s="565"/>
      <c r="AD2215" s="565"/>
      <c r="AE2215" s="565"/>
      <c r="AF2215" s="565"/>
      <c r="AG2215" s="565" t="s">
        <v>699</v>
      </c>
      <c r="AH2215" s="565"/>
      <c r="AI2215" s="599">
        <v>2528.9487159783775</v>
      </c>
      <c r="AK2215" s="1642"/>
      <c r="AL2215"/>
      <c r="AM2215"/>
      <c r="AO2215" t="e">
        <v>#NAME?</v>
      </c>
    </row>
    <row r="2216" spans="1:41" ht="14.45" customHeight="1" outlineLevel="1" x14ac:dyDescent="0.2">
      <c r="A2216" s="964"/>
      <c r="B2216" s="965" t="s">
        <v>2276</v>
      </c>
      <c r="C2216" s="990" t="s">
        <v>2537</v>
      </c>
      <c r="D2216" s="990" t="s">
        <v>2410</v>
      </c>
      <c r="E2216" s="571">
        <v>213</v>
      </c>
      <c r="F2216" s="568">
        <v>222</v>
      </c>
      <c r="G2216" s="568" t="s">
        <v>2511</v>
      </c>
      <c r="H2216" s="568"/>
      <c r="I2216" s="922"/>
      <c r="J2216" s="570" t="s">
        <v>2512</v>
      </c>
      <c r="K2216" s="565"/>
      <c r="L2216" s="675"/>
      <c r="M2216" s="565"/>
      <c r="N2216" s="565"/>
      <c r="O2216" s="565"/>
      <c r="P2216" s="565"/>
      <c r="Q2216" s="565"/>
      <c r="R2216" s="565"/>
      <c r="S2216" s="565"/>
      <c r="T2216" s="565"/>
      <c r="U2216" s="565"/>
      <c r="V2216" s="565"/>
      <c r="W2216" s="565"/>
      <c r="X2216" s="565"/>
      <c r="Y2216" s="565"/>
      <c r="Z2216" s="565"/>
      <c r="AA2216" s="565"/>
      <c r="AB2216" s="565"/>
      <c r="AC2216" s="565"/>
      <c r="AD2216" s="565"/>
      <c r="AE2216" s="565"/>
      <c r="AF2216" s="565"/>
      <c r="AG2216" s="565" t="s">
        <v>699</v>
      </c>
      <c r="AH2216" s="565"/>
      <c r="AI2216" s="599">
        <v>1079.4801324258856</v>
      </c>
      <c r="AK2216" s="1642"/>
      <c r="AL2216"/>
      <c r="AM2216"/>
      <c r="AO2216" t="e">
        <v>#NAME?</v>
      </c>
    </row>
    <row r="2217" spans="1:41" ht="14.45" customHeight="1" outlineLevel="1" x14ac:dyDescent="0.2">
      <c r="A2217" s="964"/>
      <c r="B2217" s="965" t="s">
        <v>2276</v>
      </c>
      <c r="C2217" s="990" t="s">
        <v>2537</v>
      </c>
      <c r="D2217" s="990" t="s">
        <v>2410</v>
      </c>
      <c r="E2217" s="571">
        <v>213</v>
      </c>
      <c r="F2217" s="568">
        <v>222</v>
      </c>
      <c r="G2217" s="568" t="s">
        <v>2513</v>
      </c>
      <c r="H2217" s="568"/>
      <c r="I2217" s="922"/>
      <c r="J2217" s="570" t="s">
        <v>2514</v>
      </c>
      <c r="K2217" s="565"/>
      <c r="L2217" s="675"/>
      <c r="M2217" s="565"/>
      <c r="N2217" s="565"/>
      <c r="O2217" s="565"/>
      <c r="P2217" s="565"/>
      <c r="Q2217" s="565"/>
      <c r="R2217" s="565"/>
      <c r="S2217" s="565"/>
      <c r="T2217" s="565"/>
      <c r="U2217" s="565"/>
      <c r="V2217" s="565"/>
      <c r="W2217" s="565"/>
      <c r="X2217" s="565"/>
      <c r="Y2217" s="565"/>
      <c r="Z2217" s="565"/>
      <c r="AA2217" s="565"/>
      <c r="AB2217" s="565"/>
      <c r="AC2217" s="565"/>
      <c r="AD2217" s="565"/>
      <c r="AE2217" s="565"/>
      <c r="AF2217" s="565"/>
      <c r="AG2217" s="565" t="s">
        <v>699</v>
      </c>
      <c r="AH2217" s="565"/>
      <c r="AI2217" s="599">
        <v>1349.7230791519385</v>
      </c>
      <c r="AK2217" s="1642"/>
      <c r="AL2217"/>
      <c r="AM2217"/>
      <c r="AO2217" t="e">
        <v>#NAME?</v>
      </c>
    </row>
    <row r="2218" spans="1:41" ht="14.45" customHeight="1" outlineLevel="1" x14ac:dyDescent="0.2">
      <c r="A2218" s="964"/>
      <c r="B2218" s="965" t="s">
        <v>2276</v>
      </c>
      <c r="C2218" s="990" t="s">
        <v>2537</v>
      </c>
      <c r="D2218" s="990" t="s">
        <v>2410</v>
      </c>
      <c r="E2218" s="571">
        <v>213</v>
      </c>
      <c r="F2218" s="568">
        <v>222</v>
      </c>
      <c r="G2218" s="568" t="s">
        <v>2515</v>
      </c>
      <c r="H2218" s="568"/>
      <c r="I2218" s="922"/>
      <c r="J2218" s="570" t="s">
        <v>2516</v>
      </c>
      <c r="K2218" s="565"/>
      <c r="L2218" s="675"/>
      <c r="M2218" s="565"/>
      <c r="N2218" s="565"/>
      <c r="O2218" s="565"/>
      <c r="P2218" s="565"/>
      <c r="Q2218" s="565"/>
      <c r="R2218" s="565"/>
      <c r="S2218" s="565"/>
      <c r="T2218" s="565"/>
      <c r="U2218" s="565"/>
      <c r="V2218" s="565"/>
      <c r="W2218" s="565"/>
      <c r="X2218" s="565"/>
      <c r="Y2218" s="565"/>
      <c r="Z2218" s="565"/>
      <c r="AA2218" s="565"/>
      <c r="AB2218" s="565"/>
      <c r="AC2218" s="565"/>
      <c r="AD2218" s="565"/>
      <c r="AE2218" s="565"/>
      <c r="AF2218" s="565"/>
      <c r="AG2218" s="565" t="s">
        <v>699</v>
      </c>
      <c r="AH2218" s="565"/>
      <c r="AI2218" s="599">
        <v>1840.6703680367689</v>
      </c>
      <c r="AK2218" s="1642"/>
      <c r="AL2218"/>
      <c r="AM2218"/>
      <c r="AO2218" t="e">
        <v>#NAME?</v>
      </c>
    </row>
    <row r="2219" spans="1:41" ht="14.45" customHeight="1" outlineLevel="1" x14ac:dyDescent="0.2">
      <c r="A2219" s="964"/>
      <c r="B2219" s="965" t="s">
        <v>2276</v>
      </c>
      <c r="C2219" s="990" t="s">
        <v>2537</v>
      </c>
      <c r="D2219" s="990" t="s">
        <v>2410</v>
      </c>
      <c r="E2219" s="571">
        <v>213</v>
      </c>
      <c r="F2219" s="568">
        <v>222</v>
      </c>
      <c r="G2219" s="568" t="s">
        <v>2517</v>
      </c>
      <c r="H2219" s="568"/>
      <c r="I2219" s="922"/>
      <c r="J2219" s="570" t="s">
        <v>2518</v>
      </c>
      <c r="K2219" s="565"/>
      <c r="L2219" s="675"/>
      <c r="M2219" s="565"/>
      <c r="N2219" s="565"/>
      <c r="O2219" s="565"/>
      <c r="P2219" s="565"/>
      <c r="Q2219" s="565"/>
      <c r="R2219" s="565"/>
      <c r="S2219" s="565"/>
      <c r="T2219" s="565"/>
      <c r="U2219" s="565"/>
      <c r="V2219" s="565"/>
      <c r="W2219" s="565"/>
      <c r="X2219" s="565"/>
      <c r="Y2219" s="565"/>
      <c r="Z2219" s="565"/>
      <c r="AA2219" s="565"/>
      <c r="AB2219" s="565"/>
      <c r="AC2219" s="565"/>
      <c r="AD2219" s="565"/>
      <c r="AE2219" s="565"/>
      <c r="AF2219" s="565"/>
      <c r="AG2219" s="565" t="s">
        <v>699</v>
      </c>
      <c r="AH2219" s="565"/>
      <c r="AI2219" s="599">
        <v>2601.8773518076509</v>
      </c>
      <c r="AK2219" s="1642"/>
      <c r="AL2219"/>
      <c r="AM2219"/>
      <c r="AO2219" t="e">
        <v>#NAME?</v>
      </c>
    </row>
    <row r="2220" spans="1:41" ht="14.45" customHeight="1" outlineLevel="1" x14ac:dyDescent="0.2">
      <c r="A2220" s="964"/>
      <c r="B2220" s="965" t="s">
        <v>2276</v>
      </c>
      <c r="C2220" s="990" t="s">
        <v>2537</v>
      </c>
      <c r="D2220" s="990" t="s">
        <v>2410</v>
      </c>
      <c r="E2220" s="571">
        <v>213</v>
      </c>
      <c r="F2220" s="568">
        <v>222</v>
      </c>
      <c r="G2220" s="568" t="s">
        <v>2519</v>
      </c>
      <c r="H2220" s="568"/>
      <c r="I2220" s="922"/>
      <c r="J2220" s="570" t="s">
        <v>2520</v>
      </c>
      <c r="K2220" s="565"/>
      <c r="L2220" s="675"/>
      <c r="M2220" s="565"/>
      <c r="N2220" s="565"/>
      <c r="O2220" s="565"/>
      <c r="P2220" s="565"/>
      <c r="Q2220" s="565"/>
      <c r="R2220" s="565"/>
      <c r="S2220" s="565"/>
      <c r="T2220" s="565"/>
      <c r="U2220" s="565"/>
      <c r="V2220" s="565"/>
      <c r="W2220" s="565"/>
      <c r="X2220" s="565"/>
      <c r="Y2220" s="565"/>
      <c r="Z2220" s="565"/>
      <c r="AA2220" s="565"/>
      <c r="AB2220" s="565"/>
      <c r="AC2220" s="565"/>
      <c r="AD2220" s="565"/>
      <c r="AE2220" s="565"/>
      <c r="AF2220" s="565"/>
      <c r="AG2220" s="565" t="s">
        <v>699</v>
      </c>
      <c r="AH2220" s="565"/>
      <c r="AI2220" s="599">
        <v>1773.0236704950021</v>
      </c>
      <c r="AK2220" s="1642"/>
      <c r="AL2220"/>
      <c r="AM2220"/>
      <c r="AO2220" t="e">
        <v>#NAME?</v>
      </c>
    </row>
    <row r="2221" spans="1:41" ht="14.45" customHeight="1" outlineLevel="1" x14ac:dyDescent="0.2">
      <c r="A2221" s="964"/>
      <c r="B2221" s="965" t="s">
        <v>2276</v>
      </c>
      <c r="C2221" s="990" t="s">
        <v>2537</v>
      </c>
      <c r="D2221" s="990" t="s">
        <v>2410</v>
      </c>
      <c r="E2221" s="571">
        <v>213</v>
      </c>
      <c r="F2221" s="568">
        <v>222</v>
      </c>
      <c r="G2221" s="568" t="s">
        <v>2521</v>
      </c>
      <c r="H2221" s="568"/>
      <c r="I2221" s="922"/>
      <c r="J2221" s="570" t="s">
        <v>2522</v>
      </c>
      <c r="K2221" s="565"/>
      <c r="L2221" s="675"/>
      <c r="M2221" s="565"/>
      <c r="N2221" s="565"/>
      <c r="O2221" s="565"/>
      <c r="P2221" s="565"/>
      <c r="Q2221" s="565"/>
      <c r="R2221" s="565"/>
      <c r="S2221" s="565"/>
      <c r="T2221" s="565"/>
      <c r="U2221" s="565"/>
      <c r="V2221" s="565"/>
      <c r="W2221" s="565"/>
      <c r="X2221" s="565"/>
      <c r="Y2221" s="565"/>
      <c r="Z2221" s="565"/>
      <c r="AA2221" s="565"/>
      <c r="AB2221" s="565"/>
      <c r="AC2221" s="565"/>
      <c r="AD2221" s="565"/>
      <c r="AE2221" s="565"/>
      <c r="AF2221" s="565"/>
      <c r="AG2221" s="565" t="s">
        <v>699</v>
      </c>
      <c r="AH2221" s="565"/>
      <c r="AI2221" s="599">
        <v>847.66592421297639</v>
      </c>
      <c r="AK2221" s="1642"/>
      <c r="AL2221"/>
      <c r="AM2221"/>
      <c r="AO2221" t="e">
        <v>#NAME?</v>
      </c>
    </row>
    <row r="2222" spans="1:41" ht="14.45" customHeight="1" outlineLevel="1" x14ac:dyDescent="0.2">
      <c r="A2222" s="964"/>
      <c r="B2222" s="965" t="s">
        <v>2276</v>
      </c>
      <c r="C2222" s="990" t="s">
        <v>2537</v>
      </c>
      <c r="D2222" s="990" t="s">
        <v>2410</v>
      </c>
      <c r="E2222" s="571">
        <v>213</v>
      </c>
      <c r="F2222" s="568">
        <v>222</v>
      </c>
      <c r="G2222" s="568" t="s">
        <v>2523</v>
      </c>
      <c r="H2222" s="568"/>
      <c r="I2222" s="922"/>
      <c r="J2222" s="570" t="s">
        <v>2524</v>
      </c>
      <c r="K2222" s="565"/>
      <c r="L2222" s="675"/>
      <c r="M2222" s="565"/>
      <c r="N2222" s="565"/>
      <c r="O2222" s="565"/>
      <c r="P2222" s="565"/>
      <c r="Q2222" s="565"/>
      <c r="R2222" s="565"/>
      <c r="S2222" s="565"/>
      <c r="T2222" s="565"/>
      <c r="U2222" s="565"/>
      <c r="V2222" s="565"/>
      <c r="W2222" s="565"/>
      <c r="X2222" s="565"/>
      <c r="Y2222" s="565"/>
      <c r="Z2222" s="565"/>
      <c r="AA2222" s="565"/>
      <c r="AB2222" s="565"/>
      <c r="AC2222" s="565"/>
      <c r="AD2222" s="565"/>
      <c r="AE2222" s="565"/>
      <c r="AF2222" s="565"/>
      <c r="AG2222" s="565" t="s">
        <v>699</v>
      </c>
      <c r="AH2222" s="565"/>
      <c r="AI2222" s="599">
        <v>411.09079883721483</v>
      </c>
      <c r="AK2222" s="1642"/>
      <c r="AL2222"/>
      <c r="AM2222"/>
      <c r="AO2222" t="e">
        <v>#NAME?</v>
      </c>
    </row>
    <row r="2223" spans="1:41" ht="14.45" customHeight="1" outlineLevel="1" x14ac:dyDescent="0.2">
      <c r="A2223" s="964"/>
      <c r="B2223" s="965" t="s">
        <v>2276</v>
      </c>
      <c r="C2223" s="990" t="s">
        <v>2537</v>
      </c>
      <c r="D2223" s="990" t="s">
        <v>2410</v>
      </c>
      <c r="E2223" s="571">
        <v>213</v>
      </c>
      <c r="F2223" s="568">
        <v>222</v>
      </c>
      <c r="G2223" s="568" t="s">
        <v>2525</v>
      </c>
      <c r="H2223" s="568"/>
      <c r="I2223" s="922"/>
      <c r="J2223" s="570" t="s">
        <v>2526</v>
      </c>
      <c r="K2223" s="565"/>
      <c r="L2223" s="675"/>
      <c r="M2223" s="565"/>
      <c r="N2223" s="565"/>
      <c r="O2223" s="565"/>
      <c r="P2223" s="565"/>
      <c r="Q2223" s="565"/>
      <c r="R2223" s="565"/>
      <c r="S2223" s="565"/>
      <c r="T2223" s="565"/>
      <c r="U2223" s="565"/>
      <c r="V2223" s="565"/>
      <c r="W2223" s="565"/>
      <c r="X2223" s="565"/>
      <c r="Y2223" s="565"/>
      <c r="Z2223" s="565"/>
      <c r="AA2223" s="565"/>
      <c r="AB2223" s="565"/>
      <c r="AC2223" s="565"/>
      <c r="AD2223" s="565"/>
      <c r="AE2223" s="565"/>
      <c r="AF2223" s="565"/>
      <c r="AG2223" s="565" t="s">
        <v>699</v>
      </c>
      <c r="AH2223" s="565"/>
      <c r="AI2223" s="599">
        <v>126.39283028226554</v>
      </c>
      <c r="AK2223" s="1642"/>
      <c r="AL2223"/>
      <c r="AM2223"/>
      <c r="AO2223" t="e">
        <v>#NAME?</v>
      </c>
    </row>
    <row r="2224" spans="1:41" ht="14.45" customHeight="1" outlineLevel="1" x14ac:dyDescent="0.2">
      <c r="A2224" s="964"/>
      <c r="B2224" s="965" t="s">
        <v>2276</v>
      </c>
      <c r="C2224" s="990" t="s">
        <v>2537</v>
      </c>
      <c r="D2224" s="990" t="s">
        <v>2410</v>
      </c>
      <c r="E2224" s="571">
        <v>213</v>
      </c>
      <c r="F2224" s="568">
        <v>222</v>
      </c>
      <c r="G2224" s="568" t="s">
        <v>2653</v>
      </c>
      <c r="H2224" s="568"/>
      <c r="I2224" s="922"/>
      <c r="J2224" s="570" t="s">
        <v>2661</v>
      </c>
      <c r="K2224" s="565"/>
      <c r="L2224" s="675"/>
      <c r="M2224" s="565"/>
      <c r="N2224" s="565"/>
      <c r="O2224" s="565"/>
      <c r="P2224" s="565"/>
      <c r="Q2224" s="565"/>
      <c r="R2224" s="565"/>
      <c r="S2224" s="565"/>
      <c r="T2224" s="565"/>
      <c r="U2224" s="565"/>
      <c r="V2224" s="565"/>
      <c r="W2224" s="565"/>
      <c r="X2224" s="565"/>
      <c r="Y2224" s="565"/>
      <c r="Z2224" s="565"/>
      <c r="AA2224" s="565"/>
      <c r="AB2224" s="565"/>
      <c r="AC2224" s="565"/>
      <c r="AD2224" s="565"/>
      <c r="AE2224" s="565"/>
      <c r="AF2224" s="565"/>
      <c r="AG2224" s="565" t="s">
        <v>699</v>
      </c>
      <c r="AH2224" s="565"/>
      <c r="AI2224" s="599">
        <v>62.708909138011251</v>
      </c>
      <c r="AK2224" s="1642"/>
      <c r="AL2224"/>
      <c r="AM2224"/>
      <c r="AO2224" t="e">
        <v>#NAME?</v>
      </c>
    </row>
    <row r="2225" spans="1:41" ht="14.45" customHeight="1" outlineLevel="1" x14ac:dyDescent="0.2">
      <c r="A2225" s="964"/>
      <c r="B2225" s="965" t="s">
        <v>2276</v>
      </c>
      <c r="C2225" s="990" t="s">
        <v>2537</v>
      </c>
      <c r="D2225" s="990" t="s">
        <v>2410</v>
      </c>
      <c r="E2225" s="571">
        <v>213</v>
      </c>
      <c r="F2225" s="568">
        <v>222</v>
      </c>
      <c r="G2225" s="568" t="s">
        <v>2654</v>
      </c>
      <c r="H2225" s="568"/>
      <c r="I2225" s="922"/>
      <c r="J2225" s="570" t="s">
        <v>2662</v>
      </c>
      <c r="K2225" s="565"/>
      <c r="L2225" s="675"/>
      <c r="M2225" s="565"/>
      <c r="N2225" s="565"/>
      <c r="O2225" s="565"/>
      <c r="P2225" s="565"/>
      <c r="Q2225" s="565"/>
      <c r="R2225" s="565"/>
      <c r="S2225" s="565"/>
      <c r="T2225" s="565"/>
      <c r="U2225" s="565"/>
      <c r="V2225" s="565"/>
      <c r="W2225" s="565"/>
      <c r="X2225" s="565"/>
      <c r="Y2225" s="565"/>
      <c r="Z2225" s="565"/>
      <c r="AA2225" s="565"/>
      <c r="AB2225" s="565"/>
      <c r="AC2225" s="565"/>
      <c r="AD2225" s="565"/>
      <c r="AE2225" s="565"/>
      <c r="AF2225" s="565"/>
      <c r="AG2225" s="565" t="s">
        <v>699</v>
      </c>
      <c r="AH2225" s="565"/>
      <c r="AI2225" s="599">
        <v>17.167605798354</v>
      </c>
      <c r="AK2225" s="1642"/>
      <c r="AL2225"/>
      <c r="AM2225"/>
      <c r="AO2225" t="e">
        <v>#NAME?</v>
      </c>
    </row>
    <row r="2226" spans="1:41" ht="14.45" customHeight="1" outlineLevel="1" x14ac:dyDescent="0.2">
      <c r="A2226" s="964"/>
      <c r="B2226" s="965" t="s">
        <v>2276</v>
      </c>
      <c r="C2226" s="990" t="s">
        <v>2537</v>
      </c>
      <c r="D2226" s="990" t="s">
        <v>2410</v>
      </c>
      <c r="E2226" s="571">
        <v>213</v>
      </c>
      <c r="F2226" s="568">
        <v>222</v>
      </c>
      <c r="G2226" s="568" t="s">
        <v>2655</v>
      </c>
      <c r="H2226" s="568"/>
      <c r="I2226" s="922"/>
      <c r="J2226" s="570" t="s">
        <v>2663</v>
      </c>
      <c r="K2226" s="565"/>
      <c r="L2226" s="675"/>
      <c r="M2226" s="565"/>
      <c r="N2226" s="565"/>
      <c r="O2226" s="565"/>
      <c r="P2226" s="565"/>
      <c r="Q2226" s="565"/>
      <c r="R2226" s="565"/>
      <c r="S2226" s="565"/>
      <c r="T2226" s="565"/>
      <c r="U2226" s="565"/>
      <c r="V2226" s="565"/>
      <c r="W2226" s="565"/>
      <c r="X2226" s="565"/>
      <c r="Y2226" s="565"/>
      <c r="Z2226" s="565"/>
      <c r="AA2226" s="565"/>
      <c r="AB2226" s="565"/>
      <c r="AC2226" s="565"/>
      <c r="AD2226" s="565"/>
      <c r="AE2226" s="565"/>
      <c r="AF2226" s="565"/>
      <c r="AG2226" s="565" t="s">
        <v>699</v>
      </c>
      <c r="AH2226" s="565"/>
      <c r="AI2226" s="599">
        <v>62.768040124435011</v>
      </c>
      <c r="AK2226" s="1642"/>
      <c r="AL2226"/>
      <c r="AM2226"/>
      <c r="AO2226" t="e">
        <v>#NAME?</v>
      </c>
    </row>
    <row r="2227" spans="1:41" ht="14.45" customHeight="1" outlineLevel="1" x14ac:dyDescent="0.2">
      <c r="A2227" s="964"/>
      <c r="B2227" s="965" t="s">
        <v>2276</v>
      </c>
      <c r="C2227" s="990" t="s">
        <v>2537</v>
      </c>
      <c r="D2227" s="990" t="s">
        <v>2410</v>
      </c>
      <c r="E2227" s="571">
        <v>213</v>
      </c>
      <c r="F2227" s="568">
        <v>222</v>
      </c>
      <c r="G2227" s="568" t="s">
        <v>2656</v>
      </c>
      <c r="H2227" s="568"/>
      <c r="I2227" s="922"/>
      <c r="J2227" s="570" t="s">
        <v>2664</v>
      </c>
      <c r="K2227" s="565"/>
      <c r="L2227" s="675"/>
      <c r="M2227" s="565"/>
      <c r="N2227" s="565"/>
      <c r="O2227" s="565"/>
      <c r="P2227" s="565"/>
      <c r="Q2227" s="565"/>
      <c r="R2227" s="565"/>
      <c r="S2227" s="565"/>
      <c r="T2227" s="565"/>
      <c r="U2227" s="565"/>
      <c r="V2227" s="565"/>
      <c r="W2227" s="565"/>
      <c r="X2227" s="565"/>
      <c r="Y2227" s="565"/>
      <c r="Z2227" s="565"/>
      <c r="AA2227" s="565"/>
      <c r="AB2227" s="565"/>
      <c r="AC2227" s="565"/>
      <c r="AD2227" s="565"/>
      <c r="AE2227" s="565"/>
      <c r="AF2227" s="565"/>
      <c r="AG2227" s="565" t="s">
        <v>699</v>
      </c>
      <c r="AH2227" s="565"/>
      <c r="AI2227" s="599">
        <v>121.95546763555778</v>
      </c>
      <c r="AK2227" s="1642"/>
      <c r="AL2227"/>
      <c r="AM2227"/>
    </row>
    <row r="2228" spans="1:41" ht="14.45" customHeight="1" outlineLevel="1" x14ac:dyDescent="0.2">
      <c r="A2228" s="964"/>
      <c r="B2228" s="965" t="s">
        <v>2276</v>
      </c>
      <c r="C2228" s="990" t="s">
        <v>2537</v>
      </c>
      <c r="D2228" s="990" t="s">
        <v>2410</v>
      </c>
      <c r="E2228" s="571">
        <v>213</v>
      </c>
      <c r="F2228" s="568">
        <v>222</v>
      </c>
      <c r="G2228" s="568" t="s">
        <v>2657</v>
      </c>
      <c r="H2228" s="568"/>
      <c r="I2228" s="922"/>
      <c r="J2228" s="570" t="s">
        <v>2665</v>
      </c>
      <c r="K2228" s="565"/>
      <c r="L2228" s="675"/>
      <c r="M2228" s="565"/>
      <c r="N2228" s="565"/>
      <c r="O2228" s="565"/>
      <c r="P2228" s="565"/>
      <c r="Q2228" s="565"/>
      <c r="R2228" s="565"/>
      <c r="S2228" s="565"/>
      <c r="T2228" s="565"/>
      <c r="U2228" s="565"/>
      <c r="V2228" s="565"/>
      <c r="W2228" s="565"/>
      <c r="X2228" s="565"/>
      <c r="Y2228" s="565"/>
      <c r="Z2228" s="565"/>
      <c r="AA2228" s="565"/>
      <c r="AB2228" s="565"/>
      <c r="AC2228" s="565"/>
      <c r="AD2228" s="565"/>
      <c r="AE2228" s="565"/>
      <c r="AF2228" s="565"/>
      <c r="AG2228" s="565" t="s">
        <v>699</v>
      </c>
      <c r="AH2228" s="565"/>
      <c r="AI2228" s="599">
        <v>297.10106003736911</v>
      </c>
      <c r="AK2228" s="1642"/>
      <c r="AL2228"/>
      <c r="AM2228"/>
    </row>
    <row r="2229" spans="1:41" ht="14.45" customHeight="1" outlineLevel="1" x14ac:dyDescent="0.2">
      <c r="A2229" s="964"/>
      <c r="B2229" s="965" t="s">
        <v>2276</v>
      </c>
      <c r="C2229" s="990" t="s">
        <v>2537</v>
      </c>
      <c r="D2229" s="990" t="s">
        <v>2410</v>
      </c>
      <c r="E2229" s="571">
        <v>213</v>
      </c>
      <c r="F2229" s="568">
        <v>222</v>
      </c>
      <c r="G2229" s="568" t="s">
        <v>3327</v>
      </c>
      <c r="H2229" s="568"/>
      <c r="I2229" s="922"/>
      <c r="J2229" s="568" t="s">
        <v>3328</v>
      </c>
      <c r="K2229" s="565"/>
      <c r="L2229" s="675"/>
      <c r="M2229" s="565"/>
      <c r="N2229" s="565"/>
      <c r="O2229" s="565"/>
      <c r="P2229" s="565"/>
      <c r="Q2229" s="565"/>
      <c r="R2229" s="565"/>
      <c r="S2229" s="565"/>
      <c r="T2229" s="565"/>
      <c r="U2229" s="565"/>
      <c r="V2229" s="565"/>
      <c r="W2229" s="565"/>
      <c r="X2229" s="565"/>
      <c r="Y2229" s="565"/>
      <c r="Z2229" s="565"/>
      <c r="AA2229" s="565"/>
      <c r="AB2229" s="565"/>
      <c r="AC2229" s="565"/>
      <c r="AD2229" s="565"/>
      <c r="AE2229" s="565"/>
      <c r="AF2229" s="565"/>
      <c r="AG2229" s="565" t="s">
        <v>699</v>
      </c>
      <c r="AH2229" s="565"/>
      <c r="AI2229" s="599">
        <v>187.49</v>
      </c>
      <c r="AK2229" s="1642"/>
      <c r="AL2229"/>
      <c r="AM2229"/>
    </row>
    <row r="2230" spans="1:41" ht="14.45" customHeight="1" outlineLevel="1" x14ac:dyDescent="0.2">
      <c r="A2230" s="964"/>
      <c r="B2230" s="965" t="s">
        <v>2276</v>
      </c>
      <c r="C2230" s="990" t="s">
        <v>2537</v>
      </c>
      <c r="D2230" s="990" t="s">
        <v>2410</v>
      </c>
      <c r="E2230" s="571">
        <v>213</v>
      </c>
      <c r="F2230" s="568">
        <v>222</v>
      </c>
      <c r="G2230" s="568" t="s">
        <v>3329</v>
      </c>
      <c r="H2230" s="568"/>
      <c r="I2230" s="922"/>
      <c r="J2230" s="568" t="s">
        <v>3330</v>
      </c>
      <c r="K2230" s="565"/>
      <c r="L2230" s="675"/>
      <c r="M2230" s="565"/>
      <c r="N2230" s="565"/>
      <c r="O2230" s="565"/>
      <c r="P2230" s="565"/>
      <c r="Q2230" s="565"/>
      <c r="R2230" s="565"/>
      <c r="S2230" s="565"/>
      <c r="T2230" s="565"/>
      <c r="U2230" s="565"/>
      <c r="V2230" s="565"/>
      <c r="W2230" s="565"/>
      <c r="X2230" s="565"/>
      <c r="Y2230" s="565"/>
      <c r="Z2230" s="565"/>
      <c r="AA2230" s="565"/>
      <c r="AB2230" s="565"/>
      <c r="AC2230" s="565"/>
      <c r="AD2230" s="565"/>
      <c r="AE2230" s="565"/>
      <c r="AF2230" s="565"/>
      <c r="AG2230" s="565" t="s">
        <v>699</v>
      </c>
      <c r="AH2230" s="565"/>
      <c r="AI2230" s="599">
        <v>35.700000000000003</v>
      </c>
      <c r="AK2230" s="1642"/>
      <c r="AL2230"/>
      <c r="AM2230"/>
    </row>
    <row r="2231" spans="1:41" ht="14.45" customHeight="1" outlineLevel="1" x14ac:dyDescent="0.2">
      <c r="A2231" s="964"/>
      <c r="B2231" s="965" t="s">
        <v>2276</v>
      </c>
      <c r="C2231" s="990" t="s">
        <v>2537</v>
      </c>
      <c r="D2231" s="990" t="s">
        <v>2410</v>
      </c>
      <c r="E2231" s="571">
        <v>213</v>
      </c>
      <c r="F2231" s="568">
        <v>222</v>
      </c>
      <c r="G2231" s="568" t="s">
        <v>3331</v>
      </c>
      <c r="H2231" s="568"/>
      <c r="I2231" s="922"/>
      <c r="J2231" s="568" t="s">
        <v>3332</v>
      </c>
      <c r="K2231" s="565"/>
      <c r="L2231" s="675"/>
      <c r="M2231" s="565"/>
      <c r="N2231" s="565"/>
      <c r="O2231" s="565"/>
      <c r="P2231" s="565"/>
      <c r="Q2231" s="565"/>
      <c r="R2231" s="565"/>
      <c r="S2231" s="565"/>
      <c r="T2231" s="565"/>
      <c r="U2231" s="565"/>
      <c r="V2231" s="565"/>
      <c r="W2231" s="565"/>
      <c r="X2231" s="565"/>
      <c r="Y2231" s="565"/>
      <c r="Z2231" s="565"/>
      <c r="AA2231" s="565"/>
      <c r="AB2231" s="565"/>
      <c r="AC2231" s="565"/>
      <c r="AD2231" s="565"/>
      <c r="AE2231" s="565"/>
      <c r="AF2231" s="565"/>
      <c r="AG2231" s="565" t="s">
        <v>699</v>
      </c>
      <c r="AH2231" s="565"/>
      <c r="AI2231" s="599">
        <v>116.28</v>
      </c>
      <c r="AK2231" s="1642"/>
      <c r="AL2231"/>
      <c r="AM2231"/>
    </row>
    <row r="2232" spans="1:41" ht="14.45" customHeight="1" outlineLevel="1" x14ac:dyDescent="0.2">
      <c r="A2232" s="964"/>
      <c r="B2232" s="965" t="s">
        <v>2276</v>
      </c>
      <c r="C2232" s="990" t="s">
        <v>2537</v>
      </c>
      <c r="D2232" s="990" t="s">
        <v>2410</v>
      </c>
      <c r="E2232" s="571">
        <v>213</v>
      </c>
      <c r="F2232" s="568">
        <v>222</v>
      </c>
      <c r="G2232" s="568" t="s">
        <v>3333</v>
      </c>
      <c r="H2232" s="568"/>
      <c r="I2232" s="922"/>
      <c r="J2232" s="568" t="s">
        <v>3334</v>
      </c>
      <c r="K2232" s="565"/>
      <c r="L2232" s="675"/>
      <c r="M2232" s="565"/>
      <c r="N2232" s="565"/>
      <c r="O2232" s="565"/>
      <c r="P2232" s="565"/>
      <c r="Q2232" s="565"/>
      <c r="R2232" s="565"/>
      <c r="S2232" s="565"/>
      <c r="T2232" s="565"/>
      <c r="U2232" s="565"/>
      <c r="V2232" s="565"/>
      <c r="W2232" s="565"/>
      <c r="X2232" s="565"/>
      <c r="Y2232" s="565"/>
      <c r="Z2232" s="565"/>
      <c r="AA2232" s="565"/>
      <c r="AB2232" s="565"/>
      <c r="AC2232" s="565"/>
      <c r="AD2232" s="565"/>
      <c r="AE2232" s="565"/>
      <c r="AF2232" s="565"/>
      <c r="AG2232" s="565" t="s">
        <v>699</v>
      </c>
      <c r="AH2232" s="565"/>
      <c r="AI2232" s="599">
        <v>1272.21</v>
      </c>
      <c r="AK2232" s="1642"/>
      <c r="AL2232"/>
      <c r="AM2232"/>
    </row>
    <row r="2233" spans="1:41" ht="14.45" customHeight="1" outlineLevel="1" x14ac:dyDescent="0.2">
      <c r="A2233" s="964"/>
      <c r="B2233" s="965" t="s">
        <v>2276</v>
      </c>
      <c r="C2233" s="990" t="s">
        <v>2537</v>
      </c>
      <c r="D2233" s="990" t="s">
        <v>2410</v>
      </c>
      <c r="E2233" s="571">
        <v>213</v>
      </c>
      <c r="F2233" s="568">
        <v>222</v>
      </c>
      <c r="G2233" s="568" t="s">
        <v>3335</v>
      </c>
      <c r="H2233" s="568"/>
      <c r="I2233" s="922"/>
      <c r="J2233" s="568" t="s">
        <v>3336</v>
      </c>
      <c r="K2233" s="565"/>
      <c r="L2233" s="675"/>
      <c r="M2233" s="565"/>
      <c r="N2233" s="565"/>
      <c r="O2233" s="565"/>
      <c r="P2233" s="565"/>
      <c r="Q2233" s="565"/>
      <c r="R2233" s="565"/>
      <c r="S2233" s="565"/>
      <c r="T2233" s="565"/>
      <c r="U2233" s="565"/>
      <c r="V2233" s="565"/>
      <c r="W2233" s="565"/>
      <c r="X2233" s="565"/>
      <c r="Y2233" s="565"/>
      <c r="Z2233" s="565"/>
      <c r="AA2233" s="565"/>
      <c r="AB2233" s="565"/>
      <c r="AC2233" s="565"/>
      <c r="AD2233" s="565"/>
      <c r="AE2233" s="565"/>
      <c r="AF2233" s="565"/>
      <c r="AG2233" s="565" t="s">
        <v>699</v>
      </c>
      <c r="AH2233" s="565"/>
      <c r="AI2233" s="599">
        <v>1160.25</v>
      </c>
      <c r="AK2233" s="1642"/>
      <c r="AL2233"/>
      <c r="AM2233"/>
    </row>
    <row r="2234" spans="1:41" ht="14.45" customHeight="1" outlineLevel="1" x14ac:dyDescent="0.2">
      <c r="A2234" s="964"/>
      <c r="B2234" s="965" t="s">
        <v>2276</v>
      </c>
      <c r="C2234" s="990" t="s">
        <v>2537</v>
      </c>
      <c r="D2234" s="990" t="s">
        <v>2410</v>
      </c>
      <c r="E2234" s="571">
        <v>213</v>
      </c>
      <c r="F2234" s="568">
        <v>222</v>
      </c>
      <c r="G2234" s="568" t="s">
        <v>3337</v>
      </c>
      <c r="H2234" s="568"/>
      <c r="I2234" s="922"/>
      <c r="J2234" s="568" t="s">
        <v>3338</v>
      </c>
      <c r="K2234" s="565"/>
      <c r="L2234" s="675"/>
      <c r="M2234" s="565"/>
      <c r="N2234" s="565"/>
      <c r="O2234" s="565"/>
      <c r="P2234" s="565"/>
      <c r="Q2234" s="565"/>
      <c r="R2234" s="565"/>
      <c r="S2234" s="565"/>
      <c r="T2234" s="565"/>
      <c r="U2234" s="565"/>
      <c r="V2234" s="565"/>
      <c r="W2234" s="565"/>
      <c r="X2234" s="565"/>
      <c r="Y2234" s="565"/>
      <c r="Z2234" s="565"/>
      <c r="AA2234" s="565"/>
      <c r="AB2234" s="565"/>
      <c r="AC2234" s="565"/>
      <c r="AD2234" s="565"/>
      <c r="AE2234" s="565"/>
      <c r="AF2234" s="565"/>
      <c r="AG2234" s="565" t="s">
        <v>699</v>
      </c>
      <c r="AH2234" s="565"/>
      <c r="AI2234" s="599">
        <v>3473.96</v>
      </c>
      <c r="AK2234" s="1642"/>
      <c r="AL2234"/>
      <c r="AM2234"/>
    </row>
    <row r="2235" spans="1:41" ht="16.5" customHeight="1" x14ac:dyDescent="0.25">
      <c r="A2235" s="793" t="s">
        <v>2381</v>
      </c>
      <c r="B2235" s="809" t="s">
        <v>2276</v>
      </c>
      <c r="C2235" s="988" t="s">
        <v>2537</v>
      </c>
      <c r="D2235" s="988" t="s">
        <v>1015</v>
      </c>
      <c r="E2235" s="945">
        <v>221</v>
      </c>
      <c r="F2235" s="945">
        <v>230</v>
      </c>
      <c r="G2235" s="945" t="s">
        <v>1016</v>
      </c>
      <c r="H2235" s="586" t="s">
        <v>2306</v>
      </c>
      <c r="I2235" s="925"/>
      <c r="J2235" s="589" t="s">
        <v>1015</v>
      </c>
      <c r="K2235" s="586"/>
      <c r="L2235" s="673"/>
      <c r="M2235" s="586"/>
      <c r="N2235" s="1080"/>
      <c r="O2235" s="586"/>
      <c r="P2235" s="586"/>
      <c r="Q2235" s="1080"/>
      <c r="R2235" s="1080"/>
      <c r="S2235" s="1080"/>
      <c r="T2235" s="586"/>
      <c r="U2235" s="586"/>
      <c r="V2235" s="586"/>
      <c r="W2235" s="586"/>
      <c r="X2235" s="586"/>
      <c r="Y2235" s="586"/>
      <c r="Z2235" s="1080"/>
      <c r="AA2235" s="1080"/>
      <c r="AB2235" s="1080"/>
      <c r="AC2235" s="1080"/>
      <c r="AD2235" s="1080"/>
      <c r="AE2235" s="1080"/>
      <c r="AF2235" s="1080"/>
      <c r="AG2235" s="1080"/>
      <c r="AH2235" s="1080"/>
      <c r="AI2235" s="1365"/>
      <c r="AJ2235" s="587"/>
      <c r="AM2235" s="751" t="s">
        <v>2604</v>
      </c>
      <c r="AN2235" t="b">
        <v>0</v>
      </c>
      <c r="AO2235" t="e">
        <v>#NAME?</v>
      </c>
    </row>
    <row r="2236" spans="1:41" ht="14.45" customHeight="1" outlineLevel="1" x14ac:dyDescent="0.2">
      <c r="A2236" s="231"/>
      <c r="B2236" s="781" t="s">
        <v>2276</v>
      </c>
      <c r="C2236" s="977" t="s">
        <v>2537</v>
      </c>
      <c r="D2236" s="977" t="s">
        <v>1015</v>
      </c>
      <c r="E2236" s="579">
        <v>221</v>
      </c>
      <c r="F2236" s="576">
        <v>230</v>
      </c>
      <c r="G2236" s="576" t="s">
        <v>1018</v>
      </c>
      <c r="H2236" s="576"/>
      <c r="I2236" s="926"/>
      <c r="J2236" s="577" t="s">
        <v>1017</v>
      </c>
      <c r="K2236" s="578"/>
      <c r="L2236" s="674"/>
      <c r="M2236" s="578"/>
      <c r="N2236" s="1081"/>
      <c r="O2236" s="578"/>
      <c r="P2236" s="578"/>
      <c r="Q2236" s="1081"/>
      <c r="R2236" s="1081"/>
      <c r="S2236" s="1081"/>
      <c r="T2236" s="578"/>
      <c r="U2236" s="578"/>
      <c r="V2236" s="578"/>
      <c r="W2236" s="578"/>
      <c r="X2236" s="578"/>
      <c r="Y2236" s="578"/>
      <c r="Z2236" s="578"/>
      <c r="AA2236" s="578"/>
      <c r="AB2236" s="578"/>
      <c r="AC2236" s="578"/>
      <c r="AD2236" s="578"/>
      <c r="AE2236" s="578"/>
      <c r="AF2236" s="578"/>
      <c r="AG2236" s="578" t="s">
        <v>909</v>
      </c>
      <c r="AH2236" s="578"/>
      <c r="AI2236" s="599">
        <v>213.61</v>
      </c>
      <c r="AJ2236" s="585"/>
      <c r="AM2236"/>
      <c r="AO2236" t="e">
        <v>#NAME?</v>
      </c>
    </row>
    <row r="2237" spans="1:41" ht="14.45" customHeight="1" outlineLevel="1" x14ac:dyDescent="0.2">
      <c r="A2237" s="231"/>
      <c r="B2237" s="781" t="s">
        <v>2276</v>
      </c>
      <c r="C2237" s="977" t="s">
        <v>2537</v>
      </c>
      <c r="D2237" s="977" t="s">
        <v>1015</v>
      </c>
      <c r="E2237" s="571">
        <v>221</v>
      </c>
      <c r="F2237" s="568">
        <v>230</v>
      </c>
      <c r="G2237" s="568" t="s">
        <v>1020</v>
      </c>
      <c r="H2237" s="568"/>
      <c r="I2237" s="922"/>
      <c r="J2237" s="570" t="s">
        <v>1019</v>
      </c>
      <c r="K2237" s="565"/>
      <c r="L2237" s="675"/>
      <c r="M2237" s="565"/>
      <c r="N2237" s="1078"/>
      <c r="O2237" s="565"/>
      <c r="P2237" s="565"/>
      <c r="Q2237" s="1078"/>
      <c r="R2237" s="1078"/>
      <c r="S2237" s="1078"/>
      <c r="T2237" s="565"/>
      <c r="U2237" s="565"/>
      <c r="V2237" s="565"/>
      <c r="W2237" s="565"/>
      <c r="X2237" s="565"/>
      <c r="Y2237" s="565"/>
      <c r="Z2237" s="565"/>
      <c r="AA2237" s="565"/>
      <c r="AB2237" s="565"/>
      <c r="AC2237" s="565"/>
      <c r="AD2237" s="565"/>
      <c r="AE2237" s="565"/>
      <c r="AF2237" s="565"/>
      <c r="AG2237" s="565" t="s">
        <v>909</v>
      </c>
      <c r="AH2237" s="565"/>
      <c r="AI2237" s="599">
        <v>309.99</v>
      </c>
      <c r="AJ2237" s="580"/>
      <c r="AM2237"/>
      <c r="AO2237" t="e">
        <v>#NAME?</v>
      </c>
    </row>
    <row r="2238" spans="1:41" ht="14.45" customHeight="1" outlineLevel="1" x14ac:dyDescent="0.2">
      <c r="A2238" s="231"/>
      <c r="B2238" s="781" t="s">
        <v>2276</v>
      </c>
      <c r="C2238" s="977" t="s">
        <v>2537</v>
      </c>
      <c r="D2238" s="977" t="s">
        <v>1015</v>
      </c>
      <c r="E2238" s="571">
        <v>221</v>
      </c>
      <c r="F2238" s="568">
        <v>230</v>
      </c>
      <c r="G2238" s="568" t="s">
        <v>1022</v>
      </c>
      <c r="H2238" s="568"/>
      <c r="I2238" s="922"/>
      <c r="J2238" s="570" t="s">
        <v>1021</v>
      </c>
      <c r="K2238" s="565"/>
      <c r="L2238" s="675"/>
      <c r="M2238" s="565"/>
      <c r="N2238" s="1078"/>
      <c r="O2238" s="565"/>
      <c r="P2238" s="565"/>
      <c r="Q2238" s="1078"/>
      <c r="R2238" s="1078"/>
      <c r="S2238" s="1078"/>
      <c r="T2238" s="565"/>
      <c r="U2238" s="565"/>
      <c r="V2238" s="565"/>
      <c r="W2238" s="565"/>
      <c r="X2238" s="565"/>
      <c r="Y2238" s="565"/>
      <c r="Z2238" s="565"/>
      <c r="AA2238" s="565"/>
      <c r="AB2238" s="565"/>
      <c r="AC2238" s="565"/>
      <c r="AD2238" s="565"/>
      <c r="AE2238" s="565"/>
      <c r="AF2238" s="565"/>
      <c r="AG2238" s="565" t="s">
        <v>909</v>
      </c>
      <c r="AH2238" s="565"/>
      <c r="AI2238" s="599">
        <v>222.84</v>
      </c>
      <c r="AJ2238" s="580"/>
      <c r="AM2238"/>
      <c r="AO2238" t="e">
        <v>#NAME?</v>
      </c>
    </row>
    <row r="2239" spans="1:41" ht="14.45" customHeight="1" outlineLevel="1" x14ac:dyDescent="0.2">
      <c r="A2239" s="231"/>
      <c r="B2239" s="781" t="s">
        <v>2276</v>
      </c>
      <c r="C2239" s="977" t="s">
        <v>2537</v>
      </c>
      <c r="D2239" s="977" t="s">
        <v>1015</v>
      </c>
      <c r="E2239" s="571">
        <v>221</v>
      </c>
      <c r="F2239" s="568">
        <v>230</v>
      </c>
      <c r="G2239" s="568" t="s">
        <v>1024</v>
      </c>
      <c r="H2239" s="568"/>
      <c r="I2239" s="922"/>
      <c r="J2239" s="570" t="s">
        <v>1023</v>
      </c>
      <c r="K2239" s="565"/>
      <c r="L2239" s="675"/>
      <c r="M2239" s="565"/>
      <c r="N2239" s="1078"/>
      <c r="O2239" s="565"/>
      <c r="P2239" s="565"/>
      <c r="Q2239" s="1078"/>
      <c r="R2239" s="1078"/>
      <c r="S2239" s="1078"/>
      <c r="T2239" s="565"/>
      <c r="U2239" s="565"/>
      <c r="V2239" s="565"/>
      <c r="W2239" s="565"/>
      <c r="X2239" s="565"/>
      <c r="Y2239" s="565"/>
      <c r="Z2239" s="565"/>
      <c r="AA2239" s="565"/>
      <c r="AB2239" s="565"/>
      <c r="AC2239" s="565"/>
      <c r="AD2239" s="565"/>
      <c r="AE2239" s="565"/>
      <c r="AF2239" s="565"/>
      <c r="AG2239" s="565" t="s">
        <v>909</v>
      </c>
      <c r="AH2239" s="565"/>
      <c r="AI2239" s="599">
        <v>333.09</v>
      </c>
      <c r="AJ2239" s="580"/>
      <c r="AM2239"/>
      <c r="AO2239" t="e">
        <v>#NAME?</v>
      </c>
    </row>
    <row r="2240" spans="1:41" ht="14.45" customHeight="1" outlineLevel="1" x14ac:dyDescent="0.2">
      <c r="A2240" s="231"/>
      <c r="B2240" s="781" t="s">
        <v>2276</v>
      </c>
      <c r="C2240" s="977" t="s">
        <v>2537</v>
      </c>
      <c r="D2240" s="977" t="s">
        <v>1015</v>
      </c>
      <c r="E2240" s="571">
        <v>221</v>
      </c>
      <c r="F2240" s="568">
        <v>230</v>
      </c>
      <c r="G2240" s="568" t="s">
        <v>1026</v>
      </c>
      <c r="H2240" s="568"/>
      <c r="I2240" s="922"/>
      <c r="J2240" s="570" t="s">
        <v>1025</v>
      </c>
      <c r="K2240" s="565"/>
      <c r="L2240" s="675"/>
      <c r="M2240" s="565"/>
      <c r="N2240" s="1078"/>
      <c r="O2240" s="565"/>
      <c r="P2240" s="565"/>
      <c r="Q2240" s="1078"/>
      <c r="R2240" s="1078"/>
      <c r="S2240" s="1078"/>
      <c r="T2240" s="565"/>
      <c r="U2240" s="565"/>
      <c r="V2240" s="565"/>
      <c r="W2240" s="565"/>
      <c r="X2240" s="565"/>
      <c r="Y2240" s="565"/>
      <c r="Z2240" s="565"/>
      <c r="AA2240" s="565"/>
      <c r="AB2240" s="565"/>
      <c r="AC2240" s="565"/>
      <c r="AD2240" s="565"/>
      <c r="AE2240" s="565"/>
      <c r="AF2240" s="565"/>
      <c r="AG2240" s="565" t="s">
        <v>909</v>
      </c>
      <c r="AH2240" s="565"/>
      <c r="AI2240" s="599">
        <v>213.61</v>
      </c>
      <c r="AJ2240" s="580"/>
      <c r="AM2240"/>
      <c r="AO2240" t="e">
        <v>#NAME?</v>
      </c>
    </row>
    <row r="2241" spans="1:41" ht="14.45" customHeight="1" outlineLevel="1" x14ac:dyDescent="0.2">
      <c r="A2241" s="231"/>
      <c r="B2241" s="781" t="s">
        <v>2276</v>
      </c>
      <c r="C2241" s="977" t="s">
        <v>2537</v>
      </c>
      <c r="D2241" s="977" t="s">
        <v>1015</v>
      </c>
      <c r="E2241" s="571">
        <v>221</v>
      </c>
      <c r="F2241" s="568">
        <v>230</v>
      </c>
      <c r="G2241" s="568" t="s">
        <v>1028</v>
      </c>
      <c r="H2241" s="568"/>
      <c r="I2241" s="922"/>
      <c r="J2241" s="570" t="s">
        <v>1027</v>
      </c>
      <c r="K2241" s="565"/>
      <c r="L2241" s="675"/>
      <c r="M2241" s="565"/>
      <c r="N2241" s="1078"/>
      <c r="O2241" s="565"/>
      <c r="P2241" s="565"/>
      <c r="Q2241" s="1078"/>
      <c r="R2241" s="1078"/>
      <c r="S2241" s="1078"/>
      <c r="T2241" s="565"/>
      <c r="U2241" s="565"/>
      <c r="V2241" s="565"/>
      <c r="W2241" s="565"/>
      <c r="X2241" s="565"/>
      <c r="Y2241" s="565"/>
      <c r="Z2241" s="565"/>
      <c r="AA2241" s="565"/>
      <c r="AB2241" s="565"/>
      <c r="AC2241" s="565"/>
      <c r="AD2241" s="565"/>
      <c r="AE2241" s="565"/>
      <c r="AF2241" s="565"/>
      <c r="AG2241" s="565" t="s">
        <v>909</v>
      </c>
      <c r="AH2241" s="565"/>
      <c r="AI2241" s="599">
        <v>333.09</v>
      </c>
      <c r="AJ2241" s="580"/>
      <c r="AM2241"/>
      <c r="AO2241" t="e">
        <v>#NAME?</v>
      </c>
    </row>
    <row r="2242" spans="1:41" ht="14.45" customHeight="1" outlineLevel="1" x14ac:dyDescent="0.2">
      <c r="A2242" s="231"/>
      <c r="B2242" s="781" t="s">
        <v>2276</v>
      </c>
      <c r="C2242" s="977" t="s">
        <v>2537</v>
      </c>
      <c r="D2242" s="977" t="s">
        <v>1015</v>
      </c>
      <c r="E2242" s="571">
        <v>221</v>
      </c>
      <c r="F2242" s="568">
        <v>230</v>
      </c>
      <c r="G2242" s="568" t="s">
        <v>1030</v>
      </c>
      <c r="H2242" s="568"/>
      <c r="I2242" s="922"/>
      <c r="J2242" s="570" t="s">
        <v>1029</v>
      </c>
      <c r="K2242" s="565"/>
      <c r="L2242" s="675"/>
      <c r="M2242" s="565"/>
      <c r="N2242" s="1078"/>
      <c r="O2242" s="565"/>
      <c r="P2242" s="565"/>
      <c r="Q2242" s="1078"/>
      <c r="R2242" s="1078"/>
      <c r="S2242" s="1078"/>
      <c r="T2242" s="565"/>
      <c r="U2242" s="565"/>
      <c r="V2242" s="565"/>
      <c r="W2242" s="565"/>
      <c r="X2242" s="565"/>
      <c r="Y2242" s="565"/>
      <c r="Z2242" s="565"/>
      <c r="AA2242" s="565"/>
      <c r="AB2242" s="565"/>
      <c r="AC2242" s="565"/>
      <c r="AD2242" s="565"/>
      <c r="AE2242" s="565"/>
      <c r="AF2242" s="565"/>
      <c r="AG2242" s="565" t="s">
        <v>909</v>
      </c>
      <c r="AH2242" s="565"/>
      <c r="AI2242" s="599">
        <v>294.77999999999997</v>
      </c>
      <c r="AJ2242" s="580"/>
      <c r="AM2242"/>
      <c r="AO2242" t="e">
        <v>#NAME?</v>
      </c>
    </row>
    <row r="2243" spans="1:41" ht="14.45" customHeight="1" outlineLevel="1" x14ac:dyDescent="0.2">
      <c r="A2243" s="231"/>
      <c r="B2243" s="781" t="s">
        <v>2276</v>
      </c>
      <c r="C2243" s="977" t="s">
        <v>2537</v>
      </c>
      <c r="D2243" s="977" t="s">
        <v>1015</v>
      </c>
      <c r="E2243" s="571">
        <v>221</v>
      </c>
      <c r="F2243" s="568">
        <v>230</v>
      </c>
      <c r="G2243" s="568" t="s">
        <v>1032</v>
      </c>
      <c r="H2243" s="568"/>
      <c r="I2243" s="922"/>
      <c r="J2243" s="570" t="s">
        <v>1031</v>
      </c>
      <c r="K2243" s="565"/>
      <c r="L2243" s="675"/>
      <c r="M2243" s="565"/>
      <c r="N2243" s="1078"/>
      <c r="O2243" s="565"/>
      <c r="P2243" s="565"/>
      <c r="Q2243" s="1078"/>
      <c r="R2243" s="1078"/>
      <c r="S2243" s="1078"/>
      <c r="T2243" s="565"/>
      <c r="U2243" s="565"/>
      <c r="V2243" s="565"/>
      <c r="W2243" s="565"/>
      <c r="X2243" s="565"/>
      <c r="Y2243" s="565"/>
      <c r="Z2243" s="565"/>
      <c r="AA2243" s="565"/>
      <c r="AB2243" s="565"/>
      <c r="AC2243" s="565"/>
      <c r="AD2243" s="565"/>
      <c r="AE2243" s="565"/>
      <c r="AF2243" s="565"/>
      <c r="AG2243" s="565" t="s">
        <v>909</v>
      </c>
      <c r="AH2243" s="565"/>
      <c r="AI2243" s="599">
        <v>333.09</v>
      </c>
      <c r="AJ2243" s="580"/>
      <c r="AM2243"/>
      <c r="AO2243" t="e">
        <v>#NAME?</v>
      </c>
    </row>
    <row r="2244" spans="1:41" ht="14.45" customHeight="1" outlineLevel="1" x14ac:dyDescent="0.2">
      <c r="A2244" s="231"/>
      <c r="B2244" s="781" t="s">
        <v>2276</v>
      </c>
      <c r="C2244" s="977" t="s">
        <v>2537</v>
      </c>
      <c r="D2244" s="977" t="s">
        <v>1015</v>
      </c>
      <c r="E2244" s="571">
        <v>221</v>
      </c>
      <c r="F2244" s="568">
        <v>230</v>
      </c>
      <c r="G2244" s="568" t="s">
        <v>1034</v>
      </c>
      <c r="H2244" s="568"/>
      <c r="I2244" s="922"/>
      <c r="J2244" s="570" t="s">
        <v>1033</v>
      </c>
      <c r="K2244" s="565"/>
      <c r="L2244" s="675"/>
      <c r="M2244" s="565"/>
      <c r="N2244" s="1078"/>
      <c r="O2244" s="565"/>
      <c r="P2244" s="565"/>
      <c r="Q2244" s="1078"/>
      <c r="R2244" s="1078"/>
      <c r="S2244" s="1078"/>
      <c r="T2244" s="565"/>
      <c r="U2244" s="565"/>
      <c r="V2244" s="565"/>
      <c r="W2244" s="565"/>
      <c r="X2244" s="565"/>
      <c r="Y2244" s="565"/>
      <c r="Z2244" s="565"/>
      <c r="AA2244" s="565"/>
      <c r="AB2244" s="565"/>
      <c r="AC2244" s="565"/>
      <c r="AD2244" s="565"/>
      <c r="AE2244" s="565"/>
      <c r="AF2244" s="565"/>
      <c r="AG2244" s="565" t="s">
        <v>909</v>
      </c>
      <c r="AH2244" s="565"/>
      <c r="AI2244" s="599">
        <v>389</v>
      </c>
      <c r="AJ2244" s="580"/>
      <c r="AM2244"/>
      <c r="AO2244" t="e">
        <v>#NAME?</v>
      </c>
    </row>
    <row r="2245" spans="1:41" ht="14.45" customHeight="1" outlineLevel="1" x14ac:dyDescent="0.2">
      <c r="A2245" s="231"/>
      <c r="B2245" s="781" t="s">
        <v>2276</v>
      </c>
      <c r="C2245" s="977" t="s">
        <v>2537</v>
      </c>
      <c r="D2245" s="977" t="s">
        <v>1015</v>
      </c>
      <c r="E2245" s="571">
        <v>221</v>
      </c>
      <c r="F2245" s="568">
        <v>230</v>
      </c>
      <c r="G2245" s="568" t="s">
        <v>1036</v>
      </c>
      <c r="H2245" s="568"/>
      <c r="I2245" s="922"/>
      <c r="J2245" s="570" t="s">
        <v>1035</v>
      </c>
      <c r="K2245" s="565"/>
      <c r="L2245" s="675"/>
      <c r="M2245" s="565"/>
      <c r="N2245" s="1078"/>
      <c r="O2245" s="565"/>
      <c r="P2245" s="565"/>
      <c r="Q2245" s="1078"/>
      <c r="R2245" s="1078"/>
      <c r="S2245" s="1078"/>
      <c r="T2245" s="565"/>
      <c r="U2245" s="565"/>
      <c r="V2245" s="565"/>
      <c r="W2245" s="565"/>
      <c r="X2245" s="565"/>
      <c r="Y2245" s="565"/>
      <c r="Z2245" s="565"/>
      <c r="AA2245" s="565"/>
      <c r="AB2245" s="565"/>
      <c r="AC2245" s="565"/>
      <c r="AD2245" s="565"/>
      <c r="AE2245" s="565"/>
      <c r="AF2245" s="565"/>
      <c r="AG2245" s="565" t="s">
        <v>909</v>
      </c>
      <c r="AH2245" s="565"/>
      <c r="AI2245" s="599">
        <v>666.17</v>
      </c>
      <c r="AJ2245" s="580"/>
      <c r="AM2245"/>
      <c r="AO2245" t="e">
        <v>#NAME?</v>
      </c>
    </row>
    <row r="2246" spans="1:41" ht="14.45" customHeight="1" outlineLevel="1" x14ac:dyDescent="0.2">
      <c r="A2246" s="231"/>
      <c r="B2246" s="781" t="s">
        <v>2276</v>
      </c>
      <c r="C2246" s="977" t="s">
        <v>2537</v>
      </c>
      <c r="D2246" s="977" t="s">
        <v>1015</v>
      </c>
      <c r="E2246" s="571">
        <v>221</v>
      </c>
      <c r="F2246" s="568">
        <v>230</v>
      </c>
      <c r="G2246" s="568" t="s">
        <v>1038</v>
      </c>
      <c r="H2246" s="568"/>
      <c r="I2246" s="922"/>
      <c r="J2246" s="570" t="s">
        <v>1037</v>
      </c>
      <c r="K2246" s="565"/>
      <c r="L2246" s="675"/>
      <c r="M2246" s="565"/>
      <c r="N2246" s="1078"/>
      <c r="O2246" s="565"/>
      <c r="P2246" s="565"/>
      <c r="Q2246" s="1078"/>
      <c r="R2246" s="1078"/>
      <c r="S2246" s="1078"/>
      <c r="T2246" s="565"/>
      <c r="U2246" s="565"/>
      <c r="V2246" s="565"/>
      <c r="W2246" s="565"/>
      <c r="X2246" s="565"/>
      <c r="Y2246" s="565"/>
      <c r="Z2246" s="565"/>
      <c r="AA2246" s="565"/>
      <c r="AB2246" s="565"/>
      <c r="AC2246" s="565"/>
      <c r="AD2246" s="565"/>
      <c r="AE2246" s="565"/>
      <c r="AF2246" s="565"/>
      <c r="AG2246" s="565" t="s">
        <v>909</v>
      </c>
      <c r="AH2246" s="565"/>
      <c r="AI2246" s="599">
        <v>213.61</v>
      </c>
      <c r="AJ2246" s="580"/>
      <c r="AM2246"/>
      <c r="AO2246" t="e">
        <v>#NAME?</v>
      </c>
    </row>
    <row r="2247" spans="1:41" ht="14.45" customHeight="1" outlineLevel="1" x14ac:dyDescent="0.2">
      <c r="A2247" s="231"/>
      <c r="B2247" s="781" t="s">
        <v>2276</v>
      </c>
      <c r="C2247" s="977" t="s">
        <v>2537</v>
      </c>
      <c r="D2247" s="977" t="s">
        <v>1015</v>
      </c>
      <c r="E2247" s="571">
        <v>221</v>
      </c>
      <c r="F2247" s="568">
        <v>230</v>
      </c>
      <c r="G2247" s="568" t="s">
        <v>1040</v>
      </c>
      <c r="H2247" s="568"/>
      <c r="I2247" s="922"/>
      <c r="J2247" s="570" t="s">
        <v>1039</v>
      </c>
      <c r="K2247" s="565"/>
      <c r="L2247" s="675"/>
      <c r="M2247" s="565"/>
      <c r="N2247" s="1078"/>
      <c r="O2247" s="565"/>
      <c r="P2247" s="565"/>
      <c r="Q2247" s="1078"/>
      <c r="R2247" s="1078"/>
      <c r="S2247" s="1078"/>
      <c r="T2247" s="565"/>
      <c r="U2247" s="565"/>
      <c r="V2247" s="565"/>
      <c r="W2247" s="565"/>
      <c r="X2247" s="565"/>
      <c r="Y2247" s="565"/>
      <c r="Z2247" s="565"/>
      <c r="AA2247" s="565"/>
      <c r="AB2247" s="565"/>
      <c r="AC2247" s="565"/>
      <c r="AD2247" s="565"/>
      <c r="AE2247" s="565"/>
      <c r="AF2247" s="565"/>
      <c r="AG2247" s="565" t="s">
        <v>909</v>
      </c>
      <c r="AH2247" s="565"/>
      <c r="AI2247" s="599">
        <v>619.99</v>
      </c>
      <c r="AJ2247" s="580"/>
      <c r="AM2247"/>
      <c r="AO2247" t="e">
        <v>#NAME?</v>
      </c>
    </row>
    <row r="2248" spans="1:41" ht="14.45" customHeight="1" outlineLevel="1" x14ac:dyDescent="0.2">
      <c r="A2248" s="231"/>
      <c r="B2248" s="781" t="s">
        <v>2276</v>
      </c>
      <c r="C2248" s="977" t="s">
        <v>2537</v>
      </c>
      <c r="D2248" s="977" t="s">
        <v>1015</v>
      </c>
      <c r="E2248" s="571">
        <v>221</v>
      </c>
      <c r="F2248" s="568">
        <v>230</v>
      </c>
      <c r="G2248" s="568" t="s">
        <v>1042</v>
      </c>
      <c r="H2248" s="568"/>
      <c r="I2248" s="922"/>
      <c r="J2248" s="570" t="s">
        <v>1041</v>
      </c>
      <c r="K2248" s="565"/>
      <c r="L2248" s="675"/>
      <c r="M2248" s="565"/>
      <c r="N2248" s="1078"/>
      <c r="O2248" s="565"/>
      <c r="P2248" s="565"/>
      <c r="Q2248" s="1078"/>
      <c r="R2248" s="1078"/>
      <c r="S2248" s="1078"/>
      <c r="T2248" s="565"/>
      <c r="U2248" s="565"/>
      <c r="V2248" s="565"/>
      <c r="W2248" s="565"/>
      <c r="X2248" s="565"/>
      <c r="Y2248" s="565"/>
      <c r="Z2248" s="565"/>
      <c r="AA2248" s="565"/>
      <c r="AB2248" s="565"/>
      <c r="AC2248" s="565"/>
      <c r="AD2248" s="565"/>
      <c r="AE2248" s="565"/>
      <c r="AF2248" s="565"/>
      <c r="AG2248" s="565" t="s">
        <v>909</v>
      </c>
      <c r="AH2248" s="565"/>
      <c r="AI2248" s="599">
        <v>222.84</v>
      </c>
      <c r="AJ2248" s="580"/>
      <c r="AM2248"/>
      <c r="AO2248" t="e">
        <v>#NAME?</v>
      </c>
    </row>
    <row r="2249" spans="1:41" ht="14.45" customHeight="1" outlineLevel="1" x14ac:dyDescent="0.2">
      <c r="A2249" s="231"/>
      <c r="B2249" s="781" t="s">
        <v>2276</v>
      </c>
      <c r="C2249" s="977" t="s">
        <v>2537</v>
      </c>
      <c r="D2249" s="977" t="s">
        <v>1015</v>
      </c>
      <c r="E2249" s="571">
        <v>221</v>
      </c>
      <c r="F2249" s="568">
        <v>230</v>
      </c>
      <c r="G2249" s="568" t="s">
        <v>1044</v>
      </c>
      <c r="H2249" s="568"/>
      <c r="I2249" s="922"/>
      <c r="J2249" s="570" t="s">
        <v>1043</v>
      </c>
      <c r="K2249" s="565"/>
      <c r="L2249" s="675"/>
      <c r="M2249" s="565"/>
      <c r="N2249" s="1078"/>
      <c r="O2249" s="565"/>
      <c r="P2249" s="565"/>
      <c r="Q2249" s="1078"/>
      <c r="R2249" s="1078"/>
      <c r="S2249" s="1078"/>
      <c r="T2249" s="565"/>
      <c r="U2249" s="565"/>
      <c r="V2249" s="565"/>
      <c r="W2249" s="565"/>
      <c r="X2249" s="565"/>
      <c r="Y2249" s="565"/>
      <c r="Z2249" s="565"/>
      <c r="AA2249" s="565"/>
      <c r="AB2249" s="565"/>
      <c r="AC2249" s="565"/>
      <c r="AD2249" s="565"/>
      <c r="AE2249" s="565"/>
      <c r="AF2249" s="565"/>
      <c r="AG2249" s="565" t="s">
        <v>909</v>
      </c>
      <c r="AH2249" s="565"/>
      <c r="AI2249" s="599">
        <v>666.17</v>
      </c>
      <c r="AJ2249" s="580"/>
      <c r="AM2249"/>
      <c r="AO2249" t="e">
        <v>#NAME?</v>
      </c>
    </row>
    <row r="2250" spans="1:41" ht="14.45" customHeight="1" outlineLevel="1" x14ac:dyDescent="0.2">
      <c r="A2250" s="231"/>
      <c r="B2250" s="781" t="s">
        <v>2276</v>
      </c>
      <c r="C2250" s="977" t="s">
        <v>2537</v>
      </c>
      <c r="D2250" s="977" t="s">
        <v>1015</v>
      </c>
      <c r="E2250" s="571">
        <v>221</v>
      </c>
      <c r="F2250" s="568">
        <v>230</v>
      </c>
      <c r="G2250" s="568" t="s">
        <v>1046</v>
      </c>
      <c r="H2250" s="568"/>
      <c r="I2250" s="922"/>
      <c r="J2250" s="570" t="s">
        <v>1045</v>
      </c>
      <c r="K2250" s="565"/>
      <c r="L2250" s="675"/>
      <c r="M2250" s="565"/>
      <c r="N2250" s="1078"/>
      <c r="O2250" s="565"/>
      <c r="P2250" s="565"/>
      <c r="Q2250" s="1078"/>
      <c r="R2250" s="1078"/>
      <c r="S2250" s="1078"/>
      <c r="T2250" s="565"/>
      <c r="U2250" s="565"/>
      <c r="V2250" s="565"/>
      <c r="W2250" s="565"/>
      <c r="X2250" s="565"/>
      <c r="Y2250" s="565"/>
      <c r="Z2250" s="565"/>
      <c r="AA2250" s="565"/>
      <c r="AB2250" s="565"/>
      <c r="AC2250" s="565"/>
      <c r="AD2250" s="565"/>
      <c r="AE2250" s="565"/>
      <c r="AF2250" s="565"/>
      <c r="AG2250" s="565" t="s">
        <v>909</v>
      </c>
      <c r="AH2250" s="565"/>
      <c r="AI2250" s="599">
        <v>276.31</v>
      </c>
      <c r="AJ2250" s="580"/>
      <c r="AM2250"/>
      <c r="AO2250" t="e">
        <v>#NAME?</v>
      </c>
    </row>
    <row r="2251" spans="1:41" ht="14.45" customHeight="1" outlineLevel="1" x14ac:dyDescent="0.2">
      <c r="A2251" s="231"/>
      <c r="B2251" s="781" t="s">
        <v>2276</v>
      </c>
      <c r="C2251" s="977" t="s">
        <v>2537</v>
      </c>
      <c r="D2251" s="977" t="s">
        <v>1015</v>
      </c>
      <c r="E2251" s="571">
        <v>221</v>
      </c>
      <c r="F2251" s="568">
        <v>230</v>
      </c>
      <c r="G2251" s="568" t="s">
        <v>1048</v>
      </c>
      <c r="H2251" s="568"/>
      <c r="I2251" s="922"/>
      <c r="J2251" s="570" t="s">
        <v>1047</v>
      </c>
      <c r="K2251" s="565"/>
      <c r="L2251" s="675"/>
      <c r="M2251" s="565"/>
      <c r="N2251" s="1078"/>
      <c r="O2251" s="565"/>
      <c r="P2251" s="565"/>
      <c r="Q2251" s="1078"/>
      <c r="R2251" s="1078"/>
      <c r="S2251" s="1078"/>
      <c r="T2251" s="565"/>
      <c r="U2251" s="565"/>
      <c r="V2251" s="565"/>
      <c r="W2251" s="565"/>
      <c r="X2251" s="565"/>
      <c r="Y2251" s="565"/>
      <c r="Z2251" s="565"/>
      <c r="AA2251" s="565"/>
      <c r="AB2251" s="565"/>
      <c r="AC2251" s="565"/>
      <c r="AD2251" s="565"/>
      <c r="AE2251" s="565"/>
      <c r="AF2251" s="565"/>
      <c r="AG2251" s="565" t="s">
        <v>909</v>
      </c>
      <c r="AH2251" s="565"/>
      <c r="AI2251" s="599">
        <v>1998.53</v>
      </c>
      <c r="AJ2251" s="580"/>
      <c r="AM2251"/>
      <c r="AO2251" t="e">
        <v>#NAME?</v>
      </c>
    </row>
    <row r="2252" spans="1:41" ht="14.45" customHeight="1" outlineLevel="1" x14ac:dyDescent="0.2">
      <c r="A2252" s="231"/>
      <c r="B2252" s="781" t="s">
        <v>2276</v>
      </c>
      <c r="C2252" s="977" t="s">
        <v>2537</v>
      </c>
      <c r="D2252" s="977" t="s">
        <v>1015</v>
      </c>
      <c r="E2252" s="571">
        <v>221</v>
      </c>
      <c r="F2252" s="568">
        <v>230</v>
      </c>
      <c r="G2252" s="568" t="s">
        <v>1050</v>
      </c>
      <c r="H2252" s="568"/>
      <c r="I2252" s="922"/>
      <c r="J2252" s="570" t="s">
        <v>1049</v>
      </c>
      <c r="K2252" s="565"/>
      <c r="L2252" s="675"/>
      <c r="M2252" s="565"/>
      <c r="N2252" s="1078"/>
      <c r="O2252" s="565"/>
      <c r="P2252" s="565"/>
      <c r="Q2252" s="1078"/>
      <c r="R2252" s="1078"/>
      <c r="S2252" s="1078"/>
      <c r="T2252" s="565"/>
      <c r="U2252" s="565"/>
      <c r="V2252" s="565"/>
      <c r="W2252" s="565"/>
      <c r="X2252" s="565"/>
      <c r="Y2252" s="565"/>
      <c r="Z2252" s="565"/>
      <c r="AA2252" s="565"/>
      <c r="AB2252" s="565"/>
      <c r="AC2252" s="565"/>
      <c r="AD2252" s="565"/>
      <c r="AE2252" s="565"/>
      <c r="AF2252" s="565"/>
      <c r="AG2252" s="565" t="s">
        <v>909</v>
      </c>
      <c r="AH2252" s="565"/>
      <c r="AI2252" s="599">
        <v>529.98</v>
      </c>
      <c r="AJ2252" s="580"/>
      <c r="AM2252"/>
      <c r="AO2252" t="e">
        <v>#NAME?</v>
      </c>
    </row>
    <row r="2253" spans="1:41" ht="14.45" customHeight="1" outlineLevel="1" x14ac:dyDescent="0.2">
      <c r="A2253" s="231"/>
      <c r="B2253" s="781" t="s">
        <v>2276</v>
      </c>
      <c r="C2253" s="977" t="s">
        <v>2537</v>
      </c>
      <c r="D2253" s="977" t="s">
        <v>1015</v>
      </c>
      <c r="E2253" s="571">
        <v>221</v>
      </c>
      <c r="F2253" s="568">
        <v>230</v>
      </c>
      <c r="G2253" s="568" t="s">
        <v>1052</v>
      </c>
      <c r="H2253" s="568"/>
      <c r="I2253" s="922"/>
      <c r="J2253" s="570" t="s">
        <v>1051</v>
      </c>
      <c r="K2253" s="565"/>
      <c r="L2253" s="675"/>
      <c r="M2253" s="565"/>
      <c r="N2253" s="1078"/>
      <c r="O2253" s="565"/>
      <c r="P2253" s="565"/>
      <c r="Q2253" s="1078"/>
      <c r="R2253" s="1078"/>
      <c r="S2253" s="1078"/>
      <c r="T2253" s="565"/>
      <c r="U2253" s="565"/>
      <c r="V2253" s="565"/>
      <c r="W2253" s="565"/>
      <c r="X2253" s="565"/>
      <c r="Y2253" s="565"/>
      <c r="Z2253" s="565"/>
      <c r="AA2253" s="565"/>
      <c r="AB2253" s="565"/>
      <c r="AC2253" s="565"/>
      <c r="AD2253" s="565"/>
      <c r="AE2253" s="565"/>
      <c r="AF2253" s="565"/>
      <c r="AG2253" s="565" t="s">
        <v>909</v>
      </c>
      <c r="AH2253" s="565"/>
      <c r="AI2253" s="599">
        <v>1998.53</v>
      </c>
      <c r="AJ2253" s="580"/>
      <c r="AM2253"/>
      <c r="AO2253" t="e">
        <v>#NAME?</v>
      </c>
    </row>
    <row r="2254" spans="1:41" ht="14.45" customHeight="1" outlineLevel="1" x14ac:dyDescent="0.2">
      <c r="A2254" s="231"/>
      <c r="B2254" s="781" t="s">
        <v>2276</v>
      </c>
      <c r="C2254" s="977" t="s">
        <v>2537</v>
      </c>
      <c r="D2254" s="977" t="s">
        <v>1015</v>
      </c>
      <c r="E2254" s="571">
        <v>221</v>
      </c>
      <c r="F2254" s="568">
        <v>230</v>
      </c>
      <c r="G2254" s="568" t="s">
        <v>1054</v>
      </c>
      <c r="H2254" s="568"/>
      <c r="I2254" s="922"/>
      <c r="J2254" s="570" t="s">
        <v>1053</v>
      </c>
      <c r="K2254" s="565"/>
      <c r="L2254" s="675"/>
      <c r="M2254" s="565"/>
      <c r="N2254" s="1078"/>
      <c r="O2254" s="565"/>
      <c r="P2254" s="565"/>
      <c r="Q2254" s="1078"/>
      <c r="R2254" s="1078"/>
      <c r="S2254" s="1078"/>
      <c r="T2254" s="565"/>
      <c r="U2254" s="565"/>
      <c r="V2254" s="565"/>
      <c r="W2254" s="565"/>
      <c r="X2254" s="565"/>
      <c r="Y2254" s="565"/>
      <c r="Z2254" s="565"/>
      <c r="AA2254" s="565"/>
      <c r="AB2254" s="565"/>
      <c r="AC2254" s="565"/>
      <c r="AD2254" s="565"/>
      <c r="AE2254" s="565"/>
      <c r="AF2254" s="565"/>
      <c r="AG2254" s="565" t="s">
        <v>909</v>
      </c>
      <c r="AH2254" s="565"/>
      <c r="AI2254" s="599">
        <v>572.96</v>
      </c>
      <c r="AJ2254" s="580"/>
      <c r="AM2254"/>
      <c r="AO2254" t="e">
        <v>#NAME?</v>
      </c>
    </row>
    <row r="2255" spans="1:41" ht="14.45" customHeight="1" outlineLevel="1" x14ac:dyDescent="0.2">
      <c r="A2255" s="231"/>
      <c r="B2255" s="781" t="s">
        <v>2276</v>
      </c>
      <c r="C2255" s="977" t="s">
        <v>2537</v>
      </c>
      <c r="D2255" s="977" t="s">
        <v>1015</v>
      </c>
      <c r="E2255" s="571">
        <v>221</v>
      </c>
      <c r="F2255" s="568">
        <v>230</v>
      </c>
      <c r="G2255" s="568" t="s">
        <v>1056</v>
      </c>
      <c r="H2255" s="568"/>
      <c r="I2255" s="922"/>
      <c r="J2255" s="570" t="s">
        <v>1055</v>
      </c>
      <c r="K2255" s="565"/>
      <c r="L2255" s="675"/>
      <c r="M2255" s="565"/>
      <c r="N2255" s="1078"/>
      <c r="O2255" s="565"/>
      <c r="P2255" s="565"/>
      <c r="Q2255" s="1078"/>
      <c r="R2255" s="1078"/>
      <c r="S2255" s="1078"/>
      <c r="T2255" s="565"/>
      <c r="U2255" s="565"/>
      <c r="V2255" s="565"/>
      <c r="W2255" s="565"/>
      <c r="X2255" s="565"/>
      <c r="Y2255" s="565"/>
      <c r="Z2255" s="565"/>
      <c r="AA2255" s="565"/>
      <c r="AB2255" s="565"/>
      <c r="AC2255" s="565"/>
      <c r="AD2255" s="565"/>
      <c r="AE2255" s="565"/>
      <c r="AF2255" s="565"/>
      <c r="AG2255" s="565" t="s">
        <v>909</v>
      </c>
      <c r="AH2255" s="565"/>
      <c r="AI2255" s="599">
        <v>1998.53</v>
      </c>
      <c r="AJ2255" s="580"/>
      <c r="AM2255"/>
      <c r="AO2255" t="e">
        <v>#NAME?</v>
      </c>
    </row>
    <row r="2256" spans="1:41" ht="14.45" customHeight="1" outlineLevel="1" x14ac:dyDescent="0.2">
      <c r="A2256" s="231"/>
      <c r="B2256" s="781" t="s">
        <v>2276</v>
      </c>
      <c r="C2256" s="977" t="s">
        <v>2537</v>
      </c>
      <c r="D2256" s="977" t="s">
        <v>1015</v>
      </c>
      <c r="E2256" s="571">
        <v>221</v>
      </c>
      <c r="F2256" s="568">
        <v>230</v>
      </c>
      <c r="G2256" s="568" t="s">
        <v>1058</v>
      </c>
      <c r="H2256" s="568"/>
      <c r="I2256" s="922"/>
      <c r="J2256" s="570" t="s">
        <v>1057</v>
      </c>
      <c r="K2256" s="565"/>
      <c r="L2256" s="675"/>
      <c r="M2256" s="565"/>
      <c r="N2256" s="1078"/>
      <c r="O2256" s="565"/>
      <c r="P2256" s="565"/>
      <c r="Q2256" s="1078"/>
      <c r="R2256" s="1078"/>
      <c r="S2256" s="1078"/>
      <c r="T2256" s="565"/>
      <c r="U2256" s="565"/>
      <c r="V2256" s="565"/>
      <c r="W2256" s="565"/>
      <c r="X2256" s="565"/>
      <c r="Y2256" s="565"/>
      <c r="Z2256" s="565"/>
      <c r="AA2256" s="565"/>
      <c r="AB2256" s="565"/>
      <c r="AC2256" s="565"/>
      <c r="AD2256" s="565"/>
      <c r="AE2256" s="565"/>
      <c r="AF2256" s="565"/>
      <c r="AG2256" s="565" t="s">
        <v>909</v>
      </c>
      <c r="AH2256" s="565"/>
      <c r="AI2256" s="599">
        <v>1360.97</v>
      </c>
      <c r="AJ2256" s="580"/>
      <c r="AM2256"/>
      <c r="AO2256" t="e">
        <v>#NAME?</v>
      </c>
    </row>
    <row r="2257" spans="1:41" ht="14.45" customHeight="1" outlineLevel="1" x14ac:dyDescent="0.2">
      <c r="A2257" s="231"/>
      <c r="B2257" s="781" t="s">
        <v>2276</v>
      </c>
      <c r="C2257" s="977" t="s">
        <v>2537</v>
      </c>
      <c r="D2257" s="977" t="s">
        <v>1015</v>
      </c>
      <c r="E2257" s="571">
        <v>221</v>
      </c>
      <c r="F2257" s="568">
        <v>230</v>
      </c>
      <c r="G2257" s="568" t="s">
        <v>1060</v>
      </c>
      <c r="H2257" s="568"/>
      <c r="I2257" s="922"/>
      <c r="J2257" s="570" t="s">
        <v>1059</v>
      </c>
      <c r="K2257" s="565"/>
      <c r="L2257" s="675"/>
      <c r="M2257" s="565"/>
      <c r="N2257" s="1078"/>
      <c r="O2257" s="565"/>
      <c r="P2257" s="565"/>
      <c r="Q2257" s="1078"/>
      <c r="R2257" s="1078"/>
      <c r="S2257" s="1078"/>
      <c r="T2257" s="565"/>
      <c r="U2257" s="565"/>
      <c r="V2257" s="565"/>
      <c r="W2257" s="565"/>
      <c r="X2257" s="565"/>
      <c r="Y2257" s="565"/>
      <c r="Z2257" s="565"/>
      <c r="AA2257" s="565"/>
      <c r="AB2257" s="565"/>
      <c r="AC2257" s="565"/>
      <c r="AD2257" s="565"/>
      <c r="AE2257" s="565"/>
      <c r="AF2257" s="565"/>
      <c r="AG2257" s="565" t="s">
        <v>909</v>
      </c>
      <c r="AH2257" s="565"/>
      <c r="AI2257" s="599">
        <v>104.99</v>
      </c>
      <c r="AJ2257" s="580"/>
      <c r="AM2257"/>
      <c r="AO2257" t="e">
        <v>#NAME?</v>
      </c>
    </row>
    <row r="2258" spans="1:41" ht="14.45" customHeight="1" outlineLevel="1" x14ac:dyDescent="0.2">
      <c r="A2258" s="231"/>
      <c r="B2258" s="781" t="s">
        <v>2276</v>
      </c>
      <c r="C2258" s="977" t="s">
        <v>2537</v>
      </c>
      <c r="D2258" s="977" t="s">
        <v>1015</v>
      </c>
      <c r="E2258" s="571">
        <v>221</v>
      </c>
      <c r="F2258" s="568">
        <v>230</v>
      </c>
      <c r="G2258" s="568" t="s">
        <v>1062</v>
      </c>
      <c r="H2258" s="568"/>
      <c r="I2258" s="922"/>
      <c r="J2258" s="570" t="s">
        <v>1061</v>
      </c>
      <c r="K2258" s="565"/>
      <c r="L2258" s="675"/>
      <c r="M2258" s="565"/>
      <c r="N2258" s="1078"/>
      <c r="O2258" s="565"/>
      <c r="P2258" s="565"/>
      <c r="Q2258" s="1078"/>
      <c r="R2258" s="1078"/>
      <c r="S2258" s="1078"/>
      <c r="T2258" s="565"/>
      <c r="U2258" s="565"/>
      <c r="V2258" s="565"/>
      <c r="W2258" s="565"/>
      <c r="X2258" s="565"/>
      <c r="Y2258" s="565"/>
      <c r="Z2258" s="565"/>
      <c r="AA2258" s="565"/>
      <c r="AB2258" s="565"/>
      <c r="AC2258" s="565"/>
      <c r="AD2258" s="565"/>
      <c r="AE2258" s="565"/>
      <c r="AF2258" s="565"/>
      <c r="AG2258" s="565" t="s">
        <v>909</v>
      </c>
      <c r="AH2258" s="565"/>
      <c r="AI2258" s="599">
        <v>1121.05</v>
      </c>
      <c r="AJ2258" s="580"/>
      <c r="AM2258"/>
      <c r="AO2258" t="e">
        <v>#NAME?</v>
      </c>
    </row>
    <row r="2259" spans="1:41" ht="14.45" customHeight="1" outlineLevel="1" x14ac:dyDescent="0.2">
      <c r="A2259" s="231"/>
      <c r="B2259" s="781" t="s">
        <v>2276</v>
      </c>
      <c r="C2259" s="977" t="s">
        <v>2537</v>
      </c>
      <c r="D2259" s="977" t="s">
        <v>1015</v>
      </c>
      <c r="E2259" s="571">
        <v>221</v>
      </c>
      <c r="F2259" s="568">
        <v>230</v>
      </c>
      <c r="G2259" s="568" t="s">
        <v>1064</v>
      </c>
      <c r="H2259" s="568"/>
      <c r="I2259" s="922"/>
      <c r="J2259" s="570" t="s">
        <v>1063</v>
      </c>
      <c r="K2259" s="565"/>
      <c r="L2259" s="675"/>
      <c r="M2259" s="565"/>
      <c r="N2259" s="1078"/>
      <c r="O2259" s="565"/>
      <c r="P2259" s="565"/>
      <c r="Q2259" s="1078"/>
      <c r="R2259" s="1078"/>
      <c r="S2259" s="1078"/>
      <c r="T2259" s="565"/>
      <c r="U2259" s="565"/>
      <c r="V2259" s="565"/>
      <c r="W2259" s="565"/>
      <c r="X2259" s="565"/>
      <c r="Y2259" s="565"/>
      <c r="Z2259" s="565"/>
      <c r="AA2259" s="565"/>
      <c r="AB2259" s="565"/>
      <c r="AC2259" s="565"/>
      <c r="AD2259" s="565"/>
      <c r="AE2259" s="565"/>
      <c r="AF2259" s="565"/>
      <c r="AG2259" s="565" t="s">
        <v>909</v>
      </c>
      <c r="AH2259" s="565"/>
      <c r="AI2259" s="599">
        <v>722.85</v>
      </c>
      <c r="AJ2259" s="580"/>
      <c r="AM2259"/>
      <c r="AO2259" t="e">
        <v>#NAME?</v>
      </c>
    </row>
    <row r="2260" spans="1:41" ht="14.45" customHeight="1" outlineLevel="1" x14ac:dyDescent="0.2">
      <c r="A2260" s="231"/>
      <c r="B2260" s="781" t="s">
        <v>2276</v>
      </c>
      <c r="C2260" s="977" t="s">
        <v>2537</v>
      </c>
      <c r="D2260" s="977" t="s">
        <v>1015</v>
      </c>
      <c r="E2260" s="571">
        <v>221</v>
      </c>
      <c r="F2260" s="568">
        <v>230</v>
      </c>
      <c r="G2260" s="568" t="s">
        <v>1066</v>
      </c>
      <c r="H2260" s="568"/>
      <c r="I2260" s="922"/>
      <c r="J2260" s="570" t="s">
        <v>1065</v>
      </c>
      <c r="K2260" s="565"/>
      <c r="L2260" s="675"/>
      <c r="M2260" s="565"/>
      <c r="N2260" s="1078"/>
      <c r="O2260" s="565"/>
      <c r="P2260" s="565"/>
      <c r="Q2260" s="1078"/>
      <c r="R2260" s="1078"/>
      <c r="S2260" s="1078"/>
      <c r="T2260" s="565"/>
      <c r="U2260" s="565"/>
      <c r="V2260" s="565"/>
      <c r="W2260" s="565"/>
      <c r="X2260" s="565"/>
      <c r="Y2260" s="565"/>
      <c r="Z2260" s="565"/>
      <c r="AA2260" s="565"/>
      <c r="AB2260" s="565"/>
      <c r="AC2260" s="565"/>
      <c r="AD2260" s="565"/>
      <c r="AE2260" s="565"/>
      <c r="AF2260" s="565"/>
      <c r="AG2260" s="565" t="s">
        <v>909</v>
      </c>
      <c r="AH2260" s="565"/>
      <c r="AI2260" s="599">
        <v>142.81</v>
      </c>
      <c r="AJ2260" s="580"/>
      <c r="AM2260"/>
      <c r="AO2260" t="e">
        <v>#NAME?</v>
      </c>
    </row>
    <row r="2261" spans="1:41" ht="14.45" customHeight="1" outlineLevel="1" x14ac:dyDescent="0.2">
      <c r="A2261" s="231"/>
      <c r="B2261" s="781" t="s">
        <v>2276</v>
      </c>
      <c r="C2261" s="977" t="s">
        <v>2537</v>
      </c>
      <c r="D2261" s="977" t="s">
        <v>1015</v>
      </c>
      <c r="E2261" s="571">
        <v>221</v>
      </c>
      <c r="F2261" s="568">
        <v>230</v>
      </c>
      <c r="G2261" s="568" t="s">
        <v>1068</v>
      </c>
      <c r="H2261" s="568"/>
      <c r="I2261" s="922"/>
      <c r="J2261" s="570" t="s">
        <v>1067</v>
      </c>
      <c r="K2261" s="565"/>
      <c r="L2261" s="675"/>
      <c r="M2261" s="565"/>
      <c r="N2261" s="1078"/>
      <c r="O2261" s="565"/>
      <c r="P2261" s="565"/>
      <c r="Q2261" s="1078"/>
      <c r="R2261" s="1078"/>
      <c r="S2261" s="1078"/>
      <c r="T2261" s="565"/>
      <c r="U2261" s="565"/>
      <c r="V2261" s="565"/>
      <c r="W2261" s="565"/>
      <c r="X2261" s="565"/>
      <c r="Y2261" s="565"/>
      <c r="Z2261" s="565"/>
      <c r="AA2261" s="565"/>
      <c r="AB2261" s="565"/>
      <c r="AC2261" s="565"/>
      <c r="AD2261" s="565"/>
      <c r="AE2261" s="565"/>
      <c r="AF2261" s="565"/>
      <c r="AG2261" s="565" t="s">
        <v>909</v>
      </c>
      <c r="AH2261" s="565"/>
      <c r="AI2261" s="599">
        <v>331.98</v>
      </c>
      <c r="AJ2261" s="580"/>
      <c r="AM2261"/>
      <c r="AO2261" t="e">
        <v>#NAME?</v>
      </c>
    </row>
    <row r="2262" spans="1:41" ht="14.45" customHeight="1" outlineLevel="1" x14ac:dyDescent="0.2">
      <c r="A2262" s="231"/>
      <c r="B2262" s="781" t="s">
        <v>2276</v>
      </c>
      <c r="C2262" s="977" t="s">
        <v>2537</v>
      </c>
      <c r="D2262" s="977" t="s">
        <v>1015</v>
      </c>
      <c r="E2262" s="571">
        <v>221</v>
      </c>
      <c r="F2262" s="568">
        <v>230</v>
      </c>
      <c r="G2262" s="568" t="s">
        <v>1070</v>
      </c>
      <c r="H2262" s="568"/>
      <c r="I2262" s="922"/>
      <c r="J2262" s="570" t="s">
        <v>1069</v>
      </c>
      <c r="K2262" s="565"/>
      <c r="L2262" s="675"/>
      <c r="M2262" s="565"/>
      <c r="N2262" s="1078"/>
      <c r="O2262" s="565"/>
      <c r="P2262" s="565"/>
      <c r="Q2262" s="1078"/>
      <c r="R2262" s="1078"/>
      <c r="S2262" s="1078"/>
      <c r="T2262" s="565"/>
      <c r="U2262" s="565"/>
      <c r="V2262" s="565"/>
      <c r="W2262" s="565"/>
      <c r="X2262" s="565"/>
      <c r="Y2262" s="565"/>
      <c r="Z2262" s="565"/>
      <c r="AA2262" s="565"/>
      <c r="AB2262" s="565"/>
      <c r="AC2262" s="565"/>
      <c r="AD2262" s="565"/>
      <c r="AE2262" s="565"/>
      <c r="AF2262" s="565"/>
      <c r="AG2262" s="565" t="s">
        <v>909</v>
      </c>
      <c r="AH2262" s="565"/>
      <c r="AI2262" s="599">
        <v>106.55</v>
      </c>
      <c r="AJ2262" s="580"/>
      <c r="AM2262"/>
      <c r="AO2262" t="e">
        <v>#NAME?</v>
      </c>
    </row>
    <row r="2263" spans="1:41" ht="14.45" customHeight="1" outlineLevel="1" x14ac:dyDescent="0.2">
      <c r="A2263" s="231"/>
      <c r="B2263" s="781" t="s">
        <v>2276</v>
      </c>
      <c r="C2263" s="977" t="s">
        <v>2537</v>
      </c>
      <c r="D2263" s="977" t="s">
        <v>1015</v>
      </c>
      <c r="E2263" s="571">
        <v>221</v>
      </c>
      <c r="F2263" s="568">
        <v>230</v>
      </c>
      <c r="G2263" s="568" t="s">
        <v>1072</v>
      </c>
      <c r="H2263" s="568"/>
      <c r="I2263" s="922"/>
      <c r="J2263" s="570" t="s">
        <v>1071</v>
      </c>
      <c r="K2263" s="565"/>
      <c r="L2263" s="675"/>
      <c r="M2263" s="565"/>
      <c r="N2263" s="1078"/>
      <c r="O2263" s="565"/>
      <c r="P2263" s="565"/>
      <c r="Q2263" s="1078"/>
      <c r="R2263" s="1078"/>
      <c r="S2263" s="1078"/>
      <c r="T2263" s="565"/>
      <c r="U2263" s="565"/>
      <c r="V2263" s="565"/>
      <c r="W2263" s="565"/>
      <c r="X2263" s="565"/>
      <c r="Y2263" s="565"/>
      <c r="Z2263" s="565"/>
      <c r="AA2263" s="565"/>
      <c r="AB2263" s="565"/>
      <c r="AC2263" s="565"/>
      <c r="AD2263" s="565"/>
      <c r="AE2263" s="565"/>
      <c r="AF2263" s="565"/>
      <c r="AG2263" s="565" t="s">
        <v>909</v>
      </c>
      <c r="AH2263" s="565"/>
      <c r="AI2263" s="599">
        <v>8.58</v>
      </c>
      <c r="AJ2263" s="580"/>
      <c r="AM2263"/>
      <c r="AO2263" t="e">
        <v>#NAME?</v>
      </c>
    </row>
    <row r="2264" spans="1:41" ht="14.45" customHeight="1" outlineLevel="1" x14ac:dyDescent="0.2">
      <c r="A2264" s="231"/>
      <c r="B2264" s="781" t="s">
        <v>2276</v>
      </c>
      <c r="C2264" s="977" t="s">
        <v>2537</v>
      </c>
      <c r="D2264" s="977" t="s">
        <v>1015</v>
      </c>
      <c r="E2264" s="571">
        <v>221</v>
      </c>
      <c r="F2264" s="568">
        <v>230</v>
      </c>
      <c r="G2264" s="568" t="s">
        <v>1074</v>
      </c>
      <c r="H2264" s="568"/>
      <c r="I2264" s="922"/>
      <c r="J2264" s="570" t="s">
        <v>1073</v>
      </c>
      <c r="K2264" s="565"/>
      <c r="L2264" s="675"/>
      <c r="M2264" s="565"/>
      <c r="N2264" s="1078"/>
      <c r="O2264" s="565"/>
      <c r="P2264" s="565"/>
      <c r="Q2264" s="1078"/>
      <c r="R2264" s="1078"/>
      <c r="S2264" s="1078"/>
      <c r="T2264" s="565"/>
      <c r="U2264" s="565"/>
      <c r="V2264" s="565"/>
      <c r="W2264" s="565"/>
      <c r="X2264" s="565"/>
      <c r="Y2264" s="565"/>
      <c r="Z2264" s="565"/>
      <c r="AA2264" s="565"/>
      <c r="AB2264" s="565"/>
      <c r="AC2264" s="565"/>
      <c r="AD2264" s="565"/>
      <c r="AE2264" s="565"/>
      <c r="AF2264" s="565"/>
      <c r="AG2264" s="565" t="s">
        <v>909</v>
      </c>
      <c r="AH2264" s="565"/>
      <c r="AI2264" s="599">
        <v>4.66</v>
      </c>
      <c r="AJ2264" s="580"/>
      <c r="AM2264"/>
      <c r="AO2264" t="e">
        <v>#NAME?</v>
      </c>
    </row>
    <row r="2265" spans="1:41" ht="14.45" customHeight="1" outlineLevel="1" x14ac:dyDescent="0.2">
      <c r="A2265" s="231"/>
      <c r="B2265" s="781" t="s">
        <v>2276</v>
      </c>
      <c r="C2265" s="977" t="s">
        <v>2537</v>
      </c>
      <c r="D2265" s="977" t="s">
        <v>1015</v>
      </c>
      <c r="E2265" s="571">
        <v>221</v>
      </c>
      <c r="F2265" s="568">
        <v>230</v>
      </c>
      <c r="G2265" s="568" t="s">
        <v>1076</v>
      </c>
      <c r="H2265" s="568"/>
      <c r="I2265" s="922"/>
      <c r="J2265" s="570" t="s">
        <v>1075</v>
      </c>
      <c r="K2265" s="565"/>
      <c r="L2265" s="675"/>
      <c r="M2265" s="565"/>
      <c r="N2265" s="1078"/>
      <c r="O2265" s="565"/>
      <c r="P2265" s="565"/>
      <c r="Q2265" s="1078"/>
      <c r="R2265" s="1078"/>
      <c r="S2265" s="1078"/>
      <c r="T2265" s="565"/>
      <c r="U2265" s="565"/>
      <c r="V2265" s="565"/>
      <c r="W2265" s="565"/>
      <c r="X2265" s="565"/>
      <c r="Y2265" s="565"/>
      <c r="Z2265" s="565"/>
      <c r="AA2265" s="565"/>
      <c r="AB2265" s="565"/>
      <c r="AC2265" s="565"/>
      <c r="AD2265" s="565"/>
      <c r="AE2265" s="565"/>
      <c r="AF2265" s="565"/>
      <c r="AG2265" s="565" t="s">
        <v>909</v>
      </c>
      <c r="AH2265" s="565"/>
      <c r="AI2265" s="599">
        <v>7.79</v>
      </c>
      <c r="AJ2265" s="580"/>
      <c r="AM2265"/>
      <c r="AO2265" t="e">
        <v>#NAME?</v>
      </c>
    </row>
    <row r="2266" spans="1:41" ht="14.45" customHeight="1" outlineLevel="1" x14ac:dyDescent="0.2">
      <c r="A2266" s="231"/>
      <c r="B2266" s="781" t="s">
        <v>2276</v>
      </c>
      <c r="C2266" s="977" t="s">
        <v>2537</v>
      </c>
      <c r="D2266" s="977" t="s">
        <v>1015</v>
      </c>
      <c r="E2266" s="571">
        <v>221</v>
      </c>
      <c r="F2266" s="568">
        <v>230</v>
      </c>
      <c r="G2266" s="568" t="s">
        <v>1078</v>
      </c>
      <c r="H2266" s="568"/>
      <c r="I2266" s="922"/>
      <c r="J2266" s="570" t="s">
        <v>1077</v>
      </c>
      <c r="K2266" s="565"/>
      <c r="L2266" s="675"/>
      <c r="M2266" s="565"/>
      <c r="N2266" s="1078"/>
      <c r="O2266" s="565"/>
      <c r="P2266" s="565"/>
      <c r="Q2266" s="1078"/>
      <c r="R2266" s="1078"/>
      <c r="S2266" s="1078"/>
      <c r="T2266" s="565"/>
      <c r="U2266" s="565"/>
      <c r="V2266" s="565"/>
      <c r="W2266" s="565"/>
      <c r="X2266" s="565"/>
      <c r="Y2266" s="565"/>
      <c r="Z2266" s="565"/>
      <c r="AA2266" s="565"/>
      <c r="AB2266" s="565"/>
      <c r="AC2266" s="565"/>
      <c r="AD2266" s="565"/>
      <c r="AE2266" s="565"/>
      <c r="AF2266" s="565"/>
      <c r="AG2266" s="565" t="s">
        <v>909</v>
      </c>
      <c r="AH2266" s="565"/>
      <c r="AI2266" s="599">
        <v>9.24</v>
      </c>
      <c r="AJ2266" s="580"/>
      <c r="AM2266"/>
      <c r="AO2266" t="e">
        <v>#NAME?</v>
      </c>
    </row>
    <row r="2267" spans="1:41" ht="14.45" customHeight="1" outlineLevel="1" x14ac:dyDescent="0.2">
      <c r="A2267" s="231"/>
      <c r="B2267" s="781" t="s">
        <v>2276</v>
      </c>
      <c r="C2267" s="977" t="s">
        <v>2537</v>
      </c>
      <c r="D2267" s="977" t="s">
        <v>1015</v>
      </c>
      <c r="E2267" s="571">
        <v>221</v>
      </c>
      <c r="F2267" s="568">
        <v>230</v>
      </c>
      <c r="G2267" s="568" t="s">
        <v>1080</v>
      </c>
      <c r="H2267" s="568"/>
      <c r="I2267" s="922"/>
      <c r="J2267" s="570" t="s">
        <v>1079</v>
      </c>
      <c r="K2267" s="565"/>
      <c r="L2267" s="675"/>
      <c r="M2267" s="565"/>
      <c r="N2267" s="1078"/>
      <c r="O2267" s="565"/>
      <c r="P2267" s="565"/>
      <c r="Q2267" s="1078"/>
      <c r="R2267" s="1078"/>
      <c r="S2267" s="1078"/>
      <c r="T2267" s="565"/>
      <c r="U2267" s="565"/>
      <c r="V2267" s="565"/>
      <c r="W2267" s="565"/>
      <c r="X2267" s="565"/>
      <c r="Y2267" s="565"/>
      <c r="Z2267" s="565"/>
      <c r="AA2267" s="565"/>
      <c r="AB2267" s="565"/>
      <c r="AC2267" s="565"/>
      <c r="AD2267" s="565"/>
      <c r="AE2267" s="565"/>
      <c r="AF2267" s="565"/>
      <c r="AG2267" s="565" t="s">
        <v>909</v>
      </c>
      <c r="AH2267" s="565"/>
      <c r="AI2267" s="599">
        <v>18.47</v>
      </c>
      <c r="AJ2267" s="580"/>
      <c r="AM2267"/>
      <c r="AO2267" t="e">
        <v>#NAME?</v>
      </c>
    </row>
    <row r="2268" spans="1:41" ht="14.45" customHeight="1" outlineLevel="1" x14ac:dyDescent="0.2">
      <c r="A2268" s="231"/>
      <c r="B2268" s="781" t="s">
        <v>2276</v>
      </c>
      <c r="C2268" s="977" t="s">
        <v>2537</v>
      </c>
      <c r="D2268" s="977" t="s">
        <v>1015</v>
      </c>
      <c r="E2268" s="571">
        <v>221</v>
      </c>
      <c r="F2268" s="568">
        <v>230</v>
      </c>
      <c r="G2268" s="568" t="s">
        <v>1082</v>
      </c>
      <c r="H2268" s="568"/>
      <c r="I2268" s="922"/>
      <c r="J2268" s="570" t="s">
        <v>1081</v>
      </c>
      <c r="K2268" s="565"/>
      <c r="L2268" s="675"/>
      <c r="M2268" s="565"/>
      <c r="N2268" s="1078"/>
      <c r="O2268" s="565"/>
      <c r="P2268" s="565"/>
      <c r="Q2268" s="1078"/>
      <c r="R2268" s="1078"/>
      <c r="S2268" s="1078"/>
      <c r="T2268" s="565"/>
      <c r="U2268" s="565"/>
      <c r="V2268" s="565"/>
      <c r="W2268" s="565"/>
      <c r="X2268" s="565"/>
      <c r="Y2268" s="565"/>
      <c r="Z2268" s="565"/>
      <c r="AA2268" s="565"/>
      <c r="AB2268" s="565"/>
      <c r="AC2268" s="565"/>
      <c r="AD2268" s="565"/>
      <c r="AE2268" s="565"/>
      <c r="AF2268" s="565"/>
      <c r="AG2268" s="565" t="s">
        <v>909</v>
      </c>
      <c r="AH2268" s="565"/>
      <c r="AI2268" s="599">
        <v>55.42</v>
      </c>
      <c r="AJ2268" s="580"/>
      <c r="AM2268"/>
      <c r="AO2268" t="e">
        <v>#NAME?</v>
      </c>
    </row>
    <row r="2269" spans="1:41" ht="14.45" customHeight="1" outlineLevel="1" x14ac:dyDescent="0.2">
      <c r="A2269" s="231"/>
      <c r="B2269" s="781" t="s">
        <v>2276</v>
      </c>
      <c r="C2269" s="977" t="s">
        <v>2537</v>
      </c>
      <c r="D2269" s="977" t="s">
        <v>1015</v>
      </c>
      <c r="E2269" s="571">
        <v>221</v>
      </c>
      <c r="F2269" s="568">
        <v>230</v>
      </c>
      <c r="G2269" s="568" t="s">
        <v>1084</v>
      </c>
      <c r="H2269" s="568"/>
      <c r="I2269" s="922"/>
      <c r="J2269" s="570" t="s">
        <v>1083</v>
      </c>
      <c r="K2269" s="565"/>
      <c r="L2269" s="675"/>
      <c r="M2269" s="565"/>
      <c r="N2269" s="1078"/>
      <c r="O2269" s="565"/>
      <c r="P2269" s="565"/>
      <c r="Q2269" s="1078"/>
      <c r="R2269" s="1078"/>
      <c r="S2269" s="1078"/>
      <c r="T2269" s="565"/>
      <c r="U2269" s="565"/>
      <c r="V2269" s="565"/>
      <c r="W2269" s="565"/>
      <c r="X2269" s="565"/>
      <c r="Y2269" s="565"/>
      <c r="Z2269" s="565"/>
      <c r="AA2269" s="565"/>
      <c r="AB2269" s="565"/>
      <c r="AC2269" s="565"/>
      <c r="AD2269" s="565"/>
      <c r="AE2269" s="565"/>
      <c r="AF2269" s="565"/>
      <c r="AG2269" s="565" t="s">
        <v>909</v>
      </c>
      <c r="AH2269" s="565"/>
      <c r="AI2269" s="599">
        <v>231.72</v>
      </c>
      <c r="AJ2269" s="580"/>
      <c r="AM2269"/>
      <c r="AO2269" t="e">
        <v>#NAME?</v>
      </c>
    </row>
    <row r="2270" spans="1:41" ht="14.45" customHeight="1" outlineLevel="1" x14ac:dyDescent="0.2">
      <c r="A2270" s="231"/>
      <c r="B2270" s="781" t="s">
        <v>2276</v>
      </c>
      <c r="C2270" s="977" t="s">
        <v>2537</v>
      </c>
      <c r="D2270" s="977" t="s">
        <v>1015</v>
      </c>
      <c r="E2270" s="571">
        <v>221</v>
      </c>
      <c r="F2270" s="568">
        <v>230</v>
      </c>
      <c r="G2270" s="568" t="s">
        <v>1086</v>
      </c>
      <c r="H2270" s="568"/>
      <c r="I2270" s="922"/>
      <c r="J2270" s="570" t="s">
        <v>1085</v>
      </c>
      <c r="K2270" s="565"/>
      <c r="L2270" s="675"/>
      <c r="M2270" s="565"/>
      <c r="N2270" s="1078"/>
      <c r="O2270" s="565"/>
      <c r="P2270" s="565"/>
      <c r="Q2270" s="1078"/>
      <c r="R2270" s="1078"/>
      <c r="S2270" s="1078"/>
      <c r="T2270" s="565"/>
      <c r="U2270" s="565"/>
      <c r="V2270" s="565"/>
      <c r="W2270" s="565"/>
      <c r="X2270" s="565"/>
      <c r="Y2270" s="565"/>
      <c r="Z2270" s="565"/>
      <c r="AA2270" s="565"/>
      <c r="AB2270" s="565"/>
      <c r="AC2270" s="565"/>
      <c r="AD2270" s="565"/>
      <c r="AE2270" s="565"/>
      <c r="AF2270" s="565"/>
      <c r="AG2270" s="565" t="s">
        <v>909</v>
      </c>
      <c r="AH2270" s="565"/>
      <c r="AI2270" s="599">
        <v>339.05</v>
      </c>
      <c r="AJ2270" s="580"/>
      <c r="AM2270"/>
      <c r="AO2270" t="e">
        <v>#NAME?</v>
      </c>
    </row>
    <row r="2271" spans="1:41" ht="14.45" customHeight="1" outlineLevel="1" x14ac:dyDescent="0.2">
      <c r="A2271" s="231"/>
      <c r="B2271" s="781" t="s">
        <v>2276</v>
      </c>
      <c r="C2271" s="977" t="s">
        <v>2537</v>
      </c>
      <c r="D2271" s="977" t="s">
        <v>1015</v>
      </c>
      <c r="E2271" s="571">
        <v>221</v>
      </c>
      <c r="F2271" s="568">
        <v>230</v>
      </c>
      <c r="G2271" s="568" t="s">
        <v>1088</v>
      </c>
      <c r="H2271" s="568"/>
      <c r="I2271" s="922"/>
      <c r="J2271" s="570" t="s">
        <v>1087</v>
      </c>
      <c r="K2271" s="565"/>
      <c r="L2271" s="675"/>
      <c r="M2271" s="565"/>
      <c r="N2271" s="1078"/>
      <c r="O2271" s="565"/>
      <c r="P2271" s="565"/>
      <c r="Q2271" s="1078"/>
      <c r="R2271" s="1078"/>
      <c r="S2271" s="1078"/>
      <c r="T2271" s="565"/>
      <c r="U2271" s="565"/>
      <c r="V2271" s="565"/>
      <c r="W2271" s="565"/>
      <c r="X2271" s="565"/>
      <c r="Y2271" s="565"/>
      <c r="Z2271" s="565"/>
      <c r="AA2271" s="565"/>
      <c r="AB2271" s="565"/>
      <c r="AC2271" s="565"/>
      <c r="AD2271" s="565"/>
      <c r="AE2271" s="565"/>
      <c r="AF2271" s="565"/>
      <c r="AG2271" s="565" t="s">
        <v>909</v>
      </c>
      <c r="AH2271" s="565"/>
      <c r="AI2271" s="599">
        <v>389</v>
      </c>
      <c r="AJ2271" s="580"/>
      <c r="AM2271"/>
      <c r="AO2271" t="e">
        <v>#NAME?</v>
      </c>
    </row>
    <row r="2272" spans="1:41" ht="14.45" customHeight="1" outlineLevel="1" x14ac:dyDescent="0.2">
      <c r="A2272" s="231"/>
      <c r="B2272" s="781" t="s">
        <v>2276</v>
      </c>
      <c r="C2272" s="977" t="s">
        <v>2537</v>
      </c>
      <c r="D2272" s="977" t="s">
        <v>1015</v>
      </c>
      <c r="E2272" s="571">
        <v>221</v>
      </c>
      <c r="F2272" s="568">
        <v>230</v>
      </c>
      <c r="G2272" s="568" t="s">
        <v>1090</v>
      </c>
      <c r="H2272" s="568"/>
      <c r="I2272" s="922"/>
      <c r="J2272" s="570" t="s">
        <v>1089</v>
      </c>
      <c r="K2272" s="565"/>
      <c r="L2272" s="675"/>
      <c r="M2272" s="565"/>
      <c r="N2272" s="1078"/>
      <c r="O2272" s="565"/>
      <c r="P2272" s="565"/>
      <c r="Q2272" s="1078"/>
      <c r="R2272" s="1078"/>
      <c r="S2272" s="1078"/>
      <c r="T2272" s="565"/>
      <c r="U2272" s="565"/>
      <c r="V2272" s="565"/>
      <c r="W2272" s="565"/>
      <c r="X2272" s="565"/>
      <c r="Y2272" s="565"/>
      <c r="Z2272" s="565"/>
      <c r="AA2272" s="565"/>
      <c r="AB2272" s="565"/>
      <c r="AC2272" s="565"/>
      <c r="AD2272" s="565"/>
      <c r="AE2272" s="565"/>
      <c r="AF2272" s="565"/>
      <c r="AG2272" s="565" t="s">
        <v>909</v>
      </c>
      <c r="AH2272" s="565"/>
      <c r="AI2272" s="599">
        <v>419.67</v>
      </c>
      <c r="AJ2272" s="580"/>
      <c r="AM2272"/>
      <c r="AO2272" t="e">
        <v>#NAME?</v>
      </c>
    </row>
    <row r="2273" spans="1:43" ht="14.45" customHeight="1" outlineLevel="1" x14ac:dyDescent="0.2">
      <c r="A2273" s="231"/>
      <c r="B2273" s="781" t="s">
        <v>2276</v>
      </c>
      <c r="C2273" s="977" t="s">
        <v>2537</v>
      </c>
      <c r="D2273" s="977" t="s">
        <v>1015</v>
      </c>
      <c r="E2273" s="571">
        <v>221</v>
      </c>
      <c r="F2273" s="568">
        <v>230</v>
      </c>
      <c r="G2273" s="568" t="s">
        <v>1092</v>
      </c>
      <c r="H2273" s="568"/>
      <c r="I2273" s="922"/>
      <c r="J2273" s="570" t="s">
        <v>1091</v>
      </c>
      <c r="K2273" s="565"/>
      <c r="L2273" s="675"/>
      <c r="M2273" s="565"/>
      <c r="N2273" s="1078"/>
      <c r="O2273" s="565"/>
      <c r="P2273" s="565"/>
      <c r="Q2273" s="1078"/>
      <c r="R2273" s="1078"/>
      <c r="S2273" s="1078"/>
      <c r="T2273" s="565"/>
      <c r="U2273" s="565"/>
      <c r="V2273" s="565"/>
      <c r="W2273" s="565"/>
      <c r="X2273" s="565"/>
      <c r="Y2273" s="565"/>
      <c r="Z2273" s="565"/>
      <c r="AA2273" s="565"/>
      <c r="AB2273" s="565"/>
      <c r="AC2273" s="565"/>
      <c r="AD2273" s="565"/>
      <c r="AE2273" s="565"/>
      <c r="AF2273" s="565"/>
      <c r="AG2273" s="565" t="s">
        <v>909</v>
      </c>
      <c r="AH2273" s="565"/>
      <c r="AI2273" s="599">
        <v>496.97</v>
      </c>
      <c r="AJ2273" s="580"/>
      <c r="AM2273"/>
      <c r="AO2273" t="e">
        <v>#NAME?</v>
      </c>
    </row>
    <row r="2274" spans="1:43" ht="14.45" customHeight="1" outlineLevel="1" x14ac:dyDescent="0.2">
      <c r="A2274" s="231"/>
      <c r="B2274" s="781" t="s">
        <v>2276</v>
      </c>
      <c r="C2274" s="977" t="s">
        <v>2537</v>
      </c>
      <c r="D2274" s="977" t="s">
        <v>1015</v>
      </c>
      <c r="E2274" s="571">
        <v>221</v>
      </c>
      <c r="F2274" s="568">
        <v>230</v>
      </c>
      <c r="G2274" s="568" t="s">
        <v>1094</v>
      </c>
      <c r="H2274" s="568"/>
      <c r="I2274" s="922"/>
      <c r="J2274" s="570" t="s">
        <v>1093</v>
      </c>
      <c r="K2274" s="565"/>
      <c r="L2274" s="675"/>
      <c r="M2274" s="565"/>
      <c r="N2274" s="1078"/>
      <c r="O2274" s="565"/>
      <c r="P2274" s="565"/>
      <c r="Q2274" s="1078"/>
      <c r="R2274" s="1078"/>
      <c r="S2274" s="1078"/>
      <c r="T2274" s="565"/>
      <c r="U2274" s="565"/>
      <c r="V2274" s="565"/>
      <c r="W2274" s="565"/>
      <c r="X2274" s="565"/>
      <c r="Y2274" s="565"/>
      <c r="Z2274" s="565"/>
      <c r="AA2274" s="565"/>
      <c r="AB2274" s="565"/>
      <c r="AC2274" s="565"/>
      <c r="AD2274" s="565"/>
      <c r="AE2274" s="565"/>
      <c r="AF2274" s="565"/>
      <c r="AG2274" s="565" t="s">
        <v>909</v>
      </c>
      <c r="AH2274" s="565"/>
      <c r="AI2274" s="599">
        <v>567.89</v>
      </c>
      <c r="AJ2274" s="580"/>
      <c r="AM2274"/>
      <c r="AO2274" t="e">
        <v>#NAME?</v>
      </c>
    </row>
    <row r="2275" spans="1:43" ht="14.45" customHeight="1" outlineLevel="1" x14ac:dyDescent="0.2">
      <c r="A2275" s="231"/>
      <c r="B2275" s="781" t="s">
        <v>2276</v>
      </c>
      <c r="C2275" s="977" t="s">
        <v>2537</v>
      </c>
      <c r="D2275" s="977" t="s">
        <v>1015</v>
      </c>
      <c r="E2275" s="571">
        <v>221</v>
      </c>
      <c r="F2275" s="568">
        <v>230</v>
      </c>
      <c r="G2275" s="568" t="s">
        <v>1096</v>
      </c>
      <c r="H2275" s="568"/>
      <c r="I2275" s="922"/>
      <c r="J2275" s="570" t="s">
        <v>1095</v>
      </c>
      <c r="K2275" s="565"/>
      <c r="L2275" s="675"/>
      <c r="M2275" s="565"/>
      <c r="N2275" s="1078"/>
      <c r="O2275" s="565"/>
      <c r="P2275" s="565"/>
      <c r="Q2275" s="1078"/>
      <c r="R2275" s="1078"/>
      <c r="S2275" s="1078"/>
      <c r="T2275" s="565"/>
      <c r="U2275" s="565"/>
      <c r="V2275" s="565"/>
      <c r="W2275" s="565"/>
      <c r="X2275" s="565"/>
      <c r="Y2275" s="565"/>
      <c r="Z2275" s="565"/>
      <c r="AA2275" s="565"/>
      <c r="AB2275" s="565"/>
      <c r="AC2275" s="565"/>
      <c r="AD2275" s="565"/>
      <c r="AE2275" s="565"/>
      <c r="AF2275" s="565"/>
      <c r="AG2275" s="565" t="s">
        <v>909</v>
      </c>
      <c r="AH2275" s="565"/>
      <c r="AI2275" s="599">
        <v>612.19000000000005</v>
      </c>
      <c r="AJ2275" s="580"/>
      <c r="AM2275"/>
      <c r="AO2275" t="e">
        <v>#NAME?</v>
      </c>
    </row>
    <row r="2276" spans="1:43" ht="14.45" customHeight="1" outlineLevel="1" x14ac:dyDescent="0.2">
      <c r="A2276" s="231"/>
      <c r="B2276" s="781" t="s">
        <v>2276</v>
      </c>
      <c r="C2276" s="977" t="s">
        <v>2537</v>
      </c>
      <c r="D2276" s="977" t="s">
        <v>1015</v>
      </c>
      <c r="E2276" s="571">
        <v>221</v>
      </c>
      <c r="F2276" s="568">
        <v>230</v>
      </c>
      <c r="G2276" s="568" t="s">
        <v>1098</v>
      </c>
      <c r="H2276" s="568"/>
      <c r="I2276" s="922"/>
      <c r="J2276" s="570" t="s">
        <v>1097</v>
      </c>
      <c r="K2276" s="565"/>
      <c r="L2276" s="675"/>
      <c r="M2276" s="565"/>
      <c r="N2276" s="1078"/>
      <c r="O2276" s="565"/>
      <c r="P2276" s="565"/>
      <c r="Q2276" s="1078"/>
      <c r="R2276" s="1078"/>
      <c r="S2276" s="1078"/>
      <c r="T2276" s="565"/>
      <c r="U2276" s="565"/>
      <c r="V2276" s="565"/>
      <c r="W2276" s="565"/>
      <c r="X2276" s="565"/>
      <c r="Y2276" s="565"/>
      <c r="Z2276" s="565"/>
      <c r="AA2276" s="565"/>
      <c r="AB2276" s="565"/>
      <c r="AC2276" s="565"/>
      <c r="AD2276" s="565"/>
      <c r="AE2276" s="565"/>
      <c r="AF2276" s="565"/>
      <c r="AG2276" s="565" t="s">
        <v>909</v>
      </c>
      <c r="AH2276" s="565"/>
      <c r="AI2276" s="599">
        <v>1432.91</v>
      </c>
      <c r="AJ2276" s="580"/>
      <c r="AM2276"/>
      <c r="AO2276" t="e">
        <v>#NAME?</v>
      </c>
    </row>
    <row r="2277" spans="1:43" ht="14.45" customHeight="1" outlineLevel="1" x14ac:dyDescent="0.2">
      <c r="A2277" s="231"/>
      <c r="B2277" s="781" t="s">
        <v>2276</v>
      </c>
      <c r="C2277" s="977" t="s">
        <v>2537</v>
      </c>
      <c r="D2277" s="977" t="s">
        <v>1015</v>
      </c>
      <c r="E2277" s="571">
        <v>221</v>
      </c>
      <c r="F2277" s="568">
        <v>230</v>
      </c>
      <c r="G2277" s="568" t="s">
        <v>1100</v>
      </c>
      <c r="H2277" s="568"/>
      <c r="I2277" s="922"/>
      <c r="J2277" s="570" t="s">
        <v>1099</v>
      </c>
      <c r="K2277" s="565"/>
      <c r="L2277" s="675"/>
      <c r="M2277" s="565"/>
      <c r="N2277" s="1078"/>
      <c r="O2277" s="565"/>
      <c r="P2277" s="565"/>
      <c r="Q2277" s="1078"/>
      <c r="R2277" s="1078"/>
      <c r="S2277" s="1078"/>
      <c r="T2277" s="565"/>
      <c r="U2277" s="565"/>
      <c r="V2277" s="565"/>
      <c r="W2277" s="565"/>
      <c r="X2277" s="565"/>
      <c r="Y2277" s="565"/>
      <c r="Z2277" s="565"/>
      <c r="AA2277" s="565"/>
      <c r="AB2277" s="565"/>
      <c r="AC2277" s="565"/>
      <c r="AD2277" s="565"/>
      <c r="AE2277" s="565"/>
      <c r="AF2277" s="565"/>
      <c r="AG2277" s="565" t="s">
        <v>909</v>
      </c>
      <c r="AH2277" s="565"/>
      <c r="AI2277" s="599">
        <v>1490.81</v>
      </c>
      <c r="AJ2277" s="580"/>
      <c r="AM2277"/>
      <c r="AO2277" t="e">
        <v>#NAME?</v>
      </c>
    </row>
    <row r="2278" spans="1:43" ht="14.45" customHeight="1" outlineLevel="1" x14ac:dyDescent="0.2">
      <c r="A2278" s="231"/>
      <c r="B2278" s="781" t="s">
        <v>2276</v>
      </c>
      <c r="C2278" s="977" t="s">
        <v>2537</v>
      </c>
      <c r="D2278" s="977" t="s">
        <v>1015</v>
      </c>
      <c r="E2278" s="571">
        <v>221</v>
      </c>
      <c r="F2278" s="568">
        <v>230</v>
      </c>
      <c r="G2278" s="568" t="s">
        <v>1102</v>
      </c>
      <c r="H2278" s="568"/>
      <c r="I2278" s="922"/>
      <c r="J2278" s="570" t="s">
        <v>1101</v>
      </c>
      <c r="K2278" s="565"/>
      <c r="L2278" s="675"/>
      <c r="M2278" s="565"/>
      <c r="N2278" s="1078"/>
      <c r="O2278" s="565"/>
      <c r="P2278" s="565"/>
      <c r="Q2278" s="1078"/>
      <c r="R2278" s="1078"/>
      <c r="S2278" s="1078"/>
      <c r="T2278" s="565"/>
      <c r="U2278" s="565"/>
      <c r="V2278" s="565"/>
      <c r="W2278" s="565"/>
      <c r="X2278" s="565"/>
      <c r="Y2278" s="565"/>
      <c r="Z2278" s="565"/>
      <c r="AA2278" s="565"/>
      <c r="AB2278" s="565"/>
      <c r="AC2278" s="565"/>
      <c r="AD2278" s="565"/>
      <c r="AE2278" s="565"/>
      <c r="AF2278" s="565"/>
      <c r="AG2278" s="565" t="s">
        <v>909</v>
      </c>
      <c r="AH2278" s="565"/>
      <c r="AI2278" s="599">
        <v>1360.97</v>
      </c>
      <c r="AJ2278" s="580"/>
      <c r="AM2278"/>
      <c r="AO2278" t="e">
        <v>#NAME?</v>
      </c>
    </row>
    <row r="2279" spans="1:43" ht="14.45" customHeight="1" outlineLevel="1" x14ac:dyDescent="0.2">
      <c r="A2279" s="231"/>
      <c r="B2279" s="781" t="s">
        <v>2276</v>
      </c>
      <c r="C2279" s="977" t="s">
        <v>2537</v>
      </c>
      <c r="D2279" s="977" t="s">
        <v>1015</v>
      </c>
      <c r="E2279" s="571">
        <v>221</v>
      </c>
      <c r="F2279" s="568">
        <v>230</v>
      </c>
      <c r="G2279" s="568" t="s">
        <v>1104</v>
      </c>
      <c r="H2279" s="568"/>
      <c r="I2279" s="922"/>
      <c r="J2279" s="570" t="s">
        <v>1103</v>
      </c>
      <c r="K2279" s="565"/>
      <c r="L2279" s="675"/>
      <c r="M2279" s="565"/>
      <c r="N2279" s="1078"/>
      <c r="O2279" s="565"/>
      <c r="P2279" s="565"/>
      <c r="Q2279" s="1078"/>
      <c r="R2279" s="1078"/>
      <c r="S2279" s="1078"/>
      <c r="T2279" s="565"/>
      <c r="U2279" s="565"/>
      <c r="V2279" s="565"/>
      <c r="W2279" s="565"/>
      <c r="X2279" s="565"/>
      <c r="Y2279" s="565"/>
      <c r="Z2279" s="565"/>
      <c r="AA2279" s="565"/>
      <c r="AB2279" s="565"/>
      <c r="AC2279" s="565"/>
      <c r="AD2279" s="565"/>
      <c r="AE2279" s="565"/>
      <c r="AF2279" s="565"/>
      <c r="AG2279" s="565" t="s">
        <v>909</v>
      </c>
      <c r="AH2279" s="565"/>
      <c r="AI2279" s="599">
        <v>1081.32</v>
      </c>
      <c r="AJ2279" s="580"/>
      <c r="AM2279"/>
      <c r="AO2279" t="e">
        <v>#NAME?</v>
      </c>
    </row>
    <row r="2280" spans="1:43" ht="14.45" customHeight="1" outlineLevel="1" x14ac:dyDescent="0.2">
      <c r="A2280" s="231"/>
      <c r="B2280" s="781" t="s">
        <v>2276</v>
      </c>
      <c r="C2280" s="977" t="s">
        <v>2537</v>
      </c>
      <c r="D2280" s="977" t="s">
        <v>1015</v>
      </c>
      <c r="E2280" s="571">
        <v>221</v>
      </c>
      <c r="F2280" s="568">
        <v>230</v>
      </c>
      <c r="G2280" s="568" t="s">
        <v>1106</v>
      </c>
      <c r="H2280" s="568"/>
      <c r="I2280" s="922"/>
      <c r="J2280" s="570" t="s">
        <v>1105</v>
      </c>
      <c r="K2280" s="565"/>
      <c r="L2280" s="675"/>
      <c r="M2280" s="565"/>
      <c r="N2280" s="1078"/>
      <c r="O2280" s="565"/>
      <c r="P2280" s="565"/>
      <c r="Q2280" s="1078"/>
      <c r="R2280" s="1078"/>
      <c r="S2280" s="1078"/>
      <c r="T2280" s="565"/>
      <c r="U2280" s="565"/>
      <c r="V2280" s="565"/>
      <c r="W2280" s="565"/>
      <c r="X2280" s="565"/>
      <c r="Y2280" s="565"/>
      <c r="Z2280" s="565"/>
      <c r="AA2280" s="565"/>
      <c r="AB2280" s="565"/>
      <c r="AC2280" s="565"/>
      <c r="AD2280" s="565"/>
      <c r="AE2280" s="565"/>
      <c r="AF2280" s="565"/>
      <c r="AG2280" s="565" t="s">
        <v>909</v>
      </c>
      <c r="AH2280" s="565"/>
      <c r="AI2280" s="599">
        <v>94.95</v>
      </c>
      <c r="AJ2280" s="580"/>
      <c r="AM2280"/>
      <c r="AO2280" t="e">
        <v>#NAME?</v>
      </c>
    </row>
    <row r="2281" spans="1:43" ht="14.45" customHeight="1" outlineLevel="1" x14ac:dyDescent="0.2">
      <c r="A2281" s="231"/>
      <c r="B2281" s="781" t="s">
        <v>2276</v>
      </c>
      <c r="C2281" s="977" t="s">
        <v>2537</v>
      </c>
      <c r="D2281" s="977" t="s">
        <v>1015</v>
      </c>
      <c r="E2281" s="571">
        <v>221</v>
      </c>
      <c r="F2281" s="568">
        <v>230</v>
      </c>
      <c r="G2281" s="568" t="s">
        <v>1108</v>
      </c>
      <c r="H2281" s="568"/>
      <c r="I2281" s="922"/>
      <c r="J2281" s="570" t="s">
        <v>1107</v>
      </c>
      <c r="K2281" s="565"/>
      <c r="L2281" s="675"/>
      <c r="M2281" s="565"/>
      <c r="N2281" s="1078"/>
      <c r="O2281" s="565"/>
      <c r="P2281" s="565"/>
      <c r="Q2281" s="1078"/>
      <c r="R2281" s="1078"/>
      <c r="S2281" s="1078"/>
      <c r="T2281" s="565"/>
      <c r="U2281" s="565"/>
      <c r="V2281" s="565"/>
      <c r="W2281" s="565"/>
      <c r="X2281" s="565"/>
      <c r="Y2281" s="565"/>
      <c r="Z2281" s="565"/>
      <c r="AA2281" s="565"/>
      <c r="AB2281" s="565"/>
      <c r="AC2281" s="565"/>
      <c r="AD2281" s="565"/>
      <c r="AE2281" s="565"/>
      <c r="AF2281" s="565"/>
      <c r="AG2281" s="565" t="s">
        <v>909</v>
      </c>
      <c r="AH2281" s="565"/>
      <c r="AI2281" s="599">
        <v>54.74</v>
      </c>
      <c r="AJ2281" s="580"/>
      <c r="AM2281"/>
      <c r="AO2281" t="e">
        <v>#NAME?</v>
      </c>
    </row>
    <row r="2282" spans="1:43" ht="14.45" customHeight="1" outlineLevel="1" x14ac:dyDescent="0.2">
      <c r="A2282" s="231"/>
      <c r="B2282" s="781" t="s">
        <v>2276</v>
      </c>
      <c r="C2282" s="977" t="s">
        <v>2537</v>
      </c>
      <c r="D2282" s="977" t="s">
        <v>1015</v>
      </c>
      <c r="E2282" s="571">
        <v>221</v>
      </c>
      <c r="F2282" s="568">
        <v>230</v>
      </c>
      <c r="G2282" s="568" t="s">
        <v>1110</v>
      </c>
      <c r="H2282" s="568"/>
      <c r="I2282" s="922"/>
      <c r="J2282" s="570" t="s">
        <v>1109</v>
      </c>
      <c r="K2282" s="565"/>
      <c r="L2282" s="675"/>
      <c r="M2282" s="565"/>
      <c r="N2282" s="1078"/>
      <c r="O2282" s="565"/>
      <c r="P2282" s="565"/>
      <c r="Q2282" s="1078"/>
      <c r="R2282" s="1078"/>
      <c r="S2282" s="1078"/>
      <c r="T2282" s="565"/>
      <c r="U2282" s="565"/>
      <c r="V2282" s="565"/>
      <c r="W2282" s="565"/>
      <c r="X2282" s="565"/>
      <c r="Y2282" s="565"/>
      <c r="Z2282" s="565"/>
      <c r="AA2282" s="565"/>
      <c r="AB2282" s="565"/>
      <c r="AC2282" s="565"/>
      <c r="AD2282" s="565"/>
      <c r="AE2282" s="565"/>
      <c r="AF2282" s="565"/>
      <c r="AG2282" s="565" t="s">
        <v>909</v>
      </c>
      <c r="AH2282" s="565"/>
      <c r="AI2282" s="599">
        <v>25.42</v>
      </c>
      <c r="AJ2282" s="580"/>
      <c r="AM2282"/>
      <c r="AO2282" t="e">
        <v>#NAME?</v>
      </c>
    </row>
    <row r="2283" spans="1:43" ht="14.45" customHeight="1" outlineLevel="1" x14ac:dyDescent="0.2">
      <c r="A2283" s="799"/>
      <c r="B2283" s="807" t="s">
        <v>2276</v>
      </c>
      <c r="C2283" s="978" t="s">
        <v>2537</v>
      </c>
      <c r="D2283" s="978" t="s">
        <v>1015</v>
      </c>
      <c r="E2283" s="583">
        <v>221</v>
      </c>
      <c r="F2283" s="582">
        <v>230</v>
      </c>
      <c r="G2283" s="582" t="s">
        <v>1112</v>
      </c>
      <c r="H2283" s="582"/>
      <c r="I2283" s="929"/>
      <c r="J2283" s="588" t="s">
        <v>1111</v>
      </c>
      <c r="K2283" s="567"/>
      <c r="L2283" s="676"/>
      <c r="M2283" s="567"/>
      <c r="N2283" s="1079"/>
      <c r="O2283" s="567"/>
      <c r="P2283" s="567"/>
      <c r="Q2283" s="1079"/>
      <c r="R2283" s="1079"/>
      <c r="S2283" s="1079"/>
      <c r="T2283" s="567"/>
      <c r="U2283" s="567"/>
      <c r="V2283" s="567"/>
      <c r="W2283" s="567"/>
      <c r="X2283" s="567"/>
      <c r="Y2283" s="567"/>
      <c r="Z2283" s="567"/>
      <c r="AA2283" s="567"/>
      <c r="AB2283" s="567"/>
      <c r="AC2283" s="567"/>
      <c r="AD2283" s="567"/>
      <c r="AE2283" s="567"/>
      <c r="AF2283" s="567"/>
      <c r="AG2283" s="567" t="s">
        <v>909</v>
      </c>
      <c r="AH2283" s="567"/>
      <c r="AI2283" s="1364">
        <v>25.66</v>
      </c>
      <c r="AJ2283" s="584"/>
      <c r="AM2283"/>
      <c r="AO2283" t="e">
        <v>#NAME?</v>
      </c>
    </row>
    <row r="2284" spans="1:43" s="578" customFormat="1" ht="14.45" customHeight="1" outlineLevel="1" x14ac:dyDescent="0.25">
      <c r="A2284" s="1394"/>
      <c r="B2284" s="1358" t="s">
        <v>2276</v>
      </c>
      <c r="C2284" s="1359" t="s">
        <v>2537</v>
      </c>
      <c r="D2284" s="1395" t="s">
        <v>3021</v>
      </c>
      <c r="E2284" s="579" t="s">
        <v>698</v>
      </c>
      <c r="F2284" s="576"/>
      <c r="G2284" s="576"/>
      <c r="I2284" s="1396"/>
      <c r="J2284" s="1397" t="s">
        <v>3022</v>
      </c>
      <c r="L2284" s="674"/>
      <c r="N2284" s="1081"/>
      <c r="Q2284" s="1081"/>
      <c r="R2284" s="1081"/>
      <c r="S2284" s="1081"/>
      <c r="AI2284" s="1378"/>
      <c r="AJ2284" s="585"/>
      <c r="AK2284" s="1638"/>
      <c r="AL2284" s="1380"/>
      <c r="AQ2284" s="1"/>
    </row>
    <row r="2285" spans="1:43" s="565" customFormat="1" ht="14.45" customHeight="1" outlineLevel="1" x14ac:dyDescent="0.2">
      <c r="A2285" s="1398" t="s">
        <v>3028</v>
      </c>
      <c r="B2285" s="1140" t="s">
        <v>2276</v>
      </c>
      <c r="C2285" s="1141" t="s">
        <v>2537</v>
      </c>
      <c r="D2285" s="1141" t="s">
        <v>2548</v>
      </c>
      <c r="E2285" s="1399">
        <v>223</v>
      </c>
      <c r="F2285" s="954">
        <v>232</v>
      </c>
      <c r="G2285" s="1499" t="s">
        <v>1881</v>
      </c>
      <c r="H2285" s="565" t="s">
        <v>2306</v>
      </c>
      <c r="I2285" s="1400"/>
      <c r="J2285" s="570" t="s">
        <v>3019</v>
      </c>
      <c r="K2285" s="1401">
        <v>5700</v>
      </c>
      <c r="L2285" s="675" t="s">
        <v>2310</v>
      </c>
      <c r="M2285" s="675" t="s">
        <v>3020</v>
      </c>
      <c r="N2285" s="1078"/>
      <c r="Q2285" s="1078"/>
      <c r="R2285" s="1078"/>
      <c r="S2285" s="1078"/>
      <c r="U2285" s="1402"/>
      <c r="AH2285" s="1403">
        <v>137396.5615452549</v>
      </c>
      <c r="AI2285" s="1361"/>
      <c r="AJ2285" s="580"/>
      <c r="AK2285" s="1639"/>
      <c r="AL2285" s="1386"/>
      <c r="AQ2285" s="1"/>
    </row>
    <row r="2286" spans="1:43" s="565" customFormat="1" ht="14.45" customHeight="1" outlineLevel="1" x14ac:dyDescent="0.2">
      <c r="A2286" s="1398"/>
      <c r="B2286" s="1140" t="s">
        <v>2276</v>
      </c>
      <c r="C2286" s="1141" t="s">
        <v>2537</v>
      </c>
      <c r="D2286" s="1141" t="s">
        <v>2548</v>
      </c>
      <c r="E2286" s="1399">
        <v>223</v>
      </c>
      <c r="F2286" s="954">
        <v>232</v>
      </c>
      <c r="G2286" s="954" t="s">
        <v>2763</v>
      </c>
      <c r="I2286" s="1400"/>
      <c r="J2286" s="565" t="s">
        <v>955</v>
      </c>
      <c r="L2286" s="675"/>
      <c r="N2286" s="1078"/>
      <c r="Q2286" s="1078"/>
      <c r="R2286" s="1078"/>
      <c r="S2286" s="1078"/>
      <c r="AG2286" s="565" t="s">
        <v>770</v>
      </c>
      <c r="AI2286" s="1404">
        <v>30.538979306402506</v>
      </c>
      <c r="AJ2286" s="580"/>
      <c r="AK2286" s="1639"/>
      <c r="AL2286" s="1386"/>
      <c r="AQ2286" s="1"/>
    </row>
    <row r="2287" spans="1:43" s="565" customFormat="1" ht="14.45" customHeight="1" outlineLevel="1" x14ac:dyDescent="0.2">
      <c r="A2287" s="1398"/>
      <c r="B2287" s="1140" t="s">
        <v>2276</v>
      </c>
      <c r="C2287" s="1141" t="s">
        <v>2537</v>
      </c>
      <c r="D2287" s="1141" t="s">
        <v>2548</v>
      </c>
      <c r="E2287" s="1399">
        <v>223</v>
      </c>
      <c r="F2287" s="954">
        <v>232</v>
      </c>
      <c r="G2287" s="954" t="s">
        <v>2764</v>
      </c>
      <c r="I2287" s="1400"/>
      <c r="J2287" s="565" t="s">
        <v>957</v>
      </c>
      <c r="L2287" s="675"/>
      <c r="N2287" s="1078"/>
      <c r="Q2287" s="1078"/>
      <c r="R2287" s="1078"/>
      <c r="S2287" s="1078"/>
      <c r="AG2287" s="565" t="s">
        <v>770</v>
      </c>
      <c r="AI2287" s="1404">
        <v>22.295102891593007</v>
      </c>
      <c r="AJ2287" s="580"/>
      <c r="AK2287" s="1639"/>
      <c r="AL2287" s="1386"/>
      <c r="AQ2287" s="1"/>
    </row>
    <row r="2288" spans="1:43" s="565" customFormat="1" ht="14.45" customHeight="1" outlineLevel="1" x14ac:dyDescent="0.2">
      <c r="A2288" s="1398"/>
      <c r="B2288" s="1140" t="s">
        <v>2276</v>
      </c>
      <c r="C2288" s="1141" t="s">
        <v>2537</v>
      </c>
      <c r="D2288" s="1141" t="s">
        <v>2548</v>
      </c>
      <c r="E2288" s="1399">
        <v>223</v>
      </c>
      <c r="F2288" s="954">
        <v>232</v>
      </c>
      <c r="G2288" s="954" t="s">
        <v>2765</v>
      </c>
      <c r="I2288" s="1400"/>
      <c r="J2288" s="565" t="s">
        <v>2893</v>
      </c>
      <c r="L2288" s="675"/>
      <c r="N2288" s="1078"/>
      <c r="Q2288" s="1078"/>
      <c r="R2288" s="1078"/>
      <c r="S2288" s="1078"/>
      <c r="AG2288" s="565" t="s">
        <v>770</v>
      </c>
      <c r="AI2288" s="1404">
        <v>9.2830514457965023</v>
      </c>
      <c r="AJ2288" s="580"/>
      <c r="AK2288" s="1639"/>
      <c r="AL2288" s="1386"/>
      <c r="AQ2288" s="1"/>
    </row>
    <row r="2289" spans="1:43" s="565" customFormat="1" ht="14.45" customHeight="1" outlineLevel="1" x14ac:dyDescent="0.2">
      <c r="A2289" s="1398"/>
      <c r="B2289" s="1140" t="s">
        <v>2276</v>
      </c>
      <c r="C2289" s="1141" t="s">
        <v>2537</v>
      </c>
      <c r="D2289" s="1141" t="s">
        <v>2548</v>
      </c>
      <c r="E2289" s="1399">
        <v>223</v>
      </c>
      <c r="F2289" s="954">
        <v>232</v>
      </c>
      <c r="G2289" s="954" t="s">
        <v>2766</v>
      </c>
      <c r="I2289" s="1400"/>
      <c r="J2289" s="565" t="s">
        <v>2639</v>
      </c>
      <c r="L2289" s="675"/>
      <c r="N2289" s="1078"/>
      <c r="Q2289" s="1078"/>
      <c r="R2289" s="1078"/>
      <c r="S2289" s="1078"/>
      <c r="AG2289" s="565" t="s">
        <v>909</v>
      </c>
      <c r="AI2289" s="1404">
        <v>9.8477602679610001</v>
      </c>
      <c r="AJ2289" s="580"/>
      <c r="AK2289" s="1639"/>
      <c r="AL2289" s="1386"/>
      <c r="AQ2289" s="1"/>
    </row>
    <row r="2290" spans="1:43" s="565" customFormat="1" ht="14.45" customHeight="1" outlineLevel="1" x14ac:dyDescent="0.2">
      <c r="A2290" s="1398"/>
      <c r="B2290" s="1140" t="s">
        <v>2276</v>
      </c>
      <c r="C2290" s="1141" t="s">
        <v>2537</v>
      </c>
      <c r="D2290" s="1141" t="s">
        <v>2548</v>
      </c>
      <c r="E2290" s="1399">
        <v>223</v>
      </c>
      <c r="F2290" s="954">
        <v>232</v>
      </c>
      <c r="G2290" s="954" t="s">
        <v>2767</v>
      </c>
      <c r="I2290" s="1400"/>
      <c r="J2290" s="565" t="s">
        <v>2640</v>
      </c>
      <c r="L2290" s="675"/>
      <c r="N2290" s="1078"/>
      <c r="Q2290" s="1078"/>
      <c r="R2290" s="1078"/>
      <c r="S2290" s="1078"/>
      <c r="AG2290" s="565" t="s">
        <v>909</v>
      </c>
      <c r="AI2290" s="1404">
        <v>20.972900669902504</v>
      </c>
      <c r="AJ2290" s="580"/>
      <c r="AK2290" s="1639"/>
      <c r="AL2290" s="1386"/>
      <c r="AQ2290" s="1"/>
    </row>
    <row r="2291" spans="1:43" s="565" customFormat="1" ht="14.45" customHeight="1" outlineLevel="1" x14ac:dyDescent="0.2">
      <c r="A2291" s="1398"/>
      <c r="B2291" s="1140" t="s">
        <v>2276</v>
      </c>
      <c r="C2291" s="1141" t="s">
        <v>2537</v>
      </c>
      <c r="D2291" s="1141" t="s">
        <v>2548</v>
      </c>
      <c r="E2291" s="1399">
        <v>223</v>
      </c>
      <c r="F2291" s="954">
        <v>232</v>
      </c>
      <c r="G2291" s="954" t="s">
        <v>2768</v>
      </c>
      <c r="I2291" s="1400"/>
      <c r="J2291" s="565" t="s">
        <v>2894</v>
      </c>
      <c r="L2291" s="675"/>
      <c r="N2291" s="1078"/>
      <c r="Q2291" s="1078"/>
      <c r="R2291" s="1078"/>
      <c r="S2291" s="1078"/>
      <c r="AG2291" s="565" t="s">
        <v>909</v>
      </c>
      <c r="AI2291" s="1404">
        <v>22.295102891593007</v>
      </c>
      <c r="AJ2291" s="580"/>
      <c r="AK2291" s="1639"/>
      <c r="AL2291" s="1386"/>
      <c r="AQ2291" s="1"/>
    </row>
    <row r="2292" spans="1:43" s="565" customFormat="1" ht="14.45" customHeight="1" outlineLevel="1" x14ac:dyDescent="0.2">
      <c r="A2292" s="1398"/>
      <c r="B2292" s="1140" t="s">
        <v>2276</v>
      </c>
      <c r="C2292" s="1141" t="s">
        <v>2537</v>
      </c>
      <c r="D2292" s="1141" t="s">
        <v>2548</v>
      </c>
      <c r="E2292" s="1399">
        <v>223</v>
      </c>
      <c r="F2292" s="954">
        <v>232</v>
      </c>
      <c r="G2292" s="954" t="s">
        <v>2769</v>
      </c>
      <c r="I2292" s="1400"/>
      <c r="J2292" s="565" t="s">
        <v>2895</v>
      </c>
      <c r="L2292" s="675"/>
      <c r="N2292" s="1078"/>
      <c r="Q2292" s="1078"/>
      <c r="R2292" s="1078"/>
      <c r="S2292" s="1078"/>
      <c r="AG2292" s="565" t="s">
        <v>909</v>
      </c>
      <c r="AI2292" s="1404">
        <v>23.395102891593009</v>
      </c>
      <c r="AJ2292" s="580"/>
      <c r="AK2292" s="1639"/>
      <c r="AL2292" s="1386"/>
      <c r="AQ2292" s="1"/>
    </row>
    <row r="2293" spans="1:43" s="565" customFormat="1" ht="14.45" customHeight="1" outlineLevel="1" x14ac:dyDescent="0.2">
      <c r="A2293" s="1398"/>
      <c r="B2293" s="1140" t="s">
        <v>2276</v>
      </c>
      <c r="C2293" s="1141" t="s">
        <v>2537</v>
      </c>
      <c r="D2293" s="1141" t="s">
        <v>2548</v>
      </c>
      <c r="E2293" s="1399">
        <v>223</v>
      </c>
      <c r="F2293" s="954">
        <v>232</v>
      </c>
      <c r="G2293" s="954" t="s">
        <v>2770</v>
      </c>
      <c r="I2293" s="1400"/>
      <c r="J2293" s="565" t="s">
        <v>2896</v>
      </c>
      <c r="L2293" s="675"/>
      <c r="N2293" s="1078"/>
      <c r="Q2293" s="1078"/>
      <c r="R2293" s="1078"/>
      <c r="S2293" s="1078"/>
      <c r="AG2293" s="565" t="s">
        <v>909</v>
      </c>
      <c r="AI2293" s="1404">
        <v>14.889675910859708</v>
      </c>
      <c r="AJ2293" s="580"/>
      <c r="AK2293" s="1639"/>
      <c r="AL2293" s="1386"/>
      <c r="AQ2293" s="1"/>
    </row>
    <row r="2294" spans="1:43" s="565" customFormat="1" ht="14.45" customHeight="1" outlineLevel="1" x14ac:dyDescent="0.2">
      <c r="A2294" s="1398"/>
      <c r="B2294" s="1140" t="s">
        <v>2276</v>
      </c>
      <c r="C2294" s="1141" t="s">
        <v>2537</v>
      </c>
      <c r="D2294" s="1141" t="s">
        <v>2548</v>
      </c>
      <c r="E2294" s="1399">
        <v>223</v>
      </c>
      <c r="F2294" s="954">
        <v>232</v>
      </c>
      <c r="G2294" s="954" t="s">
        <v>2771</v>
      </c>
      <c r="I2294" s="1400"/>
      <c r="J2294" s="565" t="s">
        <v>2897</v>
      </c>
      <c r="L2294" s="675"/>
      <c r="N2294" s="1078"/>
      <c r="Q2294" s="1078"/>
      <c r="R2294" s="1078"/>
      <c r="S2294" s="1078"/>
      <c r="AG2294" s="565" t="s">
        <v>909</v>
      </c>
      <c r="AI2294" s="1404">
        <v>28.998979306402507</v>
      </c>
      <c r="AJ2294" s="580"/>
      <c r="AK2294" s="1639"/>
      <c r="AL2294" s="1386"/>
      <c r="AQ2294" s="1"/>
    </row>
    <row r="2295" spans="1:43" s="565" customFormat="1" ht="14.45" customHeight="1" outlineLevel="1" x14ac:dyDescent="0.2">
      <c r="A2295" s="1398"/>
      <c r="B2295" s="1140" t="s">
        <v>2276</v>
      </c>
      <c r="C2295" s="1141" t="s">
        <v>2537</v>
      </c>
      <c r="D2295" s="1141" t="s">
        <v>2548</v>
      </c>
      <c r="E2295" s="1399">
        <v>223</v>
      </c>
      <c r="F2295" s="954">
        <v>232</v>
      </c>
      <c r="G2295" s="954" t="s">
        <v>2772</v>
      </c>
      <c r="I2295" s="1400"/>
      <c r="J2295" s="565" t="s">
        <v>2898</v>
      </c>
      <c r="L2295" s="675"/>
      <c r="N2295" s="1078"/>
      <c r="Q2295" s="1078"/>
      <c r="R2295" s="1078"/>
      <c r="S2295" s="1078"/>
      <c r="AG2295" s="565" t="s">
        <v>909</v>
      </c>
      <c r="AI2295" s="1404">
        <v>42.738517845144841</v>
      </c>
      <c r="AJ2295" s="580"/>
      <c r="AK2295" s="1639"/>
      <c r="AL2295" s="1386"/>
      <c r="AQ2295" s="1"/>
    </row>
    <row r="2296" spans="1:43" s="565" customFormat="1" ht="14.45" customHeight="1" outlineLevel="1" x14ac:dyDescent="0.2">
      <c r="A2296" s="1398"/>
      <c r="B2296" s="1140" t="s">
        <v>2276</v>
      </c>
      <c r="C2296" s="1141" t="s">
        <v>2537</v>
      </c>
      <c r="D2296" s="1141" t="s">
        <v>2548</v>
      </c>
      <c r="E2296" s="1399">
        <v>223</v>
      </c>
      <c r="F2296" s="954">
        <v>232</v>
      </c>
      <c r="G2296" s="954" t="s">
        <v>2773</v>
      </c>
      <c r="I2296" s="1400"/>
      <c r="J2296" s="565" t="s">
        <v>2899</v>
      </c>
      <c r="L2296" s="675"/>
      <c r="N2296" s="1078"/>
      <c r="Q2296" s="1078"/>
      <c r="R2296" s="1078"/>
      <c r="S2296" s="1078"/>
      <c r="AG2296" s="565" t="s">
        <v>909</v>
      </c>
      <c r="AI2296" s="1404">
        <v>30.377250731876511</v>
      </c>
      <c r="AJ2296" s="580"/>
      <c r="AK2296" s="1639"/>
      <c r="AL2296" s="1386"/>
      <c r="AQ2296" s="1"/>
    </row>
    <row r="2297" spans="1:43" s="565" customFormat="1" ht="14.45" customHeight="1" outlineLevel="1" x14ac:dyDescent="0.2">
      <c r="A2297" s="1398"/>
      <c r="B2297" s="1140" t="s">
        <v>2276</v>
      </c>
      <c r="C2297" s="1141" t="s">
        <v>2537</v>
      </c>
      <c r="D2297" s="1141" t="s">
        <v>2548</v>
      </c>
      <c r="E2297" s="1399">
        <v>223</v>
      </c>
      <c r="F2297" s="954">
        <v>232</v>
      </c>
      <c r="G2297" s="954" t="s">
        <v>2774</v>
      </c>
      <c r="I2297" s="1400"/>
      <c r="J2297" s="565" t="s">
        <v>2900</v>
      </c>
      <c r="L2297" s="675"/>
      <c r="N2297" s="1078"/>
      <c r="Q2297" s="1078"/>
      <c r="R2297" s="1078"/>
      <c r="S2297" s="1078"/>
      <c r="AG2297" s="565" t="s">
        <v>909</v>
      </c>
      <c r="AI2297" s="1404">
        <v>26.82287059789601</v>
      </c>
      <c r="AJ2297" s="580"/>
      <c r="AK2297" s="1639"/>
      <c r="AL2297" s="1386"/>
      <c r="AQ2297" s="1"/>
    </row>
    <row r="2298" spans="1:43" s="565" customFormat="1" ht="14.45" customHeight="1" outlineLevel="1" x14ac:dyDescent="0.2">
      <c r="A2298" s="1398"/>
      <c r="B2298" s="1140" t="s">
        <v>2276</v>
      </c>
      <c r="C2298" s="1141" t="s">
        <v>2537</v>
      </c>
      <c r="D2298" s="1141" t="s">
        <v>2548</v>
      </c>
      <c r="E2298" s="1399">
        <v>223</v>
      </c>
      <c r="F2298" s="954">
        <v>232</v>
      </c>
      <c r="G2298" s="954" t="s">
        <v>2775</v>
      </c>
      <c r="I2298" s="1400"/>
      <c r="J2298" s="565" t="s">
        <v>2901</v>
      </c>
      <c r="L2298" s="675"/>
      <c r="N2298" s="1078"/>
      <c r="Q2298" s="1078"/>
      <c r="R2298" s="1078"/>
      <c r="S2298" s="1078"/>
      <c r="AG2298" s="565" t="s">
        <v>909</v>
      </c>
      <c r="AI2298" s="1404">
        <v>28.58</v>
      </c>
      <c r="AJ2298" s="580"/>
      <c r="AK2298" s="1639"/>
      <c r="AL2298" s="1386"/>
      <c r="AQ2298" s="1"/>
    </row>
    <row r="2299" spans="1:43" s="565" customFormat="1" ht="14.45" customHeight="1" outlineLevel="1" x14ac:dyDescent="0.2">
      <c r="A2299" s="1398"/>
      <c r="B2299" s="1140" t="s">
        <v>2276</v>
      </c>
      <c r="C2299" s="1141" t="s">
        <v>2537</v>
      </c>
      <c r="D2299" s="1141" t="s">
        <v>2548</v>
      </c>
      <c r="E2299" s="1399">
        <v>223</v>
      </c>
      <c r="F2299" s="954">
        <v>232</v>
      </c>
      <c r="G2299" s="954" t="s">
        <v>2776</v>
      </c>
      <c r="I2299" s="1400"/>
      <c r="J2299" s="565" t="s">
        <v>2902</v>
      </c>
      <c r="L2299" s="675"/>
      <c r="N2299" s="1078"/>
      <c r="Q2299" s="1078"/>
      <c r="R2299" s="1078"/>
      <c r="S2299" s="1078"/>
      <c r="AG2299" s="565" t="s">
        <v>909</v>
      </c>
      <c r="AI2299" s="1404">
        <v>30.069250731876512</v>
      </c>
      <c r="AJ2299" s="580"/>
      <c r="AK2299" s="1639"/>
      <c r="AL2299" s="1386"/>
      <c r="AQ2299" s="1"/>
    </row>
    <row r="2300" spans="1:43" s="565" customFormat="1" ht="14.45" customHeight="1" outlineLevel="1" x14ac:dyDescent="0.2">
      <c r="A2300" s="1398"/>
      <c r="B2300" s="1140" t="s">
        <v>2276</v>
      </c>
      <c r="C2300" s="1141" t="s">
        <v>2537</v>
      </c>
      <c r="D2300" s="1141" t="s">
        <v>2548</v>
      </c>
      <c r="E2300" s="1399">
        <v>223</v>
      </c>
      <c r="F2300" s="954">
        <v>232</v>
      </c>
      <c r="G2300" s="954" t="s">
        <v>2777</v>
      </c>
      <c r="I2300" s="1400"/>
      <c r="J2300" s="565" t="s">
        <v>2903</v>
      </c>
      <c r="L2300" s="675"/>
      <c r="N2300" s="1078"/>
      <c r="Q2300" s="1078"/>
      <c r="R2300" s="1078"/>
      <c r="S2300" s="1078"/>
      <c r="AG2300" s="565" t="s">
        <v>909</v>
      </c>
      <c r="AI2300" s="1404">
        <v>37.85588428851068</v>
      </c>
      <c r="AJ2300" s="580"/>
      <c r="AK2300" s="1639"/>
      <c r="AL2300" s="1386"/>
      <c r="AQ2300" s="1"/>
    </row>
    <row r="2301" spans="1:43" s="565" customFormat="1" ht="14.45" customHeight="1" outlineLevel="1" x14ac:dyDescent="0.2">
      <c r="A2301" s="1398"/>
      <c r="B2301" s="1140" t="s">
        <v>2276</v>
      </c>
      <c r="C2301" s="1141" t="s">
        <v>2537</v>
      </c>
      <c r="D2301" s="1141" t="s">
        <v>2548</v>
      </c>
      <c r="E2301" s="1399">
        <v>223</v>
      </c>
      <c r="F2301" s="954">
        <v>232</v>
      </c>
      <c r="G2301" s="954" t="s">
        <v>2778</v>
      </c>
      <c r="I2301" s="1400"/>
      <c r="J2301" s="565" t="s">
        <v>2904</v>
      </c>
      <c r="L2301" s="675"/>
      <c r="N2301" s="1078"/>
      <c r="Q2301" s="1078"/>
      <c r="R2301" s="1078"/>
      <c r="S2301" s="1078"/>
      <c r="AG2301" s="565" t="s">
        <v>909</v>
      </c>
      <c r="AI2301" s="1404">
        <v>58.091784958413186</v>
      </c>
      <c r="AJ2301" s="580"/>
      <c r="AK2301" s="1639"/>
      <c r="AL2301" s="1386"/>
      <c r="AQ2301" s="1"/>
    </row>
    <row r="2302" spans="1:43" s="565" customFormat="1" ht="14.45" customHeight="1" outlineLevel="1" x14ac:dyDescent="0.2">
      <c r="A2302" s="1398"/>
      <c r="B2302" s="1140" t="s">
        <v>2276</v>
      </c>
      <c r="C2302" s="1141" t="s">
        <v>2537</v>
      </c>
      <c r="D2302" s="1141" t="s">
        <v>2548</v>
      </c>
      <c r="E2302" s="1399">
        <v>223</v>
      </c>
      <c r="F2302" s="954">
        <v>232</v>
      </c>
      <c r="G2302" s="954" t="s">
        <v>2779</v>
      </c>
      <c r="I2302" s="1400"/>
      <c r="J2302" s="565" t="s">
        <v>2905</v>
      </c>
      <c r="L2302" s="675"/>
      <c r="N2302" s="1078"/>
      <c r="Q2302" s="1078"/>
      <c r="R2302" s="1078"/>
      <c r="S2302" s="1078"/>
      <c r="AG2302" s="565" t="s">
        <v>909</v>
      </c>
      <c r="AI2302" s="1404">
        <v>33.369250731876512</v>
      </c>
      <c r="AJ2302" s="580"/>
      <c r="AK2302" s="1639"/>
      <c r="AL2302" s="1386"/>
      <c r="AQ2302" s="1"/>
    </row>
    <row r="2303" spans="1:43" s="565" customFormat="1" ht="14.45" customHeight="1" outlineLevel="1" x14ac:dyDescent="0.2">
      <c r="A2303" s="1398"/>
      <c r="B2303" s="1140" t="s">
        <v>2276</v>
      </c>
      <c r="C2303" s="1141" t="s">
        <v>2537</v>
      </c>
      <c r="D2303" s="1141" t="s">
        <v>2548</v>
      </c>
      <c r="E2303" s="1399">
        <v>223</v>
      </c>
      <c r="F2303" s="954">
        <v>232</v>
      </c>
      <c r="G2303" s="954" t="s">
        <v>2780</v>
      </c>
      <c r="I2303" s="1400"/>
      <c r="J2303" s="565" t="s">
        <v>2906</v>
      </c>
      <c r="L2303" s="675"/>
      <c r="N2303" s="1078"/>
      <c r="Q2303" s="1078"/>
      <c r="R2303" s="1078"/>
      <c r="S2303" s="1078"/>
      <c r="AG2303" s="565" t="s">
        <v>909</v>
      </c>
      <c r="AI2303" s="1404">
        <v>27.238979306402506</v>
      </c>
      <c r="AJ2303" s="580"/>
      <c r="AK2303" s="1639"/>
      <c r="AL2303" s="1386"/>
      <c r="AQ2303" s="1"/>
    </row>
    <row r="2304" spans="1:43" s="565" customFormat="1" ht="14.45" customHeight="1" outlineLevel="1" x14ac:dyDescent="0.2">
      <c r="A2304" s="1398"/>
      <c r="B2304" s="1140" t="s">
        <v>2276</v>
      </c>
      <c r="C2304" s="1141" t="s">
        <v>2537</v>
      </c>
      <c r="D2304" s="1141" t="s">
        <v>2548</v>
      </c>
      <c r="E2304" s="1399">
        <v>223</v>
      </c>
      <c r="F2304" s="954">
        <v>232</v>
      </c>
      <c r="G2304" s="954" t="s">
        <v>2781</v>
      </c>
      <c r="I2304" s="1400"/>
      <c r="J2304" s="565" t="s">
        <v>2907</v>
      </c>
      <c r="L2304" s="675"/>
      <c r="N2304" s="1078"/>
      <c r="Q2304" s="1078"/>
      <c r="R2304" s="1078"/>
      <c r="S2304" s="1078"/>
      <c r="AG2304" s="565" t="s">
        <v>909</v>
      </c>
      <c r="AI2304" s="1404">
        <v>23.977983618608178</v>
      </c>
      <c r="AJ2304" s="580"/>
      <c r="AK2304" s="1639"/>
      <c r="AL2304" s="1386"/>
      <c r="AQ2304" s="1"/>
    </row>
    <row r="2305" spans="1:43" s="565" customFormat="1" ht="14.45" customHeight="1" outlineLevel="1" x14ac:dyDescent="0.2">
      <c r="A2305" s="1398"/>
      <c r="B2305" s="1140" t="s">
        <v>2276</v>
      </c>
      <c r="C2305" s="1141" t="s">
        <v>2537</v>
      </c>
      <c r="D2305" s="1141" t="s">
        <v>2548</v>
      </c>
      <c r="E2305" s="1399">
        <v>223</v>
      </c>
      <c r="F2305" s="954">
        <v>232</v>
      </c>
      <c r="G2305" s="954" t="s">
        <v>2782</v>
      </c>
      <c r="I2305" s="1400"/>
      <c r="J2305" s="565" t="s">
        <v>2908</v>
      </c>
      <c r="L2305" s="675"/>
      <c r="N2305" s="1078"/>
      <c r="Q2305" s="1078"/>
      <c r="R2305" s="1078"/>
      <c r="S2305" s="1078"/>
      <c r="AG2305" s="565" t="s">
        <v>909</v>
      </c>
      <c r="AI2305" s="1404">
        <v>28.969250731876514</v>
      </c>
      <c r="AJ2305" s="580"/>
      <c r="AK2305" s="1639"/>
      <c r="AL2305" s="1386"/>
      <c r="AQ2305" s="1"/>
    </row>
    <row r="2306" spans="1:43" s="565" customFormat="1" ht="14.45" customHeight="1" outlineLevel="1" x14ac:dyDescent="0.2">
      <c r="A2306" s="1398"/>
      <c r="B2306" s="1140" t="s">
        <v>2276</v>
      </c>
      <c r="C2306" s="1141" t="s">
        <v>2537</v>
      </c>
      <c r="D2306" s="1141" t="s">
        <v>2548</v>
      </c>
      <c r="E2306" s="1399">
        <v>223</v>
      </c>
      <c r="F2306" s="954">
        <v>232</v>
      </c>
      <c r="G2306" s="954" t="s">
        <v>2783</v>
      </c>
      <c r="I2306" s="1400"/>
      <c r="J2306" s="565" t="s">
        <v>2909</v>
      </c>
      <c r="L2306" s="675"/>
      <c r="N2306" s="1078"/>
      <c r="Q2306" s="1078"/>
      <c r="R2306" s="1078"/>
      <c r="S2306" s="1078"/>
      <c r="AG2306" s="565" t="s">
        <v>909</v>
      </c>
      <c r="AI2306" s="1404">
        <v>22.788617175242347</v>
      </c>
      <c r="AJ2306" s="580"/>
      <c r="AK2306" s="1639"/>
      <c r="AL2306" s="1386"/>
      <c r="AQ2306" s="1"/>
    </row>
    <row r="2307" spans="1:43" s="565" customFormat="1" ht="14.45" customHeight="1" outlineLevel="1" x14ac:dyDescent="0.2">
      <c r="A2307" s="1398"/>
      <c r="B2307" s="1140" t="s">
        <v>2276</v>
      </c>
      <c r="C2307" s="1141" t="s">
        <v>2537</v>
      </c>
      <c r="D2307" s="1141" t="s">
        <v>2548</v>
      </c>
      <c r="E2307" s="1399">
        <v>223</v>
      </c>
      <c r="F2307" s="954">
        <v>232</v>
      </c>
      <c r="G2307" s="954" t="s">
        <v>2784</v>
      </c>
      <c r="I2307" s="1400"/>
      <c r="J2307" s="565" t="s">
        <v>2910</v>
      </c>
      <c r="L2307" s="675"/>
      <c r="N2307" s="1078"/>
      <c r="Q2307" s="1078"/>
      <c r="R2307" s="1078"/>
      <c r="S2307" s="1078"/>
      <c r="AG2307" s="565" t="s">
        <v>909</v>
      </c>
      <c r="AI2307" s="1404">
        <v>59.872418515047343</v>
      </c>
      <c r="AJ2307" s="580"/>
      <c r="AK2307" s="1639"/>
      <c r="AL2307" s="1386"/>
      <c r="AQ2307" s="1"/>
    </row>
    <row r="2308" spans="1:43" s="565" customFormat="1" ht="14.45" customHeight="1" outlineLevel="1" x14ac:dyDescent="0.2">
      <c r="A2308" s="1398"/>
      <c r="B2308" s="1140" t="s">
        <v>2276</v>
      </c>
      <c r="C2308" s="1141" t="s">
        <v>2537</v>
      </c>
      <c r="D2308" s="1141" t="s">
        <v>2548</v>
      </c>
      <c r="E2308" s="1399">
        <v>223</v>
      </c>
      <c r="F2308" s="954">
        <v>232</v>
      </c>
      <c r="G2308" s="954" t="s">
        <v>2785</v>
      </c>
      <c r="I2308" s="1400"/>
      <c r="J2308" s="565" t="s">
        <v>2911</v>
      </c>
      <c r="L2308" s="675"/>
      <c r="N2308" s="1078"/>
      <c r="Q2308" s="1078"/>
      <c r="R2308" s="1078"/>
      <c r="S2308" s="1078"/>
      <c r="AG2308" s="565" t="s">
        <v>909</v>
      </c>
      <c r="AI2308" s="1404">
        <v>27.238979306402506</v>
      </c>
      <c r="AJ2308" s="580"/>
      <c r="AK2308" s="1639"/>
      <c r="AL2308" s="1386"/>
      <c r="AQ2308" s="1"/>
    </row>
    <row r="2309" spans="1:43" s="565" customFormat="1" ht="14.45" customHeight="1" outlineLevel="1" x14ac:dyDescent="0.2">
      <c r="A2309" s="1398"/>
      <c r="B2309" s="1140" t="s">
        <v>2276</v>
      </c>
      <c r="C2309" s="1141" t="s">
        <v>2537</v>
      </c>
      <c r="D2309" s="1141" t="s">
        <v>2548</v>
      </c>
      <c r="E2309" s="1399">
        <v>223</v>
      </c>
      <c r="F2309" s="954">
        <v>232</v>
      </c>
      <c r="G2309" s="954" t="s">
        <v>2786</v>
      </c>
      <c r="I2309" s="1400"/>
      <c r="J2309" s="565" t="s">
        <v>2912</v>
      </c>
      <c r="L2309" s="675"/>
      <c r="N2309" s="1078"/>
      <c r="Q2309" s="1078"/>
      <c r="R2309" s="1078"/>
      <c r="S2309" s="1078"/>
      <c r="AG2309" s="565" t="s">
        <v>909</v>
      </c>
      <c r="AI2309" s="1404">
        <v>42.84988428851068</v>
      </c>
      <c r="AJ2309" s="580"/>
      <c r="AK2309" s="1639"/>
      <c r="AL2309" s="1386"/>
      <c r="AQ2309" s="1"/>
    </row>
    <row r="2310" spans="1:43" s="565" customFormat="1" ht="14.45" customHeight="1" outlineLevel="1" x14ac:dyDescent="0.2">
      <c r="A2310" s="1398"/>
      <c r="B2310" s="1140" t="s">
        <v>2276</v>
      </c>
      <c r="C2310" s="1141" t="s">
        <v>2537</v>
      </c>
      <c r="D2310" s="1141" t="s">
        <v>2548</v>
      </c>
      <c r="E2310" s="1399">
        <v>223</v>
      </c>
      <c r="F2310" s="954">
        <v>232</v>
      </c>
      <c r="G2310" s="954" t="s">
        <v>2787</v>
      </c>
      <c r="I2310" s="1400"/>
      <c r="J2310" s="565" t="s">
        <v>2913</v>
      </c>
      <c r="L2310" s="675"/>
      <c r="N2310" s="1078"/>
      <c r="Q2310" s="1078"/>
      <c r="R2310" s="1078"/>
      <c r="S2310" s="1078"/>
      <c r="AG2310" s="565" t="s">
        <v>909</v>
      </c>
      <c r="AI2310" s="1404">
        <v>48.242855721212003</v>
      </c>
      <c r="AJ2310" s="580"/>
      <c r="AK2310" s="1639"/>
      <c r="AL2310" s="1386"/>
      <c r="AQ2310" s="1"/>
    </row>
    <row r="2311" spans="1:43" s="565" customFormat="1" ht="14.45" customHeight="1" outlineLevel="1" x14ac:dyDescent="0.2">
      <c r="A2311" s="1398"/>
      <c r="B2311" s="1140" t="s">
        <v>2276</v>
      </c>
      <c r="C2311" s="1141" t="s">
        <v>2537</v>
      </c>
      <c r="D2311" s="1141" t="s">
        <v>2548</v>
      </c>
      <c r="E2311" s="1399">
        <v>223</v>
      </c>
      <c r="F2311" s="954">
        <v>232</v>
      </c>
      <c r="G2311" s="954" t="s">
        <v>2788</v>
      </c>
      <c r="I2311" s="1400"/>
      <c r="J2311" s="565" t="s">
        <v>2914</v>
      </c>
      <c r="L2311" s="675"/>
      <c r="N2311" s="1078"/>
      <c r="Q2311" s="1078"/>
      <c r="R2311" s="1078"/>
      <c r="S2311" s="1078"/>
      <c r="AG2311" s="565" t="s">
        <v>909</v>
      </c>
      <c r="AI2311" s="1404">
        <v>45.810608550830999</v>
      </c>
      <c r="AJ2311" s="580"/>
      <c r="AK2311" s="1639"/>
      <c r="AL2311" s="1386"/>
      <c r="AQ2311" s="1"/>
    </row>
    <row r="2312" spans="1:43" s="565" customFormat="1" ht="14.45" customHeight="1" outlineLevel="1" x14ac:dyDescent="0.2">
      <c r="A2312" s="1398"/>
      <c r="B2312" s="1140" t="s">
        <v>2276</v>
      </c>
      <c r="C2312" s="1141" t="s">
        <v>2537</v>
      </c>
      <c r="D2312" s="1141" t="s">
        <v>2548</v>
      </c>
      <c r="E2312" s="1399">
        <v>223</v>
      </c>
      <c r="F2312" s="954">
        <v>232</v>
      </c>
      <c r="G2312" s="954" t="s">
        <v>2789</v>
      </c>
      <c r="I2312" s="1400"/>
      <c r="J2312" s="565" t="s">
        <v>2915</v>
      </c>
      <c r="L2312" s="675"/>
      <c r="N2312" s="1078"/>
      <c r="Q2312" s="1078"/>
      <c r="R2312" s="1078"/>
      <c r="S2312" s="1078"/>
      <c r="AG2312" s="565" t="s">
        <v>909</v>
      </c>
      <c r="AI2312" s="1404">
        <v>24.548617175242345</v>
      </c>
      <c r="AJ2312" s="580"/>
      <c r="AK2312" s="1639"/>
      <c r="AL2312" s="1386"/>
      <c r="AQ2312" s="1"/>
    </row>
    <row r="2313" spans="1:43" s="565" customFormat="1" ht="14.45" customHeight="1" outlineLevel="1" x14ac:dyDescent="0.2">
      <c r="A2313" s="1398"/>
      <c r="B2313" s="1140" t="s">
        <v>2276</v>
      </c>
      <c r="C2313" s="1141" t="s">
        <v>2537</v>
      </c>
      <c r="D2313" s="1141" t="s">
        <v>2548</v>
      </c>
      <c r="E2313" s="1399">
        <v>223</v>
      </c>
      <c r="F2313" s="954">
        <v>232</v>
      </c>
      <c r="G2313" s="954" t="s">
        <v>2790</v>
      </c>
      <c r="I2313" s="1400"/>
      <c r="J2313" s="565" t="s">
        <v>2916</v>
      </c>
      <c r="L2313" s="675"/>
      <c r="N2313" s="1078"/>
      <c r="Q2313" s="1078"/>
      <c r="R2313" s="1078"/>
      <c r="S2313" s="1078"/>
      <c r="AG2313" s="565" t="s">
        <v>909</v>
      </c>
      <c r="AI2313" s="1404">
        <v>18.367983618608179</v>
      </c>
      <c r="AJ2313" s="580"/>
      <c r="AK2313" s="1639"/>
      <c r="AL2313" s="1386"/>
      <c r="AQ2313" s="1"/>
    </row>
    <row r="2314" spans="1:43" s="565" customFormat="1" ht="14.45" customHeight="1" outlineLevel="1" x14ac:dyDescent="0.2">
      <c r="A2314" s="1398"/>
      <c r="B2314" s="1140" t="s">
        <v>2276</v>
      </c>
      <c r="C2314" s="1141" t="s">
        <v>2537</v>
      </c>
      <c r="D2314" s="1141" t="s">
        <v>2548</v>
      </c>
      <c r="E2314" s="1399">
        <v>223</v>
      </c>
      <c r="F2314" s="954">
        <v>232</v>
      </c>
      <c r="G2314" s="954" t="s">
        <v>2791</v>
      </c>
      <c r="I2314" s="1400"/>
      <c r="J2314" s="565" t="s">
        <v>2917</v>
      </c>
      <c r="L2314" s="675"/>
      <c r="N2314" s="1078"/>
      <c r="Q2314" s="1078"/>
      <c r="R2314" s="1078"/>
      <c r="S2314" s="1078"/>
      <c r="AG2314" s="565" t="s">
        <v>909</v>
      </c>
      <c r="AI2314" s="1404">
        <v>18.367983618608179</v>
      </c>
      <c r="AJ2314" s="580"/>
      <c r="AK2314" s="1639"/>
      <c r="AL2314" s="1386"/>
      <c r="AQ2314" s="1"/>
    </row>
    <row r="2315" spans="1:43" s="565" customFormat="1" ht="14.45" customHeight="1" outlineLevel="1" x14ac:dyDescent="0.2">
      <c r="A2315" s="1398"/>
      <c r="B2315" s="1140" t="s">
        <v>2276</v>
      </c>
      <c r="C2315" s="1141" t="s">
        <v>2537</v>
      </c>
      <c r="D2315" s="1141" t="s">
        <v>2548</v>
      </c>
      <c r="E2315" s="1399">
        <v>223</v>
      </c>
      <c r="F2315" s="954">
        <v>232</v>
      </c>
      <c r="G2315" s="954" t="s">
        <v>2792</v>
      </c>
      <c r="I2315" s="1400"/>
      <c r="J2315" s="565" t="s">
        <v>2918</v>
      </c>
      <c r="L2315" s="675"/>
      <c r="N2315" s="1078"/>
      <c r="Q2315" s="1078"/>
      <c r="R2315" s="1078"/>
      <c r="S2315" s="1078"/>
      <c r="AG2315" s="565" t="s">
        <v>909</v>
      </c>
      <c r="AI2315" s="1404">
        <v>47.51115140177901</v>
      </c>
      <c r="AJ2315" s="580"/>
      <c r="AK2315" s="1639"/>
      <c r="AL2315" s="1386"/>
      <c r="AQ2315" s="1"/>
    </row>
    <row r="2316" spans="1:43" s="565" customFormat="1" ht="14.45" customHeight="1" outlineLevel="1" x14ac:dyDescent="0.2">
      <c r="A2316" s="1398"/>
      <c r="B2316" s="1140" t="s">
        <v>2276</v>
      </c>
      <c r="C2316" s="1141" t="s">
        <v>2537</v>
      </c>
      <c r="D2316" s="1141" t="s">
        <v>2548</v>
      </c>
      <c r="E2316" s="1399">
        <v>223</v>
      </c>
      <c r="F2316" s="954">
        <v>232</v>
      </c>
      <c r="G2316" s="954" t="s">
        <v>2793</v>
      </c>
      <c r="I2316" s="1400"/>
      <c r="J2316" s="565" t="s">
        <v>2919</v>
      </c>
      <c r="L2316" s="675"/>
      <c r="N2316" s="1078"/>
      <c r="Q2316" s="1078"/>
      <c r="R2316" s="1078"/>
      <c r="S2316" s="1078"/>
      <c r="AG2316" s="565" t="s">
        <v>909</v>
      </c>
      <c r="AI2316" s="1404">
        <v>14.84562586548774</v>
      </c>
      <c r="AJ2316" s="580"/>
      <c r="AK2316" s="1639"/>
      <c r="AL2316" s="1386"/>
      <c r="AQ2316" s="1"/>
    </row>
    <row r="2317" spans="1:43" s="565" customFormat="1" ht="14.45" customHeight="1" outlineLevel="1" x14ac:dyDescent="0.2">
      <c r="A2317" s="1398"/>
      <c r="B2317" s="1140" t="s">
        <v>2276</v>
      </c>
      <c r="C2317" s="1141" t="s">
        <v>2537</v>
      </c>
      <c r="D2317" s="1141" t="s">
        <v>2548</v>
      </c>
      <c r="E2317" s="1399">
        <v>223</v>
      </c>
      <c r="F2317" s="954">
        <v>232</v>
      </c>
      <c r="G2317" s="954" t="s">
        <v>2794</v>
      </c>
      <c r="I2317" s="1400"/>
      <c r="J2317" s="565" t="s">
        <v>2920</v>
      </c>
      <c r="L2317" s="675"/>
      <c r="N2317" s="1078"/>
      <c r="Q2317" s="1078"/>
      <c r="R2317" s="1078"/>
      <c r="S2317" s="1078"/>
      <c r="AG2317" s="565" t="s">
        <v>909</v>
      </c>
      <c r="AI2317" s="1404">
        <v>28.969250731876514</v>
      </c>
      <c r="AJ2317" s="580"/>
      <c r="AK2317" s="1639"/>
      <c r="AL2317" s="1386"/>
      <c r="AQ2317" s="1"/>
    </row>
    <row r="2318" spans="1:43" s="565" customFormat="1" ht="14.45" customHeight="1" outlineLevel="1" x14ac:dyDescent="0.2">
      <c r="A2318" s="1398"/>
      <c r="B2318" s="1140" t="s">
        <v>2276</v>
      </c>
      <c r="C2318" s="1141" t="s">
        <v>2537</v>
      </c>
      <c r="D2318" s="1141" t="s">
        <v>2548</v>
      </c>
      <c r="E2318" s="1399">
        <v>223</v>
      </c>
      <c r="F2318" s="954">
        <v>232</v>
      </c>
      <c r="G2318" s="954" t="s">
        <v>2795</v>
      </c>
      <c r="I2318" s="1400"/>
      <c r="J2318" s="565" t="s">
        <v>2921</v>
      </c>
      <c r="L2318" s="675"/>
      <c r="N2318" s="1078"/>
      <c r="Q2318" s="1078"/>
      <c r="R2318" s="1078"/>
      <c r="S2318" s="1078"/>
      <c r="AG2318" s="565" t="s">
        <v>909</v>
      </c>
      <c r="AI2318" s="1404">
        <v>35.809884288510673</v>
      </c>
      <c r="AJ2318" s="580"/>
      <c r="AK2318" s="1639"/>
      <c r="AL2318" s="1386"/>
      <c r="AQ2318" s="1"/>
    </row>
    <row r="2319" spans="1:43" s="565" customFormat="1" ht="14.45" customHeight="1" outlineLevel="1" x14ac:dyDescent="0.2">
      <c r="A2319" s="1398"/>
      <c r="B2319" s="1140" t="s">
        <v>2276</v>
      </c>
      <c r="C2319" s="1141" t="s">
        <v>2537</v>
      </c>
      <c r="D2319" s="1141" t="s">
        <v>2548</v>
      </c>
      <c r="E2319" s="1399">
        <v>223</v>
      </c>
      <c r="F2319" s="954">
        <v>232</v>
      </c>
      <c r="G2319" s="954" t="s">
        <v>2796</v>
      </c>
      <c r="I2319" s="1400"/>
      <c r="J2319" s="565" t="s">
        <v>2922</v>
      </c>
      <c r="L2319" s="675"/>
      <c r="N2319" s="1078"/>
      <c r="Q2319" s="1078"/>
      <c r="R2319" s="1078"/>
      <c r="S2319" s="1078"/>
      <c r="AG2319" s="565" t="s">
        <v>909</v>
      </c>
      <c r="AI2319" s="1404">
        <v>29.629250731876514</v>
      </c>
      <c r="AJ2319" s="580"/>
      <c r="AK2319" s="1639"/>
      <c r="AL2319" s="1386"/>
      <c r="AQ2319" s="1"/>
    </row>
    <row r="2320" spans="1:43" s="565" customFormat="1" ht="14.45" customHeight="1" outlineLevel="1" x14ac:dyDescent="0.2">
      <c r="A2320" s="1398"/>
      <c r="B2320" s="1140" t="s">
        <v>2276</v>
      </c>
      <c r="C2320" s="1141" t="s">
        <v>2537</v>
      </c>
      <c r="D2320" s="1141" t="s">
        <v>2548</v>
      </c>
      <c r="E2320" s="1399">
        <v>223</v>
      </c>
      <c r="F2320" s="954">
        <v>232</v>
      </c>
      <c r="G2320" s="954" t="s">
        <v>2797</v>
      </c>
      <c r="I2320" s="1400"/>
      <c r="J2320" s="565" t="s">
        <v>2923</v>
      </c>
      <c r="L2320" s="675"/>
      <c r="N2320" s="1078"/>
      <c r="Q2320" s="1078"/>
      <c r="R2320" s="1078"/>
      <c r="S2320" s="1078"/>
      <c r="AG2320" s="565" t="s">
        <v>909</v>
      </c>
      <c r="AI2320" s="1404">
        <v>35.149884288510677</v>
      </c>
      <c r="AJ2320" s="580"/>
      <c r="AK2320" s="1639"/>
      <c r="AL2320" s="1386"/>
      <c r="AQ2320" s="1"/>
    </row>
    <row r="2321" spans="1:43" s="565" customFormat="1" ht="14.45" customHeight="1" outlineLevel="1" x14ac:dyDescent="0.2">
      <c r="A2321" s="1398"/>
      <c r="B2321" s="1140" t="s">
        <v>2276</v>
      </c>
      <c r="C2321" s="1141" t="s">
        <v>2537</v>
      </c>
      <c r="D2321" s="1141" t="s">
        <v>2548</v>
      </c>
      <c r="E2321" s="1399">
        <v>223</v>
      </c>
      <c r="F2321" s="954">
        <v>232</v>
      </c>
      <c r="G2321" s="954" t="s">
        <v>2798</v>
      </c>
      <c r="I2321" s="1400"/>
      <c r="J2321" s="565" t="s">
        <v>2924</v>
      </c>
      <c r="L2321" s="675"/>
      <c r="N2321" s="1078"/>
      <c r="Q2321" s="1078"/>
      <c r="R2321" s="1078"/>
      <c r="S2321" s="1078"/>
      <c r="AG2321" s="565" t="s">
        <v>909</v>
      </c>
      <c r="AI2321" s="1404">
        <v>47.51115140177901</v>
      </c>
      <c r="AJ2321" s="580"/>
      <c r="AK2321" s="1639"/>
      <c r="AL2321" s="1386"/>
      <c r="AQ2321" s="1"/>
    </row>
    <row r="2322" spans="1:43" s="565" customFormat="1" ht="14.45" customHeight="1" outlineLevel="1" x14ac:dyDescent="0.2">
      <c r="A2322" s="1398"/>
      <c r="B2322" s="1140" t="s">
        <v>2276</v>
      </c>
      <c r="C2322" s="1141" t="s">
        <v>2537</v>
      </c>
      <c r="D2322" s="1141" t="s">
        <v>2548</v>
      </c>
      <c r="E2322" s="1399">
        <v>223</v>
      </c>
      <c r="F2322" s="954">
        <v>232</v>
      </c>
      <c r="G2322" s="954" t="s">
        <v>2799</v>
      </c>
      <c r="I2322" s="1400"/>
      <c r="J2322" s="565" t="s">
        <v>2925</v>
      </c>
      <c r="L2322" s="675"/>
      <c r="N2322" s="1078"/>
      <c r="Q2322" s="1078"/>
      <c r="R2322" s="1078"/>
      <c r="S2322" s="1078"/>
      <c r="AG2322" s="565" t="s">
        <v>909</v>
      </c>
      <c r="AI2322" s="1404">
        <v>26.695102891593006</v>
      </c>
      <c r="AJ2322" s="580"/>
      <c r="AK2322" s="1639"/>
      <c r="AL2322" s="1386"/>
      <c r="AQ2322" s="1"/>
    </row>
    <row r="2323" spans="1:43" s="565" customFormat="1" ht="14.45" customHeight="1" outlineLevel="1" x14ac:dyDescent="0.2">
      <c r="A2323" s="1398"/>
      <c r="B2323" s="1140" t="s">
        <v>2276</v>
      </c>
      <c r="C2323" s="1141" t="s">
        <v>2537</v>
      </c>
      <c r="D2323" s="1141" t="s">
        <v>2548</v>
      </c>
      <c r="E2323" s="1399">
        <v>223</v>
      </c>
      <c r="F2323" s="954">
        <v>232</v>
      </c>
      <c r="G2323" s="954" t="s">
        <v>2800</v>
      </c>
      <c r="I2323" s="1400"/>
      <c r="J2323" s="565" t="s">
        <v>2926</v>
      </c>
      <c r="L2323" s="675"/>
      <c r="N2323" s="1078"/>
      <c r="Q2323" s="1078"/>
      <c r="R2323" s="1078"/>
      <c r="S2323" s="1078"/>
      <c r="AG2323" s="565" t="s">
        <v>770</v>
      </c>
      <c r="AI2323" s="1404">
        <v>35.809884288510673</v>
      </c>
      <c r="AJ2323" s="580"/>
      <c r="AK2323" s="1639"/>
      <c r="AL2323" s="1386"/>
      <c r="AQ2323" s="1"/>
    </row>
    <row r="2324" spans="1:43" s="565" customFormat="1" ht="14.45" customHeight="1" outlineLevel="1" x14ac:dyDescent="0.2">
      <c r="A2324" s="1398"/>
      <c r="B2324" s="1140" t="s">
        <v>2276</v>
      </c>
      <c r="C2324" s="1141" t="s">
        <v>2537</v>
      </c>
      <c r="D2324" s="1141" t="s">
        <v>2548</v>
      </c>
      <c r="E2324" s="1399">
        <v>223</v>
      </c>
      <c r="F2324" s="954">
        <v>232</v>
      </c>
      <c r="G2324" s="954" t="s">
        <v>2801</v>
      </c>
      <c r="I2324" s="1400"/>
      <c r="J2324" s="565" t="s">
        <v>2927</v>
      </c>
      <c r="L2324" s="675"/>
      <c r="N2324" s="1078"/>
      <c r="Q2324" s="1078"/>
      <c r="R2324" s="1078"/>
      <c r="S2324" s="1078"/>
      <c r="AG2324" s="565" t="s">
        <v>909</v>
      </c>
      <c r="AI2324" s="1404">
        <v>69.66105207168151</v>
      </c>
      <c r="AJ2324" s="580"/>
      <c r="AK2324" s="1639"/>
      <c r="AL2324" s="1386"/>
      <c r="AQ2324" s="1"/>
    </row>
    <row r="2325" spans="1:43" s="565" customFormat="1" ht="14.45" customHeight="1" outlineLevel="1" x14ac:dyDescent="0.2">
      <c r="A2325" s="1398"/>
      <c r="B2325" s="1140" t="s">
        <v>2276</v>
      </c>
      <c r="C2325" s="1141" t="s">
        <v>2537</v>
      </c>
      <c r="D2325" s="1141" t="s">
        <v>2548</v>
      </c>
      <c r="E2325" s="1399">
        <v>223</v>
      </c>
      <c r="F2325" s="954">
        <v>232</v>
      </c>
      <c r="G2325" s="954" t="s">
        <v>2802</v>
      </c>
      <c r="I2325" s="1400"/>
      <c r="J2325" s="565" t="s">
        <v>2928</v>
      </c>
      <c r="L2325" s="675"/>
      <c r="N2325" s="1078"/>
      <c r="Q2325" s="1078"/>
      <c r="R2325" s="1078"/>
      <c r="S2325" s="1078"/>
      <c r="AG2325" s="565" t="s">
        <v>909</v>
      </c>
      <c r="AI2325" s="1404">
        <v>141.62865475129152</v>
      </c>
      <c r="AJ2325" s="580"/>
      <c r="AK2325" s="1639"/>
      <c r="AL2325" s="1386"/>
      <c r="AQ2325" s="1"/>
    </row>
    <row r="2326" spans="1:43" s="565" customFormat="1" ht="14.45" customHeight="1" outlineLevel="1" x14ac:dyDescent="0.2">
      <c r="A2326" s="1398"/>
      <c r="B2326" s="1140" t="s">
        <v>2276</v>
      </c>
      <c r="C2326" s="1141" t="s">
        <v>2537</v>
      </c>
      <c r="D2326" s="1141" t="s">
        <v>2548</v>
      </c>
      <c r="E2326" s="1399">
        <v>223</v>
      </c>
      <c r="F2326" s="954">
        <v>232</v>
      </c>
      <c r="G2326" s="954" t="s">
        <v>2803</v>
      </c>
      <c r="I2326" s="1400"/>
      <c r="J2326" s="565" t="s">
        <v>2929</v>
      </c>
      <c r="L2326" s="675"/>
      <c r="N2326" s="1078"/>
      <c r="Q2326" s="1078"/>
      <c r="R2326" s="1078"/>
      <c r="S2326" s="1078"/>
      <c r="AG2326" s="565" t="s">
        <v>909</v>
      </c>
      <c r="AI2326" s="1404">
        <v>160.17055542119402</v>
      </c>
      <c r="AJ2326" s="580"/>
      <c r="AK2326" s="1639"/>
      <c r="AL2326" s="1386"/>
      <c r="AQ2326" s="1"/>
    </row>
    <row r="2327" spans="1:43" s="565" customFormat="1" ht="14.45" customHeight="1" outlineLevel="1" x14ac:dyDescent="0.2">
      <c r="A2327" s="1398"/>
      <c r="B2327" s="1140" t="s">
        <v>2276</v>
      </c>
      <c r="C2327" s="1141" t="s">
        <v>2537</v>
      </c>
      <c r="D2327" s="1141" t="s">
        <v>2548</v>
      </c>
      <c r="E2327" s="1399">
        <v>223</v>
      </c>
      <c r="F2327" s="954">
        <v>232</v>
      </c>
      <c r="G2327" s="954" t="s">
        <v>2804</v>
      </c>
      <c r="I2327" s="1400"/>
      <c r="J2327" s="565" t="s">
        <v>2930</v>
      </c>
      <c r="L2327" s="675"/>
      <c r="N2327" s="1078"/>
      <c r="Q2327" s="1078"/>
      <c r="R2327" s="1078"/>
      <c r="S2327" s="1078"/>
      <c r="AG2327" s="565" t="s">
        <v>909</v>
      </c>
      <c r="AI2327" s="1404">
        <v>48.919151401779011</v>
      </c>
      <c r="AJ2327" s="580"/>
      <c r="AK2327" s="1639"/>
      <c r="AL2327" s="1386"/>
      <c r="AQ2327" s="1"/>
    </row>
    <row r="2328" spans="1:43" s="565" customFormat="1" ht="14.45" customHeight="1" outlineLevel="1" x14ac:dyDescent="0.2">
      <c r="A2328" s="1398"/>
      <c r="B2328" s="1140" t="s">
        <v>2276</v>
      </c>
      <c r="C2328" s="1141" t="s">
        <v>2537</v>
      </c>
      <c r="D2328" s="1141" t="s">
        <v>2548</v>
      </c>
      <c r="E2328" s="1399">
        <v>223</v>
      </c>
      <c r="F2328" s="954">
        <v>232</v>
      </c>
      <c r="G2328" s="954" t="s">
        <v>2805</v>
      </c>
      <c r="I2328" s="1400"/>
      <c r="J2328" s="565" t="s">
        <v>2931</v>
      </c>
      <c r="L2328" s="675"/>
      <c r="N2328" s="1078"/>
      <c r="Q2328" s="1078"/>
      <c r="R2328" s="1078"/>
      <c r="S2328" s="1078"/>
      <c r="AG2328" s="565" t="s">
        <v>909</v>
      </c>
      <c r="AI2328" s="1404">
        <v>34.250855721212005</v>
      </c>
      <c r="AJ2328" s="580"/>
      <c r="AK2328" s="1639"/>
      <c r="AL2328" s="1386"/>
      <c r="AQ2328" s="1"/>
    </row>
    <row r="2329" spans="1:43" s="565" customFormat="1" ht="14.45" customHeight="1" outlineLevel="1" x14ac:dyDescent="0.2">
      <c r="A2329" s="1398"/>
      <c r="B2329" s="1140" t="s">
        <v>2276</v>
      </c>
      <c r="C2329" s="1141" t="s">
        <v>2537</v>
      </c>
      <c r="D2329" s="1141" t="s">
        <v>2548</v>
      </c>
      <c r="E2329" s="1399">
        <v>223</v>
      </c>
      <c r="F2329" s="954">
        <v>232</v>
      </c>
      <c r="G2329" s="954" t="s">
        <v>2806</v>
      </c>
      <c r="I2329" s="1400"/>
      <c r="J2329" s="565" t="s">
        <v>2932</v>
      </c>
      <c r="L2329" s="675"/>
      <c r="N2329" s="1078"/>
      <c r="Q2329" s="1078"/>
      <c r="R2329" s="1078"/>
      <c r="S2329" s="1078"/>
      <c r="AG2329" s="565" t="s">
        <v>909</v>
      </c>
      <c r="AI2329" s="1404">
        <v>31.675250731876513</v>
      </c>
      <c r="AJ2329" s="580"/>
      <c r="AK2329" s="1639"/>
      <c r="AL2329" s="1386"/>
      <c r="AQ2329" s="1"/>
    </row>
    <row r="2330" spans="1:43" s="565" customFormat="1" ht="14.45" customHeight="1" outlineLevel="1" x14ac:dyDescent="0.2">
      <c r="A2330" s="1398"/>
      <c r="B2330" s="1140" t="s">
        <v>2276</v>
      </c>
      <c r="C2330" s="1141" t="s">
        <v>2537</v>
      </c>
      <c r="D2330" s="1141" t="s">
        <v>2548</v>
      </c>
      <c r="E2330" s="1399">
        <v>223</v>
      </c>
      <c r="F2330" s="954">
        <v>232</v>
      </c>
      <c r="G2330" s="954" t="s">
        <v>2807</v>
      </c>
      <c r="I2330" s="1400"/>
      <c r="J2330" s="565" t="s">
        <v>2933</v>
      </c>
      <c r="L2330" s="675"/>
      <c r="N2330" s="1078"/>
      <c r="Q2330" s="1078"/>
      <c r="R2330" s="1078"/>
      <c r="S2330" s="1078"/>
      <c r="AG2330" s="565" t="s">
        <v>909</v>
      </c>
      <c r="AI2330" s="1404">
        <v>30.36</v>
      </c>
      <c r="AJ2330" s="580"/>
      <c r="AK2330" s="1639"/>
      <c r="AL2330" s="1386"/>
      <c r="AQ2330" s="1"/>
    </row>
    <row r="2331" spans="1:43" s="565" customFormat="1" ht="14.45" customHeight="1" outlineLevel="1" x14ac:dyDescent="0.2">
      <c r="A2331" s="1398"/>
      <c r="B2331" s="1140" t="s">
        <v>2276</v>
      </c>
      <c r="C2331" s="1141" t="s">
        <v>2537</v>
      </c>
      <c r="D2331" s="1141" t="s">
        <v>2548</v>
      </c>
      <c r="E2331" s="1399">
        <v>223</v>
      </c>
      <c r="F2331" s="954">
        <v>232</v>
      </c>
      <c r="G2331" s="954" t="s">
        <v>2808</v>
      </c>
      <c r="I2331" s="1400"/>
      <c r="J2331" s="565" t="s">
        <v>2934</v>
      </c>
      <c r="L2331" s="675"/>
      <c r="N2331" s="1078"/>
      <c r="Q2331" s="1078"/>
      <c r="R2331" s="1078"/>
      <c r="S2331" s="1078"/>
      <c r="AG2331" s="565" t="s">
        <v>909</v>
      </c>
      <c r="AI2331" s="1404">
        <v>36.669250731876517</v>
      </c>
      <c r="AJ2331" s="580"/>
      <c r="AK2331" s="1639"/>
      <c r="AL2331" s="1386"/>
      <c r="AQ2331" s="1"/>
    </row>
    <row r="2332" spans="1:43" s="565" customFormat="1" ht="14.45" customHeight="1" outlineLevel="1" x14ac:dyDescent="0.2">
      <c r="A2332" s="1398"/>
      <c r="B2332" s="1140" t="s">
        <v>2276</v>
      </c>
      <c r="C2332" s="1141" t="s">
        <v>2537</v>
      </c>
      <c r="D2332" s="1141" t="s">
        <v>2548</v>
      </c>
      <c r="E2332" s="1399">
        <v>223</v>
      </c>
      <c r="F2332" s="954">
        <v>232</v>
      </c>
      <c r="G2332" s="954" t="s">
        <v>2809</v>
      </c>
      <c r="I2332" s="1400"/>
      <c r="J2332" s="565" t="s">
        <v>2935</v>
      </c>
      <c r="L2332" s="675"/>
      <c r="N2332" s="1078"/>
      <c r="Q2332" s="1078"/>
      <c r="R2332" s="1078"/>
      <c r="S2332" s="1078"/>
      <c r="AG2332" s="565" t="s">
        <v>909</v>
      </c>
      <c r="AI2332" s="1404">
        <v>201.78635676099901</v>
      </c>
      <c r="AJ2332" s="580"/>
      <c r="AK2332" s="1639"/>
      <c r="AL2332" s="1386"/>
      <c r="AQ2332" s="1"/>
    </row>
    <row r="2333" spans="1:43" s="565" customFormat="1" ht="14.45" customHeight="1" outlineLevel="1" x14ac:dyDescent="0.2">
      <c r="A2333" s="1398"/>
      <c r="B2333" s="1140" t="s">
        <v>2276</v>
      </c>
      <c r="C2333" s="1141" t="s">
        <v>2537</v>
      </c>
      <c r="D2333" s="1141" t="s">
        <v>2548</v>
      </c>
      <c r="E2333" s="1399">
        <v>223</v>
      </c>
      <c r="F2333" s="954">
        <v>232</v>
      </c>
      <c r="G2333" s="954" t="s">
        <v>2810</v>
      </c>
      <c r="I2333" s="1400"/>
      <c r="J2333" s="565" t="s">
        <v>2936</v>
      </c>
      <c r="L2333" s="675"/>
      <c r="N2333" s="1078"/>
      <c r="Q2333" s="1078"/>
      <c r="R2333" s="1078"/>
      <c r="S2333" s="1078"/>
      <c r="AG2333" s="565" t="s">
        <v>909</v>
      </c>
      <c r="AI2333" s="1404">
        <v>246.35015810080404</v>
      </c>
      <c r="AJ2333" s="580"/>
      <c r="AK2333" s="1639"/>
      <c r="AL2333" s="1386"/>
      <c r="AQ2333" s="1"/>
    </row>
    <row r="2334" spans="1:43" s="565" customFormat="1" ht="14.45" customHeight="1" outlineLevel="1" x14ac:dyDescent="0.2">
      <c r="A2334" s="1398"/>
      <c r="B2334" s="1140" t="s">
        <v>2276</v>
      </c>
      <c r="C2334" s="1141" t="s">
        <v>2537</v>
      </c>
      <c r="D2334" s="1141" t="s">
        <v>2548</v>
      </c>
      <c r="E2334" s="1399">
        <v>223</v>
      </c>
      <c r="F2334" s="954">
        <v>232</v>
      </c>
      <c r="G2334" s="954" t="s">
        <v>2811</v>
      </c>
      <c r="I2334" s="1400"/>
      <c r="J2334" s="565" t="s">
        <v>2937</v>
      </c>
      <c r="L2334" s="675"/>
      <c r="N2334" s="1078"/>
      <c r="Q2334" s="1078"/>
      <c r="R2334" s="1078"/>
      <c r="S2334" s="1078"/>
      <c r="AG2334" s="565" t="s">
        <v>909</v>
      </c>
      <c r="AI2334" s="1404">
        <v>125.37748696812069</v>
      </c>
      <c r="AJ2334" s="580"/>
      <c r="AK2334" s="1639"/>
      <c r="AL2334" s="1386"/>
      <c r="AQ2334" s="1"/>
    </row>
    <row r="2335" spans="1:43" s="565" customFormat="1" ht="14.45" customHeight="1" outlineLevel="1" x14ac:dyDescent="0.2">
      <c r="A2335" s="1398"/>
      <c r="B2335" s="1140" t="s">
        <v>2276</v>
      </c>
      <c r="C2335" s="1141" t="s">
        <v>2537</v>
      </c>
      <c r="D2335" s="1141" t="s">
        <v>2548</v>
      </c>
      <c r="E2335" s="1399">
        <v>223</v>
      </c>
      <c r="F2335" s="954">
        <v>232</v>
      </c>
      <c r="G2335" s="954" t="s">
        <v>2812</v>
      </c>
      <c r="I2335" s="1400"/>
      <c r="J2335" s="565" t="s">
        <v>2938</v>
      </c>
      <c r="L2335" s="675"/>
      <c r="N2335" s="1078"/>
      <c r="Q2335" s="1078"/>
      <c r="R2335" s="1078"/>
      <c r="S2335" s="1078"/>
      <c r="AG2335" s="565" t="s">
        <v>909</v>
      </c>
      <c r="AI2335" s="1404">
        <v>42.519884288510681</v>
      </c>
      <c r="AJ2335" s="580"/>
      <c r="AK2335" s="1639"/>
      <c r="AL2335" s="1386"/>
      <c r="AQ2335" s="1"/>
    </row>
    <row r="2336" spans="1:43" s="565" customFormat="1" ht="14.45" customHeight="1" outlineLevel="1" x14ac:dyDescent="0.2">
      <c r="A2336" s="1398"/>
      <c r="B2336" s="1140" t="s">
        <v>2276</v>
      </c>
      <c r="C2336" s="1141" t="s">
        <v>2537</v>
      </c>
      <c r="D2336" s="1141" t="s">
        <v>2548</v>
      </c>
      <c r="E2336" s="1399">
        <v>223</v>
      </c>
      <c r="F2336" s="954">
        <v>232</v>
      </c>
      <c r="G2336" s="954" t="s">
        <v>2813</v>
      </c>
      <c r="I2336" s="1400"/>
      <c r="J2336" s="565" t="s">
        <v>2939</v>
      </c>
      <c r="L2336" s="675"/>
      <c r="N2336" s="1078"/>
      <c r="Q2336" s="1078"/>
      <c r="R2336" s="1078"/>
      <c r="S2336" s="1078"/>
      <c r="AG2336" s="565" t="s">
        <v>909</v>
      </c>
      <c r="AI2336" s="1404">
        <v>30.158617175242348</v>
      </c>
      <c r="AJ2336" s="580"/>
      <c r="AK2336" s="1639"/>
      <c r="AL2336" s="1386"/>
      <c r="AQ2336" s="1"/>
    </row>
    <row r="2337" spans="1:43" s="565" customFormat="1" ht="14.45" customHeight="1" outlineLevel="1" x14ac:dyDescent="0.2">
      <c r="A2337" s="1398"/>
      <c r="B2337" s="1140" t="s">
        <v>2276</v>
      </c>
      <c r="C2337" s="1141" t="s">
        <v>2537</v>
      </c>
      <c r="D2337" s="1141" t="s">
        <v>2548</v>
      </c>
      <c r="E2337" s="1399">
        <v>223</v>
      </c>
      <c r="F2337" s="954">
        <v>232</v>
      </c>
      <c r="G2337" s="954" t="s">
        <v>2814</v>
      </c>
      <c r="I2337" s="1400"/>
      <c r="J2337" s="565" t="s">
        <v>2940</v>
      </c>
      <c r="L2337" s="675"/>
      <c r="N2337" s="1078"/>
      <c r="Q2337" s="1078"/>
      <c r="R2337" s="1078"/>
      <c r="S2337" s="1078"/>
      <c r="AG2337" s="565" t="s">
        <v>909</v>
      </c>
      <c r="AI2337" s="1404">
        <v>142.95002119465738</v>
      </c>
      <c r="AJ2337" s="580"/>
      <c r="AK2337" s="1639"/>
      <c r="AL2337" s="1386"/>
      <c r="AQ2337" s="1"/>
    </row>
    <row r="2338" spans="1:43" s="565" customFormat="1" ht="14.45" customHeight="1" outlineLevel="1" x14ac:dyDescent="0.2">
      <c r="A2338" s="1398"/>
      <c r="B2338" s="1140" t="s">
        <v>2276</v>
      </c>
      <c r="C2338" s="1141" t="s">
        <v>2537</v>
      </c>
      <c r="D2338" s="1141" t="s">
        <v>2548</v>
      </c>
      <c r="E2338" s="1399">
        <v>223</v>
      </c>
      <c r="F2338" s="954">
        <v>232</v>
      </c>
      <c r="G2338" s="954" t="s">
        <v>2815</v>
      </c>
      <c r="I2338" s="1400"/>
      <c r="J2338" s="565" t="s">
        <v>2941</v>
      </c>
      <c r="L2338" s="675"/>
      <c r="N2338" s="1078"/>
      <c r="Q2338" s="1078"/>
      <c r="R2338" s="1078"/>
      <c r="S2338" s="1078"/>
      <c r="AG2338" s="565" t="s">
        <v>909</v>
      </c>
      <c r="AI2338" s="1404">
        <v>92.624952741584025</v>
      </c>
      <c r="AJ2338" s="580"/>
      <c r="AK2338" s="1639"/>
      <c r="AL2338" s="1386"/>
      <c r="AQ2338" s="1"/>
    </row>
    <row r="2339" spans="1:43" s="565" customFormat="1" ht="14.45" customHeight="1" outlineLevel="1" x14ac:dyDescent="0.2">
      <c r="A2339" s="1398"/>
      <c r="B2339" s="1140" t="s">
        <v>2276</v>
      </c>
      <c r="C2339" s="1141" t="s">
        <v>2537</v>
      </c>
      <c r="D2339" s="1141" t="s">
        <v>2548</v>
      </c>
      <c r="E2339" s="1399">
        <v>223</v>
      </c>
      <c r="F2339" s="954">
        <v>232</v>
      </c>
      <c r="G2339" s="954" t="s">
        <v>2816</v>
      </c>
      <c r="I2339" s="1400"/>
      <c r="J2339" s="565" t="s">
        <v>2942</v>
      </c>
      <c r="L2339" s="675"/>
      <c r="N2339" s="1078"/>
      <c r="Q2339" s="1078"/>
      <c r="R2339" s="1078"/>
      <c r="S2339" s="1078"/>
      <c r="AG2339" s="565" t="s">
        <v>909</v>
      </c>
      <c r="AI2339" s="1404">
        <v>47.51115140177901</v>
      </c>
      <c r="AJ2339" s="580"/>
      <c r="AK2339" s="1639"/>
      <c r="AL2339" s="1386"/>
      <c r="AQ2339" s="1"/>
    </row>
    <row r="2340" spans="1:43" s="565" customFormat="1" ht="14.45" customHeight="1" outlineLevel="1" x14ac:dyDescent="0.2">
      <c r="A2340" s="1398"/>
      <c r="B2340" s="1140" t="s">
        <v>2276</v>
      </c>
      <c r="C2340" s="1141" t="s">
        <v>2537</v>
      </c>
      <c r="D2340" s="1141" t="s">
        <v>2548</v>
      </c>
      <c r="E2340" s="1399">
        <v>223</v>
      </c>
      <c r="F2340" s="954">
        <v>232</v>
      </c>
      <c r="G2340" s="954" t="s">
        <v>2817</v>
      </c>
      <c r="I2340" s="1400"/>
      <c r="J2340" s="565" t="s">
        <v>2943</v>
      </c>
      <c r="L2340" s="675"/>
      <c r="N2340" s="1078"/>
      <c r="Q2340" s="1078"/>
      <c r="R2340" s="1078"/>
      <c r="S2340" s="1078"/>
      <c r="AG2340" s="565" t="s">
        <v>909</v>
      </c>
      <c r="AI2340" s="1404">
        <v>4.3937355360638346</v>
      </c>
      <c r="AJ2340" s="580"/>
      <c r="AK2340" s="1639"/>
      <c r="AL2340" s="1386"/>
      <c r="AQ2340" s="1"/>
    </row>
    <row r="2341" spans="1:43" s="565" customFormat="1" ht="14.45" customHeight="1" outlineLevel="1" x14ac:dyDescent="0.2">
      <c r="A2341" s="1398"/>
      <c r="B2341" s="1140" t="s">
        <v>2276</v>
      </c>
      <c r="C2341" s="1141" t="s">
        <v>2537</v>
      </c>
      <c r="D2341" s="1141" t="s">
        <v>2548</v>
      </c>
      <c r="E2341" s="1399">
        <v>223</v>
      </c>
      <c r="F2341" s="954">
        <v>232</v>
      </c>
      <c r="G2341" s="954" t="s">
        <v>2818</v>
      </c>
      <c r="I2341" s="1400"/>
      <c r="J2341" s="565" t="s">
        <v>2944</v>
      </c>
      <c r="L2341" s="675"/>
      <c r="N2341" s="1078"/>
      <c r="Q2341" s="1078"/>
      <c r="R2341" s="1078"/>
      <c r="S2341" s="1078"/>
      <c r="AG2341" s="565" t="s">
        <v>909</v>
      </c>
      <c r="AI2341" s="1404">
        <v>66.05305207168152</v>
      </c>
      <c r="AJ2341" s="580"/>
      <c r="AK2341" s="1639"/>
      <c r="AL2341" s="1386"/>
      <c r="AQ2341" s="1"/>
    </row>
    <row r="2342" spans="1:43" s="565" customFormat="1" ht="14.45" customHeight="1" outlineLevel="1" x14ac:dyDescent="0.2">
      <c r="A2342" s="1398"/>
      <c r="B2342" s="1140" t="s">
        <v>2276</v>
      </c>
      <c r="C2342" s="1141" t="s">
        <v>2537</v>
      </c>
      <c r="D2342" s="1141" t="s">
        <v>2548</v>
      </c>
      <c r="E2342" s="1399">
        <v>223</v>
      </c>
      <c r="F2342" s="954">
        <v>232</v>
      </c>
      <c r="G2342" s="954" t="s">
        <v>2819</v>
      </c>
      <c r="I2342" s="1400"/>
      <c r="J2342" s="565" t="s">
        <v>2945</v>
      </c>
      <c r="L2342" s="675"/>
      <c r="N2342" s="1078"/>
      <c r="Q2342" s="1078"/>
      <c r="R2342" s="1078"/>
      <c r="S2342" s="1078"/>
      <c r="AG2342" s="565" t="s">
        <v>909</v>
      </c>
      <c r="AI2342" s="1404">
        <v>112.05480342329813</v>
      </c>
      <c r="AJ2342" s="580"/>
      <c r="AK2342" s="1639"/>
      <c r="AL2342" s="1386"/>
      <c r="AQ2342" s="1"/>
    </row>
    <row r="2343" spans="1:43" s="565" customFormat="1" ht="14.45" customHeight="1" outlineLevel="1" x14ac:dyDescent="0.2">
      <c r="A2343" s="1398"/>
      <c r="B2343" s="1140" t="s">
        <v>2276</v>
      </c>
      <c r="C2343" s="1141" t="s">
        <v>2537</v>
      </c>
      <c r="D2343" s="1141" t="s">
        <v>2548</v>
      </c>
      <c r="E2343" s="1399">
        <v>223</v>
      </c>
      <c r="F2343" s="954">
        <v>232</v>
      </c>
      <c r="G2343" s="954" t="s">
        <v>2820</v>
      </c>
      <c r="I2343" s="1400"/>
      <c r="J2343" s="565" t="s">
        <v>2946</v>
      </c>
      <c r="L2343" s="675"/>
      <c r="N2343" s="1078"/>
      <c r="Q2343" s="1078"/>
      <c r="R2343" s="1078"/>
      <c r="S2343" s="1078"/>
      <c r="AG2343" s="565" t="s">
        <v>909</v>
      </c>
      <c r="AI2343" s="1404">
        <v>158.76255542119404</v>
      </c>
      <c r="AJ2343" s="580"/>
      <c r="AK2343" s="1639"/>
      <c r="AL2343" s="1386"/>
      <c r="AQ2343" s="1"/>
    </row>
    <row r="2344" spans="1:43" s="565" customFormat="1" ht="14.45" customHeight="1" outlineLevel="1" x14ac:dyDescent="0.2">
      <c r="A2344" s="1398"/>
      <c r="B2344" s="1140" t="s">
        <v>2276</v>
      </c>
      <c r="C2344" s="1141" t="s">
        <v>2537</v>
      </c>
      <c r="D2344" s="1141" t="s">
        <v>2548</v>
      </c>
      <c r="E2344" s="1399">
        <v>223</v>
      </c>
      <c r="F2344" s="954">
        <v>232</v>
      </c>
      <c r="G2344" s="954" t="s">
        <v>2821</v>
      </c>
      <c r="I2344" s="1400"/>
      <c r="J2344" s="565" t="s">
        <v>2947</v>
      </c>
      <c r="L2344" s="675"/>
      <c r="N2344" s="1078"/>
      <c r="Q2344" s="1078"/>
      <c r="R2344" s="1078"/>
      <c r="S2344" s="1078"/>
      <c r="AG2344" s="565" t="s">
        <v>909</v>
      </c>
      <c r="AI2344" s="1404">
        <v>66.05305207168152</v>
      </c>
      <c r="AJ2344" s="580"/>
      <c r="AK2344" s="1639"/>
      <c r="AL2344" s="1386"/>
      <c r="AQ2344" s="1"/>
    </row>
    <row r="2345" spans="1:43" s="565" customFormat="1" ht="14.45" customHeight="1" outlineLevel="1" x14ac:dyDescent="0.2">
      <c r="A2345" s="1398"/>
      <c r="B2345" s="1140" t="s">
        <v>2276</v>
      </c>
      <c r="C2345" s="1141" t="s">
        <v>2537</v>
      </c>
      <c r="D2345" s="1141" t="s">
        <v>2548</v>
      </c>
      <c r="E2345" s="1399">
        <v>223</v>
      </c>
      <c r="F2345" s="954">
        <v>232</v>
      </c>
      <c r="G2345" s="954" t="s">
        <v>2822</v>
      </c>
      <c r="I2345" s="1400"/>
      <c r="J2345" s="565" t="s">
        <v>2948</v>
      </c>
      <c r="L2345" s="675"/>
      <c r="N2345" s="1078"/>
      <c r="Q2345" s="1078"/>
      <c r="R2345" s="1078"/>
      <c r="S2345" s="1078"/>
      <c r="AG2345" s="565" t="s">
        <v>909</v>
      </c>
      <c r="AI2345" s="1404">
        <v>12.322723418494729</v>
      </c>
      <c r="AJ2345" s="580"/>
      <c r="AK2345" s="1639"/>
      <c r="AL2345" s="1386"/>
      <c r="AQ2345" s="1"/>
    </row>
    <row r="2346" spans="1:43" s="565" customFormat="1" ht="14.45" customHeight="1" outlineLevel="1" x14ac:dyDescent="0.2">
      <c r="A2346" s="1398"/>
      <c r="B2346" s="1140" t="s">
        <v>2276</v>
      </c>
      <c r="C2346" s="1141" t="s">
        <v>2537</v>
      </c>
      <c r="D2346" s="1141" t="s">
        <v>2548</v>
      </c>
      <c r="E2346" s="1399">
        <v>223</v>
      </c>
      <c r="F2346" s="954">
        <v>232</v>
      </c>
      <c r="G2346" s="954" t="s">
        <v>2823</v>
      </c>
      <c r="I2346" s="1400"/>
      <c r="J2346" s="565" t="s">
        <v>2949</v>
      </c>
      <c r="L2346" s="675"/>
      <c r="N2346" s="1078"/>
      <c r="Q2346" s="1078"/>
      <c r="R2346" s="1078"/>
      <c r="S2346" s="1078"/>
      <c r="AG2346" s="565" t="s">
        <v>909</v>
      </c>
      <c r="AI2346" s="1404">
        <v>23.725102891593007</v>
      </c>
      <c r="AJ2346" s="580"/>
      <c r="AK2346" s="1639"/>
      <c r="AL2346" s="1386"/>
      <c r="AQ2346" s="1"/>
    </row>
    <row r="2347" spans="1:43" s="565" customFormat="1" ht="14.45" customHeight="1" outlineLevel="1" x14ac:dyDescent="0.2">
      <c r="A2347" s="1398"/>
      <c r="B2347" s="1140" t="s">
        <v>2276</v>
      </c>
      <c r="C2347" s="1141" t="s">
        <v>2537</v>
      </c>
      <c r="D2347" s="1141" t="s">
        <v>2548</v>
      </c>
      <c r="E2347" s="1399">
        <v>223</v>
      </c>
      <c r="F2347" s="954">
        <v>232</v>
      </c>
      <c r="G2347" s="954" t="s">
        <v>2824</v>
      </c>
      <c r="I2347" s="1400"/>
      <c r="J2347" s="565" t="s">
        <v>2950</v>
      </c>
      <c r="L2347" s="675"/>
      <c r="N2347" s="1078"/>
      <c r="Q2347" s="1078"/>
      <c r="R2347" s="1078"/>
      <c r="S2347" s="1078"/>
      <c r="AG2347" s="565" t="s">
        <v>909</v>
      </c>
      <c r="AI2347" s="1404">
        <v>18.037983618608177</v>
      </c>
      <c r="AJ2347" s="580"/>
      <c r="AK2347" s="1639"/>
      <c r="AL2347" s="1386"/>
      <c r="AQ2347" s="1"/>
    </row>
    <row r="2348" spans="1:43" s="565" customFormat="1" ht="14.45" customHeight="1" outlineLevel="1" x14ac:dyDescent="0.2">
      <c r="A2348" s="1398"/>
      <c r="B2348" s="1140" t="s">
        <v>2276</v>
      </c>
      <c r="C2348" s="1141" t="s">
        <v>2537</v>
      </c>
      <c r="D2348" s="1141" t="s">
        <v>2548</v>
      </c>
      <c r="E2348" s="1399">
        <v>223</v>
      </c>
      <c r="F2348" s="954">
        <v>232</v>
      </c>
      <c r="G2348" s="954" t="s">
        <v>2825</v>
      </c>
      <c r="I2348" s="1400"/>
      <c r="J2348" s="565" t="s">
        <v>2951</v>
      </c>
      <c r="L2348" s="675"/>
      <c r="N2348" s="1078"/>
      <c r="Q2348" s="1078"/>
      <c r="R2348" s="1078"/>
      <c r="S2348" s="1078"/>
      <c r="AG2348" s="565" t="s">
        <v>909</v>
      </c>
      <c r="AI2348" s="1404">
        <v>30.399250731876513</v>
      </c>
      <c r="AJ2348" s="580"/>
      <c r="AK2348" s="1639"/>
      <c r="AL2348" s="1386"/>
      <c r="AQ2348" s="1"/>
    </row>
    <row r="2349" spans="1:43" s="565" customFormat="1" ht="14.45" customHeight="1" outlineLevel="1" x14ac:dyDescent="0.2">
      <c r="A2349" s="1398"/>
      <c r="B2349" s="1140" t="s">
        <v>2276</v>
      </c>
      <c r="C2349" s="1141" t="s">
        <v>2537</v>
      </c>
      <c r="D2349" s="1141" t="s">
        <v>2548</v>
      </c>
      <c r="E2349" s="1399">
        <v>223</v>
      </c>
      <c r="F2349" s="954">
        <v>232</v>
      </c>
      <c r="G2349" s="954" t="s">
        <v>2826</v>
      </c>
      <c r="I2349" s="1400"/>
      <c r="J2349" s="565" t="s">
        <v>2952</v>
      </c>
      <c r="L2349" s="675"/>
      <c r="N2349" s="1078"/>
      <c r="Q2349" s="1078"/>
      <c r="R2349" s="1078"/>
      <c r="S2349" s="1078"/>
      <c r="AG2349" s="565" t="s">
        <v>909</v>
      </c>
      <c r="AI2349" s="1404">
        <v>24.218617175242347</v>
      </c>
      <c r="AJ2349" s="580"/>
      <c r="AK2349" s="1639"/>
      <c r="AL2349" s="1386"/>
      <c r="AQ2349" s="1"/>
    </row>
    <row r="2350" spans="1:43" s="565" customFormat="1" ht="14.45" customHeight="1" outlineLevel="1" x14ac:dyDescent="0.2">
      <c r="A2350" s="1398"/>
      <c r="B2350" s="1140" t="s">
        <v>2276</v>
      </c>
      <c r="C2350" s="1141" t="s">
        <v>2537</v>
      </c>
      <c r="D2350" s="1141" t="s">
        <v>2548</v>
      </c>
      <c r="E2350" s="1399">
        <v>223</v>
      </c>
      <c r="F2350" s="954">
        <v>232</v>
      </c>
      <c r="G2350" s="954" t="s">
        <v>2827</v>
      </c>
      <c r="I2350" s="1400"/>
      <c r="J2350" s="565" t="s">
        <v>2953</v>
      </c>
      <c r="L2350" s="675"/>
      <c r="N2350" s="1078"/>
      <c r="Q2350" s="1078"/>
      <c r="R2350" s="1078"/>
      <c r="S2350" s="1078"/>
      <c r="AG2350" s="565" t="s">
        <v>909</v>
      </c>
      <c r="AI2350" s="1404">
        <v>48.94115140177901</v>
      </c>
      <c r="AJ2350" s="580"/>
      <c r="AK2350" s="1639"/>
      <c r="AL2350" s="1386"/>
      <c r="AQ2350" s="1"/>
    </row>
    <row r="2351" spans="1:43" s="565" customFormat="1" ht="14.45" customHeight="1" outlineLevel="1" x14ac:dyDescent="0.2">
      <c r="A2351" s="1398"/>
      <c r="B2351" s="1140" t="s">
        <v>2276</v>
      </c>
      <c r="C2351" s="1141" t="s">
        <v>2537</v>
      </c>
      <c r="D2351" s="1141" t="s">
        <v>2548</v>
      </c>
      <c r="E2351" s="1399">
        <v>223</v>
      </c>
      <c r="F2351" s="954">
        <v>232</v>
      </c>
      <c r="G2351" s="954" t="s">
        <v>2828</v>
      </c>
      <c r="I2351" s="1400"/>
      <c r="J2351" s="565" t="s">
        <v>2954</v>
      </c>
      <c r="L2351" s="675"/>
      <c r="N2351" s="1078"/>
      <c r="Q2351" s="1078"/>
      <c r="R2351" s="1078"/>
      <c r="S2351" s="1078"/>
      <c r="AG2351" s="565" t="s">
        <v>909</v>
      </c>
      <c r="AI2351" s="1404">
        <v>36.579884288510677</v>
      </c>
      <c r="AJ2351" s="580"/>
      <c r="AK2351" s="1639"/>
      <c r="AL2351" s="1386"/>
      <c r="AQ2351" s="1"/>
    </row>
    <row r="2352" spans="1:43" s="565" customFormat="1" ht="14.45" customHeight="1" outlineLevel="1" x14ac:dyDescent="0.2">
      <c r="A2352" s="1398"/>
      <c r="B2352" s="1140" t="s">
        <v>2276</v>
      </c>
      <c r="C2352" s="1141" t="s">
        <v>2537</v>
      </c>
      <c r="D2352" s="1141" t="s">
        <v>2548</v>
      </c>
      <c r="E2352" s="1399">
        <v>223</v>
      </c>
      <c r="F2352" s="954">
        <v>232</v>
      </c>
      <c r="G2352" s="954" t="s">
        <v>2829</v>
      </c>
      <c r="I2352" s="1400"/>
      <c r="J2352" s="565" t="s">
        <v>2955</v>
      </c>
      <c r="L2352" s="675"/>
      <c r="N2352" s="1078"/>
      <c r="Q2352" s="1078"/>
      <c r="R2352" s="1078"/>
      <c r="S2352" s="1078"/>
      <c r="AG2352" s="565" t="s">
        <v>909</v>
      </c>
      <c r="AI2352" s="1404">
        <v>45.148884288510679</v>
      </c>
      <c r="AJ2352" s="580"/>
      <c r="AK2352" s="1639"/>
      <c r="AL2352" s="1386"/>
      <c r="AQ2352" s="1"/>
    </row>
    <row r="2353" spans="1:43" s="565" customFormat="1" ht="14.45" customHeight="1" outlineLevel="1" x14ac:dyDescent="0.2">
      <c r="A2353" s="1398"/>
      <c r="B2353" s="1140" t="s">
        <v>2276</v>
      </c>
      <c r="C2353" s="1141" t="s">
        <v>2537</v>
      </c>
      <c r="D2353" s="1141" t="s">
        <v>2548</v>
      </c>
      <c r="E2353" s="1399">
        <v>223</v>
      </c>
      <c r="F2353" s="954">
        <v>232</v>
      </c>
      <c r="G2353" s="954" t="s">
        <v>2830</v>
      </c>
      <c r="I2353" s="1400"/>
      <c r="J2353" s="565" t="s">
        <v>2956</v>
      </c>
      <c r="L2353" s="675"/>
      <c r="N2353" s="1078"/>
      <c r="Q2353" s="1078"/>
      <c r="R2353" s="1078"/>
      <c r="S2353" s="1078"/>
      <c r="AG2353" s="565" t="s">
        <v>909</v>
      </c>
      <c r="AI2353" s="1404">
        <v>38.968250731876516</v>
      </c>
      <c r="AJ2353" s="580"/>
      <c r="AK2353" s="1639"/>
      <c r="AL2353" s="1386"/>
      <c r="AQ2353" s="1"/>
    </row>
    <row r="2354" spans="1:43" s="565" customFormat="1" ht="14.45" customHeight="1" outlineLevel="1" x14ac:dyDescent="0.2">
      <c r="A2354" s="1398"/>
      <c r="B2354" s="1140" t="s">
        <v>2276</v>
      </c>
      <c r="C2354" s="1141" t="s">
        <v>2537</v>
      </c>
      <c r="D2354" s="1141" t="s">
        <v>2548</v>
      </c>
      <c r="E2354" s="1399">
        <v>223</v>
      </c>
      <c r="F2354" s="954">
        <v>232</v>
      </c>
      <c r="G2354" s="954" t="s">
        <v>2831</v>
      </c>
      <c r="I2354" s="1400"/>
      <c r="J2354" s="565" t="s">
        <v>2957</v>
      </c>
      <c r="L2354" s="675"/>
      <c r="N2354" s="1078"/>
      <c r="Q2354" s="1078"/>
      <c r="R2354" s="1078"/>
      <c r="S2354" s="1078"/>
      <c r="AG2354" s="565" t="s">
        <v>909</v>
      </c>
      <c r="AI2354" s="1404">
        <v>30.399250731876513</v>
      </c>
      <c r="AJ2354" s="580"/>
      <c r="AK2354" s="1639"/>
      <c r="AL2354" s="1386"/>
      <c r="AQ2354" s="1"/>
    </row>
    <row r="2355" spans="1:43" s="565" customFormat="1" ht="14.45" customHeight="1" outlineLevel="1" x14ac:dyDescent="0.2">
      <c r="A2355" s="1398"/>
      <c r="B2355" s="1140" t="s">
        <v>2276</v>
      </c>
      <c r="C2355" s="1141" t="s">
        <v>2537</v>
      </c>
      <c r="D2355" s="1141" t="s">
        <v>2548</v>
      </c>
      <c r="E2355" s="1399">
        <v>223</v>
      </c>
      <c r="F2355" s="954">
        <v>232</v>
      </c>
      <c r="G2355" s="954" t="s">
        <v>2832</v>
      </c>
      <c r="I2355" s="1400"/>
      <c r="J2355" s="565" t="s">
        <v>2958</v>
      </c>
      <c r="L2355" s="675"/>
      <c r="N2355" s="1078"/>
      <c r="Q2355" s="1078"/>
      <c r="R2355" s="1078"/>
      <c r="S2355" s="1078"/>
      <c r="AG2355" s="565" t="s">
        <v>909</v>
      </c>
      <c r="AI2355" s="1404">
        <v>61.302418515047343</v>
      </c>
      <c r="AJ2355" s="580"/>
      <c r="AK2355" s="1639"/>
      <c r="AL2355" s="1386"/>
      <c r="AQ2355" s="1"/>
    </row>
    <row r="2356" spans="1:43" s="565" customFormat="1" ht="14.45" customHeight="1" outlineLevel="1" x14ac:dyDescent="0.2">
      <c r="A2356" s="1398"/>
      <c r="B2356" s="1140" t="s">
        <v>2276</v>
      </c>
      <c r="C2356" s="1141" t="s">
        <v>2537</v>
      </c>
      <c r="D2356" s="1141" t="s">
        <v>2548</v>
      </c>
      <c r="E2356" s="1399">
        <v>223</v>
      </c>
      <c r="F2356" s="954">
        <v>232</v>
      </c>
      <c r="G2356" s="954" t="s">
        <v>2833</v>
      </c>
      <c r="I2356" s="1400"/>
      <c r="J2356" s="565" t="s">
        <v>2959</v>
      </c>
      <c r="L2356" s="675"/>
      <c r="N2356" s="1078"/>
      <c r="Q2356" s="1078"/>
      <c r="R2356" s="1078"/>
      <c r="S2356" s="1078"/>
      <c r="AG2356" s="565" t="s">
        <v>909</v>
      </c>
      <c r="AI2356" s="1404">
        <v>61.302418515047343</v>
      </c>
      <c r="AJ2356" s="580"/>
      <c r="AK2356" s="1639"/>
      <c r="AL2356" s="1386"/>
      <c r="AQ2356" s="1"/>
    </row>
    <row r="2357" spans="1:43" s="565" customFormat="1" ht="14.45" customHeight="1" outlineLevel="1" x14ac:dyDescent="0.2">
      <c r="A2357" s="1398"/>
      <c r="B2357" s="1140" t="s">
        <v>2276</v>
      </c>
      <c r="C2357" s="1141" t="s">
        <v>2537</v>
      </c>
      <c r="D2357" s="1141" t="s">
        <v>2548</v>
      </c>
      <c r="E2357" s="1399">
        <v>223</v>
      </c>
      <c r="F2357" s="954">
        <v>232</v>
      </c>
      <c r="G2357" s="954" t="s">
        <v>2834</v>
      </c>
      <c r="I2357" s="1400"/>
      <c r="J2357" s="565" t="s">
        <v>2960</v>
      </c>
      <c r="L2357" s="675"/>
      <c r="N2357" s="1078"/>
      <c r="Q2357" s="1078"/>
      <c r="R2357" s="1078"/>
      <c r="S2357" s="1078"/>
      <c r="AG2357" s="565" t="s">
        <v>909</v>
      </c>
      <c r="AI2357" s="1404">
        <v>65.765301848380687</v>
      </c>
      <c r="AJ2357" s="580"/>
      <c r="AK2357" s="1639"/>
      <c r="AL2357" s="1386"/>
      <c r="AQ2357" s="1"/>
    </row>
    <row r="2358" spans="1:43" s="565" customFormat="1" ht="14.45" customHeight="1" outlineLevel="1" x14ac:dyDescent="0.2">
      <c r="A2358" s="1398"/>
      <c r="B2358" s="1140" t="s">
        <v>2276</v>
      </c>
      <c r="C2358" s="1141" t="s">
        <v>2537</v>
      </c>
      <c r="D2358" s="1141" t="s">
        <v>2548</v>
      </c>
      <c r="E2358" s="1399">
        <v>223</v>
      </c>
      <c r="F2358" s="954">
        <v>232</v>
      </c>
      <c r="G2358" s="954" t="s">
        <v>2835</v>
      </c>
      <c r="I2358" s="1400"/>
      <c r="J2358" s="565" t="s">
        <v>2961</v>
      </c>
      <c r="L2358" s="675"/>
      <c r="N2358" s="1078"/>
      <c r="Q2358" s="1078"/>
      <c r="R2358" s="1078"/>
      <c r="S2358" s="1078"/>
      <c r="AG2358" s="565" t="s">
        <v>909</v>
      </c>
      <c r="AI2358" s="1404">
        <v>61.302418515047343</v>
      </c>
      <c r="AJ2358" s="580"/>
      <c r="AK2358" s="1639"/>
      <c r="AL2358" s="1386"/>
      <c r="AQ2358" s="1"/>
    </row>
    <row r="2359" spans="1:43" s="565" customFormat="1" ht="14.45" customHeight="1" outlineLevel="1" x14ac:dyDescent="0.2">
      <c r="A2359" s="1398"/>
      <c r="B2359" s="1140" t="s">
        <v>2276</v>
      </c>
      <c r="C2359" s="1141" t="s">
        <v>2537</v>
      </c>
      <c r="D2359" s="1141" t="s">
        <v>2548</v>
      </c>
      <c r="E2359" s="1399">
        <v>223</v>
      </c>
      <c r="F2359" s="954">
        <v>232</v>
      </c>
      <c r="G2359" s="954" t="s">
        <v>2836</v>
      </c>
      <c r="I2359" s="1400"/>
      <c r="J2359" s="565" t="s">
        <v>2962</v>
      </c>
      <c r="L2359" s="675"/>
      <c r="N2359" s="1078"/>
      <c r="Q2359" s="1078"/>
      <c r="R2359" s="1078"/>
      <c r="S2359" s="1078"/>
      <c r="AG2359" s="565" t="s">
        <v>909</v>
      </c>
      <c r="AI2359" s="1404">
        <v>61.302418515047343</v>
      </c>
      <c r="AJ2359" s="580"/>
      <c r="AK2359" s="1639"/>
      <c r="AL2359" s="1386"/>
      <c r="AQ2359" s="1"/>
    </row>
    <row r="2360" spans="1:43" s="565" customFormat="1" ht="14.45" customHeight="1" outlineLevel="1" x14ac:dyDescent="0.2">
      <c r="A2360" s="1398"/>
      <c r="B2360" s="1140" t="s">
        <v>2276</v>
      </c>
      <c r="C2360" s="1141" t="s">
        <v>2537</v>
      </c>
      <c r="D2360" s="1141" t="s">
        <v>2548</v>
      </c>
      <c r="E2360" s="1399">
        <v>223</v>
      </c>
      <c r="F2360" s="954">
        <v>232</v>
      </c>
      <c r="G2360" s="954" t="s">
        <v>2837</v>
      </c>
      <c r="I2360" s="1400"/>
      <c r="J2360" s="565" t="s">
        <v>2963</v>
      </c>
      <c r="L2360" s="675"/>
      <c r="N2360" s="1078"/>
      <c r="Q2360" s="1078"/>
      <c r="R2360" s="1078"/>
      <c r="S2360" s="1078"/>
      <c r="AG2360" s="565" t="s">
        <v>909</v>
      </c>
      <c r="AI2360" s="1404">
        <v>28.198317580528009</v>
      </c>
      <c r="AJ2360" s="580"/>
      <c r="AK2360" s="1639"/>
      <c r="AL2360" s="1386"/>
      <c r="AQ2360" s="1"/>
    </row>
    <row r="2361" spans="1:43" s="565" customFormat="1" ht="14.45" customHeight="1" outlineLevel="1" x14ac:dyDescent="0.2">
      <c r="A2361" s="1398"/>
      <c r="B2361" s="1140" t="s">
        <v>2276</v>
      </c>
      <c r="C2361" s="1141" t="s">
        <v>2537</v>
      </c>
      <c r="D2361" s="1141" t="s">
        <v>2548</v>
      </c>
      <c r="E2361" s="1399">
        <v>223</v>
      </c>
      <c r="F2361" s="954">
        <v>232</v>
      </c>
      <c r="G2361" s="954" t="s">
        <v>2838</v>
      </c>
      <c r="I2361" s="1400"/>
      <c r="J2361" s="565" t="s">
        <v>2964</v>
      </c>
      <c r="L2361" s="675"/>
      <c r="N2361" s="1078"/>
      <c r="Q2361" s="1078"/>
      <c r="R2361" s="1078"/>
      <c r="S2361" s="1078"/>
      <c r="AG2361" s="565" t="s">
        <v>909</v>
      </c>
      <c r="AI2361" s="1404">
        <v>92.921361024153398</v>
      </c>
      <c r="AJ2361" s="580"/>
      <c r="AK2361" s="1639"/>
      <c r="AL2361" s="1386"/>
      <c r="AQ2361" s="1"/>
    </row>
    <row r="2362" spans="1:43" s="565" customFormat="1" ht="14.45" customHeight="1" outlineLevel="1" x14ac:dyDescent="0.2">
      <c r="A2362" s="1398"/>
      <c r="B2362" s="1140" t="s">
        <v>2276</v>
      </c>
      <c r="C2362" s="1141" t="s">
        <v>2537</v>
      </c>
      <c r="D2362" s="1141" t="s">
        <v>2548</v>
      </c>
      <c r="E2362" s="1399">
        <v>223</v>
      </c>
      <c r="F2362" s="954">
        <v>232</v>
      </c>
      <c r="G2362" s="954" t="s">
        <v>2839</v>
      </c>
      <c r="I2362" s="1400"/>
      <c r="J2362" s="565" t="s">
        <v>2965</v>
      </c>
      <c r="L2362" s="675"/>
      <c r="N2362" s="1078"/>
      <c r="Q2362" s="1078"/>
      <c r="R2362" s="1078"/>
      <c r="S2362" s="1078"/>
      <c r="AG2362" s="565" t="s">
        <v>909</v>
      </c>
      <c r="AI2362" s="1404">
        <v>62.124355543063707</v>
      </c>
      <c r="AJ2362" s="580"/>
      <c r="AK2362" s="1639"/>
      <c r="AL2362" s="1386"/>
      <c r="AQ2362" s="1"/>
    </row>
    <row r="2363" spans="1:43" s="565" customFormat="1" ht="14.45" customHeight="1" outlineLevel="1" x14ac:dyDescent="0.2">
      <c r="A2363" s="1398"/>
      <c r="B2363" s="1140" t="s">
        <v>2276</v>
      </c>
      <c r="C2363" s="1141" t="s">
        <v>2537</v>
      </c>
      <c r="D2363" s="1141" t="s">
        <v>2548</v>
      </c>
      <c r="E2363" s="1399">
        <v>223</v>
      </c>
      <c r="F2363" s="954">
        <v>232</v>
      </c>
      <c r="G2363" s="954" t="s">
        <v>2840</v>
      </c>
      <c r="I2363" s="1400"/>
      <c r="J2363" s="565" t="s">
        <v>2966</v>
      </c>
      <c r="L2363" s="675"/>
      <c r="N2363" s="1078"/>
      <c r="Q2363" s="1078"/>
      <c r="R2363" s="1078"/>
      <c r="S2363" s="1078"/>
      <c r="AG2363" s="565" t="s">
        <v>909</v>
      </c>
      <c r="AI2363" s="1404">
        <v>54.001151401779012</v>
      </c>
      <c r="AJ2363" s="580"/>
      <c r="AK2363" s="1639"/>
      <c r="AL2363" s="1386"/>
      <c r="AQ2363" s="1"/>
    </row>
    <row r="2364" spans="1:43" s="565" customFormat="1" ht="14.45" customHeight="1" outlineLevel="1" x14ac:dyDescent="0.2">
      <c r="A2364" s="1398"/>
      <c r="B2364" s="1140" t="s">
        <v>2276</v>
      </c>
      <c r="C2364" s="1141" t="s">
        <v>2537</v>
      </c>
      <c r="D2364" s="1141" t="s">
        <v>2548</v>
      </c>
      <c r="E2364" s="1399">
        <v>223</v>
      </c>
      <c r="F2364" s="954">
        <v>232</v>
      </c>
      <c r="G2364" s="954" t="s">
        <v>2841</v>
      </c>
      <c r="I2364" s="1400"/>
      <c r="J2364" s="565" t="s">
        <v>2967</v>
      </c>
      <c r="L2364" s="675"/>
      <c r="N2364" s="1078"/>
      <c r="Q2364" s="1078"/>
      <c r="R2364" s="1078"/>
      <c r="S2364" s="1078"/>
      <c r="AG2364" s="565" t="s">
        <v>909</v>
      </c>
      <c r="AI2364" s="1404">
        <v>62.072418515047346</v>
      </c>
      <c r="AJ2364" s="580"/>
      <c r="AK2364" s="1639"/>
      <c r="AL2364" s="1386"/>
      <c r="AQ2364" s="1"/>
    </row>
    <row r="2365" spans="1:43" s="565" customFormat="1" ht="14.45" customHeight="1" outlineLevel="1" x14ac:dyDescent="0.2">
      <c r="A2365" s="1398"/>
      <c r="B2365" s="1140" t="s">
        <v>2276</v>
      </c>
      <c r="C2365" s="1141" t="s">
        <v>2537</v>
      </c>
      <c r="D2365" s="1141" t="s">
        <v>2548</v>
      </c>
      <c r="E2365" s="1399">
        <v>223</v>
      </c>
      <c r="F2365" s="954">
        <v>232</v>
      </c>
      <c r="G2365" s="954" t="s">
        <v>2842</v>
      </c>
      <c r="I2365" s="1400"/>
      <c r="J2365" s="565" t="s">
        <v>2968</v>
      </c>
      <c r="L2365" s="675"/>
      <c r="N2365" s="1078"/>
      <c r="Q2365" s="1078"/>
      <c r="R2365" s="1078"/>
      <c r="S2365" s="1078"/>
      <c r="AG2365" s="565" t="s">
        <v>909</v>
      </c>
      <c r="AI2365" s="1404">
        <v>82.133685628315689</v>
      </c>
      <c r="AJ2365" s="580"/>
      <c r="AK2365" s="1639"/>
      <c r="AL2365" s="1386"/>
      <c r="AQ2365" s="1"/>
    </row>
    <row r="2366" spans="1:43" s="565" customFormat="1" ht="14.45" customHeight="1" outlineLevel="1" x14ac:dyDescent="0.2">
      <c r="A2366" s="1398"/>
      <c r="B2366" s="1140" t="s">
        <v>2276</v>
      </c>
      <c r="C2366" s="1141" t="s">
        <v>2537</v>
      </c>
      <c r="D2366" s="1141" t="s">
        <v>2548</v>
      </c>
      <c r="E2366" s="1399">
        <v>223</v>
      </c>
      <c r="F2366" s="954">
        <v>232</v>
      </c>
      <c r="G2366" s="954" t="s">
        <v>2843</v>
      </c>
      <c r="I2366" s="1400"/>
      <c r="J2366" s="565" t="s">
        <v>2969</v>
      </c>
      <c r="L2366" s="675"/>
      <c r="N2366" s="1078"/>
      <c r="Q2366" s="1078"/>
      <c r="R2366" s="1078"/>
      <c r="S2366" s="1078"/>
      <c r="AG2366" s="565" t="s">
        <v>909</v>
      </c>
      <c r="AI2366" s="1404">
        <v>45.049884288510675</v>
      </c>
      <c r="AJ2366" s="580"/>
      <c r="AK2366" s="1639"/>
      <c r="AL2366" s="1386"/>
      <c r="AQ2366" s="1"/>
    </row>
    <row r="2367" spans="1:43" s="565" customFormat="1" ht="14.45" customHeight="1" outlineLevel="1" x14ac:dyDescent="0.2">
      <c r="A2367" s="1398"/>
      <c r="B2367" s="1140" t="s">
        <v>2276</v>
      </c>
      <c r="C2367" s="1141" t="s">
        <v>2537</v>
      </c>
      <c r="D2367" s="1141" t="s">
        <v>2548</v>
      </c>
      <c r="E2367" s="1399">
        <v>223</v>
      </c>
      <c r="F2367" s="954">
        <v>232</v>
      </c>
      <c r="G2367" s="954" t="s">
        <v>2844</v>
      </c>
      <c r="I2367" s="1400"/>
      <c r="J2367" s="565" t="s">
        <v>2970</v>
      </c>
      <c r="L2367" s="675"/>
      <c r="N2367" s="1078"/>
      <c r="Q2367" s="1078"/>
      <c r="R2367" s="1078"/>
      <c r="S2367" s="1078"/>
      <c r="AG2367" s="565" t="s">
        <v>909</v>
      </c>
      <c r="AI2367" s="1404">
        <v>22.788617175242347</v>
      </c>
      <c r="AJ2367" s="580"/>
      <c r="AK2367" s="1639"/>
      <c r="AL2367" s="1386"/>
      <c r="AQ2367" s="1"/>
    </row>
    <row r="2368" spans="1:43" s="565" customFormat="1" ht="14.45" customHeight="1" outlineLevel="1" x14ac:dyDescent="0.2">
      <c r="A2368" s="1398"/>
      <c r="B2368" s="1140" t="s">
        <v>2276</v>
      </c>
      <c r="C2368" s="1141" t="s">
        <v>2537</v>
      </c>
      <c r="D2368" s="1141" t="s">
        <v>2548</v>
      </c>
      <c r="E2368" s="1399">
        <v>223</v>
      </c>
      <c r="F2368" s="954">
        <v>232</v>
      </c>
      <c r="G2368" s="954" t="s">
        <v>2845</v>
      </c>
      <c r="I2368" s="1400"/>
      <c r="J2368" s="565" t="s">
        <v>2971</v>
      </c>
      <c r="L2368" s="675"/>
      <c r="N2368" s="1078"/>
      <c r="Q2368" s="1078"/>
      <c r="R2368" s="1078"/>
      <c r="S2368" s="1078"/>
      <c r="AG2368" s="565" t="s">
        <v>909</v>
      </c>
      <c r="AI2368" s="1404">
        <v>74.497858283608551</v>
      </c>
      <c r="AJ2368" s="580"/>
      <c r="AK2368" s="1639"/>
      <c r="AL2368" s="1386"/>
      <c r="AQ2368" s="1"/>
    </row>
    <row r="2369" spans="1:43" s="565" customFormat="1" ht="14.45" customHeight="1" outlineLevel="1" x14ac:dyDescent="0.2">
      <c r="A2369" s="1398"/>
      <c r="B2369" s="1140" t="s">
        <v>2276</v>
      </c>
      <c r="C2369" s="1141" t="s">
        <v>2537</v>
      </c>
      <c r="D2369" s="1141" t="s">
        <v>2548</v>
      </c>
      <c r="E2369" s="1399">
        <v>223</v>
      </c>
      <c r="F2369" s="954">
        <v>232</v>
      </c>
      <c r="G2369" s="954" t="s">
        <v>2846</v>
      </c>
      <c r="I2369" s="1400"/>
      <c r="J2369" s="565" t="s">
        <v>2972</v>
      </c>
      <c r="L2369" s="675"/>
      <c r="N2369" s="1078"/>
      <c r="Q2369" s="1078"/>
      <c r="R2369" s="1078"/>
      <c r="S2369" s="1078"/>
      <c r="AG2369" s="565" t="s">
        <v>909</v>
      </c>
      <c r="AI2369" s="1404">
        <v>28.969250731876514</v>
      </c>
      <c r="AJ2369" s="580"/>
      <c r="AK2369" s="1639"/>
      <c r="AL2369" s="1386"/>
      <c r="AQ2369" s="1"/>
    </row>
    <row r="2370" spans="1:43" s="565" customFormat="1" ht="14.45" customHeight="1" outlineLevel="1" x14ac:dyDescent="0.2">
      <c r="A2370" s="1398"/>
      <c r="B2370" s="1140" t="s">
        <v>2276</v>
      </c>
      <c r="C2370" s="1141" t="s">
        <v>2537</v>
      </c>
      <c r="D2370" s="1141" t="s">
        <v>2548</v>
      </c>
      <c r="E2370" s="1399">
        <v>223</v>
      </c>
      <c r="F2370" s="954">
        <v>232</v>
      </c>
      <c r="G2370" s="954" t="s">
        <v>2847</v>
      </c>
      <c r="I2370" s="1400"/>
      <c r="J2370" s="565" t="s">
        <v>2973</v>
      </c>
      <c r="L2370" s="675"/>
      <c r="N2370" s="1078"/>
      <c r="Q2370" s="1078"/>
      <c r="R2370" s="1078"/>
      <c r="S2370" s="1078"/>
      <c r="AG2370" s="565" t="s">
        <v>909</v>
      </c>
      <c r="AI2370" s="1404">
        <v>18.335897290961743</v>
      </c>
      <c r="AJ2370" s="580"/>
      <c r="AK2370" s="1639"/>
      <c r="AL2370" s="1386"/>
      <c r="AQ2370" s="1"/>
    </row>
    <row r="2371" spans="1:43" s="565" customFormat="1" ht="14.45" customHeight="1" outlineLevel="1" x14ac:dyDescent="0.2">
      <c r="A2371" s="1398"/>
      <c r="B2371" s="1140" t="s">
        <v>2276</v>
      </c>
      <c r="C2371" s="1141" t="s">
        <v>2537</v>
      </c>
      <c r="D2371" s="1141" t="s">
        <v>2548</v>
      </c>
      <c r="E2371" s="1399">
        <v>223</v>
      </c>
      <c r="F2371" s="954">
        <v>232</v>
      </c>
      <c r="G2371" s="954" t="s">
        <v>2848</v>
      </c>
      <c r="I2371" s="1400"/>
      <c r="J2371" s="565" t="s">
        <v>2974</v>
      </c>
      <c r="L2371" s="675"/>
      <c r="N2371" s="1078"/>
      <c r="Q2371" s="1078"/>
      <c r="R2371" s="1078"/>
      <c r="S2371" s="1078"/>
      <c r="AG2371" s="565" t="s">
        <v>909</v>
      </c>
      <c r="AI2371" s="1404">
        <v>21.038250731876513</v>
      </c>
      <c r="AJ2371" s="580"/>
      <c r="AK2371" s="1639"/>
      <c r="AL2371" s="1386"/>
      <c r="AQ2371" s="1"/>
    </row>
    <row r="2372" spans="1:43" s="565" customFormat="1" ht="14.45" customHeight="1" outlineLevel="1" x14ac:dyDescent="0.2">
      <c r="A2372" s="1398"/>
      <c r="B2372" s="1140" t="s">
        <v>2276</v>
      </c>
      <c r="C2372" s="1141" t="s">
        <v>2537</v>
      </c>
      <c r="D2372" s="1141" t="s">
        <v>2548</v>
      </c>
      <c r="E2372" s="1399">
        <v>223</v>
      </c>
      <c r="F2372" s="954">
        <v>232</v>
      </c>
      <c r="G2372" s="954" t="s">
        <v>2849</v>
      </c>
      <c r="I2372" s="1400"/>
      <c r="J2372" s="565" t="s">
        <v>2975</v>
      </c>
      <c r="L2372" s="675"/>
      <c r="N2372" s="1078"/>
      <c r="Q2372" s="1078"/>
      <c r="R2372" s="1078"/>
      <c r="S2372" s="1078"/>
      <c r="AG2372" s="565" t="s">
        <v>909</v>
      </c>
      <c r="AI2372" s="1404">
        <v>35.149884288510677</v>
      </c>
      <c r="AJ2372" s="580"/>
      <c r="AK2372" s="1639"/>
      <c r="AL2372" s="1386"/>
      <c r="AQ2372" s="1"/>
    </row>
    <row r="2373" spans="1:43" s="565" customFormat="1" ht="14.45" customHeight="1" outlineLevel="1" x14ac:dyDescent="0.2">
      <c r="A2373" s="1398"/>
      <c r="B2373" s="1140" t="s">
        <v>2276</v>
      </c>
      <c r="C2373" s="1141" t="s">
        <v>2537</v>
      </c>
      <c r="D2373" s="1141" t="s">
        <v>2548</v>
      </c>
      <c r="E2373" s="1399">
        <v>223</v>
      </c>
      <c r="F2373" s="954">
        <v>232</v>
      </c>
      <c r="G2373" s="954" t="s">
        <v>2850</v>
      </c>
      <c r="I2373" s="1400"/>
      <c r="J2373" s="565" t="s">
        <v>2976</v>
      </c>
      <c r="L2373" s="675"/>
      <c r="N2373" s="1078"/>
      <c r="Q2373" s="1078"/>
      <c r="R2373" s="1078"/>
      <c r="S2373" s="1078"/>
      <c r="AG2373" s="565" t="s">
        <v>909</v>
      </c>
      <c r="AI2373" s="1404">
        <v>35.149884288510677</v>
      </c>
      <c r="AJ2373" s="580"/>
      <c r="AK2373" s="1639"/>
      <c r="AL2373" s="1386"/>
      <c r="AQ2373" s="1"/>
    </row>
    <row r="2374" spans="1:43" s="565" customFormat="1" ht="14.45" customHeight="1" outlineLevel="1" x14ac:dyDescent="0.2">
      <c r="A2374" s="1398"/>
      <c r="B2374" s="1140" t="s">
        <v>2276</v>
      </c>
      <c r="C2374" s="1141" t="s">
        <v>2537</v>
      </c>
      <c r="D2374" s="1141" t="s">
        <v>2548</v>
      </c>
      <c r="E2374" s="1399">
        <v>223</v>
      </c>
      <c r="F2374" s="954">
        <v>232</v>
      </c>
      <c r="G2374" s="954" t="s">
        <v>2851</v>
      </c>
      <c r="I2374" s="1400"/>
      <c r="J2374" s="565" t="s">
        <v>2977</v>
      </c>
      <c r="L2374" s="675"/>
      <c r="N2374" s="1078"/>
      <c r="Q2374" s="1078"/>
      <c r="R2374" s="1078"/>
      <c r="S2374" s="1078"/>
      <c r="AG2374" s="565" t="s">
        <v>909</v>
      </c>
      <c r="AI2374" s="1404">
        <v>35.149884288510677</v>
      </c>
      <c r="AJ2374" s="580"/>
      <c r="AK2374" s="1639"/>
      <c r="AL2374" s="1386"/>
      <c r="AQ2374" s="1"/>
    </row>
    <row r="2375" spans="1:43" s="565" customFormat="1" ht="14.45" customHeight="1" outlineLevel="1" x14ac:dyDescent="0.2">
      <c r="A2375" s="1398"/>
      <c r="B2375" s="1140" t="s">
        <v>2276</v>
      </c>
      <c r="C2375" s="1141" t="s">
        <v>2537</v>
      </c>
      <c r="D2375" s="1141" t="s">
        <v>2548</v>
      </c>
      <c r="E2375" s="1399">
        <v>223</v>
      </c>
      <c r="F2375" s="954">
        <v>232</v>
      </c>
      <c r="G2375" s="954" t="s">
        <v>2852</v>
      </c>
      <c r="I2375" s="1400"/>
      <c r="J2375" s="565" t="s">
        <v>2978</v>
      </c>
      <c r="L2375" s="675"/>
      <c r="N2375" s="1078"/>
      <c r="Q2375" s="1078"/>
      <c r="R2375" s="1078"/>
      <c r="S2375" s="1078"/>
      <c r="AG2375" s="565" t="s">
        <v>909</v>
      </c>
      <c r="AI2375" s="1404">
        <v>35.149884288510677</v>
      </c>
      <c r="AJ2375" s="580"/>
      <c r="AK2375" s="1639"/>
      <c r="AL2375" s="1386"/>
      <c r="AQ2375" s="1"/>
    </row>
    <row r="2376" spans="1:43" s="565" customFormat="1" ht="14.45" customHeight="1" outlineLevel="1" x14ac:dyDescent="0.2">
      <c r="A2376" s="1398"/>
      <c r="B2376" s="1140" t="s">
        <v>2276</v>
      </c>
      <c r="C2376" s="1141" t="s">
        <v>2537</v>
      </c>
      <c r="D2376" s="1141" t="s">
        <v>2548</v>
      </c>
      <c r="E2376" s="1399">
        <v>223</v>
      </c>
      <c r="F2376" s="954">
        <v>232</v>
      </c>
      <c r="G2376" s="954" t="s">
        <v>2853</v>
      </c>
      <c r="I2376" s="1400"/>
      <c r="J2376" s="565" t="s">
        <v>2979</v>
      </c>
      <c r="L2376" s="675"/>
      <c r="N2376" s="1078"/>
      <c r="Q2376" s="1078"/>
      <c r="R2376" s="1078"/>
      <c r="S2376" s="1078"/>
      <c r="AG2376" s="565" t="s">
        <v>909</v>
      </c>
      <c r="AI2376" s="1404">
        <v>35.149884288510677</v>
      </c>
      <c r="AJ2376" s="580"/>
      <c r="AK2376" s="1639"/>
      <c r="AL2376" s="1386"/>
      <c r="AQ2376" s="1"/>
    </row>
    <row r="2377" spans="1:43" s="565" customFormat="1" ht="14.45" customHeight="1" outlineLevel="1" x14ac:dyDescent="0.2">
      <c r="A2377" s="1398"/>
      <c r="B2377" s="1140" t="s">
        <v>2276</v>
      </c>
      <c r="C2377" s="1141" t="s">
        <v>2537</v>
      </c>
      <c r="D2377" s="1141" t="s">
        <v>2548</v>
      </c>
      <c r="E2377" s="1399">
        <v>223</v>
      </c>
      <c r="F2377" s="954">
        <v>232</v>
      </c>
      <c r="G2377" s="954" t="s">
        <v>2854</v>
      </c>
      <c r="I2377" s="1400"/>
      <c r="J2377" s="565" t="s">
        <v>2980</v>
      </c>
      <c r="L2377" s="675"/>
      <c r="N2377" s="1078"/>
      <c r="Q2377" s="1078"/>
      <c r="R2377" s="1078"/>
      <c r="S2377" s="1078"/>
      <c r="AG2377" s="565" t="s">
        <v>909</v>
      </c>
      <c r="AI2377" s="1404">
        <v>66.21115140177902</v>
      </c>
      <c r="AJ2377" s="580"/>
      <c r="AK2377" s="1639"/>
      <c r="AL2377" s="1386"/>
      <c r="AQ2377" s="1"/>
    </row>
    <row r="2378" spans="1:43" s="565" customFormat="1" ht="14.45" customHeight="1" outlineLevel="1" x14ac:dyDescent="0.2">
      <c r="A2378" s="1398"/>
      <c r="B2378" s="1140" t="s">
        <v>2276</v>
      </c>
      <c r="C2378" s="1141" t="s">
        <v>2537</v>
      </c>
      <c r="D2378" s="1141" t="s">
        <v>2548</v>
      </c>
      <c r="E2378" s="1399">
        <v>223</v>
      </c>
      <c r="F2378" s="954">
        <v>232</v>
      </c>
      <c r="G2378" s="954" t="s">
        <v>2855</v>
      </c>
      <c r="I2378" s="1400"/>
      <c r="J2378" s="565" t="s">
        <v>2981</v>
      </c>
      <c r="L2378" s="675"/>
      <c r="N2378" s="1078"/>
      <c r="Q2378" s="1078"/>
      <c r="R2378" s="1078"/>
      <c r="S2378" s="1078"/>
      <c r="AG2378" s="565" t="s">
        <v>909</v>
      </c>
      <c r="AI2378" s="1404">
        <v>27.905102891593007</v>
      </c>
      <c r="AJ2378" s="580"/>
      <c r="AK2378" s="1639"/>
      <c r="AL2378" s="1386"/>
      <c r="AQ2378" s="1"/>
    </row>
    <row r="2379" spans="1:43" s="565" customFormat="1" ht="14.45" customHeight="1" outlineLevel="1" x14ac:dyDescent="0.2">
      <c r="A2379" s="1398"/>
      <c r="B2379" s="1140" t="s">
        <v>2276</v>
      </c>
      <c r="C2379" s="1141" t="s">
        <v>2537</v>
      </c>
      <c r="D2379" s="1141" t="s">
        <v>2548</v>
      </c>
      <c r="E2379" s="1399">
        <v>223</v>
      </c>
      <c r="F2379" s="954">
        <v>232</v>
      </c>
      <c r="G2379" s="954" t="s">
        <v>2856</v>
      </c>
      <c r="I2379" s="1400"/>
      <c r="J2379" s="565" t="s">
        <v>2982</v>
      </c>
      <c r="L2379" s="675"/>
      <c r="N2379" s="1078"/>
      <c r="Q2379" s="1078"/>
      <c r="R2379" s="1078"/>
      <c r="S2379" s="1078"/>
      <c r="AG2379" s="565" t="s">
        <v>909</v>
      </c>
      <c r="AI2379" s="1404">
        <v>57.191151401779017</v>
      </c>
      <c r="AJ2379" s="580"/>
      <c r="AK2379" s="1639"/>
      <c r="AL2379" s="1386"/>
      <c r="AQ2379" s="1"/>
    </row>
    <row r="2380" spans="1:43" s="565" customFormat="1" ht="14.45" customHeight="1" outlineLevel="1" x14ac:dyDescent="0.2">
      <c r="A2380" s="1398"/>
      <c r="B2380" s="1140" t="s">
        <v>2276</v>
      </c>
      <c r="C2380" s="1141" t="s">
        <v>2537</v>
      </c>
      <c r="D2380" s="1141" t="s">
        <v>2548</v>
      </c>
      <c r="E2380" s="1399">
        <v>223</v>
      </c>
      <c r="F2380" s="954">
        <v>232</v>
      </c>
      <c r="G2380" s="954" t="s">
        <v>2857</v>
      </c>
      <c r="I2380" s="1400"/>
      <c r="J2380" s="565" t="s">
        <v>2983</v>
      </c>
      <c r="L2380" s="675"/>
      <c r="N2380" s="1078"/>
      <c r="Q2380" s="1078"/>
      <c r="R2380" s="1078"/>
      <c r="S2380" s="1078"/>
      <c r="AG2380" s="565" t="s">
        <v>909</v>
      </c>
      <c r="AI2380" s="1404">
        <v>19.33122647678351</v>
      </c>
      <c r="AJ2380" s="580"/>
      <c r="AK2380" s="1639"/>
      <c r="AL2380" s="1386"/>
      <c r="AQ2380" s="1"/>
    </row>
    <row r="2381" spans="1:43" s="565" customFormat="1" ht="14.45" customHeight="1" outlineLevel="1" x14ac:dyDescent="0.2">
      <c r="A2381" s="1398"/>
      <c r="B2381" s="1140" t="s">
        <v>2276</v>
      </c>
      <c r="C2381" s="1141" t="s">
        <v>2537</v>
      </c>
      <c r="D2381" s="1141" t="s">
        <v>2548</v>
      </c>
      <c r="E2381" s="1399">
        <v>223</v>
      </c>
      <c r="F2381" s="954">
        <v>232</v>
      </c>
      <c r="G2381" s="954" t="s">
        <v>2858</v>
      </c>
      <c r="I2381" s="1400"/>
      <c r="J2381" s="565" t="s">
        <v>2984</v>
      </c>
      <c r="L2381" s="675"/>
      <c r="N2381" s="1078"/>
      <c r="Q2381" s="1078"/>
      <c r="R2381" s="1078"/>
      <c r="S2381" s="1078"/>
      <c r="AG2381" s="565" t="s">
        <v>909</v>
      </c>
      <c r="AI2381" s="1404">
        <v>11.228690773982915</v>
      </c>
      <c r="AJ2381" s="580"/>
      <c r="AK2381" s="1639"/>
      <c r="AL2381" s="1386"/>
      <c r="AQ2381" s="1"/>
    </row>
    <row r="2382" spans="1:43" s="565" customFormat="1" ht="14.45" customHeight="1" outlineLevel="1" x14ac:dyDescent="0.2">
      <c r="A2382" s="1398"/>
      <c r="B2382" s="1140" t="s">
        <v>2276</v>
      </c>
      <c r="C2382" s="1141" t="s">
        <v>2537</v>
      </c>
      <c r="D2382" s="1141" t="s">
        <v>2548</v>
      </c>
      <c r="E2382" s="1399">
        <v>223</v>
      </c>
      <c r="F2382" s="954">
        <v>232</v>
      </c>
      <c r="G2382" s="954" t="s">
        <v>2859</v>
      </c>
      <c r="I2382" s="1400"/>
      <c r="J2382" s="565" t="s">
        <v>2985</v>
      </c>
      <c r="L2382" s="675"/>
      <c r="N2382" s="1078"/>
      <c r="Q2382" s="1078"/>
      <c r="R2382" s="1078"/>
      <c r="S2382" s="1078"/>
      <c r="AG2382" s="565" t="s">
        <v>909</v>
      </c>
      <c r="AI2382" s="1404">
        <v>16.607983618608177</v>
      </c>
      <c r="AJ2382" s="580"/>
      <c r="AK2382" s="1639"/>
      <c r="AL2382" s="1386"/>
      <c r="AQ2382" s="1"/>
    </row>
    <row r="2383" spans="1:43" s="565" customFormat="1" ht="14.45" customHeight="1" outlineLevel="1" x14ac:dyDescent="0.2">
      <c r="A2383" s="1398"/>
      <c r="B2383" s="1140" t="s">
        <v>2276</v>
      </c>
      <c r="C2383" s="1141" t="s">
        <v>2537</v>
      </c>
      <c r="D2383" s="1141" t="s">
        <v>2548</v>
      </c>
      <c r="E2383" s="1399">
        <v>223</v>
      </c>
      <c r="F2383" s="954">
        <v>232</v>
      </c>
      <c r="G2383" s="954" t="s">
        <v>2860</v>
      </c>
      <c r="I2383" s="1400"/>
      <c r="J2383" s="565" t="s">
        <v>2986</v>
      </c>
      <c r="L2383" s="675"/>
      <c r="N2383" s="1078"/>
      <c r="Q2383" s="1078"/>
      <c r="R2383" s="1078"/>
      <c r="S2383" s="1078"/>
      <c r="AG2383" s="565" t="s">
        <v>909</v>
      </c>
      <c r="AI2383" s="1404">
        <v>24.988617175242346</v>
      </c>
      <c r="AJ2383" s="580"/>
      <c r="AK2383" s="1639"/>
      <c r="AL2383" s="1386"/>
      <c r="AQ2383" s="1"/>
    </row>
    <row r="2384" spans="1:43" s="565" customFormat="1" ht="14.45" customHeight="1" outlineLevel="1" x14ac:dyDescent="0.2">
      <c r="A2384" s="1398"/>
      <c r="B2384" s="1140" t="s">
        <v>2276</v>
      </c>
      <c r="C2384" s="1141" t="s">
        <v>2537</v>
      </c>
      <c r="D2384" s="1141" t="s">
        <v>2548</v>
      </c>
      <c r="E2384" s="1399">
        <v>223</v>
      </c>
      <c r="F2384" s="954">
        <v>232</v>
      </c>
      <c r="G2384" s="954" t="s">
        <v>2861</v>
      </c>
      <c r="I2384" s="1400"/>
      <c r="J2384" s="565" t="s">
        <v>2987</v>
      </c>
      <c r="L2384" s="675"/>
      <c r="N2384" s="1078"/>
      <c r="Q2384" s="1078"/>
      <c r="R2384" s="1078"/>
      <c r="S2384" s="1078"/>
      <c r="AG2384" s="565" t="s">
        <v>909</v>
      </c>
      <c r="AI2384" s="1404">
        <v>35.149884288510677</v>
      </c>
      <c r="AJ2384" s="580"/>
      <c r="AK2384" s="1639"/>
      <c r="AL2384" s="1386"/>
      <c r="AQ2384" s="1"/>
    </row>
    <row r="2385" spans="1:43" s="565" customFormat="1" ht="14.45" customHeight="1" outlineLevel="1" x14ac:dyDescent="0.2">
      <c r="A2385" s="1398"/>
      <c r="B2385" s="1140" t="s">
        <v>2276</v>
      </c>
      <c r="C2385" s="1141" t="s">
        <v>2537</v>
      </c>
      <c r="D2385" s="1141" t="s">
        <v>2548</v>
      </c>
      <c r="E2385" s="1399">
        <v>223</v>
      </c>
      <c r="F2385" s="954">
        <v>232</v>
      </c>
      <c r="G2385" s="954" t="s">
        <v>2862</v>
      </c>
      <c r="I2385" s="1400"/>
      <c r="J2385" s="565" t="s">
        <v>2988</v>
      </c>
      <c r="L2385" s="675"/>
      <c r="N2385" s="1078"/>
      <c r="Q2385" s="1078"/>
      <c r="R2385" s="1078"/>
      <c r="S2385" s="1078"/>
      <c r="AG2385" s="565" t="s">
        <v>909</v>
      </c>
      <c r="AI2385" s="1404">
        <v>23.716924704765766</v>
      </c>
      <c r="AJ2385" s="580"/>
      <c r="AK2385" s="1639"/>
      <c r="AL2385" s="1386"/>
      <c r="AQ2385" s="1"/>
    </row>
    <row r="2386" spans="1:43" s="565" customFormat="1" ht="14.45" customHeight="1" outlineLevel="1" x14ac:dyDescent="0.2">
      <c r="A2386" s="1398"/>
      <c r="B2386" s="1140" t="s">
        <v>2276</v>
      </c>
      <c r="C2386" s="1141" t="s">
        <v>2537</v>
      </c>
      <c r="D2386" s="1141" t="s">
        <v>2548</v>
      </c>
      <c r="E2386" s="1399">
        <v>223</v>
      </c>
      <c r="F2386" s="954">
        <v>232</v>
      </c>
      <c r="G2386" s="954" t="s">
        <v>2863</v>
      </c>
      <c r="I2386" s="1400"/>
      <c r="J2386" s="565" t="s">
        <v>2989</v>
      </c>
      <c r="L2386" s="675"/>
      <c r="N2386" s="1078"/>
      <c r="Q2386" s="1078"/>
      <c r="R2386" s="1078"/>
      <c r="S2386" s="1078"/>
      <c r="AG2386" s="565" t="s">
        <v>909</v>
      </c>
      <c r="AI2386" s="1404">
        <v>48.171151401779007</v>
      </c>
      <c r="AJ2386" s="580"/>
      <c r="AK2386" s="1639"/>
      <c r="AL2386" s="1386"/>
      <c r="AQ2386" s="1"/>
    </row>
    <row r="2387" spans="1:43" s="565" customFormat="1" ht="14.45" customHeight="1" outlineLevel="1" x14ac:dyDescent="0.2">
      <c r="A2387" s="1398"/>
      <c r="B2387" s="1140" t="s">
        <v>2276</v>
      </c>
      <c r="C2387" s="1141" t="s">
        <v>2537</v>
      </c>
      <c r="D2387" s="1141" t="s">
        <v>2548</v>
      </c>
      <c r="E2387" s="1399">
        <v>223</v>
      </c>
      <c r="F2387" s="954">
        <v>232</v>
      </c>
      <c r="G2387" s="954" t="s">
        <v>2864</v>
      </c>
      <c r="I2387" s="1400"/>
      <c r="J2387" s="565" t="s">
        <v>2990</v>
      </c>
      <c r="L2387" s="675"/>
      <c r="N2387" s="1078"/>
      <c r="Q2387" s="1078"/>
      <c r="R2387" s="1078"/>
      <c r="S2387" s="1078"/>
      <c r="AG2387" s="565" t="s">
        <v>909</v>
      </c>
      <c r="AI2387" s="1404">
        <v>38.449884288510674</v>
      </c>
      <c r="AJ2387" s="580"/>
      <c r="AK2387" s="1639"/>
      <c r="AL2387" s="1386"/>
      <c r="AQ2387" s="1"/>
    </row>
    <row r="2388" spans="1:43" s="565" customFormat="1" ht="14.45" customHeight="1" outlineLevel="1" x14ac:dyDescent="0.2">
      <c r="A2388" s="1398"/>
      <c r="B2388" s="1140" t="s">
        <v>2276</v>
      </c>
      <c r="C2388" s="1141" t="s">
        <v>2537</v>
      </c>
      <c r="D2388" s="1141" t="s">
        <v>2548</v>
      </c>
      <c r="E2388" s="1399">
        <v>223</v>
      </c>
      <c r="F2388" s="954">
        <v>232</v>
      </c>
      <c r="G2388" s="954" t="s">
        <v>2865</v>
      </c>
      <c r="I2388" s="1400"/>
      <c r="J2388" s="565" t="s">
        <v>2991</v>
      </c>
      <c r="L2388" s="675"/>
      <c r="N2388" s="1078"/>
      <c r="Q2388" s="1078"/>
      <c r="R2388" s="1078"/>
      <c r="S2388" s="1078"/>
      <c r="AG2388" s="565" t="s">
        <v>909</v>
      </c>
      <c r="AI2388" s="1404">
        <v>92.184952741584027</v>
      </c>
      <c r="AJ2388" s="580"/>
      <c r="AK2388" s="1639"/>
      <c r="AL2388" s="1386"/>
      <c r="AQ2388" s="1"/>
    </row>
    <row r="2389" spans="1:43" s="565" customFormat="1" ht="14.45" customHeight="1" outlineLevel="1" x14ac:dyDescent="0.2">
      <c r="A2389" s="1398"/>
      <c r="B2389" s="1140" t="s">
        <v>2276</v>
      </c>
      <c r="C2389" s="1141" t="s">
        <v>2537</v>
      </c>
      <c r="D2389" s="1141" t="s">
        <v>2548</v>
      </c>
      <c r="E2389" s="1399">
        <v>223</v>
      </c>
      <c r="F2389" s="954">
        <v>232</v>
      </c>
      <c r="G2389" s="954" t="s">
        <v>2866</v>
      </c>
      <c r="I2389" s="1400"/>
      <c r="J2389" s="565" t="s">
        <v>2992</v>
      </c>
      <c r="L2389" s="675"/>
      <c r="N2389" s="1078"/>
      <c r="Q2389" s="1078"/>
      <c r="R2389" s="1078"/>
      <c r="S2389" s="1078"/>
      <c r="AG2389" s="565" t="s">
        <v>909</v>
      </c>
      <c r="AI2389" s="1404">
        <v>73.643052071681524</v>
      </c>
      <c r="AJ2389" s="580"/>
      <c r="AK2389" s="1639"/>
      <c r="AL2389" s="1386"/>
      <c r="AQ2389" s="1"/>
    </row>
    <row r="2390" spans="1:43" s="565" customFormat="1" ht="14.45" customHeight="1" outlineLevel="1" x14ac:dyDescent="0.2">
      <c r="A2390" s="1398"/>
      <c r="B2390" s="1140" t="s">
        <v>2276</v>
      </c>
      <c r="C2390" s="1141" t="s">
        <v>2537</v>
      </c>
      <c r="D2390" s="1141" t="s">
        <v>2548</v>
      </c>
      <c r="E2390" s="1399">
        <v>223</v>
      </c>
      <c r="F2390" s="954">
        <v>232</v>
      </c>
      <c r="G2390" s="954" t="s">
        <v>2867</v>
      </c>
      <c r="I2390" s="1400"/>
      <c r="J2390" s="565" t="s">
        <v>2993</v>
      </c>
      <c r="L2390" s="675"/>
      <c r="N2390" s="1078"/>
      <c r="Q2390" s="1078"/>
      <c r="R2390" s="1078"/>
      <c r="S2390" s="1078"/>
      <c r="AG2390" s="565" t="s">
        <v>909</v>
      </c>
      <c r="AI2390" s="1404">
        <v>36.559250731876517</v>
      </c>
      <c r="AJ2390" s="580"/>
      <c r="AK2390" s="1639"/>
      <c r="AL2390" s="1386"/>
      <c r="AQ2390" s="1"/>
    </row>
    <row r="2391" spans="1:43" s="565" customFormat="1" ht="14.45" customHeight="1" outlineLevel="1" x14ac:dyDescent="0.2">
      <c r="A2391" s="1398"/>
      <c r="B2391" s="1140" t="s">
        <v>2276</v>
      </c>
      <c r="C2391" s="1141" t="s">
        <v>2537</v>
      </c>
      <c r="D2391" s="1141" t="s">
        <v>2548</v>
      </c>
      <c r="E2391" s="1399">
        <v>223</v>
      </c>
      <c r="F2391" s="954">
        <v>232</v>
      </c>
      <c r="G2391" s="954" t="s">
        <v>2868</v>
      </c>
      <c r="I2391" s="1400"/>
      <c r="J2391" s="565" t="s">
        <v>2994</v>
      </c>
      <c r="L2391" s="675"/>
      <c r="N2391" s="1078"/>
      <c r="Q2391" s="1078"/>
      <c r="R2391" s="1078"/>
      <c r="S2391" s="1078"/>
      <c r="AG2391" s="565" t="s">
        <v>909</v>
      </c>
      <c r="AI2391" s="1404">
        <v>38.449884288510674</v>
      </c>
      <c r="AJ2391" s="580"/>
      <c r="AK2391" s="1639"/>
      <c r="AL2391" s="1386"/>
      <c r="AQ2391" s="1"/>
    </row>
    <row r="2392" spans="1:43" s="565" customFormat="1" ht="14.45" customHeight="1" outlineLevel="1" x14ac:dyDescent="0.2">
      <c r="A2392" s="1398"/>
      <c r="B2392" s="1140" t="s">
        <v>2276</v>
      </c>
      <c r="C2392" s="1141" t="s">
        <v>2537</v>
      </c>
      <c r="D2392" s="1141" t="s">
        <v>2548</v>
      </c>
      <c r="E2392" s="1399">
        <v>223</v>
      </c>
      <c r="F2392" s="954">
        <v>232</v>
      </c>
      <c r="G2392" s="954" t="s">
        <v>2869</v>
      </c>
      <c r="I2392" s="1400"/>
      <c r="J2392" s="565" t="s">
        <v>2995</v>
      </c>
      <c r="L2392" s="675"/>
      <c r="N2392" s="1078"/>
      <c r="Q2392" s="1078"/>
      <c r="R2392" s="1078"/>
      <c r="S2392" s="1078"/>
      <c r="AG2392" s="565" t="s">
        <v>909</v>
      </c>
      <c r="AI2392" s="1404">
        <v>32.269250731876511</v>
      </c>
      <c r="AJ2392" s="580"/>
      <c r="AK2392" s="1639"/>
      <c r="AL2392" s="1386"/>
      <c r="AQ2392" s="1"/>
    </row>
    <row r="2393" spans="1:43" s="565" customFormat="1" ht="14.45" customHeight="1" outlineLevel="1" x14ac:dyDescent="0.2">
      <c r="A2393" s="1398"/>
      <c r="B2393" s="1140" t="s">
        <v>2276</v>
      </c>
      <c r="C2393" s="1141" t="s">
        <v>2537</v>
      </c>
      <c r="D2393" s="1141" t="s">
        <v>2548</v>
      </c>
      <c r="E2393" s="1399">
        <v>223</v>
      </c>
      <c r="F2393" s="954">
        <v>232</v>
      </c>
      <c r="G2393" s="954" t="s">
        <v>2870</v>
      </c>
      <c r="I2393" s="1400"/>
      <c r="J2393" s="565" t="s">
        <v>2996</v>
      </c>
      <c r="L2393" s="675"/>
      <c r="N2393" s="1078"/>
      <c r="Q2393" s="1078"/>
      <c r="R2393" s="1078"/>
      <c r="S2393" s="1078"/>
      <c r="AG2393" s="565" t="s">
        <v>909</v>
      </c>
      <c r="AI2393" s="1404">
        <v>84.753052071681523</v>
      </c>
      <c r="AJ2393" s="580"/>
      <c r="AK2393" s="1639"/>
      <c r="AL2393" s="1386"/>
      <c r="AQ2393" s="1"/>
    </row>
    <row r="2394" spans="1:43" s="565" customFormat="1" ht="14.45" customHeight="1" outlineLevel="1" x14ac:dyDescent="0.2">
      <c r="A2394" s="1398"/>
      <c r="B2394" s="1140" t="s">
        <v>2276</v>
      </c>
      <c r="C2394" s="1141" t="s">
        <v>2537</v>
      </c>
      <c r="D2394" s="1141" t="s">
        <v>2548</v>
      </c>
      <c r="E2394" s="1399">
        <v>223</v>
      </c>
      <c r="F2394" s="954">
        <v>232</v>
      </c>
      <c r="G2394" s="954" t="s">
        <v>2871</v>
      </c>
      <c r="I2394" s="1400"/>
      <c r="J2394" s="565" t="s">
        <v>2997</v>
      </c>
      <c r="L2394" s="675"/>
      <c r="N2394" s="1078"/>
      <c r="Q2394" s="1078"/>
      <c r="R2394" s="1078"/>
      <c r="S2394" s="1078"/>
      <c r="AG2394" s="565" t="s">
        <v>909</v>
      </c>
      <c r="AI2394" s="1404">
        <v>34.338617175242348</v>
      </c>
      <c r="AJ2394" s="580"/>
      <c r="AK2394" s="1639"/>
      <c r="AL2394" s="1386"/>
      <c r="AQ2394" s="1"/>
    </row>
    <row r="2395" spans="1:43" s="565" customFormat="1" ht="14.45" customHeight="1" outlineLevel="1" x14ac:dyDescent="0.2">
      <c r="A2395" s="1398"/>
      <c r="B2395" s="1140" t="s">
        <v>2276</v>
      </c>
      <c r="C2395" s="1141" t="s">
        <v>2537</v>
      </c>
      <c r="D2395" s="1141" t="s">
        <v>2548</v>
      </c>
      <c r="E2395" s="1399">
        <v>223</v>
      </c>
      <c r="F2395" s="954">
        <v>232</v>
      </c>
      <c r="G2395" s="954" t="s">
        <v>2872</v>
      </c>
      <c r="I2395" s="1400"/>
      <c r="J2395" s="565" t="s">
        <v>2998</v>
      </c>
      <c r="L2395" s="675"/>
      <c r="N2395" s="1078"/>
      <c r="Q2395" s="1078"/>
      <c r="R2395" s="1078"/>
      <c r="S2395" s="1078"/>
      <c r="AG2395" s="565" t="s">
        <v>909</v>
      </c>
      <c r="AI2395" s="1404">
        <v>55.499884288510678</v>
      </c>
      <c r="AJ2395" s="580"/>
      <c r="AK2395" s="1639"/>
      <c r="AL2395" s="1386"/>
      <c r="AQ2395" s="1"/>
    </row>
    <row r="2396" spans="1:43" s="565" customFormat="1" ht="14.45" customHeight="1" outlineLevel="1" x14ac:dyDescent="0.2">
      <c r="A2396" s="1398"/>
      <c r="B2396" s="1140" t="s">
        <v>2276</v>
      </c>
      <c r="C2396" s="1141" t="s">
        <v>2537</v>
      </c>
      <c r="D2396" s="1141" t="s">
        <v>2548</v>
      </c>
      <c r="E2396" s="1399">
        <v>223</v>
      </c>
      <c r="F2396" s="954">
        <v>232</v>
      </c>
      <c r="G2396" s="954" t="s">
        <v>2873</v>
      </c>
      <c r="I2396" s="1400"/>
      <c r="J2396" s="565" t="s">
        <v>2999</v>
      </c>
      <c r="L2396" s="675"/>
      <c r="N2396" s="1078"/>
      <c r="Q2396" s="1078"/>
      <c r="R2396" s="1078"/>
      <c r="S2396" s="1078"/>
      <c r="AG2396" s="565" t="s">
        <v>909</v>
      </c>
      <c r="AI2396" s="1404">
        <v>31.310870597896013</v>
      </c>
      <c r="AJ2396" s="580"/>
      <c r="AK2396" s="1639"/>
      <c r="AL2396" s="1386"/>
      <c r="AQ2396" s="1"/>
    </row>
    <row r="2397" spans="1:43" s="565" customFormat="1" ht="14.45" customHeight="1" outlineLevel="1" x14ac:dyDescent="0.2">
      <c r="A2397" s="1398"/>
      <c r="B2397" s="1140" t="s">
        <v>2276</v>
      </c>
      <c r="C2397" s="1141" t="s">
        <v>2537</v>
      </c>
      <c r="D2397" s="1141" t="s">
        <v>2548</v>
      </c>
      <c r="E2397" s="1399">
        <v>223</v>
      </c>
      <c r="F2397" s="954">
        <v>232</v>
      </c>
      <c r="G2397" s="954" t="s">
        <v>2874</v>
      </c>
      <c r="I2397" s="1400"/>
      <c r="J2397" s="565" t="s">
        <v>3000</v>
      </c>
      <c r="L2397" s="675"/>
      <c r="N2397" s="1078"/>
      <c r="Q2397" s="1078"/>
      <c r="R2397" s="1078"/>
      <c r="S2397" s="1078"/>
      <c r="AG2397" s="565" t="s">
        <v>909</v>
      </c>
      <c r="AI2397" s="1404">
        <v>26.088617175242344</v>
      </c>
      <c r="AJ2397" s="580"/>
      <c r="AK2397" s="1639"/>
      <c r="AL2397" s="1386"/>
      <c r="AQ2397" s="1"/>
    </row>
    <row r="2398" spans="1:43" s="565" customFormat="1" ht="14.45" customHeight="1" outlineLevel="1" x14ac:dyDescent="0.2">
      <c r="A2398" s="1398"/>
      <c r="B2398" s="1140" t="s">
        <v>2276</v>
      </c>
      <c r="C2398" s="1141" t="s">
        <v>2537</v>
      </c>
      <c r="D2398" s="1141" t="s">
        <v>2548</v>
      </c>
      <c r="E2398" s="1399">
        <v>223</v>
      </c>
      <c r="F2398" s="954">
        <v>232</v>
      </c>
      <c r="G2398" s="954" t="s">
        <v>2875</v>
      </c>
      <c r="I2398" s="1400"/>
      <c r="J2398" s="565" t="s">
        <v>3001</v>
      </c>
      <c r="L2398" s="675"/>
      <c r="N2398" s="1078"/>
      <c r="Q2398" s="1078"/>
      <c r="R2398" s="1078"/>
      <c r="S2398" s="1078"/>
      <c r="AG2398" s="565" t="s">
        <v>909</v>
      </c>
      <c r="AI2398" s="1404">
        <v>60.711151401779006</v>
      </c>
      <c r="AJ2398" s="580"/>
      <c r="AK2398" s="1639"/>
      <c r="AL2398" s="1386"/>
      <c r="AQ2398" s="1"/>
    </row>
    <row r="2399" spans="1:43" s="565" customFormat="1" ht="14.45" customHeight="1" outlineLevel="1" x14ac:dyDescent="0.2">
      <c r="A2399" s="1398"/>
      <c r="B2399" s="1140" t="s">
        <v>2276</v>
      </c>
      <c r="C2399" s="1141" t="s">
        <v>2537</v>
      </c>
      <c r="D2399" s="1141" t="s">
        <v>2548</v>
      </c>
      <c r="E2399" s="1399">
        <v>223</v>
      </c>
      <c r="F2399" s="954">
        <v>232</v>
      </c>
      <c r="G2399" s="954" t="s">
        <v>2876</v>
      </c>
      <c r="I2399" s="1400"/>
      <c r="J2399" s="565" t="s">
        <v>3002</v>
      </c>
      <c r="L2399" s="675"/>
      <c r="N2399" s="1078"/>
      <c r="Q2399" s="1078"/>
      <c r="R2399" s="1078"/>
      <c r="S2399" s="1078"/>
      <c r="AG2399" s="565" t="s">
        <v>909</v>
      </c>
      <c r="AI2399" s="1404">
        <v>79.253052071681509</v>
      </c>
      <c r="AJ2399" s="580"/>
      <c r="AK2399" s="1639"/>
      <c r="AL2399" s="1386"/>
      <c r="AQ2399" s="1"/>
    </row>
    <row r="2400" spans="1:43" s="565" customFormat="1" ht="14.45" customHeight="1" outlineLevel="1" x14ac:dyDescent="0.2">
      <c r="A2400" s="1398"/>
      <c r="B2400" s="1140" t="s">
        <v>2276</v>
      </c>
      <c r="C2400" s="1141" t="s">
        <v>2537</v>
      </c>
      <c r="D2400" s="1141" t="s">
        <v>2548</v>
      </c>
      <c r="E2400" s="1399">
        <v>223</v>
      </c>
      <c r="F2400" s="954">
        <v>232</v>
      </c>
      <c r="G2400" s="954" t="s">
        <v>2877</v>
      </c>
      <c r="I2400" s="1400"/>
      <c r="J2400" s="565" t="s">
        <v>3003</v>
      </c>
      <c r="L2400" s="675"/>
      <c r="N2400" s="1078"/>
      <c r="Q2400" s="1078"/>
      <c r="R2400" s="1078"/>
      <c r="S2400" s="1078"/>
      <c r="AG2400" s="565" t="s">
        <v>909</v>
      </c>
      <c r="AI2400" s="1404">
        <v>48.380151401779017</v>
      </c>
      <c r="AJ2400" s="580"/>
      <c r="AK2400" s="1639"/>
      <c r="AL2400" s="1386"/>
      <c r="AQ2400" s="1"/>
    </row>
    <row r="2401" spans="1:43" s="565" customFormat="1" ht="14.45" customHeight="1" outlineLevel="1" x14ac:dyDescent="0.2">
      <c r="A2401" s="1398"/>
      <c r="B2401" s="1140" t="s">
        <v>2276</v>
      </c>
      <c r="C2401" s="1141" t="s">
        <v>2537</v>
      </c>
      <c r="D2401" s="1141" t="s">
        <v>2548</v>
      </c>
      <c r="E2401" s="1399">
        <v>223</v>
      </c>
      <c r="F2401" s="954">
        <v>232</v>
      </c>
      <c r="G2401" s="954" t="s">
        <v>2878</v>
      </c>
      <c r="I2401" s="1400"/>
      <c r="J2401" s="565" t="s">
        <v>3004</v>
      </c>
      <c r="L2401" s="675"/>
      <c r="N2401" s="1078"/>
      <c r="Q2401" s="1078"/>
      <c r="R2401" s="1078"/>
      <c r="S2401" s="1078"/>
      <c r="AG2401" s="565" t="s">
        <v>909</v>
      </c>
      <c r="AI2401" s="1404">
        <v>203.64255542119403</v>
      </c>
      <c r="AJ2401" s="580"/>
      <c r="AK2401" s="1639"/>
      <c r="AL2401" s="1386"/>
      <c r="AQ2401" s="1"/>
    </row>
    <row r="2402" spans="1:43" s="565" customFormat="1" ht="14.45" customHeight="1" outlineLevel="1" x14ac:dyDescent="0.2">
      <c r="A2402" s="1398"/>
      <c r="B2402" s="1140" t="s">
        <v>2276</v>
      </c>
      <c r="C2402" s="1141" t="s">
        <v>2537</v>
      </c>
      <c r="D2402" s="1141" t="s">
        <v>2548</v>
      </c>
      <c r="E2402" s="1399">
        <v>223</v>
      </c>
      <c r="F2402" s="954">
        <v>232</v>
      </c>
      <c r="G2402" s="954" t="s">
        <v>2879</v>
      </c>
      <c r="I2402" s="1400"/>
      <c r="J2402" s="565" t="s">
        <v>3005</v>
      </c>
      <c r="L2402" s="675"/>
      <c r="N2402" s="1078"/>
      <c r="Q2402" s="1078"/>
      <c r="R2402" s="1078"/>
      <c r="S2402" s="1078"/>
      <c r="AG2402" s="565" t="s">
        <v>909</v>
      </c>
      <c r="AI2402" s="1404">
        <v>30.538979306402506</v>
      </c>
      <c r="AJ2402" s="580"/>
      <c r="AK2402" s="1639"/>
      <c r="AL2402" s="1386"/>
      <c r="AQ2402" s="1"/>
    </row>
    <row r="2403" spans="1:43" s="565" customFormat="1" ht="14.45" customHeight="1" outlineLevel="1" x14ac:dyDescent="0.2">
      <c r="A2403" s="1398"/>
      <c r="B2403" s="1140" t="s">
        <v>2276</v>
      </c>
      <c r="C2403" s="1141" t="s">
        <v>2537</v>
      </c>
      <c r="D2403" s="1141" t="s">
        <v>2548</v>
      </c>
      <c r="E2403" s="1399">
        <v>223</v>
      </c>
      <c r="F2403" s="954">
        <v>232</v>
      </c>
      <c r="G2403" s="954" t="s">
        <v>2880</v>
      </c>
      <c r="I2403" s="1400"/>
      <c r="J2403" s="565" t="s">
        <v>3006</v>
      </c>
      <c r="L2403" s="675"/>
      <c r="N2403" s="1078"/>
      <c r="Q2403" s="1078"/>
      <c r="R2403" s="1078"/>
      <c r="S2403" s="1078"/>
      <c r="AG2403" s="565" t="s">
        <v>909</v>
      </c>
      <c r="AI2403" s="1404">
        <v>144.06836650524312</v>
      </c>
      <c r="AJ2403" s="580"/>
      <c r="AK2403" s="1639"/>
      <c r="AL2403" s="1386"/>
      <c r="AQ2403" s="1"/>
    </row>
    <row r="2404" spans="1:43" s="565" customFormat="1" ht="14.45" customHeight="1" outlineLevel="1" x14ac:dyDescent="0.2">
      <c r="A2404" s="1398"/>
      <c r="B2404" s="1140" t="s">
        <v>2276</v>
      </c>
      <c r="C2404" s="1141" t="s">
        <v>2537</v>
      </c>
      <c r="D2404" s="1141" t="s">
        <v>2548</v>
      </c>
      <c r="E2404" s="1399">
        <v>223</v>
      </c>
      <c r="F2404" s="954">
        <v>232</v>
      </c>
      <c r="G2404" s="954" t="s">
        <v>2881</v>
      </c>
      <c r="I2404" s="1400"/>
      <c r="J2404" s="565" t="s">
        <v>3007</v>
      </c>
      <c r="L2404" s="675"/>
      <c r="N2404" s="1078"/>
      <c r="Q2404" s="1078"/>
      <c r="R2404" s="1078"/>
      <c r="S2404" s="1078"/>
      <c r="AG2404" s="565" t="s">
        <v>909</v>
      </c>
      <c r="AI2404" s="1404">
        <v>69.656292571080058</v>
      </c>
      <c r="AJ2404" s="580"/>
      <c r="AK2404" s="1639"/>
      <c r="AL2404" s="1386"/>
      <c r="AQ2404" s="1"/>
    </row>
    <row r="2405" spans="1:43" s="565" customFormat="1" ht="14.45" customHeight="1" outlineLevel="1" x14ac:dyDescent="0.2">
      <c r="A2405" s="1398"/>
      <c r="B2405" s="1140" t="s">
        <v>2276</v>
      </c>
      <c r="C2405" s="1141" t="s">
        <v>2537</v>
      </c>
      <c r="D2405" s="1141" t="s">
        <v>2548</v>
      </c>
      <c r="E2405" s="1399">
        <v>223</v>
      </c>
      <c r="F2405" s="954">
        <v>232</v>
      </c>
      <c r="G2405" s="954" t="s">
        <v>2882</v>
      </c>
      <c r="I2405" s="1400"/>
      <c r="J2405" s="565" t="s">
        <v>3008</v>
      </c>
      <c r="L2405" s="675"/>
      <c r="N2405" s="1078"/>
      <c r="Q2405" s="1078"/>
      <c r="R2405" s="1078"/>
      <c r="S2405" s="1078"/>
      <c r="AG2405" s="565" t="s">
        <v>909</v>
      </c>
      <c r="AI2405" s="1404">
        <v>229.95093325309588</v>
      </c>
      <c r="AJ2405" s="580"/>
      <c r="AK2405" s="1639"/>
      <c r="AL2405" s="1386"/>
      <c r="AQ2405" s="1"/>
    </row>
    <row r="2406" spans="1:43" s="565" customFormat="1" ht="14.45" customHeight="1" outlineLevel="1" x14ac:dyDescent="0.2">
      <c r="A2406" s="1398"/>
      <c r="B2406" s="1140" t="s">
        <v>2276</v>
      </c>
      <c r="C2406" s="1141" t="s">
        <v>2537</v>
      </c>
      <c r="D2406" s="1141" t="s">
        <v>2548</v>
      </c>
      <c r="E2406" s="1399">
        <v>223</v>
      </c>
      <c r="F2406" s="954">
        <v>232</v>
      </c>
      <c r="G2406" s="954" t="s">
        <v>2883</v>
      </c>
      <c r="I2406" s="1400"/>
      <c r="J2406" s="565" t="s">
        <v>3009</v>
      </c>
      <c r="L2406" s="675"/>
      <c r="N2406" s="1078"/>
      <c r="Q2406" s="1078"/>
      <c r="R2406" s="1078"/>
      <c r="S2406" s="1078"/>
      <c r="AG2406" s="565" t="s">
        <v>909</v>
      </c>
      <c r="AI2406" s="1404">
        <v>403.26536346002405</v>
      </c>
      <c r="AJ2406" s="580"/>
      <c r="AK2406" s="1639"/>
      <c r="AL2406" s="1386"/>
      <c r="AQ2406" s="1"/>
    </row>
    <row r="2407" spans="1:43" s="565" customFormat="1" ht="14.45" customHeight="1" outlineLevel="1" x14ac:dyDescent="0.2">
      <c r="A2407" s="1398"/>
      <c r="B2407" s="1140" t="s">
        <v>2276</v>
      </c>
      <c r="C2407" s="1141" t="s">
        <v>2537</v>
      </c>
      <c r="D2407" s="1141" t="s">
        <v>2548</v>
      </c>
      <c r="E2407" s="1399">
        <v>223</v>
      </c>
      <c r="F2407" s="954">
        <v>232</v>
      </c>
      <c r="G2407" s="954" t="s">
        <v>2884</v>
      </c>
      <c r="I2407" s="1400"/>
      <c r="J2407" s="565" t="s">
        <v>3010</v>
      </c>
      <c r="L2407" s="675"/>
      <c r="N2407" s="1078"/>
      <c r="Q2407" s="1078"/>
      <c r="R2407" s="1078"/>
      <c r="S2407" s="1078"/>
      <c r="AG2407" s="565" t="s">
        <v>909</v>
      </c>
      <c r="AI2407" s="1404">
        <v>76.830608550831002</v>
      </c>
      <c r="AJ2407" s="580"/>
      <c r="AK2407" s="1639"/>
      <c r="AL2407" s="1386"/>
      <c r="AQ2407" s="1"/>
    </row>
    <row r="2408" spans="1:43" s="565" customFormat="1" ht="14.45" customHeight="1" outlineLevel="1" x14ac:dyDescent="0.2">
      <c r="A2408" s="1398"/>
      <c r="B2408" s="1140" t="s">
        <v>2276</v>
      </c>
      <c r="C2408" s="1141" t="s">
        <v>2537</v>
      </c>
      <c r="D2408" s="1141" t="s">
        <v>2548</v>
      </c>
      <c r="E2408" s="1399">
        <v>223</v>
      </c>
      <c r="F2408" s="954">
        <v>232</v>
      </c>
      <c r="G2408" s="954" t="s">
        <v>2885</v>
      </c>
      <c r="I2408" s="1400"/>
      <c r="J2408" s="565" t="s">
        <v>3011</v>
      </c>
      <c r="L2408" s="675"/>
      <c r="N2408" s="1078"/>
      <c r="Q2408" s="1078"/>
      <c r="R2408" s="1078"/>
      <c r="S2408" s="1078"/>
      <c r="AG2408" s="565" t="s">
        <v>909</v>
      </c>
      <c r="AI2408" s="1404">
        <v>168.66255542119404</v>
      </c>
      <c r="AJ2408" s="580"/>
      <c r="AK2408" s="1639"/>
      <c r="AL2408" s="1386"/>
      <c r="AQ2408" s="1"/>
    </row>
    <row r="2409" spans="1:43" s="565" customFormat="1" ht="14.45" customHeight="1" outlineLevel="1" x14ac:dyDescent="0.2">
      <c r="A2409" s="1398"/>
      <c r="B2409" s="1140" t="s">
        <v>2276</v>
      </c>
      <c r="C2409" s="1141" t="s">
        <v>2537</v>
      </c>
      <c r="D2409" s="1141" t="s">
        <v>2548</v>
      </c>
      <c r="E2409" s="1399">
        <v>223</v>
      </c>
      <c r="F2409" s="954">
        <v>232</v>
      </c>
      <c r="G2409" s="954" t="s">
        <v>2886</v>
      </c>
      <c r="I2409" s="1400"/>
      <c r="J2409" s="565" t="s">
        <v>3012</v>
      </c>
      <c r="L2409" s="675"/>
      <c r="N2409" s="1078"/>
      <c r="Q2409" s="1078"/>
      <c r="R2409" s="1078"/>
      <c r="S2409" s="1078"/>
      <c r="AG2409" s="565" t="s">
        <v>909</v>
      </c>
      <c r="AI2409" s="1404">
        <v>23.888617175242345</v>
      </c>
      <c r="AJ2409" s="580"/>
      <c r="AK2409" s="1639"/>
      <c r="AL2409" s="1386"/>
      <c r="AQ2409" s="1"/>
    </row>
    <row r="2410" spans="1:43" s="565" customFormat="1" ht="14.45" customHeight="1" outlineLevel="1" x14ac:dyDescent="0.2">
      <c r="A2410" s="1398"/>
      <c r="B2410" s="1140" t="s">
        <v>2276</v>
      </c>
      <c r="C2410" s="1141" t="s">
        <v>2537</v>
      </c>
      <c r="D2410" s="1141" t="s">
        <v>2548</v>
      </c>
      <c r="E2410" s="1399">
        <v>223</v>
      </c>
      <c r="F2410" s="954">
        <v>232</v>
      </c>
      <c r="G2410" s="954" t="s">
        <v>2887</v>
      </c>
      <c r="I2410" s="1400"/>
      <c r="J2410" s="565" t="s">
        <v>3013</v>
      </c>
      <c r="L2410" s="675"/>
      <c r="N2410" s="1078"/>
      <c r="Q2410" s="1078"/>
      <c r="R2410" s="1078"/>
      <c r="S2410" s="1078"/>
      <c r="AG2410" s="565" t="s">
        <v>909</v>
      </c>
      <c r="AI2410" s="1404">
        <v>85.694952741584018</v>
      </c>
      <c r="AJ2410" s="580"/>
      <c r="AK2410" s="1639"/>
      <c r="AL2410" s="1386"/>
      <c r="AQ2410" s="1"/>
    </row>
    <row r="2411" spans="1:43" s="565" customFormat="1" ht="14.45" customHeight="1" outlineLevel="1" x14ac:dyDescent="0.2">
      <c r="A2411" s="1398"/>
      <c r="B2411" s="1140" t="s">
        <v>2276</v>
      </c>
      <c r="C2411" s="1141" t="s">
        <v>2537</v>
      </c>
      <c r="D2411" s="1141" t="s">
        <v>2548</v>
      </c>
      <c r="E2411" s="1399">
        <v>223</v>
      </c>
      <c r="F2411" s="954">
        <v>232</v>
      </c>
      <c r="G2411" s="954" t="s">
        <v>2888</v>
      </c>
      <c r="I2411" s="1400"/>
      <c r="J2411" s="565" t="s">
        <v>3014</v>
      </c>
      <c r="L2411" s="675"/>
      <c r="N2411" s="1078"/>
      <c r="Q2411" s="1078"/>
      <c r="R2411" s="1078"/>
      <c r="S2411" s="1078"/>
      <c r="AG2411" s="565" t="s">
        <v>909</v>
      </c>
      <c r="AI2411" s="1404">
        <v>48.611151401779011</v>
      </c>
      <c r="AJ2411" s="580"/>
      <c r="AK2411" s="1639"/>
      <c r="AL2411" s="1386"/>
      <c r="AQ2411" s="1"/>
    </row>
    <row r="2412" spans="1:43" s="565" customFormat="1" ht="14.45" customHeight="1" outlineLevel="1" x14ac:dyDescent="0.2">
      <c r="A2412" s="1398"/>
      <c r="B2412" s="1140" t="s">
        <v>2276</v>
      </c>
      <c r="C2412" s="1141" t="s">
        <v>2537</v>
      </c>
      <c r="D2412" s="1141" t="s">
        <v>2548</v>
      </c>
      <c r="E2412" s="1399">
        <v>223</v>
      </c>
      <c r="F2412" s="954">
        <v>232</v>
      </c>
      <c r="G2412" s="954" t="s">
        <v>2889</v>
      </c>
      <c r="I2412" s="1400"/>
      <c r="J2412" s="565" t="s">
        <v>3015</v>
      </c>
      <c r="L2412" s="675"/>
      <c r="N2412" s="1078"/>
      <c r="Q2412" s="1078"/>
      <c r="R2412" s="1078"/>
      <c r="S2412" s="1078"/>
      <c r="AG2412" s="565" t="s">
        <v>909</v>
      </c>
      <c r="AI2412" s="1404">
        <v>22.057979306402505</v>
      </c>
      <c r="AJ2412" s="580"/>
      <c r="AK2412" s="1639"/>
      <c r="AL2412" s="1386"/>
      <c r="AQ2412" s="1"/>
    </row>
    <row r="2413" spans="1:43" s="565" customFormat="1" ht="14.45" customHeight="1" outlineLevel="1" x14ac:dyDescent="0.2">
      <c r="A2413" s="1398"/>
      <c r="B2413" s="1140" t="s">
        <v>2276</v>
      </c>
      <c r="C2413" s="1141" t="s">
        <v>2537</v>
      </c>
      <c r="D2413" s="1141" t="s">
        <v>2548</v>
      </c>
      <c r="E2413" s="1399">
        <v>223</v>
      </c>
      <c r="F2413" s="954">
        <v>232</v>
      </c>
      <c r="G2413" s="954" t="s">
        <v>2890</v>
      </c>
      <c r="I2413" s="1400"/>
      <c r="J2413" s="565" t="s">
        <v>3016</v>
      </c>
      <c r="L2413" s="675"/>
      <c r="N2413" s="1078"/>
      <c r="Q2413" s="1078"/>
      <c r="R2413" s="1078"/>
      <c r="S2413" s="1078"/>
      <c r="AG2413" s="565" t="s">
        <v>909</v>
      </c>
      <c r="AI2413" s="1404">
        <v>38.869608550831003</v>
      </c>
      <c r="AJ2413" s="580"/>
      <c r="AK2413" s="1639"/>
      <c r="AL2413" s="1386"/>
      <c r="AQ2413" s="1"/>
    </row>
    <row r="2414" spans="1:43" s="565" customFormat="1" ht="14.45" customHeight="1" outlineLevel="1" x14ac:dyDescent="0.2">
      <c r="A2414" s="1398"/>
      <c r="B2414" s="1140" t="s">
        <v>2276</v>
      </c>
      <c r="C2414" s="1141" t="s">
        <v>2537</v>
      </c>
      <c r="D2414" s="1141" t="s">
        <v>2548</v>
      </c>
      <c r="E2414" s="1399">
        <v>223</v>
      </c>
      <c r="F2414" s="954">
        <v>232</v>
      </c>
      <c r="G2414" s="954" t="s">
        <v>2891</v>
      </c>
      <c r="I2414" s="1400"/>
      <c r="J2414" s="565" t="s">
        <v>3017</v>
      </c>
      <c r="L2414" s="675"/>
      <c r="N2414" s="1078"/>
      <c r="Q2414" s="1078"/>
      <c r="R2414" s="1078"/>
      <c r="S2414" s="1078"/>
      <c r="AG2414" s="565" t="s">
        <v>909</v>
      </c>
      <c r="AI2414" s="1404">
        <v>33.265732136021505</v>
      </c>
      <c r="AJ2414" s="580"/>
      <c r="AK2414" s="1639"/>
      <c r="AL2414" s="1386"/>
      <c r="AQ2414" s="1"/>
    </row>
    <row r="2415" spans="1:43" s="695" customFormat="1" ht="14.45" customHeight="1" outlineLevel="1" x14ac:dyDescent="0.2">
      <c r="A2415" s="1405"/>
      <c r="B2415" s="1142" t="s">
        <v>2276</v>
      </c>
      <c r="C2415" s="1143" t="s">
        <v>2537</v>
      </c>
      <c r="D2415" s="1143" t="s">
        <v>2548</v>
      </c>
      <c r="E2415" s="1734">
        <v>223</v>
      </c>
      <c r="F2415" s="955">
        <v>232</v>
      </c>
      <c r="G2415" s="955" t="s">
        <v>2892</v>
      </c>
      <c r="H2415" s="567"/>
      <c r="I2415" s="1735"/>
      <c r="J2415" s="567" t="s">
        <v>3018</v>
      </c>
      <c r="K2415" s="567"/>
      <c r="L2415" s="676"/>
      <c r="M2415" s="567"/>
      <c r="N2415" s="1079"/>
      <c r="O2415" s="567"/>
      <c r="P2415" s="567"/>
      <c r="Q2415" s="1079"/>
      <c r="R2415" s="1079"/>
      <c r="S2415" s="1079"/>
      <c r="T2415" s="567"/>
      <c r="U2415" s="567"/>
      <c r="V2415" s="567"/>
      <c r="W2415" s="567"/>
      <c r="X2415" s="567"/>
      <c r="Y2415" s="567"/>
      <c r="Z2415" s="567"/>
      <c r="AA2415" s="567"/>
      <c r="AB2415" s="567"/>
      <c r="AC2415" s="567"/>
      <c r="AD2415" s="567"/>
      <c r="AE2415" s="567"/>
      <c r="AF2415" s="567"/>
      <c r="AG2415" s="567" t="s">
        <v>909</v>
      </c>
      <c r="AH2415" s="567"/>
      <c r="AI2415" s="1736">
        <v>50.07736138045</v>
      </c>
      <c r="AJ2415" s="584"/>
      <c r="AK2415" s="1643"/>
      <c r="AL2415" s="1393"/>
      <c r="AQ2415" s="1"/>
    </row>
    <row r="2416" spans="1:43" s="1" customFormat="1" ht="14.45" customHeight="1" x14ac:dyDescent="0.25">
      <c r="A2416" s="1737"/>
      <c r="B2416" s="1738" t="s">
        <v>2276</v>
      </c>
      <c r="C2416" s="1739" t="s">
        <v>2537</v>
      </c>
      <c r="D2416" s="1740" t="s">
        <v>3021</v>
      </c>
      <c r="E2416" s="579" t="s">
        <v>698</v>
      </c>
      <c r="F2416" s="576"/>
      <c r="G2416" s="576"/>
      <c r="H2416" s="578"/>
      <c r="I2416" s="1396"/>
      <c r="J2416" s="1741" t="s">
        <v>3448</v>
      </c>
      <c r="K2416" s="578"/>
      <c r="L2416" s="674"/>
      <c r="M2416" s="578"/>
      <c r="N2416" s="578"/>
      <c r="O2416" s="578"/>
      <c r="P2416" s="578"/>
      <c r="Q2416" s="578"/>
      <c r="R2416" s="578"/>
      <c r="S2416" s="578"/>
      <c r="T2416" s="578"/>
      <c r="U2416" s="578"/>
      <c r="V2416" s="578"/>
      <c r="W2416" s="578"/>
      <c r="X2416" s="578"/>
      <c r="Y2416" s="578"/>
      <c r="Z2416" s="578"/>
      <c r="AA2416" s="578"/>
      <c r="AB2416" s="578"/>
      <c r="AC2416" s="578"/>
      <c r="AD2416" s="578"/>
      <c r="AE2416" s="578"/>
      <c r="AF2416" s="578"/>
      <c r="AG2416" s="578"/>
      <c r="AH2416" s="578"/>
      <c r="AI2416" s="1378"/>
      <c r="AJ2416" s="594"/>
      <c r="AK2416" s="1640"/>
      <c r="AL2416" s="1027"/>
    </row>
    <row r="2417" spans="1:38" s="1" customFormat="1" ht="14.45" customHeight="1" x14ac:dyDescent="0.2">
      <c r="A2417" s="1742" t="s">
        <v>3449</v>
      </c>
      <c r="B2417" s="1743" t="s">
        <v>2276</v>
      </c>
      <c r="C2417" s="1744" t="s">
        <v>2537</v>
      </c>
      <c r="D2417" s="1744" t="s">
        <v>2548</v>
      </c>
      <c r="E2417" s="571">
        <v>229</v>
      </c>
      <c r="F2417" s="568">
        <v>239</v>
      </c>
      <c r="G2417" s="568" t="s">
        <v>1881</v>
      </c>
      <c r="H2417" s="565" t="s">
        <v>2306</v>
      </c>
      <c r="I2417" s="1400"/>
      <c r="J2417" s="570" t="s">
        <v>3450</v>
      </c>
      <c r="K2417" s="1745">
        <v>7600</v>
      </c>
      <c r="L2417" s="675" t="s">
        <v>2310</v>
      </c>
      <c r="M2417" s="675" t="s">
        <v>3451</v>
      </c>
      <c r="N2417" s="565"/>
      <c r="O2417" s="565"/>
      <c r="P2417" s="565"/>
      <c r="Q2417" s="565"/>
      <c r="R2417" s="565"/>
      <c r="S2417" s="565"/>
      <c r="T2417" s="565"/>
      <c r="U2417" s="1402"/>
      <c r="V2417" s="565"/>
      <c r="W2417" s="565"/>
      <c r="X2417" s="565"/>
      <c r="Y2417" s="565"/>
      <c r="Z2417" s="565"/>
      <c r="AA2417" s="565"/>
      <c r="AB2417" s="565"/>
      <c r="AC2417" s="565"/>
      <c r="AD2417" s="565"/>
      <c r="AE2417" s="565"/>
      <c r="AF2417" s="565"/>
      <c r="AG2417" s="565"/>
      <c r="AH2417" s="1361">
        <v>231072.03334728125</v>
      </c>
      <c r="AI2417" s="1361"/>
      <c r="AJ2417" s="594"/>
      <c r="AK2417" s="1640"/>
      <c r="AL2417" s="1027"/>
    </row>
    <row r="2418" spans="1:38" s="1" customFormat="1" ht="14.45" customHeight="1" x14ac:dyDescent="0.2">
      <c r="A2418" s="1742"/>
      <c r="B2418" s="1743" t="s">
        <v>2276</v>
      </c>
      <c r="C2418" s="1744" t="s">
        <v>2537</v>
      </c>
      <c r="D2418" s="1744" t="s">
        <v>2548</v>
      </c>
      <c r="E2418" s="571">
        <v>229</v>
      </c>
      <c r="F2418" s="568">
        <v>239</v>
      </c>
      <c r="G2418" s="568" t="s">
        <v>3452</v>
      </c>
      <c r="H2418" s="565"/>
      <c r="I2418" s="1400"/>
      <c r="J2418" s="565" t="s">
        <v>955</v>
      </c>
      <c r="K2418" s="565"/>
      <c r="L2418" s="675"/>
      <c r="M2418" s="565"/>
      <c r="N2418" s="565"/>
      <c r="O2418" s="565"/>
      <c r="P2418" s="565"/>
      <c r="Q2418" s="565"/>
      <c r="R2418" s="565"/>
      <c r="S2418" s="565"/>
      <c r="T2418" s="565"/>
      <c r="U2418" s="565"/>
      <c r="V2418" s="565"/>
      <c r="W2418" s="565"/>
      <c r="X2418" s="565"/>
      <c r="Y2418" s="565"/>
      <c r="Z2418" s="565"/>
      <c r="AA2418" s="565"/>
      <c r="AB2418" s="565"/>
      <c r="AC2418" s="565"/>
      <c r="AD2418" s="565"/>
      <c r="AE2418" s="565"/>
      <c r="AF2418" s="565"/>
      <c r="AG2418" s="565" t="s">
        <v>770</v>
      </c>
      <c r="AH2418" s="565"/>
      <c r="AI2418" s="1361">
        <v>43.326652117747095</v>
      </c>
      <c r="AJ2418" s="594"/>
      <c r="AK2418" s="1640"/>
      <c r="AL2418" s="1027"/>
    </row>
    <row r="2419" spans="1:38" s="1" customFormat="1" ht="14.45" customHeight="1" x14ac:dyDescent="0.2">
      <c r="A2419" s="1742"/>
      <c r="B2419" s="1743" t="s">
        <v>2276</v>
      </c>
      <c r="C2419" s="1744" t="s">
        <v>2537</v>
      </c>
      <c r="D2419" s="1744" t="s">
        <v>2548</v>
      </c>
      <c r="E2419" s="571">
        <v>229</v>
      </c>
      <c r="F2419" s="568">
        <v>239</v>
      </c>
      <c r="G2419" s="568" t="s">
        <v>3453</v>
      </c>
      <c r="H2419" s="565"/>
      <c r="I2419" s="1400"/>
      <c r="J2419" s="565" t="s">
        <v>957</v>
      </c>
      <c r="K2419" s="565"/>
      <c r="L2419" s="675"/>
      <c r="M2419" s="565"/>
      <c r="N2419" s="565"/>
      <c r="O2419" s="565"/>
      <c r="P2419" s="565"/>
      <c r="Q2419" s="565"/>
      <c r="R2419" s="565"/>
      <c r="S2419" s="565"/>
      <c r="T2419" s="565"/>
      <c r="U2419" s="565"/>
      <c r="V2419" s="565"/>
      <c r="W2419" s="565"/>
      <c r="X2419" s="565"/>
      <c r="Y2419" s="565"/>
      <c r="Z2419" s="565"/>
      <c r="AA2419" s="565"/>
      <c r="AB2419" s="565"/>
      <c r="AC2419" s="565"/>
      <c r="AD2419" s="565"/>
      <c r="AE2419" s="565"/>
      <c r="AF2419" s="565"/>
      <c r="AG2419" s="565" t="s">
        <v>770</v>
      </c>
      <c r="AH2419" s="565"/>
      <c r="AI2419" s="1361">
        <v>26.118915299977928</v>
      </c>
      <c r="AJ2419" s="594"/>
      <c r="AK2419" s="1640"/>
      <c r="AL2419" s="1027"/>
    </row>
    <row r="2420" spans="1:38" s="1" customFormat="1" ht="14.45" customHeight="1" x14ac:dyDescent="0.2">
      <c r="A2420" s="1742"/>
      <c r="B2420" s="1743" t="s">
        <v>2276</v>
      </c>
      <c r="C2420" s="1744" t="s">
        <v>2537</v>
      </c>
      <c r="D2420" s="1744" t="s">
        <v>2548</v>
      </c>
      <c r="E2420" s="571">
        <v>229</v>
      </c>
      <c r="F2420" s="568">
        <v>239</v>
      </c>
      <c r="G2420" s="568" t="s">
        <v>3454</v>
      </c>
      <c r="H2420" s="565"/>
      <c r="I2420" s="1400"/>
      <c r="J2420" s="565" t="s">
        <v>959</v>
      </c>
      <c r="K2420" s="565"/>
      <c r="L2420" s="675"/>
      <c r="M2420" s="565"/>
      <c r="N2420" s="565"/>
      <c r="O2420" s="565"/>
      <c r="P2420" s="565"/>
      <c r="Q2420" s="565"/>
      <c r="R2420" s="565"/>
      <c r="S2420" s="565"/>
      <c r="T2420" s="565"/>
      <c r="U2420" s="565"/>
      <c r="V2420" s="565"/>
      <c r="W2420" s="565"/>
      <c r="X2420" s="565"/>
      <c r="Y2420" s="565"/>
      <c r="Z2420" s="565"/>
      <c r="AA2420" s="565"/>
      <c r="AB2420" s="565"/>
      <c r="AC2420" s="565"/>
      <c r="AD2420" s="565"/>
      <c r="AE2420" s="565"/>
      <c r="AF2420" s="565"/>
      <c r="AG2420" s="565" t="s">
        <v>770</v>
      </c>
      <c r="AH2420" s="565"/>
      <c r="AI2420" s="1361">
        <v>10.237508872551972</v>
      </c>
      <c r="AJ2420" s="594"/>
      <c r="AK2420" s="1640"/>
      <c r="AL2420" s="1027"/>
    </row>
    <row r="2421" spans="1:38" s="1" customFormat="1" ht="14.45" customHeight="1" x14ac:dyDescent="0.2">
      <c r="A2421" s="1742"/>
      <c r="B2421" s="1743" t="s">
        <v>2276</v>
      </c>
      <c r="C2421" s="1744" t="s">
        <v>2537</v>
      </c>
      <c r="D2421" s="1744" t="s">
        <v>2548</v>
      </c>
      <c r="E2421" s="571">
        <v>229</v>
      </c>
      <c r="F2421" s="568">
        <v>239</v>
      </c>
      <c r="G2421" s="568" t="s">
        <v>3455</v>
      </c>
      <c r="H2421" s="565"/>
      <c r="I2421" s="1400"/>
      <c r="J2421" s="565" t="s">
        <v>2926</v>
      </c>
      <c r="K2421" s="565"/>
      <c r="L2421" s="675"/>
      <c r="M2421" s="565"/>
      <c r="N2421" s="565"/>
      <c r="O2421" s="565"/>
      <c r="P2421" s="565"/>
      <c r="Q2421" s="565"/>
      <c r="R2421" s="565"/>
      <c r="S2421" s="565"/>
      <c r="T2421" s="565"/>
      <c r="U2421" s="565"/>
      <c r="V2421" s="565"/>
      <c r="W2421" s="565"/>
      <c r="X2421" s="565"/>
      <c r="Y2421" s="565"/>
      <c r="Z2421" s="565"/>
      <c r="AA2421" s="565"/>
      <c r="AB2421" s="565"/>
      <c r="AC2421" s="565"/>
      <c r="AD2421" s="565"/>
      <c r="AE2421" s="565"/>
      <c r="AF2421" s="565"/>
      <c r="AG2421" s="565" t="s">
        <v>699</v>
      </c>
      <c r="AH2421" s="565"/>
      <c r="AI2421" s="1361">
        <v>53.945569931385364</v>
      </c>
      <c r="AJ2421" s="594"/>
      <c r="AK2421" s="1640"/>
      <c r="AL2421" s="1027"/>
    </row>
    <row r="2422" spans="1:38" s="1" customFormat="1" ht="14.45" customHeight="1" x14ac:dyDescent="0.2">
      <c r="A2422" s="1742"/>
      <c r="B2422" s="1743" t="s">
        <v>2276</v>
      </c>
      <c r="C2422" s="1744" t="s">
        <v>2537</v>
      </c>
      <c r="D2422" s="1744" t="s">
        <v>2548</v>
      </c>
      <c r="E2422" s="571">
        <v>229</v>
      </c>
      <c r="F2422" s="568">
        <v>239</v>
      </c>
      <c r="G2422" s="568" t="s">
        <v>3456</v>
      </c>
      <c r="H2422" s="565"/>
      <c r="I2422" s="1400"/>
      <c r="J2422" s="565" t="s">
        <v>3344</v>
      </c>
      <c r="K2422" s="565"/>
      <c r="L2422" s="675"/>
      <c r="M2422" s="565"/>
      <c r="N2422" s="565"/>
      <c r="O2422" s="565"/>
      <c r="P2422" s="565"/>
      <c r="Q2422" s="565"/>
      <c r="R2422" s="565"/>
      <c r="S2422" s="565"/>
      <c r="T2422" s="565"/>
      <c r="U2422" s="565"/>
      <c r="V2422" s="565"/>
      <c r="W2422" s="565"/>
      <c r="X2422" s="565"/>
      <c r="Y2422" s="565"/>
      <c r="Z2422" s="565"/>
      <c r="AA2422" s="565"/>
      <c r="AB2422" s="565"/>
      <c r="AC2422" s="565"/>
      <c r="AD2422" s="565"/>
      <c r="AE2422" s="565"/>
      <c r="AF2422" s="565"/>
      <c r="AG2422" s="565" t="s">
        <v>699</v>
      </c>
      <c r="AH2422" s="565"/>
      <c r="AI2422" s="1361">
        <v>19.465890005750492</v>
      </c>
      <c r="AJ2422" s="594"/>
      <c r="AK2422" s="1640"/>
      <c r="AL2422" s="1027"/>
    </row>
    <row r="2423" spans="1:38" s="1" customFormat="1" ht="14.45" customHeight="1" x14ac:dyDescent="0.2">
      <c r="A2423" s="1742"/>
      <c r="B2423" s="1743" t="s">
        <v>2276</v>
      </c>
      <c r="C2423" s="1744" t="s">
        <v>2537</v>
      </c>
      <c r="D2423" s="1744" t="s">
        <v>2548</v>
      </c>
      <c r="E2423" s="571">
        <v>229</v>
      </c>
      <c r="F2423" s="568">
        <v>239</v>
      </c>
      <c r="G2423" s="568" t="s">
        <v>3457</v>
      </c>
      <c r="H2423" s="565"/>
      <c r="I2423" s="1400"/>
      <c r="J2423" s="565" t="s">
        <v>2639</v>
      </c>
      <c r="K2423" s="565"/>
      <c r="L2423" s="675"/>
      <c r="M2423" s="565"/>
      <c r="N2423" s="565"/>
      <c r="O2423" s="565"/>
      <c r="P2423" s="565"/>
      <c r="Q2423" s="565"/>
      <c r="R2423" s="565"/>
      <c r="S2423" s="565"/>
      <c r="T2423" s="565"/>
      <c r="U2423" s="565"/>
      <c r="V2423" s="565"/>
      <c r="W2423" s="565"/>
      <c r="X2423" s="565"/>
      <c r="Y2423" s="565"/>
      <c r="Z2423" s="565"/>
      <c r="AA2423" s="565"/>
      <c r="AB2423" s="565"/>
      <c r="AC2423" s="565"/>
      <c r="AD2423" s="565"/>
      <c r="AE2423" s="565"/>
      <c r="AF2423" s="565"/>
      <c r="AG2423" s="565" t="s">
        <v>699</v>
      </c>
      <c r="AH2423" s="565"/>
      <c r="AI2423" s="1361">
        <v>7.3883413763659069</v>
      </c>
      <c r="AJ2423" s="594"/>
      <c r="AK2423" s="1640"/>
      <c r="AL2423" s="1027"/>
    </row>
    <row r="2424" spans="1:38" s="1" customFormat="1" ht="14.45" customHeight="1" x14ac:dyDescent="0.2">
      <c r="A2424" s="1742"/>
      <c r="B2424" s="1743" t="s">
        <v>2276</v>
      </c>
      <c r="C2424" s="1744" t="s">
        <v>2537</v>
      </c>
      <c r="D2424" s="1744" t="s">
        <v>2548</v>
      </c>
      <c r="E2424" s="571">
        <v>229</v>
      </c>
      <c r="F2424" s="568">
        <v>239</v>
      </c>
      <c r="G2424" s="568" t="s">
        <v>3458</v>
      </c>
      <c r="H2424" s="565"/>
      <c r="I2424" s="1400"/>
      <c r="J2424" s="565" t="s">
        <v>2640</v>
      </c>
      <c r="K2424" s="565"/>
      <c r="L2424" s="675"/>
      <c r="M2424" s="565"/>
      <c r="N2424" s="565"/>
      <c r="O2424" s="565"/>
      <c r="P2424" s="565"/>
      <c r="Q2424" s="565"/>
      <c r="R2424" s="565"/>
      <c r="S2424" s="565"/>
      <c r="T2424" s="565"/>
      <c r="U2424" s="565"/>
      <c r="V2424" s="565"/>
      <c r="W2424" s="565"/>
      <c r="X2424" s="565"/>
      <c r="Y2424" s="565"/>
      <c r="Z2424" s="565"/>
      <c r="AA2424" s="565"/>
      <c r="AB2424" s="565"/>
      <c r="AC2424" s="565"/>
      <c r="AD2424" s="565"/>
      <c r="AE2424" s="565"/>
      <c r="AF2424" s="565"/>
      <c r="AG2424" s="565" t="s">
        <v>699</v>
      </c>
      <c r="AH2424" s="565"/>
      <c r="AI2424" s="1361">
        <v>14.824353440914768</v>
      </c>
      <c r="AJ2424" s="594"/>
      <c r="AK2424" s="1640"/>
      <c r="AL2424" s="1027"/>
    </row>
    <row r="2425" spans="1:38" s="1" customFormat="1" ht="14.45" customHeight="1" x14ac:dyDescent="0.2">
      <c r="A2425" s="1742"/>
      <c r="B2425" s="1743" t="s">
        <v>2276</v>
      </c>
      <c r="C2425" s="1744" t="s">
        <v>2537</v>
      </c>
      <c r="D2425" s="1744" t="s">
        <v>2548</v>
      </c>
      <c r="E2425" s="571">
        <v>229</v>
      </c>
      <c r="F2425" s="568">
        <v>239</v>
      </c>
      <c r="G2425" s="568" t="s">
        <v>3459</v>
      </c>
      <c r="H2425" s="565"/>
      <c r="I2425" s="1400"/>
      <c r="J2425" s="565" t="s">
        <v>3460</v>
      </c>
      <c r="K2425" s="565"/>
      <c r="L2425" s="675"/>
      <c r="M2425" s="565"/>
      <c r="N2425" s="565"/>
      <c r="O2425" s="565"/>
      <c r="P2425" s="565"/>
      <c r="Q2425" s="565"/>
      <c r="R2425" s="565"/>
      <c r="S2425" s="565"/>
      <c r="T2425" s="565"/>
      <c r="U2425" s="565"/>
      <c r="V2425" s="565"/>
      <c r="W2425" s="565"/>
      <c r="X2425" s="565"/>
      <c r="Y2425" s="565"/>
      <c r="Z2425" s="565"/>
      <c r="AA2425" s="565"/>
      <c r="AB2425" s="565"/>
      <c r="AC2425" s="565"/>
      <c r="AD2425" s="565"/>
      <c r="AE2425" s="565"/>
      <c r="AF2425" s="565"/>
      <c r="AG2425" s="565" t="s">
        <v>699</v>
      </c>
      <c r="AH2425" s="565"/>
      <c r="AI2425" s="1361">
        <v>62.948303632080126</v>
      </c>
      <c r="AJ2425" s="594"/>
      <c r="AK2425" s="1640"/>
      <c r="AL2425" s="1027"/>
    </row>
    <row r="2426" spans="1:38" s="1" customFormat="1" ht="14.45" customHeight="1" x14ac:dyDescent="0.2">
      <c r="A2426" s="1742"/>
      <c r="B2426" s="1743" t="s">
        <v>2276</v>
      </c>
      <c r="C2426" s="1744" t="s">
        <v>2537</v>
      </c>
      <c r="D2426" s="1744" t="s">
        <v>2548</v>
      </c>
      <c r="E2426" s="571">
        <v>229</v>
      </c>
      <c r="F2426" s="568">
        <v>239</v>
      </c>
      <c r="G2426" s="568" t="s">
        <v>3461</v>
      </c>
      <c r="H2426" s="565"/>
      <c r="I2426" s="1400"/>
      <c r="J2426" s="565" t="s">
        <v>3462</v>
      </c>
      <c r="K2426" s="565"/>
      <c r="L2426" s="675"/>
      <c r="M2426" s="565"/>
      <c r="N2426" s="565"/>
      <c r="O2426" s="565"/>
      <c r="P2426" s="565"/>
      <c r="Q2426" s="565"/>
      <c r="R2426" s="565"/>
      <c r="S2426" s="565"/>
      <c r="T2426" s="565"/>
      <c r="U2426" s="565"/>
      <c r="V2426" s="565"/>
      <c r="W2426" s="565"/>
      <c r="X2426" s="565"/>
      <c r="Y2426" s="565"/>
      <c r="Z2426" s="565"/>
      <c r="AA2426" s="565"/>
      <c r="AB2426" s="565"/>
      <c r="AC2426" s="565"/>
      <c r="AD2426" s="565"/>
      <c r="AE2426" s="565"/>
      <c r="AF2426" s="565"/>
      <c r="AG2426" s="565" t="s">
        <v>699</v>
      </c>
      <c r="AH2426" s="565"/>
      <c r="AI2426" s="1361">
        <v>5.4684482039814757</v>
      </c>
      <c r="AJ2426" s="594"/>
      <c r="AK2426" s="1640"/>
      <c r="AL2426" s="1027"/>
    </row>
    <row r="2427" spans="1:38" s="1" customFormat="1" ht="14.45" customHeight="1" x14ac:dyDescent="0.2">
      <c r="A2427" s="1742"/>
      <c r="B2427" s="1743" t="s">
        <v>2276</v>
      </c>
      <c r="C2427" s="1744" t="s">
        <v>2537</v>
      </c>
      <c r="D2427" s="1744" t="s">
        <v>2548</v>
      </c>
      <c r="E2427" s="571">
        <v>229</v>
      </c>
      <c r="F2427" s="568">
        <v>239</v>
      </c>
      <c r="G2427" s="568" t="s">
        <v>3463</v>
      </c>
      <c r="H2427" s="565"/>
      <c r="I2427" s="1400"/>
      <c r="J2427" s="565" t="s">
        <v>3464</v>
      </c>
      <c r="K2427" s="565"/>
      <c r="L2427" s="675"/>
      <c r="M2427" s="565"/>
      <c r="N2427" s="565"/>
      <c r="O2427" s="565"/>
      <c r="P2427" s="565"/>
      <c r="Q2427" s="565"/>
      <c r="R2427" s="565"/>
      <c r="S2427" s="565"/>
      <c r="T2427" s="565"/>
      <c r="U2427" s="565"/>
      <c r="V2427" s="565"/>
      <c r="W2427" s="565"/>
      <c r="X2427" s="565"/>
      <c r="Y2427" s="565"/>
      <c r="Z2427" s="565"/>
      <c r="AA2427" s="565"/>
      <c r="AB2427" s="565"/>
      <c r="AC2427" s="565"/>
      <c r="AD2427" s="565"/>
      <c r="AE2427" s="565"/>
      <c r="AF2427" s="565"/>
      <c r="AG2427" s="565" t="s">
        <v>699</v>
      </c>
      <c r="AH2427" s="565"/>
      <c r="AI2427" s="1361">
        <v>110.88050381879356</v>
      </c>
      <c r="AJ2427" s="594"/>
      <c r="AK2427" s="1640"/>
      <c r="AL2427" s="1027"/>
    </row>
    <row r="2428" spans="1:38" s="1" customFormat="1" ht="14.45" customHeight="1" x14ac:dyDescent="0.2">
      <c r="A2428" s="1742"/>
      <c r="B2428" s="1743" t="s">
        <v>2276</v>
      </c>
      <c r="C2428" s="1744" t="s">
        <v>2537</v>
      </c>
      <c r="D2428" s="1744" t="s">
        <v>2548</v>
      </c>
      <c r="E2428" s="571">
        <v>229</v>
      </c>
      <c r="F2428" s="568">
        <v>239</v>
      </c>
      <c r="G2428" s="568" t="s">
        <v>3465</v>
      </c>
      <c r="H2428" s="565"/>
      <c r="I2428" s="1400"/>
      <c r="J2428" s="565" t="s">
        <v>3466</v>
      </c>
      <c r="K2428" s="565"/>
      <c r="L2428" s="675"/>
      <c r="M2428" s="565"/>
      <c r="N2428" s="565"/>
      <c r="O2428" s="565"/>
      <c r="P2428" s="565"/>
      <c r="Q2428" s="565"/>
      <c r="R2428" s="565"/>
      <c r="S2428" s="565"/>
      <c r="T2428" s="565"/>
      <c r="U2428" s="565"/>
      <c r="V2428" s="565"/>
      <c r="W2428" s="565"/>
      <c r="X2428" s="565"/>
      <c r="Y2428" s="565"/>
      <c r="Z2428" s="565"/>
      <c r="AA2428" s="565"/>
      <c r="AB2428" s="565"/>
      <c r="AC2428" s="565"/>
      <c r="AD2428" s="565"/>
      <c r="AE2428" s="565"/>
      <c r="AF2428" s="565"/>
      <c r="AG2428" s="565" t="s">
        <v>699</v>
      </c>
      <c r="AH2428" s="565"/>
      <c r="AI2428" s="1361">
        <v>81.804709949733862</v>
      </c>
      <c r="AJ2428" s="594"/>
      <c r="AK2428" s="1640"/>
      <c r="AL2428" s="1027"/>
    </row>
    <row r="2429" spans="1:38" s="1" customFormat="1" ht="14.45" customHeight="1" x14ac:dyDescent="0.2">
      <c r="A2429" s="1742"/>
      <c r="B2429" s="1743" t="s">
        <v>2276</v>
      </c>
      <c r="C2429" s="1744" t="s">
        <v>2537</v>
      </c>
      <c r="D2429" s="1744" t="s">
        <v>2548</v>
      </c>
      <c r="E2429" s="571">
        <v>229</v>
      </c>
      <c r="F2429" s="568">
        <v>239</v>
      </c>
      <c r="G2429" s="568" t="s">
        <v>3467</v>
      </c>
      <c r="H2429" s="565"/>
      <c r="I2429" s="1400"/>
      <c r="J2429" s="565" t="s">
        <v>3468</v>
      </c>
      <c r="K2429" s="565"/>
      <c r="L2429" s="675"/>
      <c r="M2429" s="565"/>
      <c r="N2429" s="565"/>
      <c r="O2429" s="565"/>
      <c r="P2429" s="565"/>
      <c r="Q2429" s="565"/>
      <c r="R2429" s="565"/>
      <c r="S2429" s="565"/>
      <c r="T2429" s="565"/>
      <c r="U2429" s="565"/>
      <c r="V2429" s="565"/>
      <c r="W2429" s="565"/>
      <c r="X2429" s="565"/>
      <c r="Y2429" s="565"/>
      <c r="Z2429" s="565"/>
      <c r="AA2429" s="565"/>
      <c r="AB2429" s="565"/>
      <c r="AC2429" s="565"/>
      <c r="AD2429" s="565"/>
      <c r="AE2429" s="565"/>
      <c r="AF2429" s="565"/>
      <c r="AG2429" s="565" t="s">
        <v>699</v>
      </c>
      <c r="AH2429" s="565"/>
      <c r="AI2429" s="1361">
        <v>50.868133852090558</v>
      </c>
      <c r="AJ2429" s="594"/>
      <c r="AK2429" s="1640"/>
      <c r="AL2429" s="1027"/>
    </row>
    <row r="2430" spans="1:38" s="1" customFormat="1" ht="14.45" customHeight="1" x14ac:dyDescent="0.2">
      <c r="A2430" s="1742"/>
      <c r="B2430" s="1743" t="s">
        <v>2276</v>
      </c>
      <c r="C2430" s="1744" t="s">
        <v>2537</v>
      </c>
      <c r="D2430" s="1744" t="s">
        <v>2548</v>
      </c>
      <c r="E2430" s="571">
        <v>229</v>
      </c>
      <c r="F2430" s="568">
        <v>239</v>
      </c>
      <c r="G2430" s="568" t="s">
        <v>3469</v>
      </c>
      <c r="H2430" s="565"/>
      <c r="I2430" s="1400"/>
      <c r="J2430" s="565" t="s">
        <v>3470</v>
      </c>
      <c r="K2430" s="565"/>
      <c r="L2430" s="675"/>
      <c r="M2430" s="565"/>
      <c r="N2430" s="565"/>
      <c r="O2430" s="565"/>
      <c r="P2430" s="565"/>
      <c r="Q2430" s="565"/>
      <c r="R2430" s="565"/>
      <c r="S2430" s="565"/>
      <c r="T2430" s="565"/>
      <c r="U2430" s="565"/>
      <c r="V2430" s="565"/>
      <c r="W2430" s="565"/>
      <c r="X2430" s="565"/>
      <c r="Y2430" s="565"/>
      <c r="Z2430" s="565"/>
      <c r="AA2430" s="565"/>
      <c r="AB2430" s="565"/>
      <c r="AC2430" s="565"/>
      <c r="AD2430" s="565"/>
      <c r="AE2430" s="565"/>
      <c r="AF2430" s="565"/>
      <c r="AG2430" s="565" t="s">
        <v>699</v>
      </c>
      <c r="AH2430" s="565"/>
      <c r="AI2430" s="1361">
        <v>45.760012529844261</v>
      </c>
      <c r="AJ2430" s="594"/>
      <c r="AK2430" s="1640"/>
      <c r="AL2430" s="1027"/>
    </row>
    <row r="2431" spans="1:38" s="1" customFormat="1" ht="14.45" customHeight="1" x14ac:dyDescent="0.2">
      <c r="A2431" s="1742"/>
      <c r="B2431" s="1743" t="s">
        <v>2276</v>
      </c>
      <c r="C2431" s="1744" t="s">
        <v>2537</v>
      </c>
      <c r="D2431" s="1744" t="s">
        <v>2548</v>
      </c>
      <c r="E2431" s="571">
        <v>229</v>
      </c>
      <c r="F2431" s="568">
        <v>239</v>
      </c>
      <c r="G2431" s="568" t="s">
        <v>3471</v>
      </c>
      <c r="H2431" s="565"/>
      <c r="I2431" s="1400"/>
      <c r="J2431" s="565" t="s">
        <v>3472</v>
      </c>
      <c r="K2431" s="565"/>
      <c r="L2431" s="675"/>
      <c r="M2431" s="565"/>
      <c r="N2431" s="565"/>
      <c r="O2431" s="565"/>
      <c r="P2431" s="565"/>
      <c r="Q2431" s="565"/>
      <c r="R2431" s="565"/>
      <c r="S2431" s="565"/>
      <c r="T2431" s="565"/>
      <c r="U2431" s="565"/>
      <c r="V2431" s="565"/>
      <c r="W2431" s="565"/>
      <c r="X2431" s="565"/>
      <c r="Y2431" s="565"/>
      <c r="Z2431" s="565"/>
      <c r="AA2431" s="565"/>
      <c r="AB2431" s="565"/>
      <c r="AC2431" s="565"/>
      <c r="AD2431" s="565"/>
      <c r="AE2431" s="565"/>
      <c r="AF2431" s="565"/>
      <c r="AG2431" s="565" t="s">
        <v>699</v>
      </c>
      <c r="AH2431" s="565"/>
      <c r="AI2431" s="1361">
        <v>28.57556674552109</v>
      </c>
      <c r="AJ2431" s="594"/>
      <c r="AK2431" s="1640"/>
      <c r="AL2431" s="1027"/>
    </row>
    <row r="2432" spans="1:38" s="1" customFormat="1" ht="14.45" customHeight="1" x14ac:dyDescent="0.2">
      <c r="A2432" s="1742"/>
      <c r="B2432" s="1743" t="s">
        <v>2276</v>
      </c>
      <c r="C2432" s="1744" t="s">
        <v>2537</v>
      </c>
      <c r="D2432" s="1744" t="s">
        <v>2548</v>
      </c>
      <c r="E2432" s="571">
        <v>229</v>
      </c>
      <c r="F2432" s="568">
        <v>239</v>
      </c>
      <c r="G2432" s="568" t="s">
        <v>3473</v>
      </c>
      <c r="H2432" s="565"/>
      <c r="I2432" s="1400"/>
      <c r="J2432" s="565" t="s">
        <v>3474</v>
      </c>
      <c r="K2432" s="565"/>
      <c r="L2432" s="675"/>
      <c r="M2432" s="565"/>
      <c r="N2432" s="565"/>
      <c r="O2432" s="565"/>
      <c r="P2432" s="565"/>
      <c r="Q2432" s="565"/>
      <c r="R2432" s="565"/>
      <c r="S2432" s="565"/>
      <c r="T2432" s="565"/>
      <c r="U2432" s="565"/>
      <c r="V2432" s="565"/>
      <c r="W2432" s="565"/>
      <c r="X2432" s="565"/>
      <c r="Y2432" s="565"/>
      <c r="Z2432" s="565"/>
      <c r="AA2432" s="565"/>
      <c r="AB2432" s="565"/>
      <c r="AC2432" s="565"/>
      <c r="AD2432" s="565"/>
      <c r="AE2432" s="565"/>
      <c r="AF2432" s="565"/>
      <c r="AG2432" s="565" t="s">
        <v>699</v>
      </c>
      <c r="AH2432" s="565"/>
      <c r="AI2432" s="1361">
        <v>22.06529430285465</v>
      </c>
      <c r="AJ2432" s="594"/>
      <c r="AK2432" s="1640"/>
      <c r="AL2432" s="1027"/>
    </row>
    <row r="2433" spans="1:38" s="1" customFormat="1" ht="14.45" customHeight="1" x14ac:dyDescent="0.2">
      <c r="A2433" s="1742"/>
      <c r="B2433" s="1743" t="s">
        <v>2276</v>
      </c>
      <c r="C2433" s="1744" t="s">
        <v>2537</v>
      </c>
      <c r="D2433" s="1744" t="s">
        <v>2548</v>
      </c>
      <c r="E2433" s="571">
        <v>229</v>
      </c>
      <c r="F2433" s="568">
        <v>239</v>
      </c>
      <c r="G2433" s="568" t="s">
        <v>3475</v>
      </c>
      <c r="H2433" s="565"/>
      <c r="I2433" s="1400"/>
      <c r="J2433" s="565" t="s">
        <v>3476</v>
      </c>
      <c r="K2433" s="565"/>
      <c r="L2433" s="675"/>
      <c r="M2433" s="565"/>
      <c r="N2433" s="565"/>
      <c r="O2433" s="565"/>
      <c r="P2433" s="565"/>
      <c r="Q2433" s="565"/>
      <c r="R2433" s="565"/>
      <c r="S2433" s="565"/>
      <c r="T2433" s="565"/>
      <c r="U2433" s="565"/>
      <c r="V2433" s="565"/>
      <c r="W2433" s="565"/>
      <c r="X2433" s="565"/>
      <c r="Y2433" s="565"/>
      <c r="Z2433" s="565"/>
      <c r="AA2433" s="565"/>
      <c r="AB2433" s="565"/>
      <c r="AC2433" s="565"/>
      <c r="AD2433" s="565"/>
      <c r="AE2433" s="565"/>
      <c r="AF2433" s="565"/>
      <c r="AG2433" s="565" t="s">
        <v>699</v>
      </c>
      <c r="AH2433" s="565"/>
      <c r="AI2433" s="1361">
        <v>28.686806703302977</v>
      </c>
      <c r="AJ2433" s="594"/>
      <c r="AK2433" s="1640"/>
      <c r="AL2433" s="1027"/>
    </row>
    <row r="2434" spans="1:38" s="1" customFormat="1" ht="14.45" customHeight="1" x14ac:dyDescent="0.2">
      <c r="A2434" s="1742"/>
      <c r="B2434" s="1743" t="s">
        <v>2276</v>
      </c>
      <c r="C2434" s="1744" t="s">
        <v>2537</v>
      </c>
      <c r="D2434" s="1744" t="s">
        <v>2548</v>
      </c>
      <c r="E2434" s="571">
        <v>229</v>
      </c>
      <c r="F2434" s="568">
        <v>239</v>
      </c>
      <c r="G2434" s="568" t="s">
        <v>3477</v>
      </c>
      <c r="H2434" s="565"/>
      <c r="I2434" s="1400"/>
      <c r="J2434" s="565" t="s">
        <v>3478</v>
      </c>
      <c r="K2434" s="565"/>
      <c r="L2434" s="675"/>
      <c r="M2434" s="565"/>
      <c r="N2434" s="565"/>
      <c r="O2434" s="565"/>
      <c r="P2434" s="565"/>
      <c r="Q2434" s="565"/>
      <c r="R2434" s="565"/>
      <c r="S2434" s="565"/>
      <c r="T2434" s="565"/>
      <c r="U2434" s="565"/>
      <c r="V2434" s="565"/>
      <c r="W2434" s="565"/>
      <c r="X2434" s="565"/>
      <c r="Y2434" s="565"/>
      <c r="Z2434" s="565"/>
      <c r="AA2434" s="565"/>
      <c r="AB2434" s="565"/>
      <c r="AC2434" s="565"/>
      <c r="AD2434" s="565"/>
      <c r="AE2434" s="565"/>
      <c r="AF2434" s="565"/>
      <c r="AG2434" s="565" t="s">
        <v>699</v>
      </c>
      <c r="AH2434" s="565"/>
      <c r="AI2434" s="1361">
        <v>184.62962936089937</v>
      </c>
      <c r="AJ2434" s="594"/>
      <c r="AK2434" s="1640"/>
      <c r="AL2434" s="1027"/>
    </row>
    <row r="2435" spans="1:38" s="1" customFormat="1" ht="14.45" customHeight="1" x14ac:dyDescent="0.2">
      <c r="A2435" s="1742"/>
      <c r="B2435" s="1743" t="s">
        <v>2276</v>
      </c>
      <c r="C2435" s="1744" t="s">
        <v>2537</v>
      </c>
      <c r="D2435" s="1744" t="s">
        <v>2548</v>
      </c>
      <c r="E2435" s="571">
        <v>229</v>
      </c>
      <c r="F2435" s="568">
        <v>239</v>
      </c>
      <c r="G2435" s="568" t="s">
        <v>3479</v>
      </c>
      <c r="H2435" s="565"/>
      <c r="I2435" s="1400"/>
      <c r="J2435" s="565" t="s">
        <v>3480</v>
      </c>
      <c r="K2435" s="565"/>
      <c r="L2435" s="675"/>
      <c r="M2435" s="565"/>
      <c r="N2435" s="565"/>
      <c r="O2435" s="565"/>
      <c r="P2435" s="565"/>
      <c r="Q2435" s="565"/>
      <c r="R2435" s="565"/>
      <c r="S2435" s="565"/>
      <c r="T2435" s="565"/>
      <c r="U2435" s="565"/>
      <c r="V2435" s="565"/>
      <c r="W2435" s="565"/>
      <c r="X2435" s="565"/>
      <c r="Y2435" s="565"/>
      <c r="Z2435" s="565"/>
      <c r="AA2435" s="565"/>
      <c r="AB2435" s="565"/>
      <c r="AC2435" s="565"/>
      <c r="AD2435" s="565"/>
      <c r="AE2435" s="565"/>
      <c r="AF2435" s="565"/>
      <c r="AG2435" s="565" t="s">
        <v>699</v>
      </c>
      <c r="AH2435" s="565"/>
      <c r="AI2435" s="1361">
        <v>31.364825579550576</v>
      </c>
      <c r="AJ2435" s="594"/>
      <c r="AK2435" s="1640"/>
      <c r="AL2435" s="1027"/>
    </row>
    <row r="2436" spans="1:38" s="1" customFormat="1" ht="14.45" customHeight="1" x14ac:dyDescent="0.2">
      <c r="A2436" s="1742"/>
      <c r="B2436" s="1743" t="s">
        <v>2276</v>
      </c>
      <c r="C2436" s="1744" t="s">
        <v>2537</v>
      </c>
      <c r="D2436" s="1744" t="s">
        <v>2548</v>
      </c>
      <c r="E2436" s="571">
        <v>229</v>
      </c>
      <c r="F2436" s="568">
        <v>239</v>
      </c>
      <c r="G2436" s="568" t="s">
        <v>3481</v>
      </c>
      <c r="H2436" s="565"/>
      <c r="I2436" s="1400"/>
      <c r="J2436" s="565" t="s">
        <v>3482</v>
      </c>
      <c r="K2436" s="565"/>
      <c r="L2436" s="675"/>
      <c r="M2436" s="565"/>
      <c r="N2436" s="565"/>
      <c r="O2436" s="565"/>
      <c r="P2436" s="565"/>
      <c r="Q2436" s="565"/>
      <c r="R2436" s="565"/>
      <c r="S2436" s="565"/>
      <c r="T2436" s="565"/>
      <c r="U2436" s="565"/>
      <c r="V2436" s="565"/>
      <c r="W2436" s="565"/>
      <c r="X2436" s="565"/>
      <c r="Y2436" s="565"/>
      <c r="Z2436" s="565"/>
      <c r="AA2436" s="565"/>
      <c r="AB2436" s="565"/>
      <c r="AC2436" s="565"/>
      <c r="AD2436" s="565"/>
      <c r="AE2436" s="565"/>
      <c r="AF2436" s="565"/>
      <c r="AG2436" s="565" t="s">
        <v>699</v>
      </c>
      <c r="AH2436" s="565"/>
      <c r="AI2436" s="1361">
        <v>151.80563703716373</v>
      </c>
      <c r="AJ2436" s="594"/>
      <c r="AK2436" s="1640"/>
      <c r="AL2436" s="1027"/>
    </row>
    <row r="2437" spans="1:38" s="1" customFormat="1" ht="14.45" customHeight="1" x14ac:dyDescent="0.2">
      <c r="A2437" s="1742"/>
      <c r="B2437" s="1743" t="s">
        <v>2276</v>
      </c>
      <c r="C2437" s="1744" t="s">
        <v>2537</v>
      </c>
      <c r="D2437" s="1744" t="s">
        <v>2548</v>
      </c>
      <c r="E2437" s="571">
        <v>229</v>
      </c>
      <c r="F2437" s="568">
        <v>239</v>
      </c>
      <c r="G2437" s="568" t="s">
        <v>3483</v>
      </c>
      <c r="H2437" s="565"/>
      <c r="I2437" s="1400"/>
      <c r="J2437" s="565" t="s">
        <v>3484</v>
      </c>
      <c r="K2437" s="565"/>
      <c r="L2437" s="675"/>
      <c r="M2437" s="565"/>
      <c r="N2437" s="565"/>
      <c r="O2437" s="565"/>
      <c r="P2437" s="565"/>
      <c r="Q2437" s="565"/>
      <c r="R2437" s="565"/>
      <c r="S2437" s="565"/>
      <c r="T2437" s="565"/>
      <c r="U2437" s="565"/>
      <c r="V2437" s="565"/>
      <c r="W2437" s="565"/>
      <c r="X2437" s="565"/>
      <c r="Y2437" s="565"/>
      <c r="Z2437" s="565"/>
      <c r="AA2437" s="565"/>
      <c r="AB2437" s="565"/>
      <c r="AC2437" s="565"/>
      <c r="AD2437" s="565"/>
      <c r="AE2437" s="565"/>
      <c r="AF2437" s="565"/>
      <c r="AG2437" s="565" t="s">
        <v>699</v>
      </c>
      <c r="AH2437" s="565"/>
      <c r="AI2437" s="1361">
        <v>77.73</v>
      </c>
      <c r="AJ2437" s="594"/>
      <c r="AK2437" s="1640"/>
      <c r="AL2437" s="1027"/>
    </row>
    <row r="2438" spans="1:38" s="1" customFormat="1" ht="14.45" customHeight="1" x14ac:dyDescent="0.2">
      <c r="A2438" s="1742"/>
      <c r="B2438" s="1743" t="s">
        <v>2276</v>
      </c>
      <c r="C2438" s="1744" t="s">
        <v>2537</v>
      </c>
      <c r="D2438" s="1744" t="s">
        <v>2548</v>
      </c>
      <c r="E2438" s="571">
        <v>229</v>
      </c>
      <c r="F2438" s="568">
        <v>239</v>
      </c>
      <c r="G2438" s="568" t="s">
        <v>3485</v>
      </c>
      <c r="H2438" s="565"/>
      <c r="I2438" s="1400"/>
      <c r="J2438" s="565" t="s">
        <v>3486</v>
      </c>
      <c r="K2438" s="565"/>
      <c r="L2438" s="675"/>
      <c r="M2438" s="565"/>
      <c r="N2438" s="565"/>
      <c r="O2438" s="565"/>
      <c r="P2438" s="565"/>
      <c r="Q2438" s="565"/>
      <c r="R2438" s="565"/>
      <c r="S2438" s="565"/>
      <c r="T2438" s="565"/>
      <c r="U2438" s="565"/>
      <c r="V2438" s="565"/>
      <c r="W2438" s="565"/>
      <c r="X2438" s="565"/>
      <c r="Y2438" s="565"/>
      <c r="Z2438" s="565"/>
      <c r="AA2438" s="565"/>
      <c r="AB2438" s="565"/>
      <c r="AC2438" s="565"/>
      <c r="AD2438" s="565"/>
      <c r="AE2438" s="565"/>
      <c r="AF2438" s="565"/>
      <c r="AG2438" s="565" t="s">
        <v>699</v>
      </c>
      <c r="AH2438" s="565"/>
      <c r="AI2438" s="1361">
        <v>33.729999999999997</v>
      </c>
      <c r="AJ2438" s="594"/>
      <c r="AK2438" s="1640"/>
      <c r="AL2438" s="1027"/>
    </row>
    <row r="2439" spans="1:38" s="1" customFormat="1" ht="14.45" customHeight="1" x14ac:dyDescent="0.2">
      <c r="A2439" s="1742"/>
      <c r="B2439" s="1743" t="s">
        <v>2276</v>
      </c>
      <c r="C2439" s="1744" t="s">
        <v>2537</v>
      </c>
      <c r="D2439" s="1744" t="s">
        <v>2548</v>
      </c>
      <c r="E2439" s="571">
        <v>229</v>
      </c>
      <c r="F2439" s="568">
        <v>239</v>
      </c>
      <c r="G2439" s="568" t="s">
        <v>3487</v>
      </c>
      <c r="H2439" s="565"/>
      <c r="I2439" s="1400"/>
      <c r="J2439" s="565" t="s">
        <v>3488</v>
      </c>
      <c r="K2439" s="565"/>
      <c r="L2439" s="675"/>
      <c r="M2439" s="565"/>
      <c r="N2439" s="565"/>
      <c r="O2439" s="565"/>
      <c r="P2439" s="565"/>
      <c r="Q2439" s="565"/>
      <c r="R2439" s="565"/>
      <c r="S2439" s="565"/>
      <c r="T2439" s="565"/>
      <c r="U2439" s="565"/>
      <c r="V2439" s="565"/>
      <c r="W2439" s="565"/>
      <c r="X2439" s="565"/>
      <c r="Y2439" s="565"/>
      <c r="Z2439" s="565"/>
      <c r="AA2439" s="565"/>
      <c r="AB2439" s="565"/>
      <c r="AC2439" s="565"/>
      <c r="AD2439" s="565"/>
      <c r="AE2439" s="565"/>
      <c r="AF2439" s="565"/>
      <c r="AG2439" s="565" t="s">
        <v>699</v>
      </c>
      <c r="AH2439" s="565"/>
      <c r="AI2439" s="1361">
        <v>11.818253897411569</v>
      </c>
      <c r="AJ2439" s="594"/>
      <c r="AK2439" s="1640"/>
      <c r="AL2439" s="1027"/>
    </row>
    <row r="2440" spans="1:38" s="1" customFormat="1" ht="14.45" customHeight="1" x14ac:dyDescent="0.2">
      <c r="A2440" s="1742"/>
      <c r="B2440" s="1743" t="s">
        <v>2276</v>
      </c>
      <c r="C2440" s="1744" t="s">
        <v>2537</v>
      </c>
      <c r="D2440" s="1744" t="s">
        <v>2548</v>
      </c>
      <c r="E2440" s="571">
        <v>229</v>
      </c>
      <c r="F2440" s="568">
        <v>239</v>
      </c>
      <c r="G2440" s="568" t="s">
        <v>3489</v>
      </c>
      <c r="H2440" s="565"/>
      <c r="I2440" s="1400"/>
      <c r="J2440" s="565" t="s">
        <v>3490</v>
      </c>
      <c r="K2440" s="565"/>
      <c r="L2440" s="675"/>
      <c r="M2440" s="565"/>
      <c r="N2440" s="565"/>
      <c r="O2440" s="565"/>
      <c r="P2440" s="565"/>
      <c r="Q2440" s="565"/>
      <c r="R2440" s="565"/>
      <c r="S2440" s="565"/>
      <c r="T2440" s="565"/>
      <c r="U2440" s="565"/>
      <c r="V2440" s="565"/>
      <c r="W2440" s="565"/>
      <c r="X2440" s="565"/>
      <c r="Y2440" s="565"/>
      <c r="Z2440" s="565"/>
      <c r="AA2440" s="565"/>
      <c r="AB2440" s="565"/>
      <c r="AC2440" s="565"/>
      <c r="AD2440" s="565"/>
      <c r="AE2440" s="565"/>
      <c r="AF2440" s="565"/>
      <c r="AG2440" s="565" t="s">
        <v>699</v>
      </c>
      <c r="AH2440" s="565"/>
      <c r="AI2440" s="1361">
        <v>11.818253897411569</v>
      </c>
      <c r="AJ2440" s="594"/>
      <c r="AK2440" s="1640"/>
      <c r="AL2440" s="1027"/>
    </row>
    <row r="2441" spans="1:38" s="1" customFormat="1" ht="14.45" customHeight="1" x14ac:dyDescent="0.2">
      <c r="A2441" s="1742"/>
      <c r="B2441" s="1743" t="s">
        <v>2276</v>
      </c>
      <c r="C2441" s="1744" t="s">
        <v>2537</v>
      </c>
      <c r="D2441" s="1744" t="s">
        <v>2548</v>
      </c>
      <c r="E2441" s="571">
        <v>229</v>
      </c>
      <c r="F2441" s="568">
        <v>239</v>
      </c>
      <c r="G2441" s="568" t="s">
        <v>3491</v>
      </c>
      <c r="H2441" s="565"/>
      <c r="I2441" s="1400"/>
      <c r="J2441" s="565" t="s">
        <v>3492</v>
      </c>
      <c r="K2441" s="565"/>
      <c r="L2441" s="675"/>
      <c r="M2441" s="565"/>
      <c r="N2441" s="565"/>
      <c r="O2441" s="565"/>
      <c r="P2441" s="565"/>
      <c r="Q2441" s="565"/>
      <c r="R2441" s="565"/>
      <c r="S2441" s="565"/>
      <c r="T2441" s="565"/>
      <c r="U2441" s="565"/>
      <c r="V2441" s="565"/>
      <c r="W2441" s="565"/>
      <c r="X2441" s="565"/>
      <c r="Y2441" s="565"/>
      <c r="Z2441" s="565"/>
      <c r="AA2441" s="565"/>
      <c r="AB2441" s="565"/>
      <c r="AC2441" s="565"/>
      <c r="AD2441" s="565"/>
      <c r="AE2441" s="565"/>
      <c r="AF2441" s="565"/>
      <c r="AG2441" s="565" t="s">
        <v>699</v>
      </c>
      <c r="AH2441" s="565"/>
      <c r="AI2441" s="1361">
        <v>24.099891993894907</v>
      </c>
      <c r="AJ2441" s="594"/>
      <c r="AK2441" s="1640"/>
      <c r="AL2441" s="1027"/>
    </row>
    <row r="2442" spans="1:38" s="1" customFormat="1" ht="14.45" customHeight="1" x14ac:dyDescent="0.2">
      <c r="A2442" s="1742"/>
      <c r="B2442" s="1743" t="s">
        <v>2276</v>
      </c>
      <c r="C2442" s="1744" t="s">
        <v>2537</v>
      </c>
      <c r="D2442" s="1744" t="s">
        <v>2548</v>
      </c>
      <c r="E2442" s="571">
        <v>229</v>
      </c>
      <c r="F2442" s="568">
        <v>239</v>
      </c>
      <c r="G2442" s="568" t="s">
        <v>3493</v>
      </c>
      <c r="H2442" s="565"/>
      <c r="I2442" s="1400"/>
      <c r="J2442" s="565" t="s">
        <v>3494</v>
      </c>
      <c r="K2442" s="565"/>
      <c r="L2442" s="675"/>
      <c r="M2442" s="565"/>
      <c r="N2442" s="565"/>
      <c r="O2442" s="565"/>
      <c r="P2442" s="565"/>
      <c r="Q2442" s="565"/>
      <c r="R2442" s="565"/>
      <c r="S2442" s="565"/>
      <c r="T2442" s="565"/>
      <c r="U2442" s="565"/>
      <c r="V2442" s="565"/>
      <c r="W2442" s="565"/>
      <c r="X2442" s="565"/>
      <c r="Y2442" s="565"/>
      <c r="Z2442" s="565"/>
      <c r="AA2442" s="565"/>
      <c r="AB2442" s="565"/>
      <c r="AC2442" s="565"/>
      <c r="AD2442" s="565"/>
      <c r="AE2442" s="565"/>
      <c r="AF2442" s="565"/>
      <c r="AG2442" s="565" t="s">
        <v>699</v>
      </c>
      <c r="AH2442" s="565"/>
      <c r="AI2442" s="1361">
        <v>21.979694527078799</v>
      </c>
      <c r="AJ2442" s="594"/>
      <c r="AK2442" s="1640"/>
      <c r="AL2442" s="1027"/>
    </row>
    <row r="2443" spans="1:38" s="1" customFormat="1" ht="14.45" customHeight="1" x14ac:dyDescent="0.2">
      <c r="A2443" s="1742"/>
      <c r="B2443" s="1743" t="s">
        <v>2276</v>
      </c>
      <c r="C2443" s="1744" t="s">
        <v>2537</v>
      </c>
      <c r="D2443" s="1744" t="s">
        <v>2548</v>
      </c>
      <c r="E2443" s="571">
        <v>229</v>
      </c>
      <c r="F2443" s="568">
        <v>239</v>
      </c>
      <c r="G2443" s="568" t="s">
        <v>3495</v>
      </c>
      <c r="H2443" s="565"/>
      <c r="I2443" s="1400"/>
      <c r="J2443" s="565" t="s">
        <v>3496</v>
      </c>
      <c r="K2443" s="565"/>
      <c r="L2443" s="675"/>
      <c r="M2443" s="565"/>
      <c r="N2443" s="565"/>
      <c r="O2443" s="565"/>
      <c r="P2443" s="565"/>
      <c r="Q2443" s="565"/>
      <c r="R2443" s="565"/>
      <c r="S2443" s="565"/>
      <c r="T2443" s="565"/>
      <c r="U2443" s="565"/>
      <c r="V2443" s="565"/>
      <c r="W2443" s="565"/>
      <c r="X2443" s="565"/>
      <c r="Y2443" s="565"/>
      <c r="Z2443" s="565"/>
      <c r="AA2443" s="565"/>
      <c r="AB2443" s="565"/>
      <c r="AC2443" s="565"/>
      <c r="AD2443" s="565"/>
      <c r="AE2443" s="565"/>
      <c r="AF2443" s="565"/>
      <c r="AG2443" s="565" t="s">
        <v>699</v>
      </c>
      <c r="AH2443" s="565"/>
      <c r="AI2443" s="1361">
        <v>29.987143245195128</v>
      </c>
      <c r="AJ2443" s="594"/>
      <c r="AK2443" s="1640"/>
      <c r="AL2443" s="1027"/>
    </row>
    <row r="2444" spans="1:38" s="1" customFormat="1" ht="14.45" customHeight="1" x14ac:dyDescent="0.2">
      <c r="A2444" s="1742"/>
      <c r="B2444" s="1743" t="s">
        <v>2276</v>
      </c>
      <c r="C2444" s="1744" t="s">
        <v>2537</v>
      </c>
      <c r="D2444" s="1744" t="s">
        <v>2548</v>
      </c>
      <c r="E2444" s="571">
        <v>229</v>
      </c>
      <c r="F2444" s="568">
        <v>239</v>
      </c>
      <c r="G2444" s="568" t="s">
        <v>3497</v>
      </c>
      <c r="H2444" s="565"/>
      <c r="I2444" s="1400"/>
      <c r="J2444" s="565" t="s">
        <v>3498</v>
      </c>
      <c r="K2444" s="565"/>
      <c r="L2444" s="675"/>
      <c r="M2444" s="565"/>
      <c r="N2444" s="565"/>
      <c r="O2444" s="565"/>
      <c r="P2444" s="565"/>
      <c r="Q2444" s="565"/>
      <c r="R2444" s="565"/>
      <c r="S2444" s="565"/>
      <c r="T2444" s="565"/>
      <c r="U2444" s="565"/>
      <c r="V2444" s="565"/>
      <c r="W2444" s="565"/>
      <c r="X2444" s="565"/>
      <c r="Y2444" s="565"/>
      <c r="Z2444" s="565"/>
      <c r="AA2444" s="565"/>
      <c r="AB2444" s="565"/>
      <c r="AC2444" s="565"/>
      <c r="AD2444" s="565"/>
      <c r="AE2444" s="565"/>
      <c r="AF2444" s="565"/>
      <c r="AG2444" s="565" t="s">
        <v>699</v>
      </c>
      <c r="AH2444" s="565"/>
      <c r="AI2444" s="1361">
        <v>28.635196231706317</v>
      </c>
      <c r="AJ2444" s="594"/>
      <c r="AK2444" s="1640"/>
      <c r="AL2444" s="1027"/>
    </row>
    <row r="2445" spans="1:38" s="1" customFormat="1" ht="14.45" customHeight="1" x14ac:dyDescent="0.2">
      <c r="A2445" s="1742"/>
      <c r="B2445" s="1743" t="s">
        <v>2276</v>
      </c>
      <c r="C2445" s="1744" t="s">
        <v>2537</v>
      </c>
      <c r="D2445" s="1744" t="s">
        <v>2548</v>
      </c>
      <c r="E2445" s="571">
        <v>229</v>
      </c>
      <c r="F2445" s="568">
        <v>239</v>
      </c>
      <c r="G2445" s="568" t="s">
        <v>3499</v>
      </c>
      <c r="H2445" s="565"/>
      <c r="I2445" s="1400"/>
      <c r="J2445" s="565" t="s">
        <v>3500</v>
      </c>
      <c r="K2445" s="565"/>
      <c r="L2445" s="675"/>
      <c r="M2445" s="565"/>
      <c r="N2445" s="565"/>
      <c r="O2445" s="565"/>
      <c r="P2445" s="565"/>
      <c r="Q2445" s="565"/>
      <c r="R2445" s="565"/>
      <c r="S2445" s="565"/>
      <c r="T2445" s="565"/>
      <c r="U2445" s="565"/>
      <c r="V2445" s="565"/>
      <c r="W2445" s="565"/>
      <c r="X2445" s="565"/>
      <c r="Y2445" s="565"/>
      <c r="Z2445" s="565"/>
      <c r="AA2445" s="565"/>
      <c r="AB2445" s="565"/>
      <c r="AC2445" s="565"/>
      <c r="AD2445" s="565"/>
      <c r="AE2445" s="565"/>
      <c r="AF2445" s="565"/>
      <c r="AG2445" s="565" t="s">
        <v>699</v>
      </c>
      <c r="AH2445" s="565"/>
      <c r="AI2445" s="1361">
        <v>81.44</v>
      </c>
      <c r="AJ2445" s="594"/>
      <c r="AK2445" s="1640"/>
      <c r="AL2445" s="1027"/>
    </row>
    <row r="2446" spans="1:38" s="1" customFormat="1" ht="14.45" customHeight="1" x14ac:dyDescent="0.2">
      <c r="A2446" s="1742"/>
      <c r="B2446" s="1743" t="s">
        <v>2276</v>
      </c>
      <c r="C2446" s="1744" t="s">
        <v>2537</v>
      </c>
      <c r="D2446" s="1744" t="s">
        <v>2548</v>
      </c>
      <c r="E2446" s="571">
        <v>229</v>
      </c>
      <c r="F2446" s="568">
        <v>239</v>
      </c>
      <c r="G2446" s="568" t="s">
        <v>3501</v>
      </c>
      <c r="H2446" s="565"/>
      <c r="I2446" s="1400"/>
      <c r="J2446" s="565" t="s">
        <v>3502</v>
      </c>
      <c r="K2446" s="565"/>
      <c r="L2446" s="675"/>
      <c r="M2446" s="565"/>
      <c r="N2446" s="565"/>
      <c r="O2446" s="565"/>
      <c r="P2446" s="565"/>
      <c r="Q2446" s="565"/>
      <c r="R2446" s="565"/>
      <c r="S2446" s="565"/>
      <c r="T2446" s="565"/>
      <c r="U2446" s="565"/>
      <c r="V2446" s="565"/>
      <c r="W2446" s="565"/>
      <c r="X2446" s="565"/>
      <c r="Y2446" s="565"/>
      <c r="Z2446" s="565"/>
      <c r="AA2446" s="565"/>
      <c r="AB2446" s="565"/>
      <c r="AC2446" s="565"/>
      <c r="AD2446" s="565"/>
      <c r="AE2446" s="565"/>
      <c r="AF2446" s="565"/>
      <c r="AG2446" s="565" t="s">
        <v>699</v>
      </c>
      <c r="AH2446" s="565"/>
      <c r="AI2446" s="1361">
        <v>67.299761058833383</v>
      </c>
      <c r="AJ2446" s="594"/>
      <c r="AK2446" s="1640"/>
      <c r="AL2446" s="1027"/>
    </row>
    <row r="2447" spans="1:38" s="1" customFormat="1" ht="14.45" customHeight="1" x14ac:dyDescent="0.2">
      <c r="A2447" s="1742"/>
      <c r="B2447" s="1743" t="s">
        <v>2276</v>
      </c>
      <c r="C2447" s="1744" t="s">
        <v>2537</v>
      </c>
      <c r="D2447" s="1744" t="s">
        <v>2548</v>
      </c>
      <c r="E2447" s="571">
        <v>229</v>
      </c>
      <c r="F2447" s="568">
        <v>239</v>
      </c>
      <c r="G2447" s="568" t="s">
        <v>3503</v>
      </c>
      <c r="H2447" s="565"/>
      <c r="I2447" s="1400"/>
      <c r="J2447" s="565" t="s">
        <v>3504</v>
      </c>
      <c r="K2447" s="565"/>
      <c r="L2447" s="675"/>
      <c r="M2447" s="565"/>
      <c r="N2447" s="565"/>
      <c r="O2447" s="565"/>
      <c r="P2447" s="565"/>
      <c r="Q2447" s="565"/>
      <c r="R2447" s="565"/>
      <c r="S2447" s="565"/>
      <c r="T2447" s="565"/>
      <c r="U2447" s="565"/>
      <c r="V2447" s="565"/>
      <c r="W2447" s="565"/>
      <c r="X2447" s="565"/>
      <c r="Y2447" s="565"/>
      <c r="Z2447" s="565"/>
      <c r="AA2447" s="565"/>
      <c r="AB2447" s="565"/>
      <c r="AC2447" s="565"/>
      <c r="AD2447" s="565"/>
      <c r="AE2447" s="565"/>
      <c r="AF2447" s="565"/>
      <c r="AG2447" s="565" t="s">
        <v>699</v>
      </c>
      <c r="AH2447" s="565"/>
      <c r="AI2447" s="1361">
        <v>8.1836308910301589</v>
      </c>
      <c r="AJ2447" s="594"/>
      <c r="AK2447" s="1640"/>
      <c r="AL2447" s="1027"/>
    </row>
    <row r="2448" spans="1:38" s="1" customFormat="1" ht="14.45" customHeight="1" x14ac:dyDescent="0.2">
      <c r="A2448" s="1742"/>
      <c r="B2448" s="1743" t="s">
        <v>2276</v>
      </c>
      <c r="C2448" s="1744" t="s">
        <v>2537</v>
      </c>
      <c r="D2448" s="1744" t="s">
        <v>2548</v>
      </c>
      <c r="E2448" s="571">
        <v>229</v>
      </c>
      <c r="F2448" s="568">
        <v>239</v>
      </c>
      <c r="G2448" s="568" t="s">
        <v>3505</v>
      </c>
      <c r="H2448" s="565"/>
      <c r="I2448" s="1400"/>
      <c r="J2448" s="565" t="s">
        <v>3506</v>
      </c>
      <c r="K2448" s="565"/>
      <c r="L2448" s="675"/>
      <c r="M2448" s="565"/>
      <c r="N2448" s="565"/>
      <c r="O2448" s="565"/>
      <c r="P2448" s="565"/>
      <c r="Q2448" s="565"/>
      <c r="R2448" s="565"/>
      <c r="S2448" s="565"/>
      <c r="T2448" s="565"/>
      <c r="U2448" s="565"/>
      <c r="V2448" s="565"/>
      <c r="W2448" s="565"/>
      <c r="X2448" s="565"/>
      <c r="Y2448" s="565"/>
      <c r="Z2448" s="565"/>
      <c r="AA2448" s="565"/>
      <c r="AB2448" s="565"/>
      <c r="AC2448" s="565"/>
      <c r="AD2448" s="565"/>
      <c r="AE2448" s="565"/>
      <c r="AF2448" s="565"/>
      <c r="AG2448" s="565" t="s">
        <v>699</v>
      </c>
      <c r="AH2448" s="565"/>
      <c r="AI2448" s="1361">
        <v>55.694122873299193</v>
      </c>
      <c r="AJ2448" s="594"/>
      <c r="AK2448" s="1640"/>
      <c r="AL2448" s="1027"/>
    </row>
    <row r="2449" spans="1:41" s="1" customFormat="1" ht="14.45" customHeight="1" x14ac:dyDescent="0.2">
      <c r="A2449" s="1742"/>
      <c r="B2449" s="1743" t="s">
        <v>2276</v>
      </c>
      <c r="C2449" s="1744" t="s">
        <v>2537</v>
      </c>
      <c r="D2449" s="1744" t="s">
        <v>2548</v>
      </c>
      <c r="E2449" s="571">
        <v>229</v>
      </c>
      <c r="F2449" s="568">
        <v>239</v>
      </c>
      <c r="G2449" s="568" t="s">
        <v>3507</v>
      </c>
      <c r="H2449" s="565"/>
      <c r="I2449" s="1400"/>
      <c r="J2449" s="565" t="s">
        <v>3508</v>
      </c>
      <c r="K2449" s="565"/>
      <c r="L2449" s="675"/>
      <c r="M2449" s="565"/>
      <c r="N2449" s="565"/>
      <c r="O2449" s="565"/>
      <c r="P2449" s="565"/>
      <c r="Q2449" s="565"/>
      <c r="R2449" s="565"/>
      <c r="S2449" s="565"/>
      <c r="T2449" s="565"/>
      <c r="U2449" s="565"/>
      <c r="V2449" s="565"/>
      <c r="W2449" s="565"/>
      <c r="X2449" s="565"/>
      <c r="Y2449" s="565"/>
      <c r="Z2449" s="565"/>
      <c r="AA2449" s="565"/>
      <c r="AB2449" s="565"/>
      <c r="AC2449" s="565"/>
      <c r="AD2449" s="565"/>
      <c r="AE2449" s="565"/>
      <c r="AF2449" s="565"/>
      <c r="AG2449" s="565" t="s">
        <v>699</v>
      </c>
      <c r="AH2449" s="565"/>
      <c r="AI2449" s="1361">
        <v>56.719706881829545</v>
      </c>
      <c r="AJ2449" s="594"/>
      <c r="AK2449" s="1640"/>
      <c r="AL2449" s="1027"/>
    </row>
    <row r="2450" spans="1:41" s="1" customFormat="1" ht="14.45" customHeight="1" x14ac:dyDescent="0.2">
      <c r="A2450" s="1742"/>
      <c r="B2450" s="1743" t="s">
        <v>2276</v>
      </c>
      <c r="C2450" s="1744" t="s">
        <v>2537</v>
      </c>
      <c r="D2450" s="1744" t="s">
        <v>2548</v>
      </c>
      <c r="E2450" s="571">
        <v>229</v>
      </c>
      <c r="F2450" s="568">
        <v>239</v>
      </c>
      <c r="G2450" s="568" t="s">
        <v>3509</v>
      </c>
      <c r="H2450" s="565"/>
      <c r="I2450" s="1400"/>
      <c r="J2450" s="565" t="s">
        <v>949</v>
      </c>
      <c r="K2450" s="565"/>
      <c r="L2450" s="675"/>
      <c r="M2450" s="565"/>
      <c r="N2450" s="565"/>
      <c r="O2450" s="565"/>
      <c r="P2450" s="565"/>
      <c r="Q2450" s="565"/>
      <c r="R2450" s="565"/>
      <c r="S2450" s="565"/>
      <c r="T2450" s="565"/>
      <c r="U2450" s="565"/>
      <c r="V2450" s="565"/>
      <c r="W2450" s="565"/>
      <c r="X2450" s="565"/>
      <c r="Y2450" s="565"/>
      <c r="Z2450" s="565"/>
      <c r="AA2450" s="565"/>
      <c r="AB2450" s="565"/>
      <c r="AC2450" s="565"/>
      <c r="AD2450" s="565"/>
      <c r="AE2450" s="565"/>
      <c r="AF2450" s="565"/>
      <c r="AG2450" s="565" t="s">
        <v>699</v>
      </c>
      <c r="AH2450" s="565"/>
      <c r="AI2450" s="1361">
        <v>138.62691358083407</v>
      </c>
      <c r="AJ2450" s="594"/>
      <c r="AK2450" s="1640"/>
      <c r="AL2450" s="1027"/>
    </row>
    <row r="2451" spans="1:41" s="1" customFormat="1" ht="14.45" customHeight="1" x14ac:dyDescent="0.2">
      <c r="A2451" s="1742"/>
      <c r="B2451" s="1743" t="s">
        <v>2276</v>
      </c>
      <c r="C2451" s="1744" t="s">
        <v>2537</v>
      </c>
      <c r="D2451" s="1744" t="s">
        <v>2548</v>
      </c>
      <c r="E2451" s="571">
        <v>229</v>
      </c>
      <c r="F2451" s="568">
        <v>239</v>
      </c>
      <c r="G2451" s="568" t="s">
        <v>3510</v>
      </c>
      <c r="H2451" s="565"/>
      <c r="I2451" s="1400"/>
      <c r="J2451" s="565" t="s">
        <v>3511</v>
      </c>
      <c r="K2451" s="565"/>
      <c r="L2451" s="675"/>
      <c r="M2451" s="565"/>
      <c r="N2451" s="565"/>
      <c r="O2451" s="565"/>
      <c r="P2451" s="565"/>
      <c r="Q2451" s="565"/>
      <c r="R2451" s="565"/>
      <c r="S2451" s="565"/>
      <c r="T2451" s="565"/>
      <c r="U2451" s="565"/>
      <c r="V2451" s="565"/>
      <c r="W2451" s="565"/>
      <c r="X2451" s="565"/>
      <c r="Y2451" s="565"/>
      <c r="Z2451" s="565"/>
      <c r="AA2451" s="565"/>
      <c r="AB2451" s="565"/>
      <c r="AC2451" s="565"/>
      <c r="AD2451" s="565"/>
      <c r="AE2451" s="565"/>
      <c r="AF2451" s="565"/>
      <c r="AG2451" s="565" t="s">
        <v>699</v>
      </c>
      <c r="AH2451" s="565"/>
      <c r="AI2451" s="1361">
        <v>22.699674284970303</v>
      </c>
      <c r="AJ2451" s="594"/>
      <c r="AK2451" s="1640"/>
      <c r="AL2451" s="1027"/>
    </row>
    <row r="2452" spans="1:41" s="1" customFormat="1" ht="14.45" customHeight="1" x14ac:dyDescent="0.2">
      <c r="A2452" s="1742" t="s">
        <v>3590</v>
      </c>
      <c r="B2452" s="1743" t="s">
        <v>2276</v>
      </c>
      <c r="C2452" s="1744" t="s">
        <v>2537</v>
      </c>
      <c r="D2452" s="1744" t="s">
        <v>2548</v>
      </c>
      <c r="E2452" s="571">
        <v>229</v>
      </c>
      <c r="F2452" s="568">
        <v>239</v>
      </c>
      <c r="G2452" s="568" t="s">
        <v>3512</v>
      </c>
      <c r="H2452" s="565" t="s">
        <v>2306</v>
      </c>
      <c r="I2452" s="1400"/>
      <c r="J2452" s="565" t="s">
        <v>3513</v>
      </c>
      <c r="K2452" s="565"/>
      <c r="L2452" s="675"/>
      <c r="M2452" s="565"/>
      <c r="N2452" s="565"/>
      <c r="O2452" s="565"/>
      <c r="P2452" s="565"/>
      <c r="Q2452" s="565"/>
      <c r="R2452" s="565"/>
      <c r="S2452" s="565"/>
      <c r="T2452" s="565"/>
      <c r="U2452" s="565"/>
      <c r="V2452" s="565"/>
      <c r="W2452" s="565"/>
      <c r="X2452" s="565"/>
      <c r="Y2452" s="565"/>
      <c r="Z2452" s="565"/>
      <c r="AA2452" s="565"/>
      <c r="AB2452" s="565"/>
      <c r="AC2452" s="565"/>
      <c r="AD2452" s="565"/>
      <c r="AE2452" s="565"/>
      <c r="AF2452" s="565"/>
      <c r="AG2452" s="565" t="s">
        <v>699</v>
      </c>
      <c r="AH2452" s="565"/>
      <c r="AI2452" s="1361">
        <v>1307.9000000000001</v>
      </c>
      <c r="AJ2452" s="594"/>
      <c r="AK2452" s="1640"/>
      <c r="AL2452" s="1027"/>
    </row>
    <row r="2453" spans="1:41" s="1" customFormat="1" ht="14.45" customHeight="1" x14ac:dyDescent="0.2">
      <c r="A2453" s="1742" t="s">
        <v>3591</v>
      </c>
      <c r="B2453" s="1743" t="s">
        <v>2276</v>
      </c>
      <c r="C2453" s="1744" t="s">
        <v>2537</v>
      </c>
      <c r="D2453" s="1744" t="s">
        <v>2548</v>
      </c>
      <c r="E2453" s="571">
        <v>229</v>
      </c>
      <c r="F2453" s="568">
        <v>239</v>
      </c>
      <c r="G2453" s="568" t="s">
        <v>3514</v>
      </c>
      <c r="H2453" s="565" t="s">
        <v>2306</v>
      </c>
      <c r="I2453" s="1400"/>
      <c r="J2453" s="565" t="s">
        <v>3515</v>
      </c>
      <c r="K2453" s="565"/>
      <c r="L2453" s="675"/>
      <c r="M2453" s="565"/>
      <c r="N2453" s="565"/>
      <c r="O2453" s="565"/>
      <c r="P2453" s="565"/>
      <c r="Q2453" s="565"/>
      <c r="R2453" s="565"/>
      <c r="S2453" s="565"/>
      <c r="T2453" s="565"/>
      <c r="U2453" s="565"/>
      <c r="V2453" s="565"/>
      <c r="W2453" s="565"/>
      <c r="X2453" s="565"/>
      <c r="Y2453" s="565"/>
      <c r="Z2453" s="565"/>
      <c r="AA2453" s="565"/>
      <c r="AB2453" s="565"/>
      <c r="AC2453" s="565"/>
      <c r="AD2453" s="565"/>
      <c r="AE2453" s="565"/>
      <c r="AF2453" s="565"/>
      <c r="AG2453" s="565" t="s">
        <v>699</v>
      </c>
      <c r="AH2453" s="565"/>
      <c r="AI2453" s="1361">
        <v>357.65</v>
      </c>
      <c r="AJ2453" s="594"/>
      <c r="AK2453" s="1640"/>
      <c r="AL2453" s="1027"/>
    </row>
    <row r="2454" spans="1:41" s="1" customFormat="1" ht="14.45" customHeight="1" x14ac:dyDescent="0.2">
      <c r="A2454" s="1742" t="s">
        <v>3592</v>
      </c>
      <c r="B2454" s="1743" t="s">
        <v>2276</v>
      </c>
      <c r="C2454" s="1744" t="s">
        <v>2537</v>
      </c>
      <c r="D2454" s="1744" t="s">
        <v>2548</v>
      </c>
      <c r="E2454" s="571">
        <v>229</v>
      </c>
      <c r="F2454" s="568">
        <v>239</v>
      </c>
      <c r="G2454" s="568" t="s">
        <v>3516</v>
      </c>
      <c r="H2454" s="565" t="s">
        <v>2306</v>
      </c>
      <c r="I2454" s="1400"/>
      <c r="J2454" s="565" t="s">
        <v>3517</v>
      </c>
      <c r="K2454" s="565"/>
      <c r="L2454" s="675"/>
      <c r="M2454" s="565"/>
      <c r="N2454" s="565"/>
      <c r="O2454" s="565"/>
      <c r="P2454" s="565"/>
      <c r="Q2454" s="565"/>
      <c r="R2454" s="565"/>
      <c r="S2454" s="565"/>
      <c r="T2454" s="565"/>
      <c r="U2454" s="565"/>
      <c r="V2454" s="565"/>
      <c r="W2454" s="565"/>
      <c r="X2454" s="565"/>
      <c r="Y2454" s="565"/>
      <c r="Z2454" s="565"/>
      <c r="AA2454" s="565"/>
      <c r="AB2454" s="565"/>
      <c r="AC2454" s="565"/>
      <c r="AD2454" s="565"/>
      <c r="AE2454" s="565"/>
      <c r="AF2454" s="565"/>
      <c r="AG2454" s="565" t="s">
        <v>699</v>
      </c>
      <c r="AH2454" s="565"/>
      <c r="AI2454" s="1361">
        <v>2077.8000000000002</v>
      </c>
      <c r="AJ2454" s="594"/>
      <c r="AK2454" s="1640"/>
      <c r="AL2454" s="1027"/>
    </row>
    <row r="2455" spans="1:41" s="1" customFormat="1" ht="14.45" customHeight="1" x14ac:dyDescent="0.2">
      <c r="A2455" s="1742" t="s">
        <v>3593</v>
      </c>
      <c r="B2455" s="1743" t="s">
        <v>2276</v>
      </c>
      <c r="C2455" s="1744" t="s">
        <v>2537</v>
      </c>
      <c r="D2455" s="1744" t="s">
        <v>2548</v>
      </c>
      <c r="E2455" s="571">
        <v>229</v>
      </c>
      <c r="F2455" s="568">
        <v>239</v>
      </c>
      <c r="G2455" s="568" t="s">
        <v>3518</v>
      </c>
      <c r="H2455" s="565" t="s">
        <v>2306</v>
      </c>
      <c r="I2455" s="1400"/>
      <c r="J2455" s="565" t="s">
        <v>3519</v>
      </c>
      <c r="K2455" s="565"/>
      <c r="L2455" s="675"/>
      <c r="M2455" s="565"/>
      <c r="N2455" s="565"/>
      <c r="O2455" s="565"/>
      <c r="P2455" s="565"/>
      <c r="Q2455" s="565"/>
      <c r="R2455" s="565"/>
      <c r="S2455" s="565"/>
      <c r="T2455" s="565"/>
      <c r="U2455" s="565"/>
      <c r="V2455" s="565"/>
      <c r="W2455" s="565"/>
      <c r="X2455" s="565"/>
      <c r="Y2455" s="565"/>
      <c r="Z2455" s="565"/>
      <c r="AA2455" s="565"/>
      <c r="AB2455" s="565"/>
      <c r="AC2455" s="565"/>
      <c r="AD2455" s="565"/>
      <c r="AE2455" s="565"/>
      <c r="AF2455" s="565"/>
      <c r="AG2455" s="565" t="s">
        <v>699</v>
      </c>
      <c r="AH2455" s="565"/>
      <c r="AI2455" s="1361">
        <v>470.92</v>
      </c>
      <c r="AJ2455" s="594"/>
      <c r="AK2455" s="1640"/>
      <c r="AL2455" s="1027"/>
    </row>
    <row r="2456" spans="1:41" ht="16.5" customHeight="1" x14ac:dyDescent="0.25">
      <c r="A2456" s="793" t="s">
        <v>2323</v>
      </c>
      <c r="B2456" s="809" t="s">
        <v>2276</v>
      </c>
      <c r="C2456" s="988" t="s">
        <v>2537</v>
      </c>
      <c r="D2456" s="988" t="s">
        <v>1113</v>
      </c>
      <c r="E2456" s="945">
        <v>231</v>
      </c>
      <c r="F2456" s="945">
        <v>244</v>
      </c>
      <c r="G2456" s="945" t="s">
        <v>1115</v>
      </c>
      <c r="H2456" s="586" t="s">
        <v>2306</v>
      </c>
      <c r="I2456" s="925"/>
      <c r="J2456" s="589" t="s">
        <v>1113</v>
      </c>
      <c r="K2456" s="586"/>
      <c r="L2456" s="673"/>
      <c r="M2456" s="586"/>
      <c r="N2456" s="1080"/>
      <c r="O2456" s="586"/>
      <c r="P2456" s="586"/>
      <c r="Q2456" s="1080"/>
      <c r="R2456" s="1080"/>
      <c r="S2456" s="1080"/>
      <c r="T2456" s="586"/>
      <c r="U2456" s="586"/>
      <c r="V2456" s="586"/>
      <c r="W2456" s="586"/>
      <c r="X2456" s="586"/>
      <c r="Y2456" s="586"/>
      <c r="Z2456" s="586"/>
      <c r="AA2456" s="586"/>
      <c r="AB2456" s="586"/>
      <c r="AC2456" s="586"/>
      <c r="AD2456" s="586"/>
      <c r="AE2456" s="586"/>
      <c r="AF2456" s="586"/>
      <c r="AG2456" s="586" t="s">
        <v>982</v>
      </c>
      <c r="AH2456" s="586"/>
      <c r="AI2456" s="612"/>
      <c r="AJ2456" s="587"/>
      <c r="AM2456" s="751" t="s">
        <v>2604</v>
      </c>
      <c r="AN2456" t="b">
        <v>0</v>
      </c>
      <c r="AO2456" t="e">
        <v>#NAME?</v>
      </c>
    </row>
    <row r="2457" spans="1:41" ht="14.45" customHeight="1" outlineLevel="1" x14ac:dyDescent="0.2">
      <c r="A2457" s="793"/>
      <c r="B2457" s="783" t="s">
        <v>2276</v>
      </c>
      <c r="C2457" s="982" t="s">
        <v>2537</v>
      </c>
      <c r="D2457" s="982" t="s">
        <v>1113</v>
      </c>
      <c r="E2457" s="579" t="s">
        <v>698</v>
      </c>
      <c r="F2457" s="576"/>
      <c r="G2457" s="603" t="s">
        <v>1117</v>
      </c>
      <c r="H2457" s="576"/>
      <c r="I2457" s="926"/>
      <c r="J2457" s="601" t="s">
        <v>1116</v>
      </c>
      <c r="K2457" s="602"/>
      <c r="L2457" s="677"/>
      <c r="M2457" s="602"/>
      <c r="N2457" s="1084"/>
      <c r="O2457" s="602"/>
      <c r="P2457" s="602"/>
      <c r="Q2457" s="1084"/>
      <c r="R2457" s="1084"/>
      <c r="S2457" s="1084"/>
      <c r="T2457" s="602"/>
      <c r="U2457" s="602"/>
      <c r="V2457" s="602"/>
      <c r="W2457" s="602"/>
      <c r="X2457" s="602"/>
      <c r="Y2457" s="602"/>
      <c r="Z2457" s="602"/>
      <c r="AA2457" s="602"/>
      <c r="AB2457" s="602"/>
      <c r="AC2457" s="602"/>
      <c r="AD2457" s="602"/>
      <c r="AE2457" s="602"/>
      <c r="AF2457" s="602" t="s">
        <v>1114</v>
      </c>
      <c r="AG2457" s="602" t="s">
        <v>1118</v>
      </c>
      <c r="AH2457" s="602"/>
      <c r="AI2457" s="599"/>
      <c r="AJ2457" s="585"/>
      <c r="AM2457"/>
      <c r="AO2457" t="e">
        <v>#NAME?</v>
      </c>
    </row>
    <row r="2458" spans="1:41" ht="14.45" customHeight="1" outlineLevel="1" x14ac:dyDescent="0.2">
      <c r="A2458" s="231"/>
      <c r="B2458" s="781" t="s">
        <v>2276</v>
      </c>
      <c r="C2458" s="977" t="s">
        <v>2537</v>
      </c>
      <c r="D2458" s="977" t="s">
        <v>1113</v>
      </c>
      <c r="E2458" s="571">
        <v>231</v>
      </c>
      <c r="F2458" s="568">
        <v>244</v>
      </c>
      <c r="G2458" s="568" t="s">
        <v>1121</v>
      </c>
      <c r="H2458" s="568"/>
      <c r="I2458" s="922"/>
      <c r="J2458" s="570" t="s">
        <v>1119</v>
      </c>
      <c r="K2458" s="565"/>
      <c r="L2458" s="675"/>
      <c r="M2458" s="565"/>
      <c r="N2458" s="1078"/>
      <c r="O2458" s="565"/>
      <c r="P2458" s="565"/>
      <c r="Q2458" s="1078"/>
      <c r="R2458" s="1078"/>
      <c r="S2458" s="1078"/>
      <c r="T2458" s="565"/>
      <c r="U2458" s="565"/>
      <c r="V2458" s="565"/>
      <c r="W2458" s="565"/>
      <c r="X2458" s="565"/>
      <c r="Y2458" s="565"/>
      <c r="Z2458" s="565"/>
      <c r="AA2458" s="565"/>
      <c r="AB2458" s="565"/>
      <c r="AC2458" s="565"/>
      <c r="AD2458" s="565"/>
      <c r="AE2458" s="565"/>
      <c r="AF2458" s="565" t="s">
        <v>1120</v>
      </c>
      <c r="AG2458" s="565" t="s">
        <v>942</v>
      </c>
      <c r="AH2458" s="565"/>
      <c r="AI2458" s="1360">
        <v>186.93</v>
      </c>
      <c r="AJ2458" s="580"/>
      <c r="AM2458"/>
      <c r="AO2458" t="e">
        <v>#NAME?</v>
      </c>
    </row>
    <row r="2459" spans="1:41" ht="14.45" customHeight="1" outlineLevel="1" x14ac:dyDescent="0.2">
      <c r="A2459" s="231"/>
      <c r="B2459" s="781" t="s">
        <v>2276</v>
      </c>
      <c r="C2459" s="977" t="s">
        <v>2537</v>
      </c>
      <c r="D2459" s="977" t="s">
        <v>1113</v>
      </c>
      <c r="E2459" s="571">
        <v>231</v>
      </c>
      <c r="F2459" s="568">
        <v>244</v>
      </c>
      <c r="G2459" s="568" t="s">
        <v>1123</v>
      </c>
      <c r="H2459" s="568"/>
      <c r="I2459" s="922"/>
      <c r="J2459" s="570" t="s">
        <v>1122</v>
      </c>
      <c r="K2459" s="565"/>
      <c r="L2459" s="675"/>
      <c r="M2459" s="565"/>
      <c r="N2459" s="1078"/>
      <c r="O2459" s="565"/>
      <c r="P2459" s="565"/>
      <c r="Q2459" s="1078"/>
      <c r="R2459" s="1078"/>
      <c r="S2459" s="1078"/>
      <c r="T2459" s="565"/>
      <c r="U2459" s="565"/>
      <c r="V2459" s="565"/>
      <c r="W2459" s="565"/>
      <c r="X2459" s="565"/>
      <c r="Y2459" s="565"/>
      <c r="Z2459" s="565"/>
      <c r="AA2459" s="565"/>
      <c r="AB2459" s="565"/>
      <c r="AC2459" s="565"/>
      <c r="AD2459" s="565"/>
      <c r="AE2459" s="565"/>
      <c r="AF2459" s="565" t="s">
        <v>1120</v>
      </c>
      <c r="AG2459" s="565" t="s">
        <v>942</v>
      </c>
      <c r="AH2459" s="565"/>
      <c r="AI2459" s="1360">
        <v>186.93</v>
      </c>
      <c r="AJ2459" s="580"/>
      <c r="AM2459"/>
      <c r="AO2459" t="e">
        <v>#NAME?</v>
      </c>
    </row>
    <row r="2460" spans="1:41" ht="14.45" customHeight="1" outlineLevel="1" x14ac:dyDescent="0.2">
      <c r="A2460" s="231"/>
      <c r="B2460" s="781" t="s">
        <v>2276</v>
      </c>
      <c r="C2460" s="977" t="s">
        <v>2537</v>
      </c>
      <c r="D2460" s="977" t="s">
        <v>1113</v>
      </c>
      <c r="E2460" s="571">
        <v>231</v>
      </c>
      <c r="F2460" s="568">
        <v>244</v>
      </c>
      <c r="G2460" s="568" t="s">
        <v>1126</v>
      </c>
      <c r="H2460" s="568"/>
      <c r="I2460" s="922"/>
      <c r="J2460" s="570" t="s">
        <v>1124</v>
      </c>
      <c r="K2460" s="565"/>
      <c r="L2460" s="675"/>
      <c r="M2460" s="565"/>
      <c r="N2460" s="1078"/>
      <c r="O2460" s="565"/>
      <c r="P2460" s="565"/>
      <c r="Q2460" s="1078"/>
      <c r="R2460" s="1078"/>
      <c r="S2460" s="1078"/>
      <c r="T2460" s="565"/>
      <c r="U2460" s="565"/>
      <c r="V2460" s="565"/>
      <c r="W2460" s="565"/>
      <c r="X2460" s="565"/>
      <c r="Y2460" s="565"/>
      <c r="Z2460" s="565"/>
      <c r="AA2460" s="565"/>
      <c r="AB2460" s="565"/>
      <c r="AC2460" s="565"/>
      <c r="AD2460" s="565"/>
      <c r="AE2460" s="565"/>
      <c r="AF2460" s="565" t="s">
        <v>1125</v>
      </c>
      <c r="AG2460" s="565" t="s">
        <v>942</v>
      </c>
      <c r="AH2460" s="565"/>
      <c r="AI2460" s="1360">
        <v>186.93</v>
      </c>
      <c r="AJ2460" s="580"/>
      <c r="AM2460"/>
      <c r="AO2460" t="e">
        <v>#NAME?</v>
      </c>
    </row>
    <row r="2461" spans="1:41" ht="14.45" customHeight="1" outlineLevel="1" x14ac:dyDescent="0.2">
      <c r="A2461" s="231"/>
      <c r="B2461" s="781" t="s">
        <v>2276</v>
      </c>
      <c r="C2461" s="977" t="s">
        <v>2537</v>
      </c>
      <c r="D2461" s="977" t="s">
        <v>1113</v>
      </c>
      <c r="E2461" s="571">
        <v>231</v>
      </c>
      <c r="F2461" s="568">
        <v>244</v>
      </c>
      <c r="G2461" s="568" t="s">
        <v>1129</v>
      </c>
      <c r="H2461" s="568"/>
      <c r="I2461" s="922"/>
      <c r="J2461" s="570" t="s">
        <v>1127</v>
      </c>
      <c r="K2461" s="565"/>
      <c r="L2461" s="675"/>
      <c r="M2461" s="565"/>
      <c r="N2461" s="1078"/>
      <c r="O2461" s="565"/>
      <c r="P2461" s="565"/>
      <c r="Q2461" s="1078"/>
      <c r="R2461" s="1078"/>
      <c r="S2461" s="1078"/>
      <c r="T2461" s="565"/>
      <c r="U2461" s="565"/>
      <c r="V2461" s="565"/>
      <c r="W2461" s="565"/>
      <c r="X2461" s="565"/>
      <c r="Y2461" s="565"/>
      <c r="Z2461" s="565"/>
      <c r="AA2461" s="565"/>
      <c r="AB2461" s="565"/>
      <c r="AC2461" s="565"/>
      <c r="AD2461" s="565"/>
      <c r="AE2461" s="565"/>
      <c r="AF2461" s="565" t="s">
        <v>1128</v>
      </c>
      <c r="AG2461" s="565" t="s">
        <v>942</v>
      </c>
      <c r="AH2461" s="565"/>
      <c r="AI2461" s="1360">
        <v>186.93</v>
      </c>
      <c r="AJ2461" s="580"/>
      <c r="AM2461"/>
      <c r="AO2461" t="e">
        <v>#NAME?</v>
      </c>
    </row>
    <row r="2462" spans="1:41" ht="14.45" customHeight="1" outlineLevel="1" x14ac:dyDescent="0.2">
      <c r="A2462" s="231"/>
      <c r="B2462" s="781" t="s">
        <v>2276</v>
      </c>
      <c r="C2462" s="977" t="s">
        <v>2537</v>
      </c>
      <c r="D2462" s="977" t="s">
        <v>1113</v>
      </c>
      <c r="E2462" s="571">
        <v>231</v>
      </c>
      <c r="F2462" s="568">
        <v>244</v>
      </c>
      <c r="G2462" s="568" t="s">
        <v>1131</v>
      </c>
      <c r="H2462" s="568"/>
      <c r="I2462" s="922"/>
      <c r="J2462" s="570" t="s">
        <v>1130</v>
      </c>
      <c r="K2462" s="565"/>
      <c r="L2462" s="675"/>
      <c r="M2462" s="565"/>
      <c r="N2462" s="1078"/>
      <c r="O2462" s="565"/>
      <c r="P2462" s="565"/>
      <c r="Q2462" s="1078"/>
      <c r="R2462" s="1078"/>
      <c r="S2462" s="1078"/>
      <c r="T2462" s="565"/>
      <c r="U2462" s="565"/>
      <c r="V2462" s="565"/>
      <c r="W2462" s="565"/>
      <c r="X2462" s="565"/>
      <c r="Y2462" s="565"/>
      <c r="Z2462" s="565"/>
      <c r="AA2462" s="565"/>
      <c r="AB2462" s="565"/>
      <c r="AC2462" s="565"/>
      <c r="AD2462" s="565"/>
      <c r="AE2462" s="565"/>
      <c r="AF2462" s="565" t="s">
        <v>1128</v>
      </c>
      <c r="AG2462" s="565" t="s">
        <v>942</v>
      </c>
      <c r="AH2462" s="565"/>
      <c r="AI2462" s="1360">
        <v>200.58</v>
      </c>
      <c r="AJ2462" s="580"/>
      <c r="AM2462"/>
      <c r="AO2462" t="e">
        <v>#NAME?</v>
      </c>
    </row>
    <row r="2463" spans="1:41" ht="14.45" customHeight="1" outlineLevel="1" x14ac:dyDescent="0.2">
      <c r="A2463" s="231"/>
      <c r="B2463" s="781" t="s">
        <v>2276</v>
      </c>
      <c r="C2463" s="977" t="s">
        <v>2537</v>
      </c>
      <c r="D2463" s="977" t="s">
        <v>1113</v>
      </c>
      <c r="E2463" s="571">
        <v>231</v>
      </c>
      <c r="F2463" s="568">
        <v>244</v>
      </c>
      <c r="G2463" s="568" t="s">
        <v>3548</v>
      </c>
      <c r="H2463" s="568"/>
      <c r="I2463" s="922"/>
      <c r="J2463" s="570" t="s">
        <v>3549</v>
      </c>
      <c r="K2463" s="565"/>
      <c r="L2463" s="675"/>
      <c r="M2463" s="565"/>
      <c r="N2463" s="1078"/>
      <c r="O2463" s="565"/>
      <c r="P2463" s="565"/>
      <c r="Q2463" s="1078"/>
      <c r="R2463" s="1078"/>
      <c r="S2463" s="1078"/>
      <c r="T2463" s="565"/>
      <c r="U2463" s="565"/>
      <c r="V2463" s="565"/>
      <c r="W2463" s="565"/>
      <c r="X2463" s="565"/>
      <c r="Y2463" s="565"/>
      <c r="Z2463" s="565"/>
      <c r="AA2463" s="565"/>
      <c r="AB2463" s="565"/>
      <c r="AC2463" s="565"/>
      <c r="AD2463" s="565"/>
      <c r="AE2463" s="565"/>
      <c r="AF2463" s="565" t="s">
        <v>1128</v>
      </c>
      <c r="AG2463" s="565" t="s">
        <v>942</v>
      </c>
      <c r="AH2463" s="565"/>
      <c r="AI2463" s="1360">
        <v>186.93</v>
      </c>
      <c r="AJ2463" s="580"/>
      <c r="AM2463"/>
    </row>
    <row r="2464" spans="1:41" ht="14.45" customHeight="1" outlineLevel="1" x14ac:dyDescent="0.2">
      <c r="A2464" s="231"/>
      <c r="B2464" s="781" t="s">
        <v>2276</v>
      </c>
      <c r="C2464" s="977" t="s">
        <v>2537</v>
      </c>
      <c r="D2464" s="977" t="s">
        <v>1113</v>
      </c>
      <c r="E2464" s="571">
        <v>231</v>
      </c>
      <c r="F2464" s="568">
        <v>244</v>
      </c>
      <c r="G2464" s="568" t="s">
        <v>1133</v>
      </c>
      <c r="H2464" s="568"/>
      <c r="I2464" s="922"/>
      <c r="J2464" s="570" t="s">
        <v>1132</v>
      </c>
      <c r="K2464" s="565"/>
      <c r="L2464" s="675"/>
      <c r="M2464" s="565"/>
      <c r="N2464" s="1078"/>
      <c r="O2464" s="565"/>
      <c r="P2464" s="565"/>
      <c r="Q2464" s="1078"/>
      <c r="R2464" s="1078"/>
      <c r="S2464" s="1078"/>
      <c r="T2464" s="565"/>
      <c r="U2464" s="565"/>
      <c r="V2464" s="565"/>
      <c r="W2464" s="565"/>
      <c r="X2464" s="565"/>
      <c r="Y2464" s="565"/>
      <c r="Z2464" s="565"/>
      <c r="AA2464" s="565"/>
      <c r="AB2464" s="565"/>
      <c r="AC2464" s="565"/>
      <c r="AD2464" s="565"/>
      <c r="AE2464" s="565"/>
      <c r="AF2464" s="565" t="s">
        <v>1128</v>
      </c>
      <c r="AG2464" s="565" t="s">
        <v>942</v>
      </c>
      <c r="AH2464" s="565"/>
      <c r="AI2464" s="1360">
        <v>254.6</v>
      </c>
      <c r="AJ2464" s="580"/>
      <c r="AM2464"/>
      <c r="AO2464" t="e">
        <v>#NAME?</v>
      </c>
    </row>
    <row r="2465" spans="1:41" ht="14.45" customHeight="1" outlineLevel="1" x14ac:dyDescent="0.2">
      <c r="A2465" s="231"/>
      <c r="B2465" s="781" t="s">
        <v>2276</v>
      </c>
      <c r="C2465" s="977" t="s">
        <v>2537</v>
      </c>
      <c r="D2465" s="977" t="s">
        <v>1113</v>
      </c>
      <c r="E2465" s="571">
        <v>231</v>
      </c>
      <c r="F2465" s="568">
        <v>244</v>
      </c>
      <c r="G2465" s="568" t="s">
        <v>1135</v>
      </c>
      <c r="H2465" s="568"/>
      <c r="I2465" s="922"/>
      <c r="J2465" s="570" t="s">
        <v>1134</v>
      </c>
      <c r="K2465" s="565"/>
      <c r="L2465" s="675"/>
      <c r="M2465" s="565"/>
      <c r="N2465" s="1078"/>
      <c r="O2465" s="565"/>
      <c r="P2465" s="565"/>
      <c r="Q2465" s="1078"/>
      <c r="R2465" s="1078"/>
      <c r="S2465" s="1078"/>
      <c r="T2465" s="565"/>
      <c r="U2465" s="565"/>
      <c r="V2465" s="565"/>
      <c r="W2465" s="565"/>
      <c r="X2465" s="565"/>
      <c r="Y2465" s="565"/>
      <c r="Z2465" s="565"/>
      <c r="AA2465" s="565"/>
      <c r="AB2465" s="565"/>
      <c r="AC2465" s="565"/>
      <c r="AD2465" s="565"/>
      <c r="AE2465" s="565"/>
      <c r="AF2465" s="565" t="s">
        <v>1128</v>
      </c>
      <c r="AG2465" s="565" t="s">
        <v>942</v>
      </c>
      <c r="AH2465" s="565"/>
      <c r="AI2465" s="1360">
        <v>254.6</v>
      </c>
      <c r="AJ2465" s="580"/>
      <c r="AM2465"/>
      <c r="AO2465" t="e">
        <v>#NAME?</v>
      </c>
    </row>
    <row r="2466" spans="1:41" ht="14.45" customHeight="1" outlineLevel="1" x14ac:dyDescent="0.2">
      <c r="A2466" s="231"/>
      <c r="B2466" s="781" t="s">
        <v>2276</v>
      </c>
      <c r="C2466" s="977" t="s">
        <v>2537</v>
      </c>
      <c r="D2466" s="977" t="s">
        <v>1113</v>
      </c>
      <c r="E2466" s="571">
        <v>231</v>
      </c>
      <c r="F2466" s="568">
        <v>244</v>
      </c>
      <c r="G2466" s="568" t="s">
        <v>1137</v>
      </c>
      <c r="H2466" s="568"/>
      <c r="I2466" s="922"/>
      <c r="J2466" s="570" t="s">
        <v>1136</v>
      </c>
      <c r="K2466" s="565"/>
      <c r="L2466" s="675"/>
      <c r="M2466" s="565"/>
      <c r="N2466" s="1078"/>
      <c r="O2466" s="565"/>
      <c r="P2466" s="565"/>
      <c r="Q2466" s="1078"/>
      <c r="R2466" s="1078"/>
      <c r="S2466" s="1078"/>
      <c r="T2466" s="565"/>
      <c r="U2466" s="565"/>
      <c r="V2466" s="565"/>
      <c r="W2466" s="565"/>
      <c r="X2466" s="565"/>
      <c r="Y2466" s="565"/>
      <c r="Z2466" s="565"/>
      <c r="AA2466" s="565"/>
      <c r="AB2466" s="565"/>
      <c r="AC2466" s="565"/>
      <c r="AD2466" s="565"/>
      <c r="AE2466" s="565"/>
      <c r="AF2466" s="565" t="s">
        <v>1125</v>
      </c>
      <c r="AG2466" s="565" t="s">
        <v>942</v>
      </c>
      <c r="AH2466" s="565"/>
      <c r="AI2466" s="1360">
        <v>254.6</v>
      </c>
      <c r="AJ2466" s="580"/>
      <c r="AM2466"/>
      <c r="AO2466" t="e">
        <v>#NAME?</v>
      </c>
    </row>
    <row r="2467" spans="1:41" ht="14.45" customHeight="1" outlineLevel="1" x14ac:dyDescent="0.2">
      <c r="A2467" s="231"/>
      <c r="B2467" s="781" t="s">
        <v>2276</v>
      </c>
      <c r="C2467" s="977" t="s">
        <v>2537</v>
      </c>
      <c r="D2467" s="977" t="s">
        <v>1113</v>
      </c>
      <c r="E2467" s="571">
        <v>231</v>
      </c>
      <c r="F2467" s="568">
        <v>244</v>
      </c>
      <c r="G2467" s="568" t="s">
        <v>1139</v>
      </c>
      <c r="H2467" s="568"/>
      <c r="I2467" s="922"/>
      <c r="J2467" s="570" t="s">
        <v>1138</v>
      </c>
      <c r="K2467" s="565"/>
      <c r="L2467" s="675"/>
      <c r="M2467" s="565"/>
      <c r="N2467" s="1078"/>
      <c r="O2467" s="565"/>
      <c r="P2467" s="565"/>
      <c r="Q2467" s="1078"/>
      <c r="R2467" s="1078"/>
      <c r="S2467" s="1078"/>
      <c r="T2467" s="565"/>
      <c r="U2467" s="565"/>
      <c r="V2467" s="565"/>
      <c r="W2467" s="565"/>
      <c r="X2467" s="565"/>
      <c r="Y2467" s="565"/>
      <c r="Z2467" s="565"/>
      <c r="AA2467" s="565"/>
      <c r="AB2467" s="565"/>
      <c r="AC2467" s="565"/>
      <c r="AD2467" s="565"/>
      <c r="AE2467" s="565"/>
      <c r="AF2467" s="565" t="s">
        <v>1128</v>
      </c>
      <c r="AG2467" s="565" t="s">
        <v>942</v>
      </c>
      <c r="AH2467" s="565"/>
      <c r="AI2467" s="1360">
        <v>254.6</v>
      </c>
      <c r="AJ2467" s="580"/>
      <c r="AM2467"/>
      <c r="AO2467" t="e">
        <v>#NAME?</v>
      </c>
    </row>
    <row r="2468" spans="1:41" ht="14.45" customHeight="1" outlineLevel="1" x14ac:dyDescent="0.2">
      <c r="A2468" s="231"/>
      <c r="B2468" s="781" t="s">
        <v>2276</v>
      </c>
      <c r="C2468" s="977" t="s">
        <v>2537</v>
      </c>
      <c r="D2468" s="977" t="s">
        <v>1113</v>
      </c>
      <c r="E2468" s="571">
        <v>231</v>
      </c>
      <c r="F2468" s="568">
        <v>244</v>
      </c>
      <c r="G2468" s="568" t="s">
        <v>1141</v>
      </c>
      <c r="H2468" s="568"/>
      <c r="I2468" s="922"/>
      <c r="J2468" s="570" t="s">
        <v>1140</v>
      </c>
      <c r="K2468" s="565"/>
      <c r="L2468" s="675"/>
      <c r="M2468" s="565"/>
      <c r="N2468" s="1078"/>
      <c r="O2468" s="565"/>
      <c r="P2468" s="565"/>
      <c r="Q2468" s="1078"/>
      <c r="R2468" s="1078"/>
      <c r="S2468" s="1078"/>
      <c r="T2468" s="565"/>
      <c r="U2468" s="565"/>
      <c r="V2468" s="565"/>
      <c r="W2468" s="565"/>
      <c r="X2468" s="565"/>
      <c r="Y2468" s="565"/>
      <c r="Z2468" s="565"/>
      <c r="AA2468" s="565"/>
      <c r="AB2468" s="565"/>
      <c r="AC2468" s="565"/>
      <c r="AD2468" s="565"/>
      <c r="AE2468" s="565"/>
      <c r="AF2468" s="565" t="s">
        <v>1128</v>
      </c>
      <c r="AG2468" s="565" t="s">
        <v>942</v>
      </c>
      <c r="AH2468" s="565"/>
      <c r="AI2468" s="1360">
        <v>308.62</v>
      </c>
      <c r="AJ2468" s="580"/>
      <c r="AM2468"/>
      <c r="AO2468" t="e">
        <v>#NAME?</v>
      </c>
    </row>
    <row r="2469" spans="1:41" ht="14.45" customHeight="1" outlineLevel="1" x14ac:dyDescent="0.2">
      <c r="A2469" s="231"/>
      <c r="B2469" s="781" t="s">
        <v>2276</v>
      </c>
      <c r="C2469" s="977" t="s">
        <v>2537</v>
      </c>
      <c r="D2469" s="977" t="s">
        <v>1113</v>
      </c>
      <c r="E2469" s="571">
        <v>231</v>
      </c>
      <c r="F2469" s="568">
        <v>244</v>
      </c>
      <c r="G2469" s="568" t="s">
        <v>1143</v>
      </c>
      <c r="H2469" s="568"/>
      <c r="I2469" s="922"/>
      <c r="J2469" s="570" t="s">
        <v>1142</v>
      </c>
      <c r="K2469" s="565"/>
      <c r="L2469" s="675"/>
      <c r="M2469" s="565"/>
      <c r="N2469" s="1078"/>
      <c r="O2469" s="565"/>
      <c r="P2469" s="565"/>
      <c r="Q2469" s="1078"/>
      <c r="R2469" s="1078"/>
      <c r="S2469" s="1078"/>
      <c r="T2469" s="565"/>
      <c r="U2469" s="565"/>
      <c r="V2469" s="565"/>
      <c r="W2469" s="565"/>
      <c r="X2469" s="565"/>
      <c r="Y2469" s="565"/>
      <c r="Z2469" s="565"/>
      <c r="AA2469" s="565"/>
      <c r="AB2469" s="565"/>
      <c r="AC2469" s="565"/>
      <c r="AD2469" s="565"/>
      <c r="AE2469" s="565"/>
      <c r="AF2469" s="565" t="s">
        <v>1128</v>
      </c>
      <c r="AG2469" s="565" t="s">
        <v>942</v>
      </c>
      <c r="AH2469" s="565"/>
      <c r="AI2469" s="1360">
        <v>308.62</v>
      </c>
      <c r="AJ2469" s="580"/>
      <c r="AM2469"/>
      <c r="AO2469" t="e">
        <v>#NAME?</v>
      </c>
    </row>
    <row r="2470" spans="1:41" ht="14.45" customHeight="1" outlineLevel="1" x14ac:dyDescent="0.2">
      <c r="A2470" s="793"/>
      <c r="B2470" s="783" t="s">
        <v>2276</v>
      </c>
      <c r="C2470" s="982" t="s">
        <v>2537</v>
      </c>
      <c r="D2470" s="982" t="s">
        <v>1113</v>
      </c>
      <c r="E2470" s="579" t="s">
        <v>698</v>
      </c>
      <c r="F2470" s="576"/>
      <c r="G2470" s="603" t="s">
        <v>1145</v>
      </c>
      <c r="H2470" s="576"/>
      <c r="I2470" s="926"/>
      <c r="J2470" s="601" t="s">
        <v>1144</v>
      </c>
      <c r="K2470" s="602"/>
      <c r="L2470" s="677"/>
      <c r="M2470" s="602"/>
      <c r="N2470" s="1084"/>
      <c r="O2470" s="602"/>
      <c r="P2470" s="602"/>
      <c r="Q2470" s="1084"/>
      <c r="R2470" s="1084"/>
      <c r="S2470" s="1084"/>
      <c r="T2470" s="602"/>
      <c r="U2470" s="602"/>
      <c r="V2470" s="602"/>
      <c r="W2470" s="602"/>
      <c r="X2470" s="602"/>
      <c r="Y2470" s="602"/>
      <c r="Z2470" s="602"/>
      <c r="AA2470" s="602"/>
      <c r="AB2470" s="602"/>
      <c r="AC2470" s="602"/>
      <c r="AD2470" s="602"/>
      <c r="AE2470" s="602"/>
      <c r="AF2470" s="602" t="s">
        <v>1114</v>
      </c>
      <c r="AG2470" s="602" t="s">
        <v>1118</v>
      </c>
      <c r="AH2470" s="602"/>
      <c r="AI2470" s="599"/>
      <c r="AJ2470" s="585"/>
      <c r="AM2470"/>
      <c r="AO2470" t="e">
        <v>#NAME?</v>
      </c>
    </row>
    <row r="2471" spans="1:41" ht="14.45" customHeight="1" outlineLevel="1" x14ac:dyDescent="0.2">
      <c r="A2471" s="231"/>
      <c r="B2471" s="781" t="s">
        <v>2276</v>
      </c>
      <c r="C2471" s="977" t="s">
        <v>2537</v>
      </c>
      <c r="D2471" s="977" t="s">
        <v>1113</v>
      </c>
      <c r="E2471" s="571">
        <v>231</v>
      </c>
      <c r="F2471" s="568">
        <v>244</v>
      </c>
      <c r="G2471" s="568" t="s">
        <v>1148</v>
      </c>
      <c r="H2471" s="568"/>
      <c r="I2471" s="922"/>
      <c r="J2471" s="570" t="s">
        <v>1146</v>
      </c>
      <c r="K2471" s="565"/>
      <c r="L2471" s="675"/>
      <c r="M2471" s="565"/>
      <c r="N2471" s="1078"/>
      <c r="O2471" s="565"/>
      <c r="P2471" s="565"/>
      <c r="Q2471" s="1078"/>
      <c r="R2471" s="1078"/>
      <c r="S2471" s="1078"/>
      <c r="T2471" s="565"/>
      <c r="U2471" s="565"/>
      <c r="V2471" s="565"/>
      <c r="W2471" s="565"/>
      <c r="X2471" s="565"/>
      <c r="Y2471" s="565"/>
      <c r="Z2471" s="565"/>
      <c r="AA2471" s="565"/>
      <c r="AB2471" s="565"/>
      <c r="AC2471" s="565"/>
      <c r="AD2471" s="565"/>
      <c r="AE2471" s="565"/>
      <c r="AF2471" s="565" t="s">
        <v>1147</v>
      </c>
      <c r="AG2471" s="565" t="s">
        <v>942</v>
      </c>
      <c r="AH2471" s="565"/>
      <c r="AI2471" s="1360">
        <v>186.93</v>
      </c>
      <c r="AJ2471" s="580"/>
      <c r="AM2471"/>
      <c r="AO2471" t="e">
        <v>#NAME?</v>
      </c>
    </row>
    <row r="2472" spans="1:41" ht="14.45" customHeight="1" outlineLevel="1" x14ac:dyDescent="0.2">
      <c r="A2472" s="231"/>
      <c r="B2472" s="781" t="s">
        <v>2276</v>
      </c>
      <c r="C2472" s="977" t="s">
        <v>2537</v>
      </c>
      <c r="D2472" s="977" t="s">
        <v>1113</v>
      </c>
      <c r="E2472" s="571">
        <v>231</v>
      </c>
      <c r="F2472" s="568">
        <v>244</v>
      </c>
      <c r="G2472" s="568" t="s">
        <v>1151</v>
      </c>
      <c r="H2472" s="568"/>
      <c r="I2472" s="922"/>
      <c r="J2472" s="570" t="s">
        <v>1149</v>
      </c>
      <c r="K2472" s="565"/>
      <c r="L2472" s="675"/>
      <c r="M2472" s="565"/>
      <c r="N2472" s="1078"/>
      <c r="O2472" s="565"/>
      <c r="P2472" s="565"/>
      <c r="Q2472" s="1078"/>
      <c r="R2472" s="1078"/>
      <c r="S2472" s="1078"/>
      <c r="T2472" s="565"/>
      <c r="U2472" s="565"/>
      <c r="V2472" s="565"/>
      <c r="W2472" s="565"/>
      <c r="X2472" s="565"/>
      <c r="Y2472" s="565"/>
      <c r="Z2472" s="565"/>
      <c r="AA2472" s="565"/>
      <c r="AB2472" s="565"/>
      <c r="AC2472" s="565"/>
      <c r="AD2472" s="565"/>
      <c r="AE2472" s="565"/>
      <c r="AF2472" s="565" t="s">
        <v>1150</v>
      </c>
      <c r="AG2472" s="565" t="s">
        <v>942</v>
      </c>
      <c r="AH2472" s="565"/>
      <c r="AI2472" s="1360">
        <v>194.3</v>
      </c>
      <c r="AJ2472" s="580"/>
      <c r="AM2472"/>
      <c r="AO2472" t="e">
        <v>#NAME?</v>
      </c>
    </row>
    <row r="2473" spans="1:41" ht="14.45" customHeight="1" outlineLevel="1" x14ac:dyDescent="0.2">
      <c r="A2473" s="231"/>
      <c r="B2473" s="781" t="s">
        <v>2276</v>
      </c>
      <c r="C2473" s="977" t="s">
        <v>2537</v>
      </c>
      <c r="D2473" s="977" t="s">
        <v>1113</v>
      </c>
      <c r="E2473" s="571">
        <v>231</v>
      </c>
      <c r="F2473" s="568">
        <v>244</v>
      </c>
      <c r="G2473" s="568" t="s">
        <v>1153</v>
      </c>
      <c r="H2473" s="568"/>
      <c r="I2473" s="922"/>
      <c r="J2473" s="570" t="s">
        <v>1152</v>
      </c>
      <c r="K2473" s="565"/>
      <c r="L2473" s="675"/>
      <c r="M2473" s="565"/>
      <c r="N2473" s="1078"/>
      <c r="O2473" s="565"/>
      <c r="P2473" s="565"/>
      <c r="Q2473" s="1078"/>
      <c r="R2473" s="1078"/>
      <c r="S2473" s="1078"/>
      <c r="T2473" s="565"/>
      <c r="U2473" s="565"/>
      <c r="V2473" s="565"/>
      <c r="W2473" s="565"/>
      <c r="X2473" s="565"/>
      <c r="Y2473" s="565"/>
      <c r="Z2473" s="565"/>
      <c r="AA2473" s="565"/>
      <c r="AB2473" s="565"/>
      <c r="AC2473" s="565"/>
      <c r="AD2473" s="565"/>
      <c r="AE2473" s="565"/>
      <c r="AF2473" s="565" t="s">
        <v>1147</v>
      </c>
      <c r="AG2473" s="565" t="s">
        <v>942</v>
      </c>
      <c r="AH2473" s="565"/>
      <c r="AI2473" s="1360">
        <v>186.93</v>
      </c>
      <c r="AJ2473" s="580"/>
      <c r="AM2473"/>
      <c r="AO2473" t="e">
        <v>#NAME?</v>
      </c>
    </row>
    <row r="2474" spans="1:41" ht="14.45" customHeight="1" outlineLevel="1" x14ac:dyDescent="0.2">
      <c r="A2474" s="231"/>
      <c r="B2474" s="781" t="s">
        <v>2276</v>
      </c>
      <c r="C2474" s="977" t="s">
        <v>2537</v>
      </c>
      <c r="D2474" s="977" t="s">
        <v>1113</v>
      </c>
      <c r="E2474" s="571">
        <v>231</v>
      </c>
      <c r="F2474" s="568">
        <v>244</v>
      </c>
      <c r="G2474" s="568" t="s">
        <v>1155</v>
      </c>
      <c r="H2474" s="568"/>
      <c r="I2474" s="922"/>
      <c r="J2474" s="570" t="s">
        <v>1154</v>
      </c>
      <c r="K2474" s="565"/>
      <c r="L2474" s="675"/>
      <c r="M2474" s="565"/>
      <c r="N2474" s="1078"/>
      <c r="O2474" s="565"/>
      <c r="P2474" s="565"/>
      <c r="Q2474" s="1078"/>
      <c r="R2474" s="1078"/>
      <c r="S2474" s="1078"/>
      <c r="T2474" s="565"/>
      <c r="U2474" s="565"/>
      <c r="V2474" s="565"/>
      <c r="W2474" s="565"/>
      <c r="X2474" s="565"/>
      <c r="Y2474" s="565"/>
      <c r="Z2474" s="565"/>
      <c r="AA2474" s="565"/>
      <c r="AB2474" s="565"/>
      <c r="AC2474" s="565"/>
      <c r="AD2474" s="565"/>
      <c r="AE2474" s="565"/>
      <c r="AF2474" s="565" t="s">
        <v>1150</v>
      </c>
      <c r="AG2474" s="565" t="s">
        <v>942</v>
      </c>
      <c r="AH2474" s="565"/>
      <c r="AI2474" s="1360">
        <v>186.93</v>
      </c>
      <c r="AJ2474" s="580"/>
      <c r="AM2474"/>
      <c r="AO2474" t="e">
        <v>#NAME?</v>
      </c>
    </row>
    <row r="2475" spans="1:41" ht="14.45" customHeight="1" outlineLevel="1" x14ac:dyDescent="0.2">
      <c r="A2475" s="231"/>
      <c r="B2475" s="781" t="s">
        <v>2276</v>
      </c>
      <c r="C2475" s="977" t="s">
        <v>2537</v>
      </c>
      <c r="D2475" s="977" t="s">
        <v>1113</v>
      </c>
      <c r="E2475" s="571">
        <v>231</v>
      </c>
      <c r="F2475" s="568">
        <v>244</v>
      </c>
      <c r="G2475" s="568" t="s">
        <v>1157</v>
      </c>
      <c r="H2475" s="568"/>
      <c r="I2475" s="922"/>
      <c r="J2475" s="570" t="s">
        <v>1156</v>
      </c>
      <c r="K2475" s="565"/>
      <c r="L2475" s="675"/>
      <c r="M2475" s="565"/>
      <c r="N2475" s="1078"/>
      <c r="O2475" s="565"/>
      <c r="P2475" s="565"/>
      <c r="Q2475" s="1078"/>
      <c r="R2475" s="1078"/>
      <c r="S2475" s="1078"/>
      <c r="T2475" s="565"/>
      <c r="U2475" s="565"/>
      <c r="V2475" s="565"/>
      <c r="W2475" s="565"/>
      <c r="X2475" s="565"/>
      <c r="Y2475" s="565"/>
      <c r="Z2475" s="565"/>
      <c r="AA2475" s="565"/>
      <c r="AB2475" s="565"/>
      <c r="AC2475" s="565"/>
      <c r="AD2475" s="565"/>
      <c r="AE2475" s="565"/>
      <c r="AF2475" s="565" t="s">
        <v>1147</v>
      </c>
      <c r="AG2475" s="565" t="s">
        <v>942</v>
      </c>
      <c r="AH2475" s="565"/>
      <c r="AI2475" s="1360">
        <v>186.93</v>
      </c>
      <c r="AJ2475" s="580"/>
      <c r="AM2475"/>
      <c r="AO2475" t="e">
        <v>#NAME?</v>
      </c>
    </row>
    <row r="2476" spans="1:41" ht="14.45" customHeight="1" outlineLevel="1" x14ac:dyDescent="0.2">
      <c r="A2476" s="231"/>
      <c r="B2476" s="781" t="s">
        <v>2276</v>
      </c>
      <c r="C2476" s="977" t="s">
        <v>2537</v>
      </c>
      <c r="D2476" s="977" t="s">
        <v>1113</v>
      </c>
      <c r="E2476" s="571">
        <v>231</v>
      </c>
      <c r="F2476" s="568">
        <v>244</v>
      </c>
      <c r="G2476" s="568" t="s">
        <v>1159</v>
      </c>
      <c r="H2476" s="568"/>
      <c r="I2476" s="922"/>
      <c r="J2476" s="570" t="s">
        <v>1158</v>
      </c>
      <c r="K2476" s="565"/>
      <c r="L2476" s="675"/>
      <c r="M2476" s="565"/>
      <c r="N2476" s="1078"/>
      <c r="O2476" s="565"/>
      <c r="P2476" s="565"/>
      <c r="Q2476" s="1078"/>
      <c r="R2476" s="1078"/>
      <c r="S2476" s="1078"/>
      <c r="T2476" s="565"/>
      <c r="U2476" s="565"/>
      <c r="V2476" s="565"/>
      <c r="W2476" s="565"/>
      <c r="X2476" s="565"/>
      <c r="Y2476" s="565"/>
      <c r="Z2476" s="565"/>
      <c r="AA2476" s="565"/>
      <c r="AB2476" s="565"/>
      <c r="AC2476" s="565"/>
      <c r="AD2476" s="565"/>
      <c r="AE2476" s="565"/>
      <c r="AF2476" s="565" t="s">
        <v>1150</v>
      </c>
      <c r="AG2476" s="565" t="s">
        <v>942</v>
      </c>
      <c r="AH2476" s="565"/>
      <c r="AI2476" s="1360">
        <v>186.93</v>
      </c>
      <c r="AJ2476" s="580"/>
      <c r="AM2476"/>
      <c r="AO2476" t="e">
        <v>#NAME?</v>
      </c>
    </row>
    <row r="2477" spans="1:41" ht="14.45" customHeight="1" outlineLevel="1" x14ac:dyDescent="0.2">
      <c r="A2477" s="231"/>
      <c r="B2477" s="781" t="s">
        <v>2276</v>
      </c>
      <c r="C2477" s="977" t="s">
        <v>2537</v>
      </c>
      <c r="D2477" s="977" t="s">
        <v>1113</v>
      </c>
      <c r="E2477" s="571">
        <v>231</v>
      </c>
      <c r="F2477" s="568">
        <v>244</v>
      </c>
      <c r="G2477" s="568" t="s">
        <v>1161</v>
      </c>
      <c r="H2477" s="568"/>
      <c r="I2477" s="922"/>
      <c r="J2477" s="570" t="s">
        <v>1160</v>
      </c>
      <c r="K2477" s="565"/>
      <c r="L2477" s="675"/>
      <c r="M2477" s="565"/>
      <c r="N2477" s="1078"/>
      <c r="O2477" s="565"/>
      <c r="P2477" s="565"/>
      <c r="Q2477" s="1078"/>
      <c r="R2477" s="1078"/>
      <c r="S2477" s="1078"/>
      <c r="T2477" s="565"/>
      <c r="U2477" s="565"/>
      <c r="V2477" s="565"/>
      <c r="W2477" s="565"/>
      <c r="X2477" s="565"/>
      <c r="Y2477" s="565"/>
      <c r="Z2477" s="565"/>
      <c r="AA2477" s="565"/>
      <c r="AB2477" s="565"/>
      <c r="AC2477" s="565"/>
      <c r="AD2477" s="565"/>
      <c r="AE2477" s="565"/>
      <c r="AF2477" s="565" t="s">
        <v>1150</v>
      </c>
      <c r="AG2477" s="565" t="s">
        <v>942</v>
      </c>
      <c r="AH2477" s="565"/>
      <c r="AI2477" s="1360">
        <v>186.93</v>
      </c>
      <c r="AJ2477" s="580"/>
      <c r="AM2477"/>
      <c r="AO2477" t="e">
        <v>#NAME?</v>
      </c>
    </row>
    <row r="2478" spans="1:41" ht="14.45" customHeight="1" outlineLevel="1" x14ac:dyDescent="0.2">
      <c r="A2478" s="231"/>
      <c r="B2478" s="781" t="s">
        <v>2276</v>
      </c>
      <c r="C2478" s="977" t="s">
        <v>2537</v>
      </c>
      <c r="D2478" s="977" t="s">
        <v>1113</v>
      </c>
      <c r="E2478" s="571">
        <v>231</v>
      </c>
      <c r="F2478" s="568">
        <v>244</v>
      </c>
      <c r="G2478" s="568" t="s">
        <v>1163</v>
      </c>
      <c r="H2478" s="568"/>
      <c r="I2478" s="922"/>
      <c r="J2478" s="570" t="s">
        <v>1162</v>
      </c>
      <c r="K2478" s="565"/>
      <c r="L2478" s="675"/>
      <c r="M2478" s="565"/>
      <c r="N2478" s="1078"/>
      <c r="O2478" s="565"/>
      <c r="P2478" s="565"/>
      <c r="Q2478" s="1078"/>
      <c r="R2478" s="1078"/>
      <c r="S2478" s="1078"/>
      <c r="T2478" s="565"/>
      <c r="U2478" s="565"/>
      <c r="V2478" s="565"/>
      <c r="W2478" s="565"/>
      <c r="X2478" s="565"/>
      <c r="Y2478" s="565"/>
      <c r="Z2478" s="565"/>
      <c r="AA2478" s="565"/>
      <c r="AB2478" s="565"/>
      <c r="AC2478" s="565"/>
      <c r="AD2478" s="565"/>
      <c r="AE2478" s="565"/>
      <c r="AF2478" s="565" t="s">
        <v>1150</v>
      </c>
      <c r="AG2478" s="565" t="s">
        <v>942</v>
      </c>
      <c r="AH2478" s="565"/>
      <c r="AI2478" s="1360">
        <v>186.93</v>
      </c>
      <c r="AJ2478" s="580"/>
      <c r="AM2478"/>
      <c r="AO2478" t="e">
        <v>#NAME?</v>
      </c>
    </row>
    <row r="2479" spans="1:41" ht="14.45" customHeight="1" outlineLevel="1" x14ac:dyDescent="0.2">
      <c r="A2479" s="231"/>
      <c r="B2479" s="781" t="s">
        <v>2276</v>
      </c>
      <c r="C2479" s="977" t="s">
        <v>2537</v>
      </c>
      <c r="D2479" s="977" t="s">
        <v>1113</v>
      </c>
      <c r="E2479" s="571">
        <v>231</v>
      </c>
      <c r="F2479" s="568">
        <v>244</v>
      </c>
      <c r="G2479" s="568" t="s">
        <v>1165</v>
      </c>
      <c r="H2479" s="568"/>
      <c r="I2479" s="922"/>
      <c r="J2479" s="570" t="s">
        <v>1164</v>
      </c>
      <c r="K2479" s="565"/>
      <c r="L2479" s="675"/>
      <c r="M2479" s="565"/>
      <c r="N2479" s="1078"/>
      <c r="O2479" s="565"/>
      <c r="P2479" s="565"/>
      <c r="Q2479" s="1078"/>
      <c r="R2479" s="1078"/>
      <c r="S2479" s="1078"/>
      <c r="T2479" s="565"/>
      <c r="U2479" s="565"/>
      <c r="V2479" s="565"/>
      <c r="W2479" s="565"/>
      <c r="X2479" s="565"/>
      <c r="Y2479" s="565"/>
      <c r="Z2479" s="565"/>
      <c r="AA2479" s="565"/>
      <c r="AB2479" s="565"/>
      <c r="AC2479" s="565"/>
      <c r="AD2479" s="565"/>
      <c r="AE2479" s="565"/>
      <c r="AF2479" s="565" t="s">
        <v>1150</v>
      </c>
      <c r="AG2479" s="565" t="s">
        <v>942</v>
      </c>
      <c r="AH2479" s="565"/>
      <c r="AI2479" s="1360">
        <v>194.3</v>
      </c>
      <c r="AJ2479" s="580"/>
      <c r="AM2479"/>
      <c r="AO2479" t="e">
        <v>#NAME?</v>
      </c>
    </row>
    <row r="2480" spans="1:41" ht="14.45" customHeight="1" outlineLevel="1" x14ac:dyDescent="0.2">
      <c r="A2480" s="231"/>
      <c r="B2480" s="781" t="s">
        <v>2276</v>
      </c>
      <c r="C2480" s="977" t="s">
        <v>2537</v>
      </c>
      <c r="D2480" s="977" t="s">
        <v>1113</v>
      </c>
      <c r="E2480" s="571">
        <v>231</v>
      </c>
      <c r="F2480" s="568">
        <v>244</v>
      </c>
      <c r="G2480" s="568" t="s">
        <v>1167</v>
      </c>
      <c r="H2480" s="568"/>
      <c r="I2480" s="922"/>
      <c r="J2480" s="570" t="s">
        <v>1166</v>
      </c>
      <c r="K2480" s="565"/>
      <c r="L2480" s="675"/>
      <c r="M2480" s="565"/>
      <c r="N2480" s="1078"/>
      <c r="O2480" s="565"/>
      <c r="P2480" s="565"/>
      <c r="Q2480" s="1078"/>
      <c r="R2480" s="1078"/>
      <c r="S2480" s="1078"/>
      <c r="T2480" s="565"/>
      <c r="U2480" s="565"/>
      <c r="V2480" s="565"/>
      <c r="W2480" s="565"/>
      <c r="X2480" s="565"/>
      <c r="Y2480" s="565"/>
      <c r="Z2480" s="565"/>
      <c r="AA2480" s="565"/>
      <c r="AB2480" s="565"/>
      <c r="AC2480" s="565"/>
      <c r="AD2480" s="565"/>
      <c r="AE2480" s="565"/>
      <c r="AF2480" s="565" t="s">
        <v>1150</v>
      </c>
      <c r="AG2480" s="565" t="s">
        <v>942</v>
      </c>
      <c r="AH2480" s="565"/>
      <c r="AI2480" s="1360">
        <v>186.93</v>
      </c>
      <c r="AJ2480" s="580"/>
      <c r="AM2480"/>
      <c r="AO2480" t="e">
        <v>#NAME?</v>
      </c>
    </row>
    <row r="2481" spans="1:41" ht="14.45" customHeight="1" outlineLevel="1" x14ac:dyDescent="0.2">
      <c r="A2481" s="231"/>
      <c r="B2481" s="781" t="s">
        <v>2276</v>
      </c>
      <c r="C2481" s="977" t="s">
        <v>2537</v>
      </c>
      <c r="D2481" s="977" t="s">
        <v>1113</v>
      </c>
      <c r="E2481" s="571">
        <v>231</v>
      </c>
      <c r="F2481" s="568">
        <v>244</v>
      </c>
      <c r="G2481" s="568" t="s">
        <v>1169</v>
      </c>
      <c r="H2481" s="568"/>
      <c r="I2481" s="922"/>
      <c r="J2481" s="570" t="s">
        <v>1168</v>
      </c>
      <c r="K2481" s="565"/>
      <c r="L2481" s="675"/>
      <c r="M2481" s="565"/>
      <c r="N2481" s="1078"/>
      <c r="O2481" s="565"/>
      <c r="P2481" s="565"/>
      <c r="Q2481" s="1078"/>
      <c r="R2481" s="1078"/>
      <c r="S2481" s="1078"/>
      <c r="T2481" s="565"/>
      <c r="U2481" s="565"/>
      <c r="V2481" s="565"/>
      <c r="W2481" s="565"/>
      <c r="X2481" s="565"/>
      <c r="Y2481" s="565"/>
      <c r="Z2481" s="565"/>
      <c r="AA2481" s="565"/>
      <c r="AB2481" s="565"/>
      <c r="AC2481" s="565"/>
      <c r="AD2481" s="565"/>
      <c r="AE2481" s="565"/>
      <c r="AF2481" s="565" t="s">
        <v>1150</v>
      </c>
      <c r="AG2481" s="565" t="s">
        <v>942</v>
      </c>
      <c r="AH2481" s="565"/>
      <c r="AI2481" s="1360">
        <v>186.93</v>
      </c>
      <c r="AJ2481" s="580"/>
      <c r="AM2481"/>
      <c r="AO2481" t="e">
        <v>#NAME?</v>
      </c>
    </row>
    <row r="2482" spans="1:41" ht="14.45" customHeight="1" outlineLevel="1" x14ac:dyDescent="0.2">
      <c r="A2482" s="231"/>
      <c r="B2482" s="781" t="s">
        <v>2276</v>
      </c>
      <c r="C2482" s="977" t="s">
        <v>2537</v>
      </c>
      <c r="D2482" s="977" t="s">
        <v>1113</v>
      </c>
      <c r="E2482" s="571">
        <v>231</v>
      </c>
      <c r="F2482" s="568">
        <v>244</v>
      </c>
      <c r="G2482" s="568" t="s">
        <v>1171</v>
      </c>
      <c r="H2482" s="568"/>
      <c r="I2482" s="922"/>
      <c r="J2482" s="570" t="s">
        <v>1170</v>
      </c>
      <c r="K2482" s="565"/>
      <c r="L2482" s="675"/>
      <c r="M2482" s="565"/>
      <c r="N2482" s="1078"/>
      <c r="O2482" s="565"/>
      <c r="P2482" s="565"/>
      <c r="Q2482" s="1078"/>
      <c r="R2482" s="1078"/>
      <c r="S2482" s="1078"/>
      <c r="T2482" s="565"/>
      <c r="U2482" s="565"/>
      <c r="V2482" s="565"/>
      <c r="W2482" s="565"/>
      <c r="X2482" s="565"/>
      <c r="Y2482" s="565"/>
      <c r="Z2482" s="565"/>
      <c r="AA2482" s="565"/>
      <c r="AB2482" s="565"/>
      <c r="AC2482" s="565"/>
      <c r="AD2482" s="565"/>
      <c r="AE2482" s="565"/>
      <c r="AF2482" s="565" t="s">
        <v>1150</v>
      </c>
      <c r="AG2482" s="565" t="s">
        <v>942</v>
      </c>
      <c r="AH2482" s="565"/>
      <c r="AI2482" s="1360">
        <v>308.58</v>
      </c>
      <c r="AJ2482" s="580"/>
      <c r="AM2482"/>
      <c r="AO2482" t="e">
        <v>#NAME?</v>
      </c>
    </row>
    <row r="2483" spans="1:41" ht="14.45" customHeight="1" outlineLevel="1" x14ac:dyDescent="0.2">
      <c r="A2483" s="231"/>
      <c r="B2483" s="781" t="s">
        <v>2276</v>
      </c>
      <c r="C2483" s="977" t="s">
        <v>2537</v>
      </c>
      <c r="D2483" s="977" t="s">
        <v>1113</v>
      </c>
      <c r="E2483" s="571">
        <v>231</v>
      </c>
      <c r="F2483" s="568">
        <v>244</v>
      </c>
      <c r="G2483" s="568" t="s">
        <v>1174</v>
      </c>
      <c r="H2483" s="568"/>
      <c r="I2483" s="922"/>
      <c r="J2483" s="570" t="s">
        <v>1172</v>
      </c>
      <c r="K2483" s="565"/>
      <c r="L2483" s="675"/>
      <c r="M2483" s="565"/>
      <c r="N2483" s="1078"/>
      <c r="O2483" s="565"/>
      <c r="P2483" s="565"/>
      <c r="Q2483" s="1078"/>
      <c r="R2483" s="1078"/>
      <c r="S2483" s="1078"/>
      <c r="T2483" s="565"/>
      <c r="U2483" s="565"/>
      <c r="V2483" s="565"/>
      <c r="W2483" s="565"/>
      <c r="X2483" s="565"/>
      <c r="Y2483" s="565"/>
      <c r="Z2483" s="565"/>
      <c r="AA2483" s="565"/>
      <c r="AB2483" s="565"/>
      <c r="AC2483" s="565"/>
      <c r="AD2483" s="565"/>
      <c r="AE2483" s="565"/>
      <c r="AF2483" s="565" t="s">
        <v>1173</v>
      </c>
      <c r="AG2483" s="565" t="s">
        <v>942</v>
      </c>
      <c r="AH2483" s="565"/>
      <c r="AI2483" s="1360">
        <v>186.93</v>
      </c>
      <c r="AJ2483" s="580"/>
      <c r="AM2483"/>
      <c r="AO2483" t="e">
        <v>#NAME?</v>
      </c>
    </row>
    <row r="2484" spans="1:41" ht="14.45" customHeight="1" outlineLevel="1" x14ac:dyDescent="0.2">
      <c r="A2484" s="231"/>
      <c r="B2484" s="781" t="s">
        <v>2276</v>
      </c>
      <c r="C2484" s="977" t="s">
        <v>2537</v>
      </c>
      <c r="D2484" s="977" t="s">
        <v>1113</v>
      </c>
      <c r="E2484" s="571">
        <v>231</v>
      </c>
      <c r="F2484" s="568">
        <v>244</v>
      </c>
      <c r="G2484" s="568" t="s">
        <v>1176</v>
      </c>
      <c r="H2484" s="568"/>
      <c r="I2484" s="922"/>
      <c r="J2484" s="570" t="s">
        <v>1175</v>
      </c>
      <c r="K2484" s="565"/>
      <c r="L2484" s="675"/>
      <c r="M2484" s="565"/>
      <c r="N2484" s="1078"/>
      <c r="O2484" s="565"/>
      <c r="P2484" s="565"/>
      <c r="Q2484" s="1078"/>
      <c r="R2484" s="1078"/>
      <c r="S2484" s="1078"/>
      <c r="T2484" s="565"/>
      <c r="U2484" s="565"/>
      <c r="V2484" s="565"/>
      <c r="W2484" s="565"/>
      <c r="X2484" s="565"/>
      <c r="Y2484" s="565"/>
      <c r="Z2484" s="565"/>
      <c r="AA2484" s="565"/>
      <c r="AB2484" s="565"/>
      <c r="AC2484" s="565"/>
      <c r="AD2484" s="565"/>
      <c r="AE2484" s="565"/>
      <c r="AF2484" s="565" t="s">
        <v>1173</v>
      </c>
      <c r="AG2484" s="565" t="s">
        <v>942</v>
      </c>
      <c r="AH2484" s="565"/>
      <c r="AI2484" s="1360">
        <v>186.93</v>
      </c>
      <c r="AJ2484" s="580"/>
      <c r="AM2484"/>
      <c r="AO2484" t="e">
        <v>#NAME?</v>
      </c>
    </row>
    <row r="2485" spans="1:41" ht="14.45" customHeight="1" outlineLevel="1" x14ac:dyDescent="0.2">
      <c r="A2485" s="231"/>
      <c r="B2485" s="781" t="s">
        <v>2276</v>
      </c>
      <c r="C2485" s="977" t="s">
        <v>2537</v>
      </c>
      <c r="D2485" s="977" t="s">
        <v>1113</v>
      </c>
      <c r="E2485" s="571">
        <v>231</v>
      </c>
      <c r="F2485" s="568">
        <v>244</v>
      </c>
      <c r="G2485" s="568" t="s">
        <v>1178</v>
      </c>
      <c r="H2485" s="568"/>
      <c r="I2485" s="922"/>
      <c r="J2485" s="570" t="s">
        <v>1177</v>
      </c>
      <c r="K2485" s="565"/>
      <c r="L2485" s="675"/>
      <c r="M2485" s="565"/>
      <c r="N2485" s="1078"/>
      <c r="O2485" s="565"/>
      <c r="P2485" s="565"/>
      <c r="Q2485" s="1078"/>
      <c r="R2485" s="1078"/>
      <c r="S2485" s="1078"/>
      <c r="T2485" s="565"/>
      <c r="U2485" s="565"/>
      <c r="V2485" s="565"/>
      <c r="W2485" s="565"/>
      <c r="X2485" s="565"/>
      <c r="Y2485" s="565"/>
      <c r="Z2485" s="565"/>
      <c r="AA2485" s="565"/>
      <c r="AB2485" s="565"/>
      <c r="AC2485" s="565"/>
      <c r="AD2485" s="565"/>
      <c r="AE2485" s="565"/>
      <c r="AF2485" s="565" t="s">
        <v>1147</v>
      </c>
      <c r="AG2485" s="565" t="s">
        <v>942</v>
      </c>
      <c r="AH2485" s="565"/>
      <c r="AI2485" s="1360">
        <v>254.6</v>
      </c>
      <c r="AJ2485" s="580"/>
      <c r="AM2485"/>
      <c r="AO2485" t="e">
        <v>#NAME?</v>
      </c>
    </row>
    <row r="2486" spans="1:41" ht="14.45" customHeight="1" outlineLevel="1" x14ac:dyDescent="0.2">
      <c r="A2486" s="231"/>
      <c r="B2486" s="781" t="s">
        <v>2276</v>
      </c>
      <c r="C2486" s="977" t="s">
        <v>2537</v>
      </c>
      <c r="D2486" s="977" t="s">
        <v>1113</v>
      </c>
      <c r="E2486" s="571">
        <v>231</v>
      </c>
      <c r="F2486" s="568">
        <v>244</v>
      </c>
      <c r="G2486" s="568" t="s">
        <v>1180</v>
      </c>
      <c r="H2486" s="568"/>
      <c r="I2486" s="922"/>
      <c r="J2486" s="570" t="s">
        <v>1179</v>
      </c>
      <c r="K2486" s="565"/>
      <c r="L2486" s="675"/>
      <c r="M2486" s="565"/>
      <c r="N2486" s="1078"/>
      <c r="O2486" s="565"/>
      <c r="P2486" s="565"/>
      <c r="Q2486" s="1078"/>
      <c r="R2486" s="1078"/>
      <c r="S2486" s="1078"/>
      <c r="T2486" s="565"/>
      <c r="U2486" s="565"/>
      <c r="V2486" s="565"/>
      <c r="W2486" s="565"/>
      <c r="X2486" s="565"/>
      <c r="Y2486" s="565"/>
      <c r="Z2486" s="565"/>
      <c r="AA2486" s="565"/>
      <c r="AB2486" s="565"/>
      <c r="AC2486" s="565"/>
      <c r="AD2486" s="565"/>
      <c r="AE2486" s="565"/>
      <c r="AF2486" s="565" t="s">
        <v>1147</v>
      </c>
      <c r="AG2486" s="565" t="s">
        <v>942</v>
      </c>
      <c r="AH2486" s="565"/>
      <c r="AI2486" s="1360">
        <v>254.6</v>
      </c>
      <c r="AJ2486" s="580"/>
      <c r="AM2486"/>
      <c r="AO2486" t="e">
        <v>#NAME?</v>
      </c>
    </row>
    <row r="2487" spans="1:41" ht="14.45" customHeight="1" outlineLevel="1" x14ac:dyDescent="0.2">
      <c r="A2487" s="231"/>
      <c r="B2487" s="781" t="s">
        <v>2276</v>
      </c>
      <c r="C2487" s="977" t="s">
        <v>2537</v>
      </c>
      <c r="D2487" s="977" t="s">
        <v>1113</v>
      </c>
      <c r="E2487" s="571">
        <v>231</v>
      </c>
      <c r="F2487" s="568">
        <v>244</v>
      </c>
      <c r="G2487" s="568" t="s">
        <v>1182</v>
      </c>
      <c r="H2487" s="568"/>
      <c r="I2487" s="922"/>
      <c r="J2487" s="570" t="s">
        <v>1181</v>
      </c>
      <c r="K2487" s="565"/>
      <c r="L2487" s="675"/>
      <c r="M2487" s="565"/>
      <c r="N2487" s="1078"/>
      <c r="O2487" s="565"/>
      <c r="P2487" s="565"/>
      <c r="Q2487" s="1078"/>
      <c r="R2487" s="1078"/>
      <c r="S2487" s="1078"/>
      <c r="T2487" s="565"/>
      <c r="U2487" s="565"/>
      <c r="V2487" s="565"/>
      <c r="W2487" s="565"/>
      <c r="X2487" s="565"/>
      <c r="Y2487" s="565"/>
      <c r="Z2487" s="565"/>
      <c r="AA2487" s="565"/>
      <c r="AB2487" s="565"/>
      <c r="AC2487" s="565"/>
      <c r="AD2487" s="565"/>
      <c r="AE2487" s="565"/>
      <c r="AF2487" s="565" t="s">
        <v>1147</v>
      </c>
      <c r="AG2487" s="565" t="s">
        <v>942</v>
      </c>
      <c r="AH2487" s="565"/>
      <c r="AI2487" s="1360">
        <v>254.6</v>
      </c>
      <c r="AJ2487" s="580"/>
      <c r="AM2487"/>
      <c r="AO2487" t="e">
        <v>#NAME?</v>
      </c>
    </row>
    <row r="2488" spans="1:41" ht="14.45" customHeight="1" outlineLevel="1" x14ac:dyDescent="0.2">
      <c r="A2488" s="231"/>
      <c r="B2488" s="781" t="s">
        <v>2276</v>
      </c>
      <c r="C2488" s="977" t="s">
        <v>2537</v>
      </c>
      <c r="D2488" s="977" t="s">
        <v>1113</v>
      </c>
      <c r="E2488" s="571">
        <v>231</v>
      </c>
      <c r="F2488" s="568">
        <v>244</v>
      </c>
      <c r="G2488" s="568" t="s">
        <v>1184</v>
      </c>
      <c r="H2488" s="568"/>
      <c r="I2488" s="922"/>
      <c r="J2488" s="570" t="s">
        <v>1183</v>
      </c>
      <c r="K2488" s="565"/>
      <c r="L2488" s="675"/>
      <c r="M2488" s="565"/>
      <c r="N2488" s="1078"/>
      <c r="O2488" s="565"/>
      <c r="P2488" s="565"/>
      <c r="Q2488" s="1078"/>
      <c r="R2488" s="1078"/>
      <c r="S2488" s="1078"/>
      <c r="T2488" s="565"/>
      <c r="U2488" s="565"/>
      <c r="V2488" s="565"/>
      <c r="W2488" s="565"/>
      <c r="X2488" s="565"/>
      <c r="Y2488" s="565"/>
      <c r="Z2488" s="565"/>
      <c r="AA2488" s="565"/>
      <c r="AB2488" s="565"/>
      <c r="AC2488" s="565"/>
      <c r="AD2488" s="565"/>
      <c r="AE2488" s="565"/>
      <c r="AF2488" s="565" t="s">
        <v>1150</v>
      </c>
      <c r="AG2488" s="565" t="s">
        <v>942</v>
      </c>
      <c r="AH2488" s="565"/>
      <c r="AI2488" s="1360">
        <v>254.6</v>
      </c>
      <c r="AJ2488" s="580"/>
      <c r="AM2488"/>
      <c r="AO2488" t="e">
        <v>#NAME?</v>
      </c>
    </row>
    <row r="2489" spans="1:41" ht="14.45" customHeight="1" outlineLevel="1" x14ac:dyDescent="0.2">
      <c r="A2489" s="231"/>
      <c r="B2489" s="781" t="s">
        <v>2276</v>
      </c>
      <c r="C2489" s="977" t="s">
        <v>2537</v>
      </c>
      <c r="D2489" s="977" t="s">
        <v>1113</v>
      </c>
      <c r="E2489" s="571">
        <v>231</v>
      </c>
      <c r="F2489" s="568">
        <v>244</v>
      </c>
      <c r="G2489" s="568" t="s">
        <v>1186</v>
      </c>
      <c r="H2489" s="568"/>
      <c r="I2489" s="922"/>
      <c r="J2489" s="570" t="s">
        <v>1185</v>
      </c>
      <c r="K2489" s="565"/>
      <c r="L2489" s="675"/>
      <c r="M2489" s="565"/>
      <c r="N2489" s="1078"/>
      <c r="O2489" s="565"/>
      <c r="P2489" s="565"/>
      <c r="Q2489" s="1078"/>
      <c r="R2489" s="1078"/>
      <c r="S2489" s="1078"/>
      <c r="T2489" s="565"/>
      <c r="U2489" s="565"/>
      <c r="V2489" s="565"/>
      <c r="W2489" s="565"/>
      <c r="X2489" s="565"/>
      <c r="Y2489" s="565"/>
      <c r="Z2489" s="565"/>
      <c r="AA2489" s="565"/>
      <c r="AB2489" s="565"/>
      <c r="AC2489" s="565"/>
      <c r="AD2489" s="565"/>
      <c r="AE2489" s="565"/>
      <c r="AF2489" s="565" t="s">
        <v>1147</v>
      </c>
      <c r="AG2489" s="565" t="s">
        <v>942</v>
      </c>
      <c r="AH2489" s="565"/>
      <c r="AI2489" s="1360">
        <v>254.6</v>
      </c>
      <c r="AJ2489" s="580"/>
      <c r="AM2489"/>
      <c r="AO2489" t="e">
        <v>#NAME?</v>
      </c>
    </row>
    <row r="2490" spans="1:41" ht="14.45" customHeight="1" outlineLevel="1" x14ac:dyDescent="0.2">
      <c r="A2490" s="231"/>
      <c r="B2490" s="781" t="s">
        <v>2276</v>
      </c>
      <c r="C2490" s="977" t="s">
        <v>2537</v>
      </c>
      <c r="D2490" s="977" t="s">
        <v>1113</v>
      </c>
      <c r="E2490" s="571">
        <v>231</v>
      </c>
      <c r="F2490" s="568">
        <v>244</v>
      </c>
      <c r="G2490" s="568" t="s">
        <v>1188</v>
      </c>
      <c r="H2490" s="568"/>
      <c r="I2490" s="922"/>
      <c r="J2490" s="570" t="s">
        <v>1187</v>
      </c>
      <c r="K2490" s="565"/>
      <c r="L2490" s="675"/>
      <c r="M2490" s="565"/>
      <c r="N2490" s="1078"/>
      <c r="O2490" s="565"/>
      <c r="P2490" s="565"/>
      <c r="Q2490" s="1078"/>
      <c r="R2490" s="1078"/>
      <c r="S2490" s="1078"/>
      <c r="T2490" s="565"/>
      <c r="U2490" s="565"/>
      <c r="V2490" s="565"/>
      <c r="W2490" s="565"/>
      <c r="X2490" s="565"/>
      <c r="Y2490" s="565"/>
      <c r="Z2490" s="565"/>
      <c r="AA2490" s="565"/>
      <c r="AB2490" s="565"/>
      <c r="AC2490" s="565"/>
      <c r="AD2490" s="565"/>
      <c r="AE2490" s="565"/>
      <c r="AF2490" s="565" t="s">
        <v>1150</v>
      </c>
      <c r="AG2490" s="565" t="s">
        <v>942</v>
      </c>
      <c r="AH2490" s="565"/>
      <c r="AI2490" s="1360">
        <v>254.6</v>
      </c>
      <c r="AJ2490" s="580"/>
      <c r="AM2490"/>
      <c r="AO2490" t="e">
        <v>#NAME?</v>
      </c>
    </row>
    <row r="2491" spans="1:41" ht="14.45" customHeight="1" outlineLevel="1" x14ac:dyDescent="0.2">
      <c r="A2491" s="231"/>
      <c r="B2491" s="781" t="s">
        <v>2276</v>
      </c>
      <c r="C2491" s="977" t="s">
        <v>2537</v>
      </c>
      <c r="D2491" s="977" t="s">
        <v>1113</v>
      </c>
      <c r="E2491" s="571">
        <v>231</v>
      </c>
      <c r="F2491" s="568">
        <v>244</v>
      </c>
      <c r="G2491" s="568" t="s">
        <v>1190</v>
      </c>
      <c r="H2491" s="568"/>
      <c r="I2491" s="922"/>
      <c r="J2491" s="570" t="s">
        <v>1189</v>
      </c>
      <c r="K2491" s="565"/>
      <c r="L2491" s="675"/>
      <c r="M2491" s="565"/>
      <c r="N2491" s="1078"/>
      <c r="O2491" s="565"/>
      <c r="P2491" s="565"/>
      <c r="Q2491" s="1078"/>
      <c r="R2491" s="1078"/>
      <c r="S2491" s="1078"/>
      <c r="T2491" s="565"/>
      <c r="U2491" s="565"/>
      <c r="V2491" s="565"/>
      <c r="W2491" s="565"/>
      <c r="X2491" s="565"/>
      <c r="Y2491" s="565"/>
      <c r="Z2491" s="565"/>
      <c r="AA2491" s="565"/>
      <c r="AB2491" s="565"/>
      <c r="AC2491" s="565"/>
      <c r="AD2491" s="565"/>
      <c r="AE2491" s="565"/>
      <c r="AF2491" s="565" t="s">
        <v>1150</v>
      </c>
      <c r="AG2491" s="565" t="s">
        <v>942</v>
      </c>
      <c r="AH2491" s="565"/>
      <c r="AI2491" s="1360">
        <v>254.6</v>
      </c>
      <c r="AJ2491" s="580"/>
      <c r="AM2491"/>
      <c r="AO2491" t="e">
        <v>#NAME?</v>
      </c>
    </row>
    <row r="2492" spans="1:41" ht="14.45" customHeight="1" outlineLevel="1" x14ac:dyDescent="0.2">
      <c r="A2492" s="231"/>
      <c r="B2492" s="781" t="s">
        <v>2276</v>
      </c>
      <c r="C2492" s="977" t="s">
        <v>2537</v>
      </c>
      <c r="D2492" s="977" t="s">
        <v>1113</v>
      </c>
      <c r="E2492" s="571">
        <v>231</v>
      </c>
      <c r="F2492" s="568">
        <v>244</v>
      </c>
      <c r="G2492" s="568" t="s">
        <v>1192</v>
      </c>
      <c r="H2492" s="568"/>
      <c r="I2492" s="922"/>
      <c r="J2492" s="570" t="s">
        <v>1191</v>
      </c>
      <c r="K2492" s="565"/>
      <c r="L2492" s="675"/>
      <c r="M2492" s="565"/>
      <c r="N2492" s="1078"/>
      <c r="O2492" s="565"/>
      <c r="P2492" s="565"/>
      <c r="Q2492" s="1078"/>
      <c r="R2492" s="1078"/>
      <c r="S2492" s="1078"/>
      <c r="T2492" s="565"/>
      <c r="U2492" s="565"/>
      <c r="V2492" s="565"/>
      <c r="W2492" s="565"/>
      <c r="X2492" s="565"/>
      <c r="Y2492" s="565"/>
      <c r="Z2492" s="565"/>
      <c r="AA2492" s="565"/>
      <c r="AB2492" s="565"/>
      <c r="AC2492" s="565"/>
      <c r="AD2492" s="565"/>
      <c r="AE2492" s="565"/>
      <c r="AF2492" s="565" t="s">
        <v>1150</v>
      </c>
      <c r="AG2492" s="565" t="s">
        <v>942</v>
      </c>
      <c r="AH2492" s="565"/>
      <c r="AI2492" s="1360">
        <v>254.6</v>
      </c>
      <c r="AJ2492" s="580"/>
      <c r="AM2492"/>
      <c r="AO2492" t="e">
        <v>#NAME?</v>
      </c>
    </row>
    <row r="2493" spans="1:41" ht="14.45" customHeight="1" outlineLevel="1" x14ac:dyDescent="0.2">
      <c r="A2493" s="231"/>
      <c r="B2493" s="781" t="s">
        <v>2276</v>
      </c>
      <c r="C2493" s="977" t="s">
        <v>2537</v>
      </c>
      <c r="D2493" s="977" t="s">
        <v>1113</v>
      </c>
      <c r="E2493" s="571">
        <v>231</v>
      </c>
      <c r="F2493" s="568">
        <v>244</v>
      </c>
      <c r="G2493" s="568" t="s">
        <v>1194</v>
      </c>
      <c r="H2493" s="568"/>
      <c r="I2493" s="922"/>
      <c r="J2493" s="570" t="s">
        <v>1193</v>
      </c>
      <c r="K2493" s="565"/>
      <c r="L2493" s="675"/>
      <c r="M2493" s="565"/>
      <c r="N2493" s="1078"/>
      <c r="O2493" s="565"/>
      <c r="P2493" s="565"/>
      <c r="Q2493" s="1078"/>
      <c r="R2493" s="1078"/>
      <c r="S2493" s="1078"/>
      <c r="T2493" s="565"/>
      <c r="U2493" s="565"/>
      <c r="V2493" s="565"/>
      <c r="W2493" s="565"/>
      <c r="X2493" s="565"/>
      <c r="Y2493" s="565"/>
      <c r="Z2493" s="565"/>
      <c r="AA2493" s="565"/>
      <c r="AB2493" s="565"/>
      <c r="AC2493" s="565"/>
      <c r="AD2493" s="565"/>
      <c r="AE2493" s="565"/>
      <c r="AF2493" s="565" t="s">
        <v>1150</v>
      </c>
      <c r="AG2493" s="565" t="s">
        <v>942</v>
      </c>
      <c r="AH2493" s="565"/>
      <c r="AI2493" s="1360">
        <v>254.6</v>
      </c>
      <c r="AJ2493" s="580"/>
      <c r="AM2493"/>
      <c r="AO2493" t="e">
        <v>#NAME?</v>
      </c>
    </row>
    <row r="2494" spans="1:41" ht="14.45" customHeight="1" outlineLevel="1" x14ac:dyDescent="0.2">
      <c r="A2494" s="231"/>
      <c r="B2494" s="781" t="s">
        <v>2276</v>
      </c>
      <c r="C2494" s="977" t="s">
        <v>2537</v>
      </c>
      <c r="D2494" s="977" t="s">
        <v>1113</v>
      </c>
      <c r="E2494" s="571">
        <v>231</v>
      </c>
      <c r="F2494" s="568">
        <v>244</v>
      </c>
      <c r="G2494" s="568" t="s">
        <v>1196</v>
      </c>
      <c r="H2494" s="568"/>
      <c r="I2494" s="922"/>
      <c r="J2494" s="570" t="s">
        <v>1195</v>
      </c>
      <c r="K2494" s="565"/>
      <c r="L2494" s="675"/>
      <c r="M2494" s="565"/>
      <c r="N2494" s="1078"/>
      <c r="O2494" s="565"/>
      <c r="P2494" s="565"/>
      <c r="Q2494" s="1078"/>
      <c r="R2494" s="1078"/>
      <c r="S2494" s="1078"/>
      <c r="T2494" s="565"/>
      <c r="U2494" s="565"/>
      <c r="V2494" s="565"/>
      <c r="W2494" s="565"/>
      <c r="X2494" s="565"/>
      <c r="Y2494" s="565"/>
      <c r="Z2494" s="565"/>
      <c r="AA2494" s="565"/>
      <c r="AB2494" s="565"/>
      <c r="AC2494" s="565"/>
      <c r="AD2494" s="565"/>
      <c r="AE2494" s="565"/>
      <c r="AF2494" s="565" t="s">
        <v>1150</v>
      </c>
      <c r="AG2494" s="565" t="s">
        <v>942</v>
      </c>
      <c r="AH2494" s="565"/>
      <c r="AI2494" s="1360">
        <v>261.97000000000003</v>
      </c>
      <c r="AJ2494" s="580"/>
      <c r="AM2494"/>
      <c r="AO2494" t="e">
        <v>#NAME?</v>
      </c>
    </row>
    <row r="2495" spans="1:41" ht="14.45" customHeight="1" outlineLevel="1" x14ac:dyDescent="0.2">
      <c r="A2495" s="231"/>
      <c r="B2495" s="781" t="s">
        <v>2276</v>
      </c>
      <c r="C2495" s="977" t="s">
        <v>2537</v>
      </c>
      <c r="D2495" s="977" t="s">
        <v>1113</v>
      </c>
      <c r="E2495" s="571">
        <v>231</v>
      </c>
      <c r="F2495" s="568">
        <v>244</v>
      </c>
      <c r="G2495" s="568" t="s">
        <v>1198</v>
      </c>
      <c r="H2495" s="568"/>
      <c r="I2495" s="922"/>
      <c r="J2495" s="570" t="s">
        <v>1197</v>
      </c>
      <c r="K2495" s="565"/>
      <c r="L2495" s="675"/>
      <c r="M2495" s="565"/>
      <c r="N2495" s="1078"/>
      <c r="O2495" s="565"/>
      <c r="P2495" s="565"/>
      <c r="Q2495" s="1078"/>
      <c r="R2495" s="1078"/>
      <c r="S2495" s="1078"/>
      <c r="T2495" s="565"/>
      <c r="U2495" s="565"/>
      <c r="V2495" s="565"/>
      <c r="W2495" s="565"/>
      <c r="X2495" s="565"/>
      <c r="Y2495" s="565"/>
      <c r="Z2495" s="565"/>
      <c r="AA2495" s="565"/>
      <c r="AB2495" s="565"/>
      <c r="AC2495" s="565"/>
      <c r="AD2495" s="565"/>
      <c r="AE2495" s="565"/>
      <c r="AF2495" s="565" t="s">
        <v>1150</v>
      </c>
      <c r="AG2495" s="565" t="s">
        <v>942</v>
      </c>
      <c r="AH2495" s="565"/>
      <c r="AI2495" s="1360">
        <v>254.6</v>
      </c>
      <c r="AJ2495" s="580"/>
      <c r="AM2495"/>
      <c r="AO2495" t="e">
        <v>#NAME?</v>
      </c>
    </row>
    <row r="2496" spans="1:41" ht="14.45" customHeight="1" outlineLevel="1" x14ac:dyDescent="0.2">
      <c r="A2496" s="231"/>
      <c r="B2496" s="781" t="s">
        <v>2276</v>
      </c>
      <c r="C2496" s="977" t="s">
        <v>2537</v>
      </c>
      <c r="D2496" s="977" t="s">
        <v>1113</v>
      </c>
      <c r="E2496" s="571">
        <v>231</v>
      </c>
      <c r="F2496" s="568">
        <v>244</v>
      </c>
      <c r="G2496" s="568" t="s">
        <v>1200</v>
      </c>
      <c r="H2496" s="568"/>
      <c r="I2496" s="922"/>
      <c r="J2496" s="570" t="s">
        <v>1199</v>
      </c>
      <c r="K2496" s="565"/>
      <c r="L2496" s="675"/>
      <c r="M2496" s="565"/>
      <c r="N2496" s="1078"/>
      <c r="O2496" s="565"/>
      <c r="P2496" s="565"/>
      <c r="Q2496" s="1078"/>
      <c r="R2496" s="1078"/>
      <c r="S2496" s="1078"/>
      <c r="T2496" s="565"/>
      <c r="U2496" s="565"/>
      <c r="V2496" s="565"/>
      <c r="W2496" s="565"/>
      <c r="X2496" s="565"/>
      <c r="Y2496" s="565"/>
      <c r="Z2496" s="565"/>
      <c r="AA2496" s="565"/>
      <c r="AB2496" s="565"/>
      <c r="AC2496" s="565"/>
      <c r="AD2496" s="565"/>
      <c r="AE2496" s="565"/>
      <c r="AF2496" s="565" t="s">
        <v>1150</v>
      </c>
      <c r="AG2496" s="565" t="s">
        <v>942</v>
      </c>
      <c r="AH2496" s="565"/>
      <c r="AI2496" s="1360">
        <v>254.6</v>
      </c>
      <c r="AJ2496" s="580"/>
      <c r="AM2496"/>
      <c r="AO2496" t="e">
        <v>#NAME?</v>
      </c>
    </row>
    <row r="2497" spans="1:41" ht="14.45" customHeight="1" outlineLevel="1" x14ac:dyDescent="0.2">
      <c r="A2497" s="231"/>
      <c r="B2497" s="781" t="s">
        <v>2276</v>
      </c>
      <c r="C2497" s="977" t="s">
        <v>2537</v>
      </c>
      <c r="D2497" s="977" t="s">
        <v>1113</v>
      </c>
      <c r="E2497" s="571">
        <v>231</v>
      </c>
      <c r="F2497" s="568">
        <v>244</v>
      </c>
      <c r="G2497" s="568" t="s">
        <v>1202</v>
      </c>
      <c r="H2497" s="568"/>
      <c r="I2497" s="922"/>
      <c r="J2497" s="570" t="s">
        <v>1201</v>
      </c>
      <c r="K2497" s="565"/>
      <c r="L2497" s="675"/>
      <c r="M2497" s="565"/>
      <c r="N2497" s="1078"/>
      <c r="O2497" s="565"/>
      <c r="P2497" s="565"/>
      <c r="Q2497" s="1078"/>
      <c r="R2497" s="1078"/>
      <c r="S2497" s="1078"/>
      <c r="T2497" s="565"/>
      <c r="U2497" s="565"/>
      <c r="V2497" s="565"/>
      <c r="W2497" s="565"/>
      <c r="X2497" s="565"/>
      <c r="Y2497" s="565"/>
      <c r="Z2497" s="565"/>
      <c r="AA2497" s="565"/>
      <c r="AB2497" s="565"/>
      <c r="AC2497" s="565"/>
      <c r="AD2497" s="565"/>
      <c r="AE2497" s="565"/>
      <c r="AF2497" s="565" t="s">
        <v>1173</v>
      </c>
      <c r="AG2497" s="565" t="s">
        <v>942</v>
      </c>
      <c r="AH2497" s="565"/>
      <c r="AI2497" s="1360">
        <v>254.6</v>
      </c>
      <c r="AJ2497" s="580"/>
      <c r="AM2497"/>
      <c r="AO2497" t="e">
        <v>#NAME?</v>
      </c>
    </row>
    <row r="2498" spans="1:41" ht="14.45" customHeight="1" outlineLevel="1" x14ac:dyDescent="0.2">
      <c r="A2498" s="231"/>
      <c r="B2498" s="781" t="s">
        <v>2276</v>
      </c>
      <c r="C2498" s="977" t="s">
        <v>2537</v>
      </c>
      <c r="D2498" s="977" t="s">
        <v>1113</v>
      </c>
      <c r="E2498" s="571">
        <v>231</v>
      </c>
      <c r="F2498" s="568">
        <v>244</v>
      </c>
      <c r="G2498" s="568" t="s">
        <v>1204</v>
      </c>
      <c r="H2498" s="568"/>
      <c r="I2498" s="922"/>
      <c r="J2498" s="570" t="s">
        <v>1203</v>
      </c>
      <c r="K2498" s="565"/>
      <c r="L2498" s="675"/>
      <c r="M2498" s="565"/>
      <c r="N2498" s="1078"/>
      <c r="O2498" s="565"/>
      <c r="P2498" s="565"/>
      <c r="Q2498" s="1078"/>
      <c r="R2498" s="1078"/>
      <c r="S2498" s="1078"/>
      <c r="T2498" s="565"/>
      <c r="U2498" s="565"/>
      <c r="V2498" s="565"/>
      <c r="W2498" s="565"/>
      <c r="X2498" s="565"/>
      <c r="Y2498" s="565"/>
      <c r="Z2498" s="565"/>
      <c r="AA2498" s="565"/>
      <c r="AB2498" s="565"/>
      <c r="AC2498" s="565"/>
      <c r="AD2498" s="565"/>
      <c r="AE2498" s="565"/>
      <c r="AF2498" s="565" t="s">
        <v>1173</v>
      </c>
      <c r="AG2498" s="565" t="s">
        <v>942</v>
      </c>
      <c r="AH2498" s="565"/>
      <c r="AI2498" s="1360">
        <v>254.6</v>
      </c>
      <c r="AJ2498" s="580"/>
      <c r="AM2498"/>
      <c r="AO2498" t="e">
        <v>#NAME?</v>
      </c>
    </row>
    <row r="2499" spans="1:41" ht="14.45" customHeight="1" outlineLevel="1" x14ac:dyDescent="0.2">
      <c r="A2499" s="787"/>
      <c r="B2499" s="781" t="s">
        <v>2276</v>
      </c>
      <c r="C2499" s="977" t="s">
        <v>2537</v>
      </c>
      <c r="D2499" s="977" t="s">
        <v>1113</v>
      </c>
      <c r="E2499" s="571">
        <v>231</v>
      </c>
      <c r="F2499" s="568">
        <v>244</v>
      </c>
      <c r="G2499" s="568" t="s">
        <v>2621</v>
      </c>
      <c r="H2499" s="576"/>
      <c r="I2499" s="926"/>
      <c r="J2499" s="577" t="s">
        <v>2622</v>
      </c>
      <c r="K2499" s="578"/>
      <c r="L2499" s="674"/>
      <c r="M2499" s="578"/>
      <c r="N2499" s="1081"/>
      <c r="O2499" s="578"/>
      <c r="P2499" s="578"/>
      <c r="Q2499" s="1081"/>
      <c r="R2499" s="1081"/>
      <c r="S2499" s="1081"/>
      <c r="T2499" s="578"/>
      <c r="U2499" s="578"/>
      <c r="V2499" s="578"/>
      <c r="W2499" s="578"/>
      <c r="X2499" s="578"/>
      <c r="Y2499" s="578"/>
      <c r="Z2499" s="578"/>
      <c r="AA2499" s="578"/>
      <c r="AB2499" s="578"/>
      <c r="AC2499" s="578"/>
      <c r="AD2499" s="578"/>
      <c r="AE2499" s="578"/>
      <c r="AF2499" s="565" t="s">
        <v>1173</v>
      </c>
      <c r="AG2499" s="565" t="s">
        <v>942</v>
      </c>
      <c r="AH2499" s="578"/>
      <c r="AI2499" s="599">
        <v>322.27</v>
      </c>
      <c r="AJ2499" s="585"/>
      <c r="AM2499"/>
    </row>
    <row r="2500" spans="1:41" ht="14.45" customHeight="1" outlineLevel="1" x14ac:dyDescent="0.2">
      <c r="A2500" s="793"/>
      <c r="B2500" s="783" t="s">
        <v>2276</v>
      </c>
      <c r="C2500" s="982" t="s">
        <v>2537</v>
      </c>
      <c r="D2500" s="982" t="s">
        <v>1113</v>
      </c>
      <c r="E2500" s="579" t="s">
        <v>698</v>
      </c>
      <c r="F2500" s="576"/>
      <c r="G2500" s="603" t="s">
        <v>1206</v>
      </c>
      <c r="H2500" s="576"/>
      <c r="I2500" s="926"/>
      <c r="J2500" s="601" t="s">
        <v>1205</v>
      </c>
      <c r="K2500" s="602"/>
      <c r="L2500" s="677"/>
      <c r="M2500" s="602"/>
      <c r="N2500" s="1084"/>
      <c r="O2500" s="602"/>
      <c r="P2500" s="602"/>
      <c r="Q2500" s="1084"/>
      <c r="R2500" s="1084"/>
      <c r="S2500" s="1084"/>
      <c r="T2500" s="602"/>
      <c r="U2500" s="602"/>
      <c r="V2500" s="602"/>
      <c r="W2500" s="602"/>
      <c r="X2500" s="602"/>
      <c r="Y2500" s="602"/>
      <c r="Z2500" s="602"/>
      <c r="AA2500" s="602"/>
      <c r="AB2500" s="602"/>
      <c r="AC2500" s="602"/>
      <c r="AD2500" s="602"/>
      <c r="AE2500" s="602"/>
      <c r="AF2500" s="602" t="s">
        <v>1114</v>
      </c>
      <c r="AG2500" s="602" t="s">
        <v>1118</v>
      </c>
      <c r="AH2500" s="602"/>
      <c r="AI2500" s="599"/>
      <c r="AJ2500" s="585"/>
      <c r="AM2500"/>
      <c r="AO2500" t="e">
        <v>#NAME?</v>
      </c>
    </row>
    <row r="2501" spans="1:41" ht="14.45" customHeight="1" outlineLevel="1" x14ac:dyDescent="0.2">
      <c r="A2501" s="231"/>
      <c r="B2501" s="781" t="s">
        <v>2276</v>
      </c>
      <c r="C2501" s="977" t="s">
        <v>2537</v>
      </c>
      <c r="D2501" s="977" t="s">
        <v>1113</v>
      </c>
      <c r="E2501" s="571">
        <v>231</v>
      </c>
      <c r="F2501" s="568">
        <v>244</v>
      </c>
      <c r="G2501" s="568" t="s">
        <v>1209</v>
      </c>
      <c r="H2501" s="568"/>
      <c r="I2501" s="922"/>
      <c r="J2501" s="570" t="s">
        <v>1207</v>
      </c>
      <c r="K2501" s="565"/>
      <c r="L2501" s="675"/>
      <c r="M2501" s="565"/>
      <c r="N2501" s="1078"/>
      <c r="O2501" s="565"/>
      <c r="P2501" s="565"/>
      <c r="Q2501" s="1078"/>
      <c r="R2501" s="1078"/>
      <c r="S2501" s="1078"/>
      <c r="T2501" s="565"/>
      <c r="U2501" s="565"/>
      <c r="V2501" s="565"/>
      <c r="W2501" s="565"/>
      <c r="X2501" s="565"/>
      <c r="Y2501" s="565"/>
      <c r="Z2501" s="565"/>
      <c r="AA2501" s="565"/>
      <c r="AB2501" s="565"/>
      <c r="AC2501" s="565"/>
      <c r="AD2501" s="565"/>
      <c r="AE2501" s="565"/>
      <c r="AF2501" s="565" t="s">
        <v>1208</v>
      </c>
      <c r="AG2501" s="565" t="s">
        <v>942</v>
      </c>
      <c r="AH2501" s="565"/>
      <c r="AI2501" s="1360">
        <v>194.3</v>
      </c>
      <c r="AJ2501" s="580"/>
      <c r="AM2501"/>
      <c r="AO2501" t="e">
        <v>#NAME?</v>
      </c>
    </row>
    <row r="2502" spans="1:41" ht="14.45" customHeight="1" outlineLevel="1" x14ac:dyDescent="0.2">
      <c r="A2502" s="231"/>
      <c r="B2502" s="781" t="s">
        <v>2276</v>
      </c>
      <c r="C2502" s="977" t="s">
        <v>2537</v>
      </c>
      <c r="D2502" s="977" t="s">
        <v>1113</v>
      </c>
      <c r="E2502" s="571">
        <v>231</v>
      </c>
      <c r="F2502" s="568">
        <v>244</v>
      </c>
      <c r="G2502" s="568" t="s">
        <v>1212</v>
      </c>
      <c r="H2502" s="568"/>
      <c r="I2502" s="922"/>
      <c r="J2502" s="570" t="s">
        <v>1210</v>
      </c>
      <c r="K2502" s="565"/>
      <c r="L2502" s="675"/>
      <c r="M2502" s="565"/>
      <c r="N2502" s="1078"/>
      <c r="O2502" s="565"/>
      <c r="P2502" s="565"/>
      <c r="Q2502" s="1078"/>
      <c r="R2502" s="1078"/>
      <c r="S2502" s="1078"/>
      <c r="T2502" s="565"/>
      <c r="U2502" s="565"/>
      <c r="V2502" s="565"/>
      <c r="W2502" s="565"/>
      <c r="X2502" s="565"/>
      <c r="Y2502" s="565"/>
      <c r="Z2502" s="565"/>
      <c r="AA2502" s="565"/>
      <c r="AB2502" s="565"/>
      <c r="AC2502" s="565"/>
      <c r="AD2502" s="565"/>
      <c r="AE2502" s="565"/>
      <c r="AF2502" s="565" t="s">
        <v>1211</v>
      </c>
      <c r="AG2502" s="565" t="s">
        <v>942</v>
      </c>
      <c r="AH2502" s="565"/>
      <c r="AI2502" s="1360">
        <v>194.3</v>
      </c>
      <c r="AJ2502" s="580"/>
      <c r="AM2502"/>
      <c r="AO2502" t="e">
        <v>#NAME?</v>
      </c>
    </row>
    <row r="2503" spans="1:41" ht="14.45" customHeight="1" outlineLevel="1" x14ac:dyDescent="0.2">
      <c r="A2503" s="231"/>
      <c r="B2503" s="781" t="s">
        <v>2276</v>
      </c>
      <c r="C2503" s="977" t="s">
        <v>2537</v>
      </c>
      <c r="D2503" s="977" t="s">
        <v>1113</v>
      </c>
      <c r="E2503" s="571">
        <v>231</v>
      </c>
      <c r="F2503" s="568">
        <v>244</v>
      </c>
      <c r="G2503" s="568" t="s">
        <v>1214</v>
      </c>
      <c r="H2503" s="568"/>
      <c r="I2503" s="922"/>
      <c r="J2503" s="570" t="s">
        <v>1213</v>
      </c>
      <c r="K2503" s="565"/>
      <c r="L2503" s="675"/>
      <c r="M2503" s="565"/>
      <c r="N2503" s="1078"/>
      <c r="O2503" s="565"/>
      <c r="P2503" s="565"/>
      <c r="Q2503" s="1078"/>
      <c r="R2503" s="1078"/>
      <c r="S2503" s="1078"/>
      <c r="T2503" s="565"/>
      <c r="U2503" s="565"/>
      <c r="V2503" s="565"/>
      <c r="W2503" s="565"/>
      <c r="X2503" s="565"/>
      <c r="Y2503" s="565"/>
      <c r="Z2503" s="565"/>
      <c r="AA2503" s="565"/>
      <c r="AB2503" s="565"/>
      <c r="AC2503" s="565"/>
      <c r="AD2503" s="565"/>
      <c r="AE2503" s="565"/>
      <c r="AF2503" s="565" t="s">
        <v>1211</v>
      </c>
      <c r="AG2503" s="565" t="s">
        <v>942</v>
      </c>
      <c r="AH2503" s="565"/>
      <c r="AI2503" s="1360">
        <v>194.3</v>
      </c>
      <c r="AJ2503" s="580"/>
      <c r="AM2503"/>
      <c r="AO2503" t="e">
        <v>#NAME?</v>
      </c>
    </row>
    <row r="2504" spans="1:41" ht="14.45" customHeight="1" outlineLevel="1" x14ac:dyDescent="0.2">
      <c r="A2504" s="231"/>
      <c r="B2504" s="781" t="s">
        <v>2276</v>
      </c>
      <c r="C2504" s="977" t="s">
        <v>2537</v>
      </c>
      <c r="D2504" s="977" t="s">
        <v>1113</v>
      </c>
      <c r="E2504" s="571">
        <v>231</v>
      </c>
      <c r="F2504" s="568">
        <v>244</v>
      </c>
      <c r="G2504" s="568" t="s">
        <v>1216</v>
      </c>
      <c r="H2504" s="568"/>
      <c r="I2504" s="922"/>
      <c r="J2504" s="570" t="s">
        <v>1215</v>
      </c>
      <c r="K2504" s="565"/>
      <c r="L2504" s="675"/>
      <c r="M2504" s="565"/>
      <c r="N2504" s="1078"/>
      <c r="O2504" s="565"/>
      <c r="P2504" s="565"/>
      <c r="Q2504" s="1078"/>
      <c r="R2504" s="1078"/>
      <c r="S2504" s="1078"/>
      <c r="T2504" s="565"/>
      <c r="U2504" s="565"/>
      <c r="V2504" s="565"/>
      <c r="W2504" s="565"/>
      <c r="X2504" s="565"/>
      <c r="Y2504" s="565"/>
      <c r="Z2504" s="565"/>
      <c r="AA2504" s="565"/>
      <c r="AB2504" s="565"/>
      <c r="AC2504" s="565"/>
      <c r="AD2504" s="565"/>
      <c r="AE2504" s="565"/>
      <c r="AF2504" s="565" t="s">
        <v>1211</v>
      </c>
      <c r="AG2504" s="565" t="s">
        <v>942</v>
      </c>
      <c r="AH2504" s="565"/>
      <c r="AI2504" s="1360">
        <v>194.3</v>
      </c>
      <c r="AJ2504" s="580"/>
      <c r="AM2504"/>
      <c r="AO2504" t="e">
        <v>#NAME?</v>
      </c>
    </row>
    <row r="2505" spans="1:41" ht="14.45" customHeight="1" outlineLevel="1" x14ac:dyDescent="0.2">
      <c r="A2505" s="231"/>
      <c r="B2505" s="781" t="s">
        <v>2276</v>
      </c>
      <c r="C2505" s="977" t="s">
        <v>2537</v>
      </c>
      <c r="D2505" s="977" t="s">
        <v>1113</v>
      </c>
      <c r="E2505" s="571">
        <v>231</v>
      </c>
      <c r="F2505" s="568">
        <v>244</v>
      </c>
      <c r="G2505" s="568" t="s">
        <v>1219</v>
      </c>
      <c r="H2505" s="568"/>
      <c r="I2505" s="922"/>
      <c r="J2505" s="570" t="s">
        <v>1217</v>
      </c>
      <c r="K2505" s="565"/>
      <c r="L2505" s="675"/>
      <c r="M2505" s="565"/>
      <c r="N2505" s="1078"/>
      <c r="O2505" s="565"/>
      <c r="P2505" s="565"/>
      <c r="Q2505" s="1078"/>
      <c r="R2505" s="1078"/>
      <c r="S2505" s="1078"/>
      <c r="T2505" s="565"/>
      <c r="U2505" s="565"/>
      <c r="V2505" s="565"/>
      <c r="W2505" s="565"/>
      <c r="X2505" s="565"/>
      <c r="Y2505" s="565"/>
      <c r="Z2505" s="565"/>
      <c r="AA2505" s="565"/>
      <c r="AB2505" s="565"/>
      <c r="AC2505" s="565"/>
      <c r="AD2505" s="565"/>
      <c r="AE2505" s="565"/>
      <c r="AF2505" s="565" t="s">
        <v>1218</v>
      </c>
      <c r="AG2505" s="565" t="s">
        <v>942</v>
      </c>
      <c r="AH2505" s="565"/>
      <c r="AI2505" s="1360">
        <v>194.3</v>
      </c>
      <c r="AJ2505" s="580"/>
      <c r="AM2505"/>
      <c r="AO2505" t="e">
        <v>#NAME?</v>
      </c>
    </row>
    <row r="2506" spans="1:41" ht="14.45" customHeight="1" outlineLevel="1" x14ac:dyDescent="0.2">
      <c r="A2506" s="231"/>
      <c r="B2506" s="781" t="s">
        <v>2276</v>
      </c>
      <c r="C2506" s="977" t="s">
        <v>2537</v>
      </c>
      <c r="D2506" s="977" t="s">
        <v>1113</v>
      </c>
      <c r="E2506" s="571">
        <v>231</v>
      </c>
      <c r="F2506" s="568">
        <v>244</v>
      </c>
      <c r="G2506" s="568" t="s">
        <v>1221</v>
      </c>
      <c r="H2506" s="568"/>
      <c r="I2506" s="922"/>
      <c r="J2506" s="570" t="s">
        <v>1220</v>
      </c>
      <c r="K2506" s="565"/>
      <c r="L2506" s="675"/>
      <c r="M2506" s="565"/>
      <c r="N2506" s="1078"/>
      <c r="O2506" s="565"/>
      <c r="P2506" s="565"/>
      <c r="Q2506" s="1078"/>
      <c r="R2506" s="1078"/>
      <c r="S2506" s="1078"/>
      <c r="T2506" s="565"/>
      <c r="U2506" s="565"/>
      <c r="V2506" s="565"/>
      <c r="W2506" s="565"/>
      <c r="X2506" s="565"/>
      <c r="Y2506" s="565"/>
      <c r="Z2506" s="565"/>
      <c r="AA2506" s="565"/>
      <c r="AB2506" s="565"/>
      <c r="AC2506" s="565"/>
      <c r="AD2506" s="565"/>
      <c r="AE2506" s="565"/>
      <c r="AF2506" s="565" t="s">
        <v>1211</v>
      </c>
      <c r="AG2506" s="565" t="s">
        <v>942</v>
      </c>
      <c r="AH2506" s="565"/>
      <c r="AI2506" s="1360">
        <v>206.08</v>
      </c>
      <c r="AJ2506" s="580"/>
      <c r="AM2506"/>
      <c r="AO2506" t="e">
        <v>#NAME?</v>
      </c>
    </row>
    <row r="2507" spans="1:41" ht="14.45" customHeight="1" outlineLevel="1" x14ac:dyDescent="0.2">
      <c r="A2507" s="231"/>
      <c r="B2507" s="781" t="s">
        <v>2276</v>
      </c>
      <c r="C2507" s="977" t="s">
        <v>2537</v>
      </c>
      <c r="D2507" s="977" t="s">
        <v>1113</v>
      </c>
      <c r="E2507" s="571">
        <v>231</v>
      </c>
      <c r="F2507" s="568">
        <v>244</v>
      </c>
      <c r="G2507" s="568" t="s">
        <v>1223</v>
      </c>
      <c r="H2507" s="568"/>
      <c r="I2507" s="922"/>
      <c r="J2507" s="570" t="s">
        <v>1222</v>
      </c>
      <c r="K2507" s="565"/>
      <c r="L2507" s="675"/>
      <c r="M2507" s="565"/>
      <c r="N2507" s="1078"/>
      <c r="O2507" s="565"/>
      <c r="P2507" s="565"/>
      <c r="Q2507" s="1078"/>
      <c r="R2507" s="1078"/>
      <c r="S2507" s="1078"/>
      <c r="T2507" s="565"/>
      <c r="U2507" s="565"/>
      <c r="V2507" s="565"/>
      <c r="W2507" s="565"/>
      <c r="X2507" s="565"/>
      <c r="Y2507" s="565"/>
      <c r="Z2507" s="565"/>
      <c r="AA2507" s="565"/>
      <c r="AB2507" s="565"/>
      <c r="AC2507" s="565"/>
      <c r="AD2507" s="565"/>
      <c r="AE2507" s="565"/>
      <c r="AF2507" s="565" t="s">
        <v>1173</v>
      </c>
      <c r="AG2507" s="565" t="s">
        <v>942</v>
      </c>
      <c r="AH2507" s="565"/>
      <c r="AI2507" s="1360">
        <v>213.46</v>
      </c>
      <c r="AJ2507" s="580"/>
      <c r="AM2507"/>
      <c r="AO2507" t="e">
        <v>#NAME?</v>
      </c>
    </row>
    <row r="2508" spans="1:41" ht="14.45" customHeight="1" outlineLevel="1" x14ac:dyDescent="0.2">
      <c r="A2508" s="231"/>
      <c r="B2508" s="781" t="s">
        <v>2276</v>
      </c>
      <c r="C2508" s="977" t="s">
        <v>2537</v>
      </c>
      <c r="D2508" s="977" t="s">
        <v>1113</v>
      </c>
      <c r="E2508" s="571">
        <v>231</v>
      </c>
      <c r="F2508" s="568">
        <v>244</v>
      </c>
      <c r="G2508" s="568" t="s">
        <v>1225</v>
      </c>
      <c r="H2508" s="568"/>
      <c r="I2508" s="922"/>
      <c r="J2508" s="570" t="s">
        <v>1224</v>
      </c>
      <c r="K2508" s="565"/>
      <c r="L2508" s="675"/>
      <c r="M2508" s="565"/>
      <c r="N2508" s="1078"/>
      <c r="O2508" s="565"/>
      <c r="P2508" s="565"/>
      <c r="Q2508" s="1078"/>
      <c r="R2508" s="1078"/>
      <c r="S2508" s="1078"/>
      <c r="T2508" s="565"/>
      <c r="U2508" s="565"/>
      <c r="V2508" s="565"/>
      <c r="W2508" s="565"/>
      <c r="X2508" s="565"/>
      <c r="Y2508" s="565"/>
      <c r="Z2508" s="565"/>
      <c r="AA2508" s="565"/>
      <c r="AB2508" s="565"/>
      <c r="AC2508" s="565"/>
      <c r="AD2508" s="565"/>
      <c r="AE2508" s="565"/>
      <c r="AF2508" s="565" t="s">
        <v>1211</v>
      </c>
      <c r="AG2508" s="565" t="s">
        <v>942</v>
      </c>
      <c r="AH2508" s="565"/>
      <c r="AI2508" s="1360">
        <v>194.3</v>
      </c>
      <c r="AJ2508" s="580"/>
      <c r="AM2508"/>
      <c r="AO2508" t="e">
        <v>#NAME?</v>
      </c>
    </row>
    <row r="2509" spans="1:41" ht="14.45" customHeight="1" outlineLevel="1" x14ac:dyDescent="0.2">
      <c r="A2509" s="231"/>
      <c r="B2509" s="781" t="s">
        <v>2276</v>
      </c>
      <c r="C2509" s="977" t="s">
        <v>2537</v>
      </c>
      <c r="D2509" s="977" t="s">
        <v>1113</v>
      </c>
      <c r="E2509" s="571">
        <v>231</v>
      </c>
      <c r="F2509" s="568">
        <v>244</v>
      </c>
      <c r="G2509" s="568" t="s">
        <v>1227</v>
      </c>
      <c r="H2509" s="568"/>
      <c r="I2509" s="922"/>
      <c r="J2509" s="570" t="s">
        <v>1226</v>
      </c>
      <c r="K2509" s="565"/>
      <c r="L2509" s="675"/>
      <c r="M2509" s="565"/>
      <c r="N2509" s="1078"/>
      <c r="O2509" s="565"/>
      <c r="P2509" s="565"/>
      <c r="Q2509" s="1078"/>
      <c r="R2509" s="1078"/>
      <c r="S2509" s="1078"/>
      <c r="T2509" s="565"/>
      <c r="U2509" s="565"/>
      <c r="V2509" s="565"/>
      <c r="W2509" s="565"/>
      <c r="X2509" s="565"/>
      <c r="Y2509" s="565"/>
      <c r="Z2509" s="565"/>
      <c r="AA2509" s="565"/>
      <c r="AB2509" s="565"/>
      <c r="AC2509" s="565"/>
      <c r="AD2509" s="565"/>
      <c r="AE2509" s="565"/>
      <c r="AF2509" s="565" t="s">
        <v>1211</v>
      </c>
      <c r="AG2509" s="565" t="s">
        <v>942</v>
      </c>
      <c r="AH2509" s="565"/>
      <c r="AI2509" s="1360">
        <v>194.3</v>
      </c>
      <c r="AJ2509" s="580"/>
      <c r="AM2509"/>
      <c r="AO2509" t="e">
        <v>#NAME?</v>
      </c>
    </row>
    <row r="2510" spans="1:41" ht="14.45" customHeight="1" outlineLevel="1" x14ac:dyDescent="0.2">
      <c r="A2510" s="231"/>
      <c r="B2510" s="781" t="s">
        <v>2276</v>
      </c>
      <c r="C2510" s="977" t="s">
        <v>2537</v>
      </c>
      <c r="D2510" s="977" t="s">
        <v>1113</v>
      </c>
      <c r="E2510" s="571">
        <v>231</v>
      </c>
      <c r="F2510" s="568">
        <v>244</v>
      </c>
      <c r="G2510" s="568" t="s">
        <v>1229</v>
      </c>
      <c r="H2510" s="568"/>
      <c r="I2510" s="922"/>
      <c r="J2510" s="570" t="s">
        <v>1228</v>
      </c>
      <c r="K2510" s="565"/>
      <c r="L2510" s="675"/>
      <c r="M2510" s="565"/>
      <c r="N2510" s="1078"/>
      <c r="O2510" s="565"/>
      <c r="P2510" s="565"/>
      <c r="Q2510" s="1078"/>
      <c r="R2510" s="1078"/>
      <c r="S2510" s="1078"/>
      <c r="T2510" s="565"/>
      <c r="U2510" s="565"/>
      <c r="V2510" s="565"/>
      <c r="W2510" s="565"/>
      <c r="X2510" s="565"/>
      <c r="Y2510" s="565"/>
      <c r="Z2510" s="565"/>
      <c r="AA2510" s="565"/>
      <c r="AB2510" s="565"/>
      <c r="AC2510" s="565"/>
      <c r="AD2510" s="565"/>
      <c r="AE2510" s="565"/>
      <c r="AF2510" s="565" t="s">
        <v>1218</v>
      </c>
      <c r="AG2510" s="565" t="s">
        <v>942</v>
      </c>
      <c r="AH2510" s="565"/>
      <c r="AI2510" s="1360">
        <v>194.3</v>
      </c>
      <c r="AJ2510" s="580"/>
      <c r="AM2510"/>
      <c r="AO2510" t="e">
        <v>#NAME?</v>
      </c>
    </row>
    <row r="2511" spans="1:41" ht="14.45" customHeight="1" outlineLevel="1" x14ac:dyDescent="0.2">
      <c r="A2511" s="231"/>
      <c r="B2511" s="781" t="s">
        <v>2276</v>
      </c>
      <c r="C2511" s="977" t="s">
        <v>2537</v>
      </c>
      <c r="D2511" s="977" t="s">
        <v>1113</v>
      </c>
      <c r="E2511" s="571">
        <v>231</v>
      </c>
      <c r="F2511" s="568">
        <v>244</v>
      </c>
      <c r="G2511" s="568" t="s">
        <v>1231</v>
      </c>
      <c r="H2511" s="568"/>
      <c r="I2511" s="922"/>
      <c r="J2511" s="570" t="s">
        <v>1230</v>
      </c>
      <c r="K2511" s="565"/>
      <c r="L2511" s="675"/>
      <c r="M2511" s="565"/>
      <c r="N2511" s="1078"/>
      <c r="O2511" s="565"/>
      <c r="P2511" s="565"/>
      <c r="Q2511" s="1078"/>
      <c r="R2511" s="1078"/>
      <c r="S2511" s="1078"/>
      <c r="T2511" s="565"/>
      <c r="U2511" s="565"/>
      <c r="V2511" s="565"/>
      <c r="W2511" s="565"/>
      <c r="X2511" s="565"/>
      <c r="Y2511" s="565"/>
      <c r="Z2511" s="565"/>
      <c r="AA2511" s="565"/>
      <c r="AB2511" s="565"/>
      <c r="AC2511" s="565"/>
      <c r="AD2511" s="565"/>
      <c r="AE2511" s="565"/>
      <c r="AF2511" s="565" t="s">
        <v>1208</v>
      </c>
      <c r="AG2511" s="565" t="s">
        <v>942</v>
      </c>
      <c r="AH2511" s="565"/>
      <c r="AI2511" s="1360">
        <v>248.32</v>
      </c>
      <c r="AJ2511" s="580"/>
      <c r="AM2511"/>
      <c r="AO2511" t="e">
        <v>#NAME?</v>
      </c>
    </row>
    <row r="2512" spans="1:41" ht="14.45" customHeight="1" outlineLevel="1" x14ac:dyDescent="0.2">
      <c r="A2512" s="231"/>
      <c r="B2512" s="781" t="s">
        <v>2276</v>
      </c>
      <c r="C2512" s="977" t="s">
        <v>2537</v>
      </c>
      <c r="D2512" s="977" t="s">
        <v>1113</v>
      </c>
      <c r="E2512" s="571">
        <v>231</v>
      </c>
      <c r="F2512" s="568">
        <v>244</v>
      </c>
      <c r="G2512" s="568" t="s">
        <v>1233</v>
      </c>
      <c r="H2512" s="568"/>
      <c r="I2512" s="922"/>
      <c r="J2512" s="570" t="s">
        <v>1232</v>
      </c>
      <c r="K2512" s="565"/>
      <c r="L2512" s="675"/>
      <c r="M2512" s="565"/>
      <c r="N2512" s="1078"/>
      <c r="O2512" s="565"/>
      <c r="P2512" s="565"/>
      <c r="Q2512" s="1078"/>
      <c r="R2512" s="1078"/>
      <c r="S2512" s="1078"/>
      <c r="T2512" s="565"/>
      <c r="U2512" s="565"/>
      <c r="V2512" s="565"/>
      <c r="W2512" s="565"/>
      <c r="X2512" s="565"/>
      <c r="Y2512" s="565"/>
      <c r="Z2512" s="565"/>
      <c r="AA2512" s="565"/>
      <c r="AB2512" s="565"/>
      <c r="AC2512" s="565"/>
      <c r="AD2512" s="565"/>
      <c r="AE2512" s="565"/>
      <c r="AF2512" s="565" t="s">
        <v>1211</v>
      </c>
      <c r="AG2512" s="565" t="s">
        <v>942</v>
      </c>
      <c r="AH2512" s="565"/>
      <c r="AI2512" s="1360">
        <v>248.32</v>
      </c>
      <c r="AJ2512" s="580"/>
      <c r="AM2512"/>
      <c r="AO2512" t="e">
        <v>#NAME?</v>
      </c>
    </row>
    <row r="2513" spans="1:41" ht="14.45" customHeight="1" outlineLevel="1" x14ac:dyDescent="0.2">
      <c r="A2513" s="231"/>
      <c r="B2513" s="781" t="s">
        <v>2276</v>
      </c>
      <c r="C2513" s="977" t="s">
        <v>2537</v>
      </c>
      <c r="D2513" s="977" t="s">
        <v>1113</v>
      </c>
      <c r="E2513" s="571">
        <v>231</v>
      </c>
      <c r="F2513" s="568">
        <v>244</v>
      </c>
      <c r="G2513" s="568" t="s">
        <v>1235</v>
      </c>
      <c r="H2513" s="568"/>
      <c r="I2513" s="922"/>
      <c r="J2513" s="570" t="s">
        <v>1234</v>
      </c>
      <c r="K2513" s="565"/>
      <c r="L2513" s="675"/>
      <c r="M2513" s="565"/>
      <c r="N2513" s="1078"/>
      <c r="O2513" s="565"/>
      <c r="P2513" s="565"/>
      <c r="Q2513" s="1078"/>
      <c r="R2513" s="1078"/>
      <c r="S2513" s="1078"/>
      <c r="T2513" s="565"/>
      <c r="U2513" s="565"/>
      <c r="V2513" s="565"/>
      <c r="W2513" s="565"/>
      <c r="X2513" s="565"/>
      <c r="Y2513" s="565"/>
      <c r="Z2513" s="565"/>
      <c r="AA2513" s="565"/>
      <c r="AB2513" s="565"/>
      <c r="AC2513" s="565"/>
      <c r="AD2513" s="565"/>
      <c r="AE2513" s="565"/>
      <c r="AF2513" s="565" t="s">
        <v>1211</v>
      </c>
      <c r="AG2513" s="565" t="s">
        <v>942</v>
      </c>
      <c r="AH2513" s="565"/>
      <c r="AI2513" s="1360">
        <v>248.32</v>
      </c>
      <c r="AJ2513" s="580"/>
      <c r="AM2513"/>
      <c r="AO2513" t="e">
        <v>#NAME?</v>
      </c>
    </row>
    <row r="2514" spans="1:41" ht="14.45" customHeight="1" outlineLevel="1" x14ac:dyDescent="0.2">
      <c r="A2514" s="231"/>
      <c r="B2514" s="781" t="s">
        <v>2276</v>
      </c>
      <c r="C2514" s="977" t="s">
        <v>2537</v>
      </c>
      <c r="D2514" s="977" t="s">
        <v>1113</v>
      </c>
      <c r="E2514" s="571">
        <v>231</v>
      </c>
      <c r="F2514" s="568">
        <v>244</v>
      </c>
      <c r="G2514" s="568" t="s">
        <v>1237</v>
      </c>
      <c r="H2514" s="568"/>
      <c r="I2514" s="922"/>
      <c r="J2514" s="570" t="s">
        <v>1236</v>
      </c>
      <c r="K2514" s="565"/>
      <c r="L2514" s="675"/>
      <c r="M2514" s="565"/>
      <c r="N2514" s="1078"/>
      <c r="O2514" s="565"/>
      <c r="P2514" s="565"/>
      <c r="Q2514" s="1078"/>
      <c r="R2514" s="1078"/>
      <c r="S2514" s="1078"/>
      <c r="T2514" s="565"/>
      <c r="U2514" s="565"/>
      <c r="V2514" s="565"/>
      <c r="W2514" s="565"/>
      <c r="X2514" s="565"/>
      <c r="Y2514" s="565"/>
      <c r="Z2514" s="565"/>
      <c r="AA2514" s="565"/>
      <c r="AB2514" s="565"/>
      <c r="AC2514" s="565"/>
      <c r="AD2514" s="565"/>
      <c r="AE2514" s="565"/>
      <c r="AF2514" s="565" t="s">
        <v>1211</v>
      </c>
      <c r="AG2514" s="565" t="s">
        <v>942</v>
      </c>
      <c r="AH2514" s="565"/>
      <c r="AI2514" s="1360">
        <v>248.32</v>
      </c>
      <c r="AJ2514" s="580"/>
      <c r="AM2514"/>
      <c r="AO2514" t="e">
        <v>#NAME?</v>
      </c>
    </row>
    <row r="2515" spans="1:41" ht="14.45" customHeight="1" outlineLevel="1" x14ac:dyDescent="0.2">
      <c r="A2515" s="231"/>
      <c r="B2515" s="781" t="s">
        <v>2276</v>
      </c>
      <c r="C2515" s="977" t="s">
        <v>2537</v>
      </c>
      <c r="D2515" s="977" t="s">
        <v>1113</v>
      </c>
      <c r="E2515" s="571">
        <v>231</v>
      </c>
      <c r="F2515" s="568">
        <v>244</v>
      </c>
      <c r="G2515" s="568" t="s">
        <v>1239</v>
      </c>
      <c r="H2515" s="568"/>
      <c r="I2515" s="922"/>
      <c r="J2515" s="570" t="s">
        <v>1238</v>
      </c>
      <c r="K2515" s="565"/>
      <c r="L2515" s="675"/>
      <c r="M2515" s="565"/>
      <c r="N2515" s="1078"/>
      <c r="O2515" s="565"/>
      <c r="P2515" s="565"/>
      <c r="Q2515" s="1078"/>
      <c r="R2515" s="1078"/>
      <c r="S2515" s="1078"/>
      <c r="T2515" s="565"/>
      <c r="U2515" s="565"/>
      <c r="V2515" s="565"/>
      <c r="W2515" s="565"/>
      <c r="X2515" s="565"/>
      <c r="Y2515" s="565"/>
      <c r="Z2515" s="565"/>
      <c r="AA2515" s="565"/>
      <c r="AB2515" s="565"/>
      <c r="AC2515" s="565"/>
      <c r="AD2515" s="565"/>
      <c r="AE2515" s="565"/>
      <c r="AF2515" s="565" t="s">
        <v>1218</v>
      </c>
      <c r="AG2515" s="565" t="s">
        <v>942</v>
      </c>
      <c r="AH2515" s="565"/>
      <c r="AI2515" s="1360">
        <v>248.32</v>
      </c>
      <c r="AJ2515" s="580"/>
      <c r="AM2515"/>
      <c r="AO2515" t="e">
        <v>#NAME?</v>
      </c>
    </row>
    <row r="2516" spans="1:41" ht="14.45" customHeight="1" outlineLevel="1" x14ac:dyDescent="0.2">
      <c r="A2516" s="231"/>
      <c r="B2516" s="781" t="s">
        <v>2276</v>
      </c>
      <c r="C2516" s="977" t="s">
        <v>2537</v>
      </c>
      <c r="D2516" s="977" t="s">
        <v>1113</v>
      </c>
      <c r="E2516" s="571">
        <v>231</v>
      </c>
      <c r="F2516" s="568">
        <v>244</v>
      </c>
      <c r="G2516" s="568" t="s">
        <v>1241</v>
      </c>
      <c r="H2516" s="568"/>
      <c r="I2516" s="922"/>
      <c r="J2516" s="570" t="s">
        <v>1240</v>
      </c>
      <c r="K2516" s="565"/>
      <c r="L2516" s="675"/>
      <c r="M2516" s="565"/>
      <c r="N2516" s="1078"/>
      <c r="O2516" s="565"/>
      <c r="P2516" s="565"/>
      <c r="Q2516" s="1078"/>
      <c r="R2516" s="1078"/>
      <c r="S2516" s="1078"/>
      <c r="T2516" s="565"/>
      <c r="U2516" s="565"/>
      <c r="V2516" s="565"/>
      <c r="W2516" s="565"/>
      <c r="X2516" s="565"/>
      <c r="Y2516" s="565"/>
      <c r="Z2516" s="565"/>
      <c r="AA2516" s="565"/>
      <c r="AB2516" s="565"/>
      <c r="AC2516" s="565"/>
      <c r="AD2516" s="565"/>
      <c r="AE2516" s="565"/>
      <c r="AF2516" s="565" t="s">
        <v>1211</v>
      </c>
      <c r="AG2516" s="565" t="s">
        <v>942</v>
      </c>
      <c r="AH2516" s="565"/>
      <c r="AI2516" s="1360">
        <v>386.15</v>
      </c>
      <c r="AJ2516" s="580"/>
      <c r="AM2516"/>
      <c r="AO2516" t="e">
        <v>#NAME?</v>
      </c>
    </row>
    <row r="2517" spans="1:41" ht="14.45" customHeight="1" outlineLevel="1" x14ac:dyDescent="0.2">
      <c r="A2517" s="231"/>
      <c r="B2517" s="781" t="s">
        <v>2276</v>
      </c>
      <c r="C2517" s="977" t="s">
        <v>2537</v>
      </c>
      <c r="D2517" s="977" t="s">
        <v>1113</v>
      </c>
      <c r="E2517" s="571">
        <v>231</v>
      </c>
      <c r="F2517" s="568">
        <v>244</v>
      </c>
      <c r="G2517" s="568" t="s">
        <v>1243</v>
      </c>
      <c r="H2517" s="568"/>
      <c r="I2517" s="922"/>
      <c r="J2517" s="570" t="s">
        <v>1242</v>
      </c>
      <c r="K2517" s="565"/>
      <c r="L2517" s="675"/>
      <c r="M2517" s="565"/>
      <c r="N2517" s="1078"/>
      <c r="O2517" s="565"/>
      <c r="P2517" s="565"/>
      <c r="Q2517" s="1078"/>
      <c r="R2517" s="1078"/>
      <c r="S2517" s="1078"/>
      <c r="T2517" s="565"/>
      <c r="U2517" s="565"/>
      <c r="V2517" s="565"/>
      <c r="W2517" s="565"/>
      <c r="X2517" s="565"/>
      <c r="Y2517" s="565"/>
      <c r="Z2517" s="565"/>
      <c r="AA2517" s="565"/>
      <c r="AB2517" s="565"/>
      <c r="AC2517" s="565"/>
      <c r="AD2517" s="565"/>
      <c r="AE2517" s="565"/>
      <c r="AF2517" s="565" t="s">
        <v>1173</v>
      </c>
      <c r="AG2517" s="565" t="s">
        <v>942</v>
      </c>
      <c r="AH2517" s="565"/>
      <c r="AI2517" s="1360">
        <v>267.47000000000003</v>
      </c>
      <c r="AJ2517" s="580"/>
      <c r="AM2517"/>
      <c r="AO2517" t="e">
        <v>#NAME?</v>
      </c>
    </row>
    <row r="2518" spans="1:41" ht="14.45" customHeight="1" outlineLevel="1" x14ac:dyDescent="0.2">
      <c r="A2518" s="231"/>
      <c r="B2518" s="781" t="s">
        <v>2276</v>
      </c>
      <c r="C2518" s="977" t="s">
        <v>2537</v>
      </c>
      <c r="D2518" s="977" t="s">
        <v>1113</v>
      </c>
      <c r="E2518" s="571">
        <v>231</v>
      </c>
      <c r="F2518" s="568">
        <v>244</v>
      </c>
      <c r="G2518" s="568" t="s">
        <v>1245</v>
      </c>
      <c r="H2518" s="568"/>
      <c r="I2518" s="922"/>
      <c r="J2518" s="570" t="s">
        <v>1244</v>
      </c>
      <c r="K2518" s="565"/>
      <c r="L2518" s="675"/>
      <c r="M2518" s="565"/>
      <c r="N2518" s="1078"/>
      <c r="O2518" s="565"/>
      <c r="P2518" s="565"/>
      <c r="Q2518" s="1078"/>
      <c r="R2518" s="1078"/>
      <c r="S2518" s="1078"/>
      <c r="T2518" s="565"/>
      <c r="U2518" s="565"/>
      <c r="V2518" s="565"/>
      <c r="W2518" s="565"/>
      <c r="X2518" s="565"/>
      <c r="Y2518" s="565"/>
      <c r="Z2518" s="565"/>
      <c r="AA2518" s="565"/>
      <c r="AB2518" s="565"/>
      <c r="AC2518" s="565"/>
      <c r="AD2518" s="565"/>
      <c r="AE2518" s="565"/>
      <c r="AF2518" s="565" t="s">
        <v>1211</v>
      </c>
      <c r="AG2518" s="565" t="s">
        <v>942</v>
      </c>
      <c r="AH2518" s="565"/>
      <c r="AI2518" s="1360">
        <v>248.32</v>
      </c>
      <c r="AJ2518" s="580"/>
      <c r="AM2518"/>
      <c r="AO2518" t="e">
        <v>#NAME?</v>
      </c>
    </row>
    <row r="2519" spans="1:41" ht="14.45" customHeight="1" outlineLevel="1" x14ac:dyDescent="0.2">
      <c r="A2519" s="231"/>
      <c r="B2519" s="781" t="s">
        <v>2276</v>
      </c>
      <c r="C2519" s="977" t="s">
        <v>2537</v>
      </c>
      <c r="D2519" s="977" t="s">
        <v>1113</v>
      </c>
      <c r="E2519" s="571">
        <v>231</v>
      </c>
      <c r="F2519" s="568">
        <v>244</v>
      </c>
      <c r="G2519" s="568" t="s">
        <v>1247</v>
      </c>
      <c r="H2519" s="568"/>
      <c r="I2519" s="922"/>
      <c r="J2519" s="570" t="s">
        <v>1246</v>
      </c>
      <c r="K2519" s="565"/>
      <c r="L2519" s="675"/>
      <c r="M2519" s="565"/>
      <c r="N2519" s="1078"/>
      <c r="O2519" s="565"/>
      <c r="P2519" s="565"/>
      <c r="Q2519" s="1078"/>
      <c r="R2519" s="1078"/>
      <c r="S2519" s="1078"/>
      <c r="T2519" s="565"/>
      <c r="U2519" s="565"/>
      <c r="V2519" s="565"/>
      <c r="W2519" s="565"/>
      <c r="X2519" s="565"/>
      <c r="Y2519" s="565"/>
      <c r="Z2519" s="565"/>
      <c r="AA2519" s="565"/>
      <c r="AB2519" s="565"/>
      <c r="AC2519" s="565"/>
      <c r="AD2519" s="565"/>
      <c r="AE2519" s="565"/>
      <c r="AF2519" s="565" t="s">
        <v>1218</v>
      </c>
      <c r="AG2519" s="565" t="s">
        <v>942</v>
      </c>
      <c r="AH2519" s="565"/>
      <c r="AI2519" s="1360">
        <v>248.32</v>
      </c>
      <c r="AJ2519" s="580"/>
      <c r="AM2519"/>
      <c r="AO2519" t="e">
        <v>#NAME?</v>
      </c>
    </row>
    <row r="2520" spans="1:41" ht="14.45" customHeight="1" outlineLevel="1" x14ac:dyDescent="0.2">
      <c r="A2520" s="793"/>
      <c r="B2520" s="783" t="s">
        <v>2276</v>
      </c>
      <c r="C2520" s="982" t="s">
        <v>2537</v>
      </c>
      <c r="D2520" s="982" t="s">
        <v>1113</v>
      </c>
      <c r="E2520" s="579" t="s">
        <v>698</v>
      </c>
      <c r="F2520" s="576"/>
      <c r="G2520" s="603" t="s">
        <v>1249</v>
      </c>
      <c r="H2520" s="576"/>
      <c r="I2520" s="926"/>
      <c r="J2520" s="601" t="s">
        <v>1248</v>
      </c>
      <c r="K2520" s="602"/>
      <c r="L2520" s="677"/>
      <c r="M2520" s="602"/>
      <c r="N2520" s="1084"/>
      <c r="O2520" s="602"/>
      <c r="P2520" s="602"/>
      <c r="Q2520" s="1084"/>
      <c r="R2520" s="1084"/>
      <c r="S2520" s="1084"/>
      <c r="T2520" s="602"/>
      <c r="U2520" s="602"/>
      <c r="V2520" s="602"/>
      <c r="W2520" s="602"/>
      <c r="X2520" s="602"/>
      <c r="Y2520" s="602"/>
      <c r="Z2520" s="602"/>
      <c r="AA2520" s="602"/>
      <c r="AB2520" s="602"/>
      <c r="AC2520" s="602"/>
      <c r="AD2520" s="602"/>
      <c r="AE2520" s="602"/>
      <c r="AF2520" s="602" t="s">
        <v>1114</v>
      </c>
      <c r="AG2520" s="602" t="s">
        <v>1118</v>
      </c>
      <c r="AH2520" s="602"/>
      <c r="AI2520" s="599"/>
      <c r="AJ2520" s="585"/>
      <c r="AM2520"/>
      <c r="AO2520" t="e">
        <v>#NAME?</v>
      </c>
    </row>
    <row r="2521" spans="1:41" ht="14.45" customHeight="1" outlineLevel="1" x14ac:dyDescent="0.2">
      <c r="A2521" s="231"/>
      <c r="B2521" s="781" t="s">
        <v>2276</v>
      </c>
      <c r="C2521" s="977" t="s">
        <v>2537</v>
      </c>
      <c r="D2521" s="977" t="s">
        <v>1113</v>
      </c>
      <c r="E2521" s="571">
        <v>231</v>
      </c>
      <c r="F2521" s="568">
        <v>244</v>
      </c>
      <c r="G2521" s="568" t="s">
        <v>1252</v>
      </c>
      <c r="H2521" s="568"/>
      <c r="I2521" s="922"/>
      <c r="J2521" s="570" t="s">
        <v>1250</v>
      </c>
      <c r="K2521" s="565"/>
      <c r="L2521" s="675"/>
      <c r="M2521" s="565"/>
      <c r="N2521" s="1078"/>
      <c r="O2521" s="565"/>
      <c r="P2521" s="565"/>
      <c r="Q2521" s="1078"/>
      <c r="R2521" s="1078"/>
      <c r="S2521" s="1078"/>
      <c r="T2521" s="565"/>
      <c r="U2521" s="565"/>
      <c r="V2521" s="565"/>
      <c r="W2521" s="565"/>
      <c r="X2521" s="565"/>
      <c r="Y2521" s="565"/>
      <c r="Z2521" s="565"/>
      <c r="AA2521" s="565"/>
      <c r="AB2521" s="565"/>
      <c r="AC2521" s="565"/>
      <c r="AD2521" s="565"/>
      <c r="AE2521" s="565"/>
      <c r="AF2521" s="565" t="s">
        <v>1251</v>
      </c>
      <c r="AG2521" s="565" t="s">
        <v>942</v>
      </c>
      <c r="AH2521" s="565"/>
      <c r="AI2521" s="1360">
        <v>164.08</v>
      </c>
      <c r="AJ2521" s="580"/>
      <c r="AM2521"/>
      <c r="AO2521" t="e">
        <v>#NAME?</v>
      </c>
    </row>
    <row r="2522" spans="1:41" ht="14.45" customHeight="1" outlineLevel="1" x14ac:dyDescent="0.2">
      <c r="A2522" s="231"/>
      <c r="B2522" s="781" t="s">
        <v>2276</v>
      </c>
      <c r="C2522" s="977" t="s">
        <v>2537</v>
      </c>
      <c r="D2522" s="977" t="s">
        <v>1113</v>
      </c>
      <c r="E2522" s="571">
        <v>231</v>
      </c>
      <c r="F2522" s="568">
        <v>244</v>
      </c>
      <c r="G2522" s="568" t="s">
        <v>1254</v>
      </c>
      <c r="H2522" s="568"/>
      <c r="I2522" s="922"/>
      <c r="J2522" s="570" t="s">
        <v>1253</v>
      </c>
      <c r="K2522" s="565"/>
      <c r="L2522" s="675"/>
      <c r="M2522" s="565"/>
      <c r="N2522" s="1078"/>
      <c r="O2522" s="565"/>
      <c r="P2522" s="565"/>
      <c r="Q2522" s="1078"/>
      <c r="R2522" s="1078"/>
      <c r="S2522" s="1078"/>
      <c r="T2522" s="565"/>
      <c r="U2522" s="565"/>
      <c r="V2522" s="565"/>
      <c r="W2522" s="565"/>
      <c r="X2522" s="565"/>
      <c r="Y2522" s="565"/>
      <c r="Z2522" s="565"/>
      <c r="AA2522" s="565"/>
      <c r="AB2522" s="565"/>
      <c r="AC2522" s="565"/>
      <c r="AD2522" s="565"/>
      <c r="AE2522" s="565"/>
      <c r="AF2522" s="565" t="s">
        <v>1251</v>
      </c>
      <c r="AG2522" s="565" t="s">
        <v>942</v>
      </c>
      <c r="AH2522" s="565"/>
      <c r="AI2522" s="1360">
        <v>164.08</v>
      </c>
      <c r="AJ2522" s="580"/>
      <c r="AM2522"/>
      <c r="AO2522" t="e">
        <v>#NAME?</v>
      </c>
    </row>
    <row r="2523" spans="1:41" ht="14.45" customHeight="1" outlineLevel="1" x14ac:dyDescent="0.2">
      <c r="A2523" s="231"/>
      <c r="B2523" s="781" t="s">
        <v>2276</v>
      </c>
      <c r="C2523" s="977" t="s">
        <v>2537</v>
      </c>
      <c r="D2523" s="977" t="s">
        <v>1113</v>
      </c>
      <c r="E2523" s="571">
        <v>231</v>
      </c>
      <c r="F2523" s="568">
        <v>244</v>
      </c>
      <c r="G2523" s="568" t="s">
        <v>1256</v>
      </c>
      <c r="H2523" s="568"/>
      <c r="I2523" s="922"/>
      <c r="J2523" s="570" t="s">
        <v>1255</v>
      </c>
      <c r="K2523" s="565"/>
      <c r="L2523" s="675"/>
      <c r="M2523" s="565"/>
      <c r="N2523" s="1078"/>
      <c r="O2523" s="565"/>
      <c r="P2523" s="565"/>
      <c r="Q2523" s="1078"/>
      <c r="R2523" s="1078"/>
      <c r="S2523" s="1078"/>
      <c r="T2523" s="565"/>
      <c r="U2523" s="565"/>
      <c r="V2523" s="565"/>
      <c r="W2523" s="565"/>
      <c r="X2523" s="565"/>
      <c r="Y2523" s="565"/>
      <c r="Z2523" s="565"/>
      <c r="AA2523" s="565"/>
      <c r="AB2523" s="565"/>
      <c r="AC2523" s="565"/>
      <c r="AD2523" s="565"/>
      <c r="AE2523" s="565"/>
      <c r="AF2523" s="565" t="s">
        <v>1251</v>
      </c>
      <c r="AG2523" s="565" t="s">
        <v>942</v>
      </c>
      <c r="AH2523" s="565"/>
      <c r="AI2523" s="1360">
        <v>175.14</v>
      </c>
      <c r="AJ2523" s="580"/>
      <c r="AM2523"/>
      <c r="AO2523" t="e">
        <v>#NAME?</v>
      </c>
    </row>
    <row r="2524" spans="1:41" ht="14.45" customHeight="1" outlineLevel="1" x14ac:dyDescent="0.2">
      <c r="A2524" s="231"/>
      <c r="B2524" s="781" t="s">
        <v>2276</v>
      </c>
      <c r="C2524" s="977" t="s">
        <v>2537</v>
      </c>
      <c r="D2524" s="977" t="s">
        <v>1113</v>
      </c>
      <c r="E2524" s="571">
        <v>231</v>
      </c>
      <c r="F2524" s="568">
        <v>244</v>
      </c>
      <c r="G2524" s="568" t="s">
        <v>1259</v>
      </c>
      <c r="H2524" s="568"/>
      <c r="I2524" s="922"/>
      <c r="J2524" s="570" t="s">
        <v>1257</v>
      </c>
      <c r="K2524" s="565"/>
      <c r="L2524" s="675"/>
      <c r="M2524" s="565"/>
      <c r="N2524" s="1078"/>
      <c r="O2524" s="565"/>
      <c r="P2524" s="565"/>
      <c r="Q2524" s="1078"/>
      <c r="R2524" s="1078"/>
      <c r="S2524" s="1078"/>
      <c r="T2524" s="565"/>
      <c r="U2524" s="565"/>
      <c r="V2524" s="565"/>
      <c r="W2524" s="565"/>
      <c r="X2524" s="565"/>
      <c r="Y2524" s="565"/>
      <c r="Z2524" s="565"/>
      <c r="AA2524" s="565"/>
      <c r="AB2524" s="565"/>
      <c r="AC2524" s="565"/>
      <c r="AD2524" s="565"/>
      <c r="AE2524" s="565"/>
      <c r="AF2524" s="565" t="s">
        <v>1258</v>
      </c>
      <c r="AG2524" s="565" t="s">
        <v>942</v>
      </c>
      <c r="AH2524" s="565"/>
      <c r="AI2524" s="1360">
        <v>182.51</v>
      </c>
      <c r="AJ2524" s="580"/>
      <c r="AM2524"/>
      <c r="AO2524" t="e">
        <v>#NAME?</v>
      </c>
    </row>
    <row r="2525" spans="1:41" ht="14.45" customHeight="1" outlineLevel="1" x14ac:dyDescent="0.2">
      <c r="A2525" s="231"/>
      <c r="B2525" s="781" t="s">
        <v>2276</v>
      </c>
      <c r="C2525" s="977" t="s">
        <v>2537</v>
      </c>
      <c r="D2525" s="977" t="s">
        <v>1113</v>
      </c>
      <c r="E2525" s="571">
        <v>231</v>
      </c>
      <c r="F2525" s="568">
        <v>244</v>
      </c>
      <c r="G2525" s="568" t="s">
        <v>1262</v>
      </c>
      <c r="H2525" s="568"/>
      <c r="I2525" s="922"/>
      <c r="J2525" s="570" t="s">
        <v>1260</v>
      </c>
      <c r="K2525" s="565"/>
      <c r="L2525" s="675"/>
      <c r="M2525" s="565"/>
      <c r="N2525" s="1078"/>
      <c r="O2525" s="565"/>
      <c r="P2525" s="565"/>
      <c r="Q2525" s="1078"/>
      <c r="R2525" s="1078"/>
      <c r="S2525" s="1078"/>
      <c r="T2525" s="565"/>
      <c r="U2525" s="565"/>
      <c r="V2525" s="565"/>
      <c r="W2525" s="565"/>
      <c r="X2525" s="565"/>
      <c r="Y2525" s="565"/>
      <c r="Z2525" s="565"/>
      <c r="AA2525" s="565"/>
      <c r="AB2525" s="565"/>
      <c r="AC2525" s="565"/>
      <c r="AD2525" s="565"/>
      <c r="AE2525" s="565"/>
      <c r="AF2525" s="565" t="s">
        <v>1261</v>
      </c>
      <c r="AG2525" s="565" t="s">
        <v>942</v>
      </c>
      <c r="AH2525" s="565"/>
      <c r="AI2525" s="1360">
        <v>182.51</v>
      </c>
      <c r="AJ2525" s="580"/>
      <c r="AM2525"/>
      <c r="AO2525" t="e">
        <v>#NAME?</v>
      </c>
    </row>
    <row r="2526" spans="1:41" ht="14.45" customHeight="1" outlineLevel="1" x14ac:dyDescent="0.2">
      <c r="A2526" s="231"/>
      <c r="B2526" s="781" t="s">
        <v>2276</v>
      </c>
      <c r="C2526" s="977" t="s">
        <v>2537</v>
      </c>
      <c r="D2526" s="977" t="s">
        <v>1113</v>
      </c>
      <c r="E2526" s="571">
        <v>231</v>
      </c>
      <c r="F2526" s="568">
        <v>244</v>
      </c>
      <c r="G2526" s="568" t="s">
        <v>1264</v>
      </c>
      <c r="H2526" s="568"/>
      <c r="I2526" s="922"/>
      <c r="J2526" s="570" t="s">
        <v>1263</v>
      </c>
      <c r="K2526" s="565"/>
      <c r="L2526" s="675"/>
      <c r="M2526" s="565"/>
      <c r="N2526" s="1078"/>
      <c r="O2526" s="565"/>
      <c r="P2526" s="565"/>
      <c r="Q2526" s="1078"/>
      <c r="R2526" s="1078"/>
      <c r="S2526" s="1078"/>
      <c r="T2526" s="565"/>
      <c r="U2526" s="565"/>
      <c r="V2526" s="565"/>
      <c r="W2526" s="565"/>
      <c r="X2526" s="565"/>
      <c r="Y2526" s="565"/>
      <c r="Z2526" s="565"/>
      <c r="AA2526" s="565"/>
      <c r="AB2526" s="565"/>
      <c r="AC2526" s="565"/>
      <c r="AD2526" s="565"/>
      <c r="AE2526" s="565"/>
      <c r="AF2526" s="565" t="s">
        <v>1258</v>
      </c>
      <c r="AG2526" s="565" t="s">
        <v>942</v>
      </c>
      <c r="AH2526" s="565"/>
      <c r="AI2526" s="1360">
        <v>182.51</v>
      </c>
      <c r="AJ2526" s="580"/>
      <c r="AM2526"/>
      <c r="AO2526" t="e">
        <v>#NAME?</v>
      </c>
    </row>
    <row r="2527" spans="1:41" ht="14.45" customHeight="1" outlineLevel="1" x14ac:dyDescent="0.2">
      <c r="A2527" s="231"/>
      <c r="B2527" s="781" t="s">
        <v>2276</v>
      </c>
      <c r="C2527" s="977" t="s">
        <v>2537</v>
      </c>
      <c r="D2527" s="977" t="s">
        <v>1113</v>
      </c>
      <c r="E2527" s="571">
        <v>231</v>
      </c>
      <c r="F2527" s="568">
        <v>244</v>
      </c>
      <c r="G2527" s="568" t="s">
        <v>1267</v>
      </c>
      <c r="H2527" s="568"/>
      <c r="I2527" s="922"/>
      <c r="J2527" s="570" t="s">
        <v>1265</v>
      </c>
      <c r="K2527" s="565"/>
      <c r="L2527" s="675"/>
      <c r="M2527" s="565"/>
      <c r="N2527" s="1078"/>
      <c r="O2527" s="565"/>
      <c r="P2527" s="565"/>
      <c r="Q2527" s="1078"/>
      <c r="R2527" s="1078"/>
      <c r="S2527" s="1078"/>
      <c r="T2527" s="565"/>
      <c r="U2527" s="565"/>
      <c r="V2527" s="565"/>
      <c r="W2527" s="565"/>
      <c r="X2527" s="565"/>
      <c r="Y2527" s="565"/>
      <c r="Z2527" s="565"/>
      <c r="AA2527" s="565"/>
      <c r="AB2527" s="565"/>
      <c r="AC2527" s="565"/>
      <c r="AD2527" s="565"/>
      <c r="AE2527" s="565"/>
      <c r="AF2527" s="565" t="s">
        <v>1266</v>
      </c>
      <c r="AG2527" s="565" t="s">
        <v>942</v>
      </c>
      <c r="AH2527" s="565"/>
      <c r="AI2527" s="1360">
        <v>182.51</v>
      </c>
      <c r="AJ2527" s="580"/>
      <c r="AM2527"/>
      <c r="AO2527" t="e">
        <v>#NAME?</v>
      </c>
    </row>
    <row r="2528" spans="1:41" ht="14.45" customHeight="1" outlineLevel="1" x14ac:dyDescent="0.2">
      <c r="A2528" s="231"/>
      <c r="B2528" s="781" t="s">
        <v>2276</v>
      </c>
      <c r="C2528" s="977" t="s">
        <v>2537</v>
      </c>
      <c r="D2528" s="977" t="s">
        <v>1113</v>
      </c>
      <c r="E2528" s="571">
        <v>231</v>
      </c>
      <c r="F2528" s="568">
        <v>244</v>
      </c>
      <c r="G2528" s="568" t="s">
        <v>1270</v>
      </c>
      <c r="H2528" s="568"/>
      <c r="I2528" s="922"/>
      <c r="J2528" s="570" t="s">
        <v>1268</v>
      </c>
      <c r="K2528" s="565"/>
      <c r="L2528" s="675"/>
      <c r="M2528" s="565"/>
      <c r="N2528" s="1078"/>
      <c r="O2528" s="565"/>
      <c r="P2528" s="565"/>
      <c r="Q2528" s="1078"/>
      <c r="R2528" s="1078"/>
      <c r="S2528" s="1078"/>
      <c r="T2528" s="565"/>
      <c r="U2528" s="565"/>
      <c r="V2528" s="565"/>
      <c r="W2528" s="565"/>
      <c r="X2528" s="565"/>
      <c r="Y2528" s="565"/>
      <c r="Z2528" s="565"/>
      <c r="AA2528" s="565"/>
      <c r="AB2528" s="565"/>
      <c r="AC2528" s="565"/>
      <c r="AD2528" s="565"/>
      <c r="AE2528" s="565"/>
      <c r="AF2528" s="565" t="s">
        <v>1269</v>
      </c>
      <c r="AG2528" s="565" t="s">
        <v>942</v>
      </c>
      <c r="AH2528" s="565"/>
      <c r="AI2528" s="1360">
        <v>182.51</v>
      </c>
      <c r="AJ2528" s="580"/>
      <c r="AM2528"/>
      <c r="AO2528" t="e">
        <v>#NAME?</v>
      </c>
    </row>
    <row r="2529" spans="1:41" ht="14.45" customHeight="1" outlineLevel="1" x14ac:dyDescent="0.2">
      <c r="A2529" s="231"/>
      <c r="B2529" s="781" t="s">
        <v>2276</v>
      </c>
      <c r="C2529" s="977" t="s">
        <v>2537</v>
      </c>
      <c r="D2529" s="977" t="s">
        <v>1113</v>
      </c>
      <c r="E2529" s="571">
        <v>231</v>
      </c>
      <c r="F2529" s="568">
        <v>244</v>
      </c>
      <c r="G2529" s="568" t="s">
        <v>1272</v>
      </c>
      <c r="H2529" s="568"/>
      <c r="I2529" s="922"/>
      <c r="J2529" s="570" t="s">
        <v>1271</v>
      </c>
      <c r="K2529" s="565"/>
      <c r="L2529" s="675"/>
      <c r="M2529" s="565"/>
      <c r="N2529" s="1078"/>
      <c r="O2529" s="565"/>
      <c r="P2529" s="565"/>
      <c r="Q2529" s="1078"/>
      <c r="R2529" s="1078"/>
      <c r="S2529" s="1078"/>
      <c r="T2529" s="565"/>
      <c r="U2529" s="565"/>
      <c r="V2529" s="565"/>
      <c r="W2529" s="565"/>
      <c r="X2529" s="565"/>
      <c r="Y2529" s="565"/>
      <c r="Z2529" s="565"/>
      <c r="AA2529" s="565"/>
      <c r="AB2529" s="565"/>
      <c r="AC2529" s="565"/>
      <c r="AD2529" s="565"/>
      <c r="AE2529" s="565"/>
      <c r="AF2529" s="565" t="s">
        <v>1261</v>
      </c>
      <c r="AG2529" s="565" t="s">
        <v>942</v>
      </c>
      <c r="AH2529" s="565"/>
      <c r="AI2529" s="1360">
        <v>182.51</v>
      </c>
      <c r="AJ2529" s="580"/>
      <c r="AM2529"/>
      <c r="AO2529" t="e">
        <v>#NAME?</v>
      </c>
    </row>
    <row r="2530" spans="1:41" ht="14.45" customHeight="1" outlineLevel="1" x14ac:dyDescent="0.2">
      <c r="A2530" s="231"/>
      <c r="B2530" s="781" t="s">
        <v>2276</v>
      </c>
      <c r="C2530" s="977" t="s">
        <v>2537</v>
      </c>
      <c r="D2530" s="977" t="s">
        <v>1113</v>
      </c>
      <c r="E2530" s="571">
        <v>231</v>
      </c>
      <c r="F2530" s="568">
        <v>244</v>
      </c>
      <c r="G2530" s="568" t="s">
        <v>1275</v>
      </c>
      <c r="H2530" s="568"/>
      <c r="I2530" s="922"/>
      <c r="J2530" s="570" t="s">
        <v>1273</v>
      </c>
      <c r="K2530" s="565"/>
      <c r="L2530" s="675"/>
      <c r="M2530" s="565"/>
      <c r="N2530" s="1078"/>
      <c r="O2530" s="565"/>
      <c r="P2530" s="565"/>
      <c r="Q2530" s="1078"/>
      <c r="R2530" s="1078"/>
      <c r="S2530" s="1078"/>
      <c r="T2530" s="565"/>
      <c r="U2530" s="565"/>
      <c r="V2530" s="565"/>
      <c r="W2530" s="565"/>
      <c r="X2530" s="565"/>
      <c r="Y2530" s="565"/>
      <c r="Z2530" s="565"/>
      <c r="AA2530" s="565"/>
      <c r="AB2530" s="565"/>
      <c r="AC2530" s="565"/>
      <c r="AD2530" s="565"/>
      <c r="AE2530" s="565"/>
      <c r="AF2530" s="565" t="s">
        <v>1274</v>
      </c>
      <c r="AG2530" s="565" t="s">
        <v>942</v>
      </c>
      <c r="AH2530" s="565"/>
      <c r="AI2530" s="1360">
        <v>182.51</v>
      </c>
      <c r="AJ2530" s="580"/>
      <c r="AM2530"/>
      <c r="AO2530" t="e">
        <v>#NAME?</v>
      </c>
    </row>
    <row r="2531" spans="1:41" ht="14.45" customHeight="1" outlineLevel="1" x14ac:dyDescent="0.2">
      <c r="A2531" s="231"/>
      <c r="B2531" s="781" t="s">
        <v>2276</v>
      </c>
      <c r="C2531" s="977" t="s">
        <v>2537</v>
      </c>
      <c r="D2531" s="977" t="s">
        <v>1113</v>
      </c>
      <c r="E2531" s="571">
        <v>231</v>
      </c>
      <c r="F2531" s="568">
        <v>244</v>
      </c>
      <c r="G2531" s="568" t="s">
        <v>1277</v>
      </c>
      <c r="H2531" s="568"/>
      <c r="I2531" s="922"/>
      <c r="J2531" s="570" t="s">
        <v>1276</v>
      </c>
      <c r="K2531" s="565"/>
      <c r="L2531" s="675"/>
      <c r="M2531" s="565"/>
      <c r="N2531" s="1078"/>
      <c r="O2531" s="565"/>
      <c r="P2531" s="565"/>
      <c r="Q2531" s="1078"/>
      <c r="R2531" s="1078"/>
      <c r="S2531" s="1078"/>
      <c r="T2531" s="565"/>
      <c r="U2531" s="565"/>
      <c r="V2531" s="565"/>
      <c r="W2531" s="565"/>
      <c r="X2531" s="565"/>
      <c r="Y2531" s="565"/>
      <c r="Z2531" s="565"/>
      <c r="AA2531" s="565"/>
      <c r="AB2531" s="565"/>
      <c r="AC2531" s="565"/>
      <c r="AD2531" s="565"/>
      <c r="AE2531" s="565"/>
      <c r="AF2531" s="565" t="s">
        <v>1251</v>
      </c>
      <c r="AG2531" s="565" t="s">
        <v>942</v>
      </c>
      <c r="AH2531" s="565"/>
      <c r="AI2531" s="1360">
        <v>248.32</v>
      </c>
      <c r="AJ2531" s="580"/>
      <c r="AM2531"/>
      <c r="AO2531" t="e">
        <v>#NAME?</v>
      </c>
    </row>
    <row r="2532" spans="1:41" ht="14.45" customHeight="1" outlineLevel="1" x14ac:dyDescent="0.2">
      <c r="A2532" s="231"/>
      <c r="B2532" s="781" t="s">
        <v>2276</v>
      </c>
      <c r="C2532" s="977" t="s">
        <v>2537</v>
      </c>
      <c r="D2532" s="977" t="s">
        <v>1113</v>
      </c>
      <c r="E2532" s="571">
        <v>231</v>
      </c>
      <c r="F2532" s="568">
        <v>244</v>
      </c>
      <c r="G2532" s="568" t="s">
        <v>1279</v>
      </c>
      <c r="H2532" s="568"/>
      <c r="I2532" s="922"/>
      <c r="J2532" s="570" t="s">
        <v>1278</v>
      </c>
      <c r="K2532" s="565"/>
      <c r="L2532" s="675"/>
      <c r="M2532" s="565"/>
      <c r="N2532" s="1078"/>
      <c r="O2532" s="565"/>
      <c r="P2532" s="565"/>
      <c r="Q2532" s="1078"/>
      <c r="R2532" s="1078"/>
      <c r="S2532" s="1078"/>
      <c r="T2532" s="565"/>
      <c r="U2532" s="565"/>
      <c r="V2532" s="565"/>
      <c r="W2532" s="565"/>
      <c r="X2532" s="565"/>
      <c r="Y2532" s="565"/>
      <c r="Z2532" s="565"/>
      <c r="AA2532" s="565"/>
      <c r="AB2532" s="565"/>
      <c r="AC2532" s="565"/>
      <c r="AD2532" s="565"/>
      <c r="AE2532" s="565"/>
      <c r="AF2532" s="565" t="s">
        <v>1251</v>
      </c>
      <c r="AG2532" s="565" t="s">
        <v>942</v>
      </c>
      <c r="AH2532" s="565"/>
      <c r="AI2532" s="1360">
        <v>248.32</v>
      </c>
      <c r="AJ2532" s="580"/>
      <c r="AM2532"/>
      <c r="AO2532" t="e">
        <v>#NAME?</v>
      </c>
    </row>
    <row r="2533" spans="1:41" ht="14.45" customHeight="1" outlineLevel="1" x14ac:dyDescent="0.2">
      <c r="A2533" s="231"/>
      <c r="B2533" s="781" t="s">
        <v>2276</v>
      </c>
      <c r="C2533" s="977" t="s">
        <v>2537</v>
      </c>
      <c r="D2533" s="977" t="s">
        <v>1113</v>
      </c>
      <c r="E2533" s="571">
        <v>231</v>
      </c>
      <c r="F2533" s="568">
        <v>244</v>
      </c>
      <c r="G2533" s="568" t="s">
        <v>1281</v>
      </c>
      <c r="H2533" s="568"/>
      <c r="I2533" s="922"/>
      <c r="J2533" s="570" t="s">
        <v>1280</v>
      </c>
      <c r="K2533" s="565"/>
      <c r="L2533" s="675"/>
      <c r="M2533" s="565"/>
      <c r="N2533" s="1078"/>
      <c r="O2533" s="565"/>
      <c r="P2533" s="565"/>
      <c r="Q2533" s="1078"/>
      <c r="R2533" s="1078"/>
      <c r="S2533" s="1078"/>
      <c r="T2533" s="565"/>
      <c r="U2533" s="565"/>
      <c r="V2533" s="565"/>
      <c r="W2533" s="565"/>
      <c r="X2533" s="565"/>
      <c r="Y2533" s="565"/>
      <c r="Z2533" s="565"/>
      <c r="AA2533" s="565"/>
      <c r="AB2533" s="565"/>
      <c r="AC2533" s="565"/>
      <c r="AD2533" s="565"/>
      <c r="AE2533" s="565"/>
      <c r="AF2533" s="565" t="s">
        <v>1251</v>
      </c>
      <c r="AG2533" s="565" t="s">
        <v>942</v>
      </c>
      <c r="AH2533" s="565"/>
      <c r="AI2533" s="1360">
        <v>248.32</v>
      </c>
      <c r="AJ2533" s="580"/>
      <c r="AM2533"/>
      <c r="AO2533" t="e">
        <v>#NAME?</v>
      </c>
    </row>
    <row r="2534" spans="1:41" ht="14.45" customHeight="1" outlineLevel="1" x14ac:dyDescent="0.2">
      <c r="A2534" s="231"/>
      <c r="B2534" s="781" t="s">
        <v>2276</v>
      </c>
      <c r="C2534" s="977" t="s">
        <v>2537</v>
      </c>
      <c r="D2534" s="977" t="s">
        <v>1113</v>
      </c>
      <c r="E2534" s="571">
        <v>231</v>
      </c>
      <c r="F2534" s="568">
        <v>244</v>
      </c>
      <c r="G2534" s="568" t="s">
        <v>1283</v>
      </c>
      <c r="H2534" s="568"/>
      <c r="I2534" s="922"/>
      <c r="J2534" s="570" t="s">
        <v>1282</v>
      </c>
      <c r="K2534" s="565"/>
      <c r="L2534" s="675"/>
      <c r="M2534" s="565"/>
      <c r="N2534" s="1078"/>
      <c r="O2534" s="565"/>
      <c r="P2534" s="565"/>
      <c r="Q2534" s="1078"/>
      <c r="R2534" s="1078"/>
      <c r="S2534" s="1078"/>
      <c r="T2534" s="565"/>
      <c r="U2534" s="565"/>
      <c r="V2534" s="565"/>
      <c r="W2534" s="565"/>
      <c r="X2534" s="565"/>
      <c r="Y2534" s="565"/>
      <c r="Z2534" s="565"/>
      <c r="AA2534" s="565"/>
      <c r="AB2534" s="565"/>
      <c r="AC2534" s="565"/>
      <c r="AD2534" s="565"/>
      <c r="AE2534" s="565"/>
      <c r="AF2534" s="565" t="s">
        <v>1258</v>
      </c>
      <c r="AG2534" s="565" t="s">
        <v>942</v>
      </c>
      <c r="AH2534" s="565"/>
      <c r="AI2534" s="1360">
        <v>248.32</v>
      </c>
      <c r="AJ2534" s="580"/>
      <c r="AM2534"/>
      <c r="AO2534" t="e">
        <v>#NAME?</v>
      </c>
    </row>
    <row r="2535" spans="1:41" ht="14.45" customHeight="1" outlineLevel="1" x14ac:dyDescent="0.2">
      <c r="A2535" s="231"/>
      <c r="B2535" s="781" t="s">
        <v>2276</v>
      </c>
      <c r="C2535" s="977" t="s">
        <v>2537</v>
      </c>
      <c r="D2535" s="977" t="s">
        <v>1113</v>
      </c>
      <c r="E2535" s="571">
        <v>231</v>
      </c>
      <c r="F2535" s="568">
        <v>244</v>
      </c>
      <c r="G2535" s="568" t="s">
        <v>1285</v>
      </c>
      <c r="H2535" s="568"/>
      <c r="I2535" s="922"/>
      <c r="J2535" s="570" t="s">
        <v>1284</v>
      </c>
      <c r="K2535" s="565"/>
      <c r="L2535" s="675"/>
      <c r="M2535" s="565"/>
      <c r="N2535" s="1078"/>
      <c r="O2535" s="565"/>
      <c r="P2535" s="565"/>
      <c r="Q2535" s="1078"/>
      <c r="R2535" s="1078"/>
      <c r="S2535" s="1078"/>
      <c r="T2535" s="565"/>
      <c r="U2535" s="565"/>
      <c r="V2535" s="565"/>
      <c r="W2535" s="565"/>
      <c r="X2535" s="565"/>
      <c r="Y2535" s="565"/>
      <c r="Z2535" s="565"/>
      <c r="AA2535" s="565"/>
      <c r="AB2535" s="565"/>
      <c r="AC2535" s="565"/>
      <c r="AD2535" s="565"/>
      <c r="AE2535" s="565"/>
      <c r="AF2535" s="565" t="s">
        <v>1261</v>
      </c>
      <c r="AG2535" s="565" t="s">
        <v>942</v>
      </c>
      <c r="AH2535" s="565"/>
      <c r="AI2535" s="1360">
        <v>248.32</v>
      </c>
      <c r="AJ2535" s="580"/>
      <c r="AM2535"/>
      <c r="AO2535" t="e">
        <v>#NAME?</v>
      </c>
    </row>
    <row r="2536" spans="1:41" ht="14.45" customHeight="1" outlineLevel="1" x14ac:dyDescent="0.2">
      <c r="A2536" s="231"/>
      <c r="B2536" s="781" t="s">
        <v>2276</v>
      </c>
      <c r="C2536" s="977" t="s">
        <v>2537</v>
      </c>
      <c r="D2536" s="977" t="s">
        <v>1113</v>
      </c>
      <c r="E2536" s="571">
        <v>231</v>
      </c>
      <c r="F2536" s="568">
        <v>244</v>
      </c>
      <c r="G2536" s="568" t="s">
        <v>1287</v>
      </c>
      <c r="H2536" s="568"/>
      <c r="I2536" s="922"/>
      <c r="J2536" s="570" t="s">
        <v>1286</v>
      </c>
      <c r="K2536" s="565"/>
      <c r="L2536" s="675"/>
      <c r="M2536" s="565"/>
      <c r="N2536" s="1078"/>
      <c r="O2536" s="565"/>
      <c r="P2536" s="565"/>
      <c r="Q2536" s="1078"/>
      <c r="R2536" s="1078"/>
      <c r="S2536" s="1078"/>
      <c r="T2536" s="565"/>
      <c r="U2536" s="565"/>
      <c r="V2536" s="565"/>
      <c r="W2536" s="565"/>
      <c r="X2536" s="565"/>
      <c r="Y2536" s="565"/>
      <c r="Z2536" s="565"/>
      <c r="AA2536" s="565"/>
      <c r="AB2536" s="565"/>
      <c r="AC2536" s="565"/>
      <c r="AD2536" s="565"/>
      <c r="AE2536" s="565"/>
      <c r="AF2536" s="565" t="s">
        <v>1258</v>
      </c>
      <c r="AG2536" s="565" t="s">
        <v>942</v>
      </c>
      <c r="AH2536" s="565"/>
      <c r="AI2536" s="1360">
        <v>248.32</v>
      </c>
      <c r="AJ2536" s="580"/>
      <c r="AM2536"/>
      <c r="AO2536" t="e">
        <v>#NAME?</v>
      </c>
    </row>
    <row r="2537" spans="1:41" ht="14.45" customHeight="1" outlineLevel="1" x14ac:dyDescent="0.2">
      <c r="A2537" s="231"/>
      <c r="B2537" s="781" t="s">
        <v>2276</v>
      </c>
      <c r="C2537" s="977" t="s">
        <v>2537</v>
      </c>
      <c r="D2537" s="977" t="s">
        <v>1113</v>
      </c>
      <c r="E2537" s="571">
        <v>231</v>
      </c>
      <c r="F2537" s="568">
        <v>244</v>
      </c>
      <c r="G2537" s="568" t="s">
        <v>1289</v>
      </c>
      <c r="H2537" s="568"/>
      <c r="I2537" s="922"/>
      <c r="J2537" s="570" t="s">
        <v>1288</v>
      </c>
      <c r="K2537" s="565"/>
      <c r="L2537" s="675"/>
      <c r="M2537" s="565"/>
      <c r="N2537" s="1078"/>
      <c r="O2537" s="565"/>
      <c r="P2537" s="565"/>
      <c r="Q2537" s="1078"/>
      <c r="R2537" s="1078"/>
      <c r="S2537" s="1078"/>
      <c r="T2537" s="565"/>
      <c r="U2537" s="565"/>
      <c r="V2537" s="565"/>
      <c r="W2537" s="565"/>
      <c r="X2537" s="565"/>
      <c r="Y2537" s="565"/>
      <c r="Z2537" s="565"/>
      <c r="AA2537" s="565"/>
      <c r="AB2537" s="565"/>
      <c r="AC2537" s="565"/>
      <c r="AD2537" s="565"/>
      <c r="AE2537" s="565"/>
      <c r="AF2537" s="565" t="s">
        <v>1266</v>
      </c>
      <c r="AG2537" s="565" t="s">
        <v>942</v>
      </c>
      <c r="AH2537" s="565"/>
      <c r="AI2537" s="1360">
        <v>248.32</v>
      </c>
      <c r="AJ2537" s="580"/>
      <c r="AM2537"/>
      <c r="AO2537" t="e">
        <v>#NAME?</v>
      </c>
    </row>
    <row r="2538" spans="1:41" ht="14.45" customHeight="1" outlineLevel="1" x14ac:dyDescent="0.2">
      <c r="A2538" s="231"/>
      <c r="B2538" s="781" t="s">
        <v>2276</v>
      </c>
      <c r="C2538" s="977" t="s">
        <v>2537</v>
      </c>
      <c r="D2538" s="977" t="s">
        <v>1113</v>
      </c>
      <c r="E2538" s="571">
        <v>231</v>
      </c>
      <c r="F2538" s="568">
        <v>244</v>
      </c>
      <c r="G2538" s="568" t="s">
        <v>1291</v>
      </c>
      <c r="H2538" s="568"/>
      <c r="I2538" s="922"/>
      <c r="J2538" s="570" t="s">
        <v>1290</v>
      </c>
      <c r="K2538" s="565"/>
      <c r="L2538" s="675"/>
      <c r="M2538" s="565"/>
      <c r="N2538" s="1078"/>
      <c r="O2538" s="565"/>
      <c r="P2538" s="565"/>
      <c r="Q2538" s="1078"/>
      <c r="R2538" s="1078"/>
      <c r="S2538" s="1078"/>
      <c r="T2538" s="565"/>
      <c r="U2538" s="565"/>
      <c r="V2538" s="565"/>
      <c r="W2538" s="565"/>
      <c r="X2538" s="565"/>
      <c r="Y2538" s="565"/>
      <c r="Z2538" s="565"/>
      <c r="AA2538" s="565"/>
      <c r="AB2538" s="565"/>
      <c r="AC2538" s="565"/>
      <c r="AD2538" s="565"/>
      <c r="AE2538" s="565"/>
      <c r="AF2538" s="565" t="s">
        <v>1269</v>
      </c>
      <c r="AG2538" s="565" t="s">
        <v>942</v>
      </c>
      <c r="AH2538" s="565"/>
      <c r="AI2538" s="1360">
        <v>271.89</v>
      </c>
      <c r="AJ2538" s="580"/>
      <c r="AM2538"/>
      <c r="AO2538" t="e">
        <v>#NAME?</v>
      </c>
    </row>
    <row r="2539" spans="1:41" ht="14.45" customHeight="1" outlineLevel="1" x14ac:dyDescent="0.2">
      <c r="A2539" s="231"/>
      <c r="B2539" s="781" t="s">
        <v>2276</v>
      </c>
      <c r="C2539" s="977" t="s">
        <v>2537</v>
      </c>
      <c r="D2539" s="977" t="s">
        <v>1113</v>
      </c>
      <c r="E2539" s="571">
        <v>231</v>
      </c>
      <c r="F2539" s="568">
        <v>244</v>
      </c>
      <c r="G2539" s="568" t="s">
        <v>1293</v>
      </c>
      <c r="H2539" s="568"/>
      <c r="I2539" s="922"/>
      <c r="J2539" s="570" t="s">
        <v>1292</v>
      </c>
      <c r="K2539" s="565"/>
      <c r="L2539" s="675"/>
      <c r="M2539" s="565"/>
      <c r="N2539" s="1078"/>
      <c r="O2539" s="565"/>
      <c r="P2539" s="565"/>
      <c r="Q2539" s="1078"/>
      <c r="R2539" s="1078"/>
      <c r="S2539" s="1078"/>
      <c r="T2539" s="565"/>
      <c r="U2539" s="565"/>
      <c r="V2539" s="565"/>
      <c r="W2539" s="565"/>
      <c r="X2539" s="565"/>
      <c r="Y2539" s="565"/>
      <c r="Z2539" s="565"/>
      <c r="AA2539" s="565"/>
      <c r="AB2539" s="565"/>
      <c r="AC2539" s="565"/>
      <c r="AD2539" s="565"/>
      <c r="AE2539" s="565"/>
      <c r="AF2539" s="565" t="s">
        <v>1261</v>
      </c>
      <c r="AG2539" s="565" t="s">
        <v>942</v>
      </c>
      <c r="AH2539" s="565"/>
      <c r="AI2539" s="1360">
        <v>248.32</v>
      </c>
      <c r="AJ2539" s="580"/>
      <c r="AM2539"/>
      <c r="AO2539" t="e">
        <v>#NAME?</v>
      </c>
    </row>
    <row r="2540" spans="1:41" ht="14.45" customHeight="1" outlineLevel="1" x14ac:dyDescent="0.2">
      <c r="A2540" s="231"/>
      <c r="B2540" s="781" t="s">
        <v>2276</v>
      </c>
      <c r="C2540" s="977" t="s">
        <v>2537</v>
      </c>
      <c r="D2540" s="977" t="s">
        <v>1113</v>
      </c>
      <c r="E2540" s="571">
        <v>231</v>
      </c>
      <c r="F2540" s="568">
        <v>244</v>
      </c>
      <c r="G2540" s="568" t="s">
        <v>1296</v>
      </c>
      <c r="H2540" s="568"/>
      <c r="I2540" s="922"/>
      <c r="J2540" s="570" t="s">
        <v>1294</v>
      </c>
      <c r="K2540" s="565"/>
      <c r="L2540" s="675"/>
      <c r="M2540" s="565"/>
      <c r="N2540" s="1078"/>
      <c r="O2540" s="565"/>
      <c r="P2540" s="565"/>
      <c r="Q2540" s="1078"/>
      <c r="R2540" s="1078"/>
      <c r="S2540" s="1078"/>
      <c r="T2540" s="565"/>
      <c r="U2540" s="565"/>
      <c r="V2540" s="565"/>
      <c r="W2540" s="565"/>
      <c r="X2540" s="565"/>
      <c r="Y2540" s="565"/>
      <c r="Z2540" s="565"/>
      <c r="AA2540" s="565"/>
      <c r="AB2540" s="565"/>
      <c r="AC2540" s="565"/>
      <c r="AD2540" s="565"/>
      <c r="AE2540" s="565"/>
      <c r="AF2540" s="565" t="s">
        <v>1295</v>
      </c>
      <c r="AG2540" s="565" t="s">
        <v>942</v>
      </c>
      <c r="AH2540" s="565"/>
      <c r="AI2540" s="1360">
        <v>248.32</v>
      </c>
      <c r="AJ2540" s="580"/>
      <c r="AM2540"/>
      <c r="AO2540" t="e">
        <v>#NAME?</v>
      </c>
    </row>
    <row r="2541" spans="1:41" ht="14.45" customHeight="1" outlineLevel="1" x14ac:dyDescent="0.2">
      <c r="A2541" s="231"/>
      <c r="B2541" s="781" t="s">
        <v>2276</v>
      </c>
      <c r="C2541" s="977" t="s">
        <v>2537</v>
      </c>
      <c r="D2541" s="977" t="s">
        <v>1113</v>
      </c>
      <c r="E2541" s="571">
        <v>231</v>
      </c>
      <c r="F2541" s="568">
        <v>244</v>
      </c>
      <c r="G2541" s="568" t="s">
        <v>1298</v>
      </c>
      <c r="H2541" s="568"/>
      <c r="I2541" s="922"/>
      <c r="J2541" s="570" t="s">
        <v>1297</v>
      </c>
      <c r="K2541" s="565"/>
      <c r="L2541" s="675"/>
      <c r="M2541" s="565"/>
      <c r="N2541" s="1078"/>
      <c r="O2541" s="565"/>
      <c r="P2541" s="565"/>
      <c r="Q2541" s="1078"/>
      <c r="R2541" s="1078"/>
      <c r="S2541" s="1078"/>
      <c r="T2541" s="565"/>
      <c r="U2541" s="565"/>
      <c r="V2541" s="565"/>
      <c r="W2541" s="565"/>
      <c r="X2541" s="565"/>
      <c r="Y2541" s="565"/>
      <c r="Z2541" s="565"/>
      <c r="AA2541" s="565"/>
      <c r="AB2541" s="565"/>
      <c r="AC2541" s="565"/>
      <c r="AD2541" s="565"/>
      <c r="AE2541" s="565"/>
      <c r="AF2541" s="565" t="s">
        <v>1258</v>
      </c>
      <c r="AG2541" s="565" t="s">
        <v>942</v>
      </c>
      <c r="AH2541" s="565"/>
      <c r="AI2541" s="1360">
        <v>248.32</v>
      </c>
      <c r="AJ2541" s="580"/>
      <c r="AM2541"/>
      <c r="AO2541" t="e">
        <v>#NAME?</v>
      </c>
    </row>
    <row r="2542" spans="1:41" ht="14.45" customHeight="1" outlineLevel="1" x14ac:dyDescent="0.2">
      <c r="A2542" s="231"/>
      <c r="B2542" s="781" t="s">
        <v>2276</v>
      </c>
      <c r="C2542" s="977" t="s">
        <v>2537</v>
      </c>
      <c r="D2542" s="977" t="s">
        <v>1113</v>
      </c>
      <c r="E2542" s="571">
        <v>231</v>
      </c>
      <c r="F2542" s="568">
        <v>244</v>
      </c>
      <c r="G2542" s="568" t="s">
        <v>1301</v>
      </c>
      <c r="H2542" s="568"/>
      <c r="I2542" s="922"/>
      <c r="J2542" s="570" t="s">
        <v>1299</v>
      </c>
      <c r="K2542" s="565"/>
      <c r="L2542" s="675"/>
      <c r="M2542" s="565"/>
      <c r="N2542" s="1078"/>
      <c r="O2542" s="565"/>
      <c r="P2542" s="565"/>
      <c r="Q2542" s="1078"/>
      <c r="R2542" s="1078"/>
      <c r="S2542" s="1078"/>
      <c r="T2542" s="565"/>
      <c r="U2542" s="565"/>
      <c r="V2542" s="565"/>
      <c r="W2542" s="565"/>
      <c r="X2542" s="565"/>
      <c r="Y2542" s="565"/>
      <c r="Z2542" s="565"/>
      <c r="AA2542" s="565"/>
      <c r="AB2542" s="565"/>
      <c r="AC2542" s="565"/>
      <c r="AD2542" s="565"/>
      <c r="AE2542" s="565"/>
      <c r="AF2542" s="565" t="s">
        <v>1300</v>
      </c>
      <c r="AG2542" s="565" t="s">
        <v>942</v>
      </c>
      <c r="AH2542" s="565"/>
      <c r="AI2542" s="1360">
        <v>248.32</v>
      </c>
      <c r="AJ2542" s="580"/>
      <c r="AM2542"/>
      <c r="AO2542" t="e">
        <v>#NAME?</v>
      </c>
    </row>
    <row r="2543" spans="1:41" ht="14.45" customHeight="1" outlineLevel="1" x14ac:dyDescent="0.2">
      <c r="A2543" s="231"/>
      <c r="B2543" s="781" t="s">
        <v>2276</v>
      </c>
      <c r="C2543" s="977" t="s">
        <v>2537</v>
      </c>
      <c r="D2543" s="977" t="s">
        <v>1113</v>
      </c>
      <c r="E2543" s="571">
        <v>231</v>
      </c>
      <c r="F2543" s="568">
        <v>244</v>
      </c>
      <c r="G2543" s="568" t="s">
        <v>1303</v>
      </c>
      <c r="H2543" s="568"/>
      <c r="I2543" s="922"/>
      <c r="J2543" s="570" t="s">
        <v>1302</v>
      </c>
      <c r="K2543" s="565"/>
      <c r="L2543" s="675"/>
      <c r="M2543" s="565"/>
      <c r="N2543" s="1078"/>
      <c r="O2543" s="565"/>
      <c r="P2543" s="565"/>
      <c r="Q2543" s="1078"/>
      <c r="R2543" s="1078"/>
      <c r="S2543" s="1078"/>
      <c r="T2543" s="565"/>
      <c r="U2543" s="565"/>
      <c r="V2543" s="565"/>
      <c r="W2543" s="565"/>
      <c r="X2543" s="565"/>
      <c r="Y2543" s="565"/>
      <c r="Z2543" s="565"/>
      <c r="AA2543" s="565"/>
      <c r="AB2543" s="565"/>
      <c r="AC2543" s="565"/>
      <c r="AD2543" s="565"/>
      <c r="AE2543" s="565"/>
      <c r="AF2543" s="565" t="s">
        <v>1261</v>
      </c>
      <c r="AG2543" s="565" t="s">
        <v>942</v>
      </c>
      <c r="AH2543" s="565"/>
      <c r="AI2543" s="1360">
        <v>248.32</v>
      </c>
      <c r="AJ2543" s="580"/>
      <c r="AM2543"/>
      <c r="AO2543" t="e">
        <v>#NAME?</v>
      </c>
    </row>
    <row r="2544" spans="1:41" ht="14.45" customHeight="1" outlineLevel="1" x14ac:dyDescent="0.2">
      <c r="A2544" s="231"/>
      <c r="B2544" s="781" t="s">
        <v>2276</v>
      </c>
      <c r="C2544" s="977" t="s">
        <v>2537</v>
      </c>
      <c r="D2544" s="977" t="s">
        <v>1113</v>
      </c>
      <c r="E2544" s="571">
        <v>231</v>
      </c>
      <c r="F2544" s="568">
        <v>244</v>
      </c>
      <c r="G2544" s="568" t="s">
        <v>1305</v>
      </c>
      <c r="H2544" s="568"/>
      <c r="I2544" s="922"/>
      <c r="J2544" s="570" t="s">
        <v>1304</v>
      </c>
      <c r="K2544" s="565"/>
      <c r="L2544" s="675"/>
      <c r="M2544" s="565"/>
      <c r="N2544" s="1078"/>
      <c r="O2544" s="565"/>
      <c r="P2544" s="565"/>
      <c r="Q2544" s="1078"/>
      <c r="R2544" s="1078"/>
      <c r="S2544" s="1078"/>
      <c r="T2544" s="565"/>
      <c r="U2544" s="565"/>
      <c r="V2544" s="565"/>
      <c r="W2544" s="565"/>
      <c r="X2544" s="565"/>
      <c r="Y2544" s="565"/>
      <c r="Z2544" s="565"/>
      <c r="AA2544" s="565"/>
      <c r="AB2544" s="565"/>
      <c r="AC2544" s="565"/>
      <c r="AD2544" s="565"/>
      <c r="AE2544" s="565"/>
      <c r="AF2544" s="565" t="s">
        <v>1266</v>
      </c>
      <c r="AG2544" s="565" t="s">
        <v>942</v>
      </c>
      <c r="AH2544" s="565"/>
      <c r="AI2544" s="1360">
        <v>248.32</v>
      </c>
      <c r="AJ2544" s="580"/>
      <c r="AM2544"/>
      <c r="AO2544" t="e">
        <v>#NAME?</v>
      </c>
    </row>
    <row r="2545" spans="1:41" ht="14.45" customHeight="1" outlineLevel="1" x14ac:dyDescent="0.2">
      <c r="A2545" s="231"/>
      <c r="B2545" s="781" t="s">
        <v>2276</v>
      </c>
      <c r="C2545" s="977" t="s">
        <v>2537</v>
      </c>
      <c r="D2545" s="977" t="s">
        <v>1113</v>
      </c>
      <c r="E2545" s="571">
        <v>231</v>
      </c>
      <c r="F2545" s="568">
        <v>244</v>
      </c>
      <c r="G2545" s="568" t="s">
        <v>1307</v>
      </c>
      <c r="H2545" s="568"/>
      <c r="I2545" s="922"/>
      <c r="J2545" s="570" t="s">
        <v>1306</v>
      </c>
      <c r="K2545" s="565"/>
      <c r="L2545" s="675"/>
      <c r="M2545" s="565"/>
      <c r="N2545" s="1078"/>
      <c r="O2545" s="565"/>
      <c r="P2545" s="565"/>
      <c r="Q2545" s="1078"/>
      <c r="R2545" s="1078"/>
      <c r="S2545" s="1078"/>
      <c r="T2545" s="565"/>
      <c r="U2545" s="565"/>
      <c r="V2545" s="565"/>
      <c r="W2545" s="565"/>
      <c r="X2545" s="565"/>
      <c r="Y2545" s="565"/>
      <c r="Z2545" s="565"/>
      <c r="AA2545" s="565"/>
      <c r="AB2545" s="565"/>
      <c r="AC2545" s="565"/>
      <c r="AD2545" s="565"/>
      <c r="AE2545" s="565"/>
      <c r="AF2545" s="565" t="s">
        <v>1269</v>
      </c>
      <c r="AG2545" s="565" t="s">
        <v>942</v>
      </c>
      <c r="AH2545" s="565"/>
      <c r="AI2545" s="1360">
        <v>248.32</v>
      </c>
      <c r="AJ2545" s="580"/>
      <c r="AM2545"/>
      <c r="AO2545" t="e">
        <v>#NAME?</v>
      </c>
    </row>
    <row r="2546" spans="1:41" ht="14.45" customHeight="1" outlineLevel="1" x14ac:dyDescent="0.2">
      <c r="A2546" s="231"/>
      <c r="B2546" s="781" t="s">
        <v>2276</v>
      </c>
      <c r="C2546" s="977" t="s">
        <v>2537</v>
      </c>
      <c r="D2546" s="977" t="s">
        <v>1113</v>
      </c>
      <c r="E2546" s="571">
        <v>231</v>
      </c>
      <c r="F2546" s="568">
        <v>244</v>
      </c>
      <c r="G2546" s="568" t="s">
        <v>1309</v>
      </c>
      <c r="H2546" s="568"/>
      <c r="I2546" s="922"/>
      <c r="J2546" s="570" t="s">
        <v>1308</v>
      </c>
      <c r="K2546" s="565"/>
      <c r="L2546" s="675"/>
      <c r="M2546" s="565"/>
      <c r="N2546" s="1078"/>
      <c r="O2546" s="565"/>
      <c r="P2546" s="565"/>
      <c r="Q2546" s="1078"/>
      <c r="R2546" s="1078"/>
      <c r="S2546" s="1078"/>
      <c r="T2546" s="565"/>
      <c r="U2546" s="565"/>
      <c r="V2546" s="565"/>
      <c r="W2546" s="565"/>
      <c r="X2546" s="565"/>
      <c r="Y2546" s="565"/>
      <c r="Z2546" s="565"/>
      <c r="AA2546" s="565"/>
      <c r="AB2546" s="565"/>
      <c r="AC2546" s="565"/>
      <c r="AD2546" s="565"/>
      <c r="AE2546" s="565"/>
      <c r="AF2546" s="565" t="s">
        <v>1258</v>
      </c>
      <c r="AG2546" s="565" t="s">
        <v>942</v>
      </c>
      <c r="AH2546" s="565"/>
      <c r="AI2546" s="1360">
        <v>248.32</v>
      </c>
      <c r="AJ2546" s="580"/>
      <c r="AM2546"/>
      <c r="AO2546" t="e">
        <v>#NAME?</v>
      </c>
    </row>
    <row r="2547" spans="1:41" ht="14.45" customHeight="1" outlineLevel="1" x14ac:dyDescent="0.2">
      <c r="A2547" s="793"/>
      <c r="B2547" s="783" t="s">
        <v>2276</v>
      </c>
      <c r="C2547" s="982" t="s">
        <v>2537</v>
      </c>
      <c r="D2547" s="982" t="s">
        <v>1113</v>
      </c>
      <c r="E2547" s="579" t="s">
        <v>698</v>
      </c>
      <c r="F2547" s="576"/>
      <c r="G2547" s="603" t="s">
        <v>1311</v>
      </c>
      <c r="H2547" s="576"/>
      <c r="I2547" s="926"/>
      <c r="J2547" s="601" t="s">
        <v>1310</v>
      </c>
      <c r="K2547" s="602"/>
      <c r="L2547" s="677"/>
      <c r="M2547" s="602"/>
      <c r="N2547" s="1084"/>
      <c r="O2547" s="602"/>
      <c r="P2547" s="602"/>
      <c r="Q2547" s="1084"/>
      <c r="R2547" s="1084"/>
      <c r="S2547" s="1084"/>
      <c r="T2547" s="602"/>
      <c r="U2547" s="602"/>
      <c r="V2547" s="602"/>
      <c r="W2547" s="602"/>
      <c r="X2547" s="602"/>
      <c r="Y2547" s="602"/>
      <c r="Z2547" s="602"/>
      <c r="AA2547" s="602"/>
      <c r="AB2547" s="602"/>
      <c r="AC2547" s="602"/>
      <c r="AD2547" s="602"/>
      <c r="AE2547" s="602"/>
      <c r="AF2547" s="602" t="s">
        <v>1114</v>
      </c>
      <c r="AG2547" s="602" t="s">
        <v>1118</v>
      </c>
      <c r="AH2547" s="602"/>
      <c r="AI2547" s="599"/>
      <c r="AJ2547" s="585"/>
      <c r="AM2547"/>
      <c r="AO2547" t="e">
        <v>#NAME?</v>
      </c>
    </row>
    <row r="2548" spans="1:41" ht="14.45" customHeight="1" outlineLevel="1" x14ac:dyDescent="0.2">
      <c r="A2548" s="231"/>
      <c r="B2548" s="781" t="s">
        <v>2276</v>
      </c>
      <c r="C2548" s="977" t="s">
        <v>2537</v>
      </c>
      <c r="D2548" s="977" t="s">
        <v>1113</v>
      </c>
      <c r="E2548" s="571">
        <v>231</v>
      </c>
      <c r="F2548" s="568">
        <v>244</v>
      </c>
      <c r="G2548" s="568" t="s">
        <v>1313</v>
      </c>
      <c r="H2548" s="568"/>
      <c r="I2548" s="922"/>
      <c r="J2548" s="570" t="s">
        <v>1312</v>
      </c>
      <c r="K2548" s="565"/>
      <c r="L2548" s="675"/>
      <c r="M2548" s="565"/>
      <c r="N2548" s="1078"/>
      <c r="O2548" s="565"/>
      <c r="P2548" s="565"/>
      <c r="Q2548" s="1078"/>
      <c r="R2548" s="1078"/>
      <c r="S2548" s="1078"/>
      <c r="T2548" s="565"/>
      <c r="U2548" s="565"/>
      <c r="V2548" s="565"/>
      <c r="W2548" s="565"/>
      <c r="X2548" s="565"/>
      <c r="Y2548" s="565"/>
      <c r="Z2548" s="565"/>
      <c r="AA2548" s="565"/>
      <c r="AB2548" s="565"/>
      <c r="AC2548" s="565"/>
      <c r="AD2548" s="565"/>
      <c r="AE2548" s="565"/>
      <c r="AF2548" s="565" t="s">
        <v>1173</v>
      </c>
      <c r="AG2548" s="565" t="s">
        <v>942</v>
      </c>
      <c r="AH2548" s="565"/>
      <c r="AI2548" s="1360">
        <v>220.83</v>
      </c>
      <c r="AJ2548" s="580"/>
      <c r="AM2548"/>
      <c r="AO2548" t="e">
        <v>#NAME?</v>
      </c>
    </row>
    <row r="2549" spans="1:41" ht="14.45" customHeight="1" outlineLevel="1" x14ac:dyDescent="0.2">
      <c r="A2549" s="231"/>
      <c r="B2549" s="781" t="s">
        <v>2276</v>
      </c>
      <c r="C2549" s="977" t="s">
        <v>2537</v>
      </c>
      <c r="D2549" s="977" t="s">
        <v>1113</v>
      </c>
      <c r="E2549" s="571">
        <v>231</v>
      </c>
      <c r="F2549" s="568">
        <v>244</v>
      </c>
      <c r="G2549" s="568" t="s">
        <v>1315</v>
      </c>
      <c r="H2549" s="568"/>
      <c r="I2549" s="922"/>
      <c r="J2549" s="570" t="s">
        <v>1314</v>
      </c>
      <c r="K2549" s="565"/>
      <c r="L2549" s="675"/>
      <c r="M2549" s="565"/>
      <c r="N2549" s="1078"/>
      <c r="O2549" s="565"/>
      <c r="P2549" s="565"/>
      <c r="Q2549" s="1078"/>
      <c r="R2549" s="1078"/>
      <c r="S2549" s="1078"/>
      <c r="T2549" s="565"/>
      <c r="U2549" s="565"/>
      <c r="V2549" s="565"/>
      <c r="W2549" s="565"/>
      <c r="X2549" s="565"/>
      <c r="Y2549" s="565"/>
      <c r="Z2549" s="565"/>
      <c r="AA2549" s="565"/>
      <c r="AB2549" s="565"/>
      <c r="AC2549" s="565"/>
      <c r="AD2549" s="565"/>
      <c r="AE2549" s="565"/>
      <c r="AF2549" s="565" t="s">
        <v>1173</v>
      </c>
      <c r="AG2549" s="565" t="s">
        <v>942</v>
      </c>
      <c r="AH2549" s="565"/>
      <c r="AI2549" s="1360">
        <v>220.83</v>
      </c>
      <c r="AJ2549" s="580"/>
      <c r="AM2549"/>
      <c r="AO2549" t="e">
        <v>#NAME?</v>
      </c>
    </row>
    <row r="2550" spans="1:41" ht="14.45" customHeight="1" outlineLevel="1" x14ac:dyDescent="0.2">
      <c r="A2550" s="231"/>
      <c r="B2550" s="781" t="s">
        <v>2276</v>
      </c>
      <c r="C2550" s="977" t="s">
        <v>2537</v>
      </c>
      <c r="D2550" s="977" t="s">
        <v>1113</v>
      </c>
      <c r="E2550" s="571">
        <v>231</v>
      </c>
      <c r="F2550" s="568">
        <v>244</v>
      </c>
      <c r="G2550" s="568" t="s">
        <v>1317</v>
      </c>
      <c r="H2550" s="568"/>
      <c r="I2550" s="922"/>
      <c r="J2550" s="570" t="s">
        <v>1316</v>
      </c>
      <c r="K2550" s="565"/>
      <c r="L2550" s="675"/>
      <c r="M2550" s="565"/>
      <c r="N2550" s="1078"/>
      <c r="O2550" s="565"/>
      <c r="P2550" s="565"/>
      <c r="Q2550" s="1078"/>
      <c r="R2550" s="1078"/>
      <c r="S2550" s="1078"/>
      <c r="T2550" s="565"/>
      <c r="U2550" s="565"/>
      <c r="V2550" s="565"/>
      <c r="W2550" s="565"/>
      <c r="X2550" s="565"/>
      <c r="Y2550" s="565"/>
      <c r="Z2550" s="565"/>
      <c r="AA2550" s="565"/>
      <c r="AB2550" s="565"/>
      <c r="AC2550" s="565"/>
      <c r="AD2550" s="565"/>
      <c r="AE2550" s="565"/>
      <c r="AF2550" s="565" t="s">
        <v>1173</v>
      </c>
      <c r="AG2550" s="565" t="s">
        <v>942</v>
      </c>
      <c r="AH2550" s="565"/>
      <c r="AI2550" s="1360">
        <v>220.83</v>
      </c>
      <c r="AJ2550" s="580"/>
      <c r="AM2550"/>
      <c r="AO2550" t="e">
        <v>#NAME?</v>
      </c>
    </row>
    <row r="2551" spans="1:41" ht="14.45" customHeight="1" outlineLevel="1" x14ac:dyDescent="0.2">
      <c r="A2551" s="231"/>
      <c r="B2551" s="781" t="s">
        <v>2276</v>
      </c>
      <c r="C2551" s="977" t="s">
        <v>2537</v>
      </c>
      <c r="D2551" s="977" t="s">
        <v>1113</v>
      </c>
      <c r="E2551" s="571">
        <v>231</v>
      </c>
      <c r="F2551" s="568">
        <v>244</v>
      </c>
      <c r="G2551" s="568" t="s">
        <v>1319</v>
      </c>
      <c r="H2551" s="568"/>
      <c r="I2551" s="922"/>
      <c r="J2551" s="570" t="s">
        <v>1318</v>
      </c>
      <c r="K2551" s="565"/>
      <c r="L2551" s="675"/>
      <c r="M2551" s="565"/>
      <c r="N2551" s="1078"/>
      <c r="O2551" s="565"/>
      <c r="P2551" s="565"/>
      <c r="Q2551" s="1078"/>
      <c r="R2551" s="1078"/>
      <c r="S2551" s="1078"/>
      <c r="T2551" s="565"/>
      <c r="U2551" s="565"/>
      <c r="V2551" s="565"/>
      <c r="W2551" s="565"/>
      <c r="X2551" s="565"/>
      <c r="Y2551" s="565"/>
      <c r="Z2551" s="565"/>
      <c r="AA2551" s="565"/>
      <c r="AB2551" s="565"/>
      <c r="AC2551" s="565"/>
      <c r="AD2551" s="565"/>
      <c r="AE2551" s="565"/>
      <c r="AF2551" s="565" t="s">
        <v>1173</v>
      </c>
      <c r="AG2551" s="565" t="s">
        <v>942</v>
      </c>
      <c r="AH2551" s="565"/>
      <c r="AI2551" s="1360">
        <v>328.86</v>
      </c>
      <c r="AJ2551" s="580"/>
      <c r="AM2551"/>
      <c r="AO2551" t="e">
        <v>#NAME?</v>
      </c>
    </row>
    <row r="2552" spans="1:41" ht="14.45" customHeight="1" outlineLevel="1" x14ac:dyDescent="0.2">
      <c r="A2552" s="231"/>
      <c r="B2552" s="781" t="s">
        <v>2276</v>
      </c>
      <c r="C2552" s="977" t="s">
        <v>2537</v>
      </c>
      <c r="D2552" s="977" t="s">
        <v>1113</v>
      </c>
      <c r="E2552" s="571">
        <v>231</v>
      </c>
      <c r="F2552" s="568">
        <v>244</v>
      </c>
      <c r="G2552" s="568" t="s">
        <v>1321</v>
      </c>
      <c r="H2552" s="568"/>
      <c r="I2552" s="922"/>
      <c r="J2552" s="570" t="s">
        <v>1320</v>
      </c>
      <c r="K2552" s="565"/>
      <c r="L2552" s="675"/>
      <c r="M2552" s="565"/>
      <c r="N2552" s="1078"/>
      <c r="O2552" s="565"/>
      <c r="P2552" s="565"/>
      <c r="Q2552" s="1078"/>
      <c r="R2552" s="1078"/>
      <c r="S2552" s="1078"/>
      <c r="T2552" s="565"/>
      <c r="U2552" s="565"/>
      <c r="V2552" s="565"/>
      <c r="W2552" s="565"/>
      <c r="X2552" s="565"/>
      <c r="Y2552" s="565"/>
      <c r="Z2552" s="565"/>
      <c r="AA2552" s="565"/>
      <c r="AB2552" s="565"/>
      <c r="AC2552" s="565"/>
      <c r="AD2552" s="565"/>
      <c r="AE2552" s="565"/>
      <c r="AF2552" s="565" t="s">
        <v>1173</v>
      </c>
      <c r="AG2552" s="565" t="s">
        <v>942</v>
      </c>
      <c r="AH2552" s="565"/>
      <c r="AI2552" s="1360">
        <v>328.86</v>
      </c>
      <c r="AJ2552" s="580"/>
      <c r="AM2552"/>
      <c r="AO2552" t="e">
        <v>#NAME?</v>
      </c>
    </row>
    <row r="2553" spans="1:41" ht="14.45" customHeight="1" outlineLevel="1" x14ac:dyDescent="0.2">
      <c r="A2553" s="231"/>
      <c r="B2553" s="781" t="s">
        <v>2276</v>
      </c>
      <c r="C2553" s="977" t="s">
        <v>2537</v>
      </c>
      <c r="D2553" s="977" t="s">
        <v>1113</v>
      </c>
      <c r="E2553" s="571">
        <v>231</v>
      </c>
      <c r="F2553" s="568">
        <v>244</v>
      </c>
      <c r="G2553" s="568" t="s">
        <v>1323</v>
      </c>
      <c r="H2553" s="568"/>
      <c r="I2553" s="922"/>
      <c r="J2553" s="570" t="s">
        <v>1322</v>
      </c>
      <c r="K2553" s="565"/>
      <c r="L2553" s="675"/>
      <c r="M2553" s="565"/>
      <c r="N2553" s="1078"/>
      <c r="O2553" s="565"/>
      <c r="P2553" s="565"/>
      <c r="Q2553" s="1078"/>
      <c r="R2553" s="1078"/>
      <c r="S2553" s="1078"/>
      <c r="T2553" s="565"/>
      <c r="U2553" s="565"/>
      <c r="V2553" s="565"/>
      <c r="W2553" s="565"/>
      <c r="X2553" s="565"/>
      <c r="Y2553" s="565"/>
      <c r="Z2553" s="565"/>
      <c r="AA2553" s="565"/>
      <c r="AB2553" s="565"/>
      <c r="AC2553" s="565"/>
      <c r="AD2553" s="565"/>
      <c r="AE2553" s="565"/>
      <c r="AF2553" s="565" t="s">
        <v>1173</v>
      </c>
      <c r="AG2553" s="565" t="s">
        <v>942</v>
      </c>
      <c r="AH2553" s="565"/>
      <c r="AI2553" s="1360">
        <v>328.86</v>
      </c>
      <c r="AJ2553" s="580"/>
      <c r="AM2553"/>
      <c r="AO2553" t="e">
        <v>#NAME?</v>
      </c>
    </row>
    <row r="2554" spans="1:41" ht="14.45" customHeight="1" outlineLevel="1" x14ac:dyDescent="0.2">
      <c r="A2554" s="231"/>
      <c r="B2554" s="781" t="s">
        <v>2276</v>
      </c>
      <c r="C2554" s="977" t="s">
        <v>2537</v>
      </c>
      <c r="D2554" s="977" t="s">
        <v>1113</v>
      </c>
      <c r="E2554" s="571">
        <v>231</v>
      </c>
      <c r="F2554" s="568">
        <v>244</v>
      </c>
      <c r="G2554" s="568" t="s">
        <v>1325</v>
      </c>
      <c r="H2554" s="568"/>
      <c r="I2554" s="922"/>
      <c r="J2554" s="570" t="s">
        <v>1324</v>
      </c>
      <c r="K2554" s="565"/>
      <c r="L2554" s="675"/>
      <c r="M2554" s="565"/>
      <c r="N2554" s="1078"/>
      <c r="O2554" s="565"/>
      <c r="P2554" s="565"/>
      <c r="Q2554" s="1078"/>
      <c r="R2554" s="1078"/>
      <c r="S2554" s="1078"/>
      <c r="T2554" s="565"/>
      <c r="U2554" s="565"/>
      <c r="V2554" s="565"/>
      <c r="W2554" s="565"/>
      <c r="X2554" s="565"/>
      <c r="Y2554" s="565"/>
      <c r="Z2554" s="565"/>
      <c r="AA2554" s="565"/>
      <c r="AB2554" s="565"/>
      <c r="AC2554" s="565"/>
      <c r="AD2554" s="565"/>
      <c r="AE2554" s="565"/>
      <c r="AF2554" s="565" t="s">
        <v>1173</v>
      </c>
      <c r="AG2554" s="565" t="s">
        <v>942</v>
      </c>
      <c r="AH2554" s="565"/>
      <c r="AI2554" s="1360">
        <v>328.86</v>
      </c>
      <c r="AJ2554" s="580"/>
      <c r="AM2554"/>
      <c r="AO2554" t="e">
        <v>#NAME?</v>
      </c>
    </row>
    <row r="2555" spans="1:41" ht="14.45" customHeight="1" outlineLevel="1" x14ac:dyDescent="0.2">
      <c r="A2555" s="787"/>
      <c r="B2555" s="781" t="s">
        <v>2276</v>
      </c>
      <c r="C2555" s="977" t="s">
        <v>2537</v>
      </c>
      <c r="D2555" s="977" t="s">
        <v>1113</v>
      </c>
      <c r="E2555" s="571">
        <v>231</v>
      </c>
      <c r="F2555" s="568">
        <v>244</v>
      </c>
      <c r="G2555" s="568" t="s">
        <v>2617</v>
      </c>
      <c r="H2555" s="576"/>
      <c r="I2555" s="926"/>
      <c r="J2555" s="577" t="s">
        <v>2618</v>
      </c>
      <c r="K2555" s="578"/>
      <c r="L2555" s="674"/>
      <c r="M2555" s="578"/>
      <c r="N2555" s="1081"/>
      <c r="O2555" s="578"/>
      <c r="P2555" s="578"/>
      <c r="Q2555" s="1081"/>
      <c r="R2555" s="1081"/>
      <c r="S2555" s="1081"/>
      <c r="T2555" s="578"/>
      <c r="U2555" s="578"/>
      <c r="V2555" s="578"/>
      <c r="W2555" s="578"/>
      <c r="X2555" s="578"/>
      <c r="Y2555" s="578"/>
      <c r="Z2555" s="578"/>
      <c r="AA2555" s="578"/>
      <c r="AB2555" s="578"/>
      <c r="AC2555" s="578"/>
      <c r="AD2555" s="578"/>
      <c r="AE2555" s="578"/>
      <c r="AF2555" s="565" t="s">
        <v>1173</v>
      </c>
      <c r="AG2555" s="565" t="s">
        <v>942</v>
      </c>
      <c r="AH2555" s="578"/>
      <c r="AI2555" s="599">
        <v>328.86</v>
      </c>
      <c r="AJ2555" s="585"/>
      <c r="AM2555"/>
    </row>
    <row r="2556" spans="1:41" ht="14.45" customHeight="1" outlineLevel="1" x14ac:dyDescent="0.2">
      <c r="A2556" s="793"/>
      <c r="B2556" s="783" t="s">
        <v>2276</v>
      </c>
      <c r="C2556" s="982" t="s">
        <v>2537</v>
      </c>
      <c r="D2556" s="982" t="s">
        <v>1113</v>
      </c>
      <c r="E2556" s="579" t="s">
        <v>698</v>
      </c>
      <c r="F2556" s="576"/>
      <c r="G2556" s="603" t="s">
        <v>1327</v>
      </c>
      <c r="H2556" s="576"/>
      <c r="I2556" s="926"/>
      <c r="J2556" s="601" t="s">
        <v>1326</v>
      </c>
      <c r="K2556" s="602"/>
      <c r="L2556" s="677"/>
      <c r="M2556" s="602"/>
      <c r="N2556" s="1084"/>
      <c r="O2556" s="602"/>
      <c r="P2556" s="602"/>
      <c r="Q2556" s="1084"/>
      <c r="R2556" s="1084"/>
      <c r="S2556" s="1084"/>
      <c r="T2556" s="602"/>
      <c r="U2556" s="602"/>
      <c r="V2556" s="602"/>
      <c r="W2556" s="602"/>
      <c r="X2556" s="602"/>
      <c r="Y2556" s="602"/>
      <c r="Z2556" s="602"/>
      <c r="AA2556" s="602"/>
      <c r="AB2556" s="602"/>
      <c r="AC2556" s="602"/>
      <c r="AD2556" s="602"/>
      <c r="AE2556" s="602"/>
      <c r="AF2556" s="602" t="s">
        <v>1114</v>
      </c>
      <c r="AG2556" s="602" t="s">
        <v>1118</v>
      </c>
      <c r="AH2556" s="602"/>
      <c r="AI2556" s="599"/>
      <c r="AJ2556" s="585"/>
      <c r="AM2556"/>
      <c r="AO2556" t="e">
        <v>#NAME?</v>
      </c>
    </row>
    <row r="2557" spans="1:41" ht="14.45" customHeight="1" outlineLevel="1" x14ac:dyDescent="0.2">
      <c r="A2557" s="231"/>
      <c r="B2557" s="781" t="s">
        <v>2276</v>
      </c>
      <c r="C2557" s="977" t="s">
        <v>2537</v>
      </c>
      <c r="D2557" s="977" t="s">
        <v>1113</v>
      </c>
      <c r="E2557" s="571">
        <v>231</v>
      </c>
      <c r="F2557" s="568">
        <v>244</v>
      </c>
      <c r="G2557" s="568" t="s">
        <v>1329</v>
      </c>
      <c r="H2557" s="568"/>
      <c r="I2557" s="922"/>
      <c r="J2557" s="570" t="s">
        <v>1328</v>
      </c>
      <c r="K2557" s="565"/>
      <c r="L2557" s="675"/>
      <c r="M2557" s="565"/>
      <c r="N2557" s="1078"/>
      <c r="O2557" s="565"/>
      <c r="P2557" s="565"/>
      <c r="Q2557" s="1078"/>
      <c r="R2557" s="1078"/>
      <c r="S2557" s="1078"/>
      <c r="T2557" s="565"/>
      <c r="U2557" s="565"/>
      <c r="V2557" s="565"/>
      <c r="W2557" s="565"/>
      <c r="X2557" s="565"/>
      <c r="Y2557" s="565"/>
      <c r="Z2557" s="565"/>
      <c r="AA2557" s="565"/>
      <c r="AB2557" s="565"/>
      <c r="AC2557" s="565"/>
      <c r="AD2557" s="565"/>
      <c r="AE2557" s="565"/>
      <c r="AF2557" s="565" t="s">
        <v>1173</v>
      </c>
      <c r="AG2557" s="565" t="s">
        <v>942</v>
      </c>
      <c r="AH2557" s="565"/>
      <c r="AI2557" s="1360">
        <v>245.14</v>
      </c>
      <c r="AJ2557" s="580"/>
      <c r="AM2557"/>
      <c r="AO2557" t="e">
        <v>#NAME?</v>
      </c>
    </row>
    <row r="2558" spans="1:41" ht="14.45" customHeight="1" outlineLevel="1" x14ac:dyDescent="0.2">
      <c r="A2558" s="231"/>
      <c r="B2558" s="781" t="s">
        <v>2276</v>
      </c>
      <c r="C2558" s="977" t="s">
        <v>2537</v>
      </c>
      <c r="D2558" s="977" t="s">
        <v>1113</v>
      </c>
      <c r="E2558" s="571">
        <v>231</v>
      </c>
      <c r="F2558" s="568">
        <v>244</v>
      </c>
      <c r="G2558" s="568" t="s">
        <v>1331</v>
      </c>
      <c r="H2558" s="568"/>
      <c r="I2558" s="922"/>
      <c r="J2558" s="570" t="s">
        <v>1330</v>
      </c>
      <c r="K2558" s="565"/>
      <c r="L2558" s="675"/>
      <c r="M2558" s="565"/>
      <c r="N2558" s="1078"/>
      <c r="O2558" s="565"/>
      <c r="P2558" s="565"/>
      <c r="Q2558" s="1078"/>
      <c r="R2558" s="1078"/>
      <c r="S2558" s="1078"/>
      <c r="T2558" s="565"/>
      <c r="U2558" s="565"/>
      <c r="V2558" s="565"/>
      <c r="W2558" s="565"/>
      <c r="X2558" s="565"/>
      <c r="Y2558" s="565"/>
      <c r="Z2558" s="565"/>
      <c r="AA2558" s="565"/>
      <c r="AB2558" s="565"/>
      <c r="AC2558" s="565"/>
      <c r="AD2558" s="565"/>
      <c r="AE2558" s="565"/>
      <c r="AF2558" s="565" t="s">
        <v>1173</v>
      </c>
      <c r="AG2558" s="565" t="s">
        <v>942</v>
      </c>
      <c r="AH2558" s="565"/>
      <c r="AI2558" s="1360">
        <v>245.14</v>
      </c>
      <c r="AJ2558" s="580"/>
      <c r="AM2558"/>
      <c r="AO2558" t="e">
        <v>#NAME?</v>
      </c>
    </row>
    <row r="2559" spans="1:41" ht="14.45" customHeight="1" outlineLevel="1" x14ac:dyDescent="0.2">
      <c r="A2559" s="231"/>
      <c r="B2559" s="781" t="s">
        <v>2276</v>
      </c>
      <c r="C2559" s="977" t="s">
        <v>2537</v>
      </c>
      <c r="D2559" s="977" t="s">
        <v>1113</v>
      </c>
      <c r="E2559" s="571">
        <v>231</v>
      </c>
      <c r="F2559" s="568">
        <v>244</v>
      </c>
      <c r="G2559" s="568" t="s">
        <v>1333</v>
      </c>
      <c r="H2559" s="568"/>
      <c r="I2559" s="922"/>
      <c r="J2559" s="570" t="s">
        <v>1332</v>
      </c>
      <c r="K2559" s="565"/>
      <c r="L2559" s="675"/>
      <c r="M2559" s="565"/>
      <c r="N2559" s="1078"/>
      <c r="O2559" s="565"/>
      <c r="P2559" s="565"/>
      <c r="Q2559" s="1078"/>
      <c r="R2559" s="1078"/>
      <c r="S2559" s="1078"/>
      <c r="T2559" s="565"/>
      <c r="U2559" s="565"/>
      <c r="V2559" s="565"/>
      <c r="W2559" s="565"/>
      <c r="X2559" s="565"/>
      <c r="Y2559" s="565"/>
      <c r="Z2559" s="565"/>
      <c r="AA2559" s="565"/>
      <c r="AB2559" s="565"/>
      <c r="AC2559" s="565"/>
      <c r="AD2559" s="565"/>
      <c r="AE2559" s="565"/>
      <c r="AF2559" s="565" t="s">
        <v>1173</v>
      </c>
      <c r="AG2559" s="565" t="s">
        <v>942</v>
      </c>
      <c r="AH2559" s="565"/>
      <c r="AI2559" s="1360">
        <v>245.14</v>
      </c>
      <c r="AJ2559" s="580"/>
      <c r="AM2559"/>
      <c r="AO2559" t="e">
        <v>#NAME?</v>
      </c>
    </row>
    <row r="2560" spans="1:41" ht="14.45" customHeight="1" outlineLevel="1" x14ac:dyDescent="0.2">
      <c r="A2560" s="231"/>
      <c r="B2560" s="781" t="s">
        <v>2276</v>
      </c>
      <c r="C2560" s="977" t="s">
        <v>2537</v>
      </c>
      <c r="D2560" s="977" t="s">
        <v>1113</v>
      </c>
      <c r="E2560" s="571">
        <v>231</v>
      </c>
      <c r="F2560" s="568">
        <v>244</v>
      </c>
      <c r="G2560" s="568" t="s">
        <v>1335</v>
      </c>
      <c r="H2560" s="568"/>
      <c r="I2560" s="922"/>
      <c r="J2560" s="570" t="s">
        <v>1334</v>
      </c>
      <c r="K2560" s="565"/>
      <c r="L2560" s="675"/>
      <c r="M2560" s="565"/>
      <c r="N2560" s="1078"/>
      <c r="O2560" s="565"/>
      <c r="P2560" s="565"/>
      <c r="Q2560" s="1078"/>
      <c r="R2560" s="1078"/>
      <c r="S2560" s="1078"/>
      <c r="T2560" s="565"/>
      <c r="U2560" s="565"/>
      <c r="V2560" s="565"/>
      <c r="W2560" s="565"/>
      <c r="X2560" s="565"/>
      <c r="Y2560" s="565"/>
      <c r="Z2560" s="565"/>
      <c r="AA2560" s="565"/>
      <c r="AB2560" s="565"/>
      <c r="AC2560" s="565"/>
      <c r="AD2560" s="565"/>
      <c r="AE2560" s="565"/>
      <c r="AF2560" s="565" t="s">
        <v>1173</v>
      </c>
      <c r="AG2560" s="565" t="s">
        <v>942</v>
      </c>
      <c r="AH2560" s="565"/>
      <c r="AI2560" s="1360">
        <v>202.4</v>
      </c>
      <c r="AJ2560" s="580"/>
      <c r="AM2560"/>
      <c r="AO2560" t="e">
        <v>#NAME?</v>
      </c>
    </row>
    <row r="2561" spans="1:41" ht="14.45" customHeight="1" outlineLevel="1" x14ac:dyDescent="0.2">
      <c r="A2561" s="231"/>
      <c r="B2561" s="781" t="s">
        <v>2276</v>
      </c>
      <c r="C2561" s="977" t="s">
        <v>2537</v>
      </c>
      <c r="D2561" s="977" t="s">
        <v>1113</v>
      </c>
      <c r="E2561" s="571">
        <v>231</v>
      </c>
      <c r="F2561" s="568">
        <v>244</v>
      </c>
      <c r="G2561" s="568" t="s">
        <v>1337</v>
      </c>
      <c r="H2561" s="568"/>
      <c r="I2561" s="922"/>
      <c r="J2561" s="570" t="s">
        <v>1336</v>
      </c>
      <c r="K2561" s="565"/>
      <c r="L2561" s="675"/>
      <c r="M2561" s="565"/>
      <c r="N2561" s="1078"/>
      <c r="O2561" s="565"/>
      <c r="P2561" s="565"/>
      <c r="Q2561" s="1078"/>
      <c r="R2561" s="1078"/>
      <c r="S2561" s="1078"/>
      <c r="T2561" s="565"/>
      <c r="U2561" s="565"/>
      <c r="V2561" s="565"/>
      <c r="W2561" s="565"/>
      <c r="X2561" s="565"/>
      <c r="Y2561" s="565"/>
      <c r="Z2561" s="565"/>
      <c r="AA2561" s="565"/>
      <c r="AB2561" s="565"/>
      <c r="AC2561" s="565"/>
      <c r="AD2561" s="565"/>
      <c r="AE2561" s="565"/>
      <c r="AF2561" s="565" t="s">
        <v>1173</v>
      </c>
      <c r="AG2561" s="565" t="s">
        <v>942</v>
      </c>
      <c r="AH2561" s="565"/>
      <c r="AI2561" s="1360">
        <v>202.4</v>
      </c>
      <c r="AJ2561" s="580"/>
      <c r="AM2561"/>
      <c r="AO2561" t="e">
        <v>#NAME?</v>
      </c>
    </row>
    <row r="2562" spans="1:41" ht="14.45" customHeight="1" outlineLevel="1" x14ac:dyDescent="0.2">
      <c r="A2562" s="231"/>
      <c r="B2562" s="781" t="s">
        <v>2276</v>
      </c>
      <c r="C2562" s="977" t="s">
        <v>2537</v>
      </c>
      <c r="D2562" s="977" t="s">
        <v>1113</v>
      </c>
      <c r="E2562" s="571">
        <v>231</v>
      </c>
      <c r="F2562" s="568">
        <v>244</v>
      </c>
      <c r="G2562" s="568" t="s">
        <v>1339</v>
      </c>
      <c r="H2562" s="568"/>
      <c r="I2562" s="922"/>
      <c r="J2562" s="570" t="s">
        <v>1338</v>
      </c>
      <c r="K2562" s="565"/>
      <c r="L2562" s="675"/>
      <c r="M2562" s="565"/>
      <c r="N2562" s="1078"/>
      <c r="O2562" s="565"/>
      <c r="P2562" s="565"/>
      <c r="Q2562" s="1078"/>
      <c r="R2562" s="1078"/>
      <c r="S2562" s="1078"/>
      <c r="T2562" s="565"/>
      <c r="U2562" s="565"/>
      <c r="V2562" s="565"/>
      <c r="W2562" s="565"/>
      <c r="X2562" s="565"/>
      <c r="Y2562" s="565"/>
      <c r="Z2562" s="565"/>
      <c r="AA2562" s="565"/>
      <c r="AB2562" s="565"/>
      <c r="AC2562" s="565"/>
      <c r="AD2562" s="565"/>
      <c r="AE2562" s="565"/>
      <c r="AF2562" s="565" t="s">
        <v>1173</v>
      </c>
      <c r="AG2562" s="565" t="s">
        <v>942</v>
      </c>
      <c r="AH2562" s="565"/>
      <c r="AI2562" s="1360">
        <v>202.4</v>
      </c>
      <c r="AJ2562" s="580"/>
      <c r="AM2562"/>
      <c r="AO2562" t="e">
        <v>#NAME?</v>
      </c>
    </row>
    <row r="2563" spans="1:41" ht="14.45" customHeight="1" outlineLevel="1" x14ac:dyDescent="0.2">
      <c r="A2563" s="231"/>
      <c r="B2563" s="781" t="s">
        <v>2276</v>
      </c>
      <c r="C2563" s="977" t="s">
        <v>2537</v>
      </c>
      <c r="D2563" s="977" t="s">
        <v>1113</v>
      </c>
      <c r="E2563" s="571">
        <v>231</v>
      </c>
      <c r="F2563" s="568">
        <v>244</v>
      </c>
      <c r="G2563" s="568" t="s">
        <v>1341</v>
      </c>
      <c r="H2563" s="568"/>
      <c r="I2563" s="922"/>
      <c r="J2563" s="570" t="s">
        <v>1340</v>
      </c>
      <c r="K2563" s="565"/>
      <c r="L2563" s="675"/>
      <c r="M2563" s="565"/>
      <c r="N2563" s="1078"/>
      <c r="O2563" s="565"/>
      <c r="P2563" s="565"/>
      <c r="Q2563" s="1078"/>
      <c r="R2563" s="1078"/>
      <c r="S2563" s="1078"/>
      <c r="T2563" s="565"/>
      <c r="U2563" s="565"/>
      <c r="V2563" s="565"/>
      <c r="W2563" s="565"/>
      <c r="X2563" s="565"/>
      <c r="Y2563" s="565"/>
      <c r="Z2563" s="565"/>
      <c r="AA2563" s="565"/>
      <c r="AB2563" s="565"/>
      <c r="AC2563" s="565"/>
      <c r="AD2563" s="565"/>
      <c r="AE2563" s="565"/>
      <c r="AF2563" s="565" t="s">
        <v>1173</v>
      </c>
      <c r="AG2563" s="565" t="s">
        <v>942</v>
      </c>
      <c r="AH2563" s="565"/>
      <c r="AI2563" s="1360">
        <v>202.4</v>
      </c>
      <c r="AJ2563" s="580"/>
      <c r="AM2563"/>
      <c r="AO2563" t="e">
        <v>#NAME?</v>
      </c>
    </row>
    <row r="2564" spans="1:41" ht="14.45" customHeight="1" outlineLevel="1" x14ac:dyDescent="0.2">
      <c r="A2564" s="231"/>
      <c r="B2564" s="781" t="s">
        <v>2276</v>
      </c>
      <c r="C2564" s="977" t="s">
        <v>2537</v>
      </c>
      <c r="D2564" s="977" t="s">
        <v>1113</v>
      </c>
      <c r="E2564" s="571">
        <v>231</v>
      </c>
      <c r="F2564" s="568">
        <v>244</v>
      </c>
      <c r="G2564" s="568" t="s">
        <v>1343</v>
      </c>
      <c r="H2564" s="568"/>
      <c r="I2564" s="922"/>
      <c r="J2564" s="570" t="s">
        <v>1342</v>
      </c>
      <c r="K2564" s="565"/>
      <c r="L2564" s="675"/>
      <c r="M2564" s="565"/>
      <c r="N2564" s="1078"/>
      <c r="O2564" s="565"/>
      <c r="P2564" s="565"/>
      <c r="Q2564" s="1078"/>
      <c r="R2564" s="1078"/>
      <c r="S2564" s="1078"/>
      <c r="T2564" s="565"/>
      <c r="U2564" s="565"/>
      <c r="V2564" s="565"/>
      <c r="W2564" s="565"/>
      <c r="X2564" s="565"/>
      <c r="Y2564" s="565"/>
      <c r="Z2564" s="565"/>
      <c r="AA2564" s="565"/>
      <c r="AB2564" s="565"/>
      <c r="AC2564" s="565"/>
      <c r="AD2564" s="565"/>
      <c r="AE2564" s="565"/>
      <c r="AF2564" s="565" t="s">
        <v>1173</v>
      </c>
      <c r="AG2564" s="565" t="s">
        <v>942</v>
      </c>
      <c r="AH2564" s="565"/>
      <c r="AI2564" s="1360">
        <v>190.62</v>
      </c>
      <c r="AJ2564" s="580"/>
      <c r="AM2564"/>
      <c r="AO2564" t="e">
        <v>#NAME?</v>
      </c>
    </row>
    <row r="2565" spans="1:41" ht="14.45" customHeight="1" outlineLevel="1" x14ac:dyDescent="0.2">
      <c r="A2565" s="231"/>
      <c r="B2565" s="781" t="s">
        <v>2276</v>
      </c>
      <c r="C2565" s="977" t="s">
        <v>2537</v>
      </c>
      <c r="D2565" s="977" t="s">
        <v>1113</v>
      </c>
      <c r="E2565" s="571">
        <v>231</v>
      </c>
      <c r="F2565" s="568">
        <v>244</v>
      </c>
      <c r="G2565" s="568" t="s">
        <v>1345</v>
      </c>
      <c r="H2565" s="568"/>
      <c r="I2565" s="922"/>
      <c r="J2565" s="570" t="s">
        <v>1344</v>
      </c>
      <c r="K2565" s="565"/>
      <c r="L2565" s="675"/>
      <c r="M2565" s="565"/>
      <c r="N2565" s="1078"/>
      <c r="O2565" s="565"/>
      <c r="P2565" s="565"/>
      <c r="Q2565" s="1078"/>
      <c r="R2565" s="1078"/>
      <c r="S2565" s="1078"/>
      <c r="T2565" s="565"/>
      <c r="U2565" s="565"/>
      <c r="V2565" s="565"/>
      <c r="W2565" s="565"/>
      <c r="X2565" s="565"/>
      <c r="Y2565" s="565"/>
      <c r="Z2565" s="565"/>
      <c r="AA2565" s="565"/>
      <c r="AB2565" s="565"/>
      <c r="AC2565" s="565"/>
      <c r="AD2565" s="565"/>
      <c r="AE2565" s="565"/>
      <c r="AF2565" s="565" t="s">
        <v>1173</v>
      </c>
      <c r="AG2565" s="565" t="s">
        <v>942</v>
      </c>
      <c r="AH2565" s="565"/>
      <c r="AI2565" s="1360">
        <v>202.4</v>
      </c>
      <c r="AJ2565" s="580"/>
      <c r="AM2565"/>
      <c r="AO2565" t="e">
        <v>#NAME?</v>
      </c>
    </row>
    <row r="2566" spans="1:41" ht="14.45" customHeight="1" outlineLevel="1" x14ac:dyDescent="0.2">
      <c r="A2566" s="231"/>
      <c r="B2566" s="781" t="s">
        <v>2276</v>
      </c>
      <c r="C2566" s="977" t="s">
        <v>2537</v>
      </c>
      <c r="D2566" s="977" t="s">
        <v>1113</v>
      </c>
      <c r="E2566" s="571">
        <v>231</v>
      </c>
      <c r="F2566" s="568">
        <v>244</v>
      </c>
      <c r="G2566" s="568" t="s">
        <v>1347</v>
      </c>
      <c r="H2566" s="568"/>
      <c r="I2566" s="922"/>
      <c r="J2566" s="570" t="s">
        <v>1346</v>
      </c>
      <c r="K2566" s="565"/>
      <c r="L2566" s="675"/>
      <c r="M2566" s="565"/>
      <c r="N2566" s="1078"/>
      <c r="O2566" s="565"/>
      <c r="P2566" s="565"/>
      <c r="Q2566" s="1078"/>
      <c r="R2566" s="1078"/>
      <c r="S2566" s="1078"/>
      <c r="T2566" s="565"/>
      <c r="U2566" s="565"/>
      <c r="V2566" s="565"/>
      <c r="W2566" s="565"/>
      <c r="X2566" s="565"/>
      <c r="Y2566" s="565"/>
      <c r="Z2566" s="565"/>
      <c r="AA2566" s="565"/>
      <c r="AB2566" s="565"/>
      <c r="AC2566" s="565"/>
      <c r="AD2566" s="565"/>
      <c r="AE2566" s="565"/>
      <c r="AF2566" s="565" t="s">
        <v>1173</v>
      </c>
      <c r="AG2566" s="565" t="s">
        <v>942</v>
      </c>
      <c r="AH2566" s="565"/>
      <c r="AI2566" s="1360">
        <v>202.4</v>
      </c>
      <c r="AJ2566" s="580"/>
      <c r="AM2566"/>
      <c r="AO2566" t="e">
        <v>#NAME?</v>
      </c>
    </row>
    <row r="2567" spans="1:41" ht="14.45" customHeight="1" outlineLevel="1" x14ac:dyDescent="0.2">
      <c r="A2567" s="231"/>
      <c r="B2567" s="781" t="s">
        <v>2276</v>
      </c>
      <c r="C2567" s="977" t="s">
        <v>2537</v>
      </c>
      <c r="D2567" s="977" t="s">
        <v>1113</v>
      </c>
      <c r="E2567" s="571">
        <v>231</v>
      </c>
      <c r="F2567" s="568">
        <v>244</v>
      </c>
      <c r="G2567" s="568" t="s">
        <v>1349</v>
      </c>
      <c r="H2567" s="568"/>
      <c r="I2567" s="922"/>
      <c r="J2567" s="570" t="s">
        <v>1348</v>
      </c>
      <c r="K2567" s="565"/>
      <c r="L2567" s="675"/>
      <c r="M2567" s="565"/>
      <c r="N2567" s="1078"/>
      <c r="O2567" s="565"/>
      <c r="P2567" s="565"/>
      <c r="Q2567" s="1078"/>
      <c r="R2567" s="1078"/>
      <c r="S2567" s="1078"/>
      <c r="T2567" s="565"/>
      <c r="U2567" s="565"/>
      <c r="V2567" s="565"/>
      <c r="W2567" s="565"/>
      <c r="X2567" s="565"/>
      <c r="Y2567" s="565"/>
      <c r="Z2567" s="565"/>
      <c r="AA2567" s="565"/>
      <c r="AB2567" s="565"/>
      <c r="AC2567" s="565"/>
      <c r="AD2567" s="565"/>
      <c r="AE2567" s="565"/>
      <c r="AF2567" s="565" t="s">
        <v>1173</v>
      </c>
      <c r="AG2567" s="565" t="s">
        <v>942</v>
      </c>
      <c r="AH2567" s="565"/>
      <c r="AI2567" s="1360">
        <v>202.4</v>
      </c>
      <c r="AJ2567" s="580"/>
      <c r="AM2567"/>
      <c r="AO2567" t="e">
        <v>#NAME?</v>
      </c>
    </row>
    <row r="2568" spans="1:41" ht="14.45" customHeight="1" outlineLevel="1" x14ac:dyDescent="0.2">
      <c r="A2568" s="231"/>
      <c r="B2568" s="781" t="s">
        <v>2276</v>
      </c>
      <c r="C2568" s="977" t="s">
        <v>2537</v>
      </c>
      <c r="D2568" s="977" t="s">
        <v>1113</v>
      </c>
      <c r="E2568" s="571">
        <v>231</v>
      </c>
      <c r="F2568" s="568">
        <v>244</v>
      </c>
      <c r="G2568" s="568" t="s">
        <v>1351</v>
      </c>
      <c r="H2568" s="568"/>
      <c r="I2568" s="922"/>
      <c r="J2568" s="570" t="s">
        <v>1350</v>
      </c>
      <c r="K2568" s="565"/>
      <c r="L2568" s="675"/>
      <c r="M2568" s="565"/>
      <c r="N2568" s="1078"/>
      <c r="O2568" s="565"/>
      <c r="P2568" s="565"/>
      <c r="Q2568" s="1078"/>
      <c r="R2568" s="1078"/>
      <c r="S2568" s="1078"/>
      <c r="T2568" s="565"/>
      <c r="U2568" s="565"/>
      <c r="V2568" s="565"/>
      <c r="W2568" s="565"/>
      <c r="X2568" s="565"/>
      <c r="Y2568" s="565"/>
      <c r="Z2568" s="565"/>
      <c r="AA2568" s="565"/>
      <c r="AB2568" s="565"/>
      <c r="AC2568" s="565"/>
      <c r="AD2568" s="565"/>
      <c r="AE2568" s="565"/>
      <c r="AF2568" s="565" t="s">
        <v>1173</v>
      </c>
      <c r="AG2568" s="565" t="s">
        <v>942</v>
      </c>
      <c r="AH2568" s="565"/>
      <c r="AI2568" s="1360">
        <v>202.4</v>
      </c>
      <c r="AJ2568" s="580"/>
      <c r="AM2568"/>
      <c r="AO2568" t="e">
        <v>#NAME?</v>
      </c>
    </row>
    <row r="2569" spans="1:41" ht="14.45" customHeight="1" outlineLevel="1" x14ac:dyDescent="0.2">
      <c r="A2569" s="231"/>
      <c r="B2569" s="781" t="s">
        <v>2276</v>
      </c>
      <c r="C2569" s="977" t="s">
        <v>2537</v>
      </c>
      <c r="D2569" s="977" t="s">
        <v>1113</v>
      </c>
      <c r="E2569" s="571">
        <v>231</v>
      </c>
      <c r="F2569" s="568">
        <v>244</v>
      </c>
      <c r="G2569" s="568" t="s">
        <v>1353</v>
      </c>
      <c r="H2569" s="568"/>
      <c r="I2569" s="922"/>
      <c r="J2569" s="570" t="s">
        <v>1352</v>
      </c>
      <c r="K2569" s="565"/>
      <c r="L2569" s="675"/>
      <c r="M2569" s="565"/>
      <c r="N2569" s="1078"/>
      <c r="O2569" s="565"/>
      <c r="P2569" s="565"/>
      <c r="Q2569" s="1078"/>
      <c r="R2569" s="1078"/>
      <c r="S2569" s="1078"/>
      <c r="T2569" s="565"/>
      <c r="U2569" s="565"/>
      <c r="V2569" s="565"/>
      <c r="W2569" s="565"/>
      <c r="X2569" s="565"/>
      <c r="Y2569" s="565"/>
      <c r="Z2569" s="565"/>
      <c r="AA2569" s="565"/>
      <c r="AB2569" s="565"/>
      <c r="AC2569" s="565"/>
      <c r="AD2569" s="565"/>
      <c r="AE2569" s="565"/>
      <c r="AF2569" s="565" t="s">
        <v>1173</v>
      </c>
      <c r="AG2569" s="565" t="s">
        <v>942</v>
      </c>
      <c r="AH2569" s="565"/>
      <c r="AI2569" s="1360">
        <v>202.4</v>
      </c>
      <c r="AJ2569" s="580"/>
      <c r="AM2569"/>
      <c r="AO2569" t="e">
        <v>#NAME?</v>
      </c>
    </row>
    <row r="2570" spans="1:41" ht="14.45" customHeight="1" outlineLevel="1" x14ac:dyDescent="0.2">
      <c r="A2570" s="787"/>
      <c r="B2570" s="781" t="s">
        <v>2276</v>
      </c>
      <c r="C2570" s="977" t="s">
        <v>2537</v>
      </c>
      <c r="D2570" s="977" t="s">
        <v>1113</v>
      </c>
      <c r="E2570" s="571">
        <v>231</v>
      </c>
      <c r="F2570" s="568">
        <v>244</v>
      </c>
      <c r="G2570" s="568" t="s">
        <v>2619</v>
      </c>
      <c r="H2570" s="576"/>
      <c r="I2570" s="926"/>
      <c r="J2570" s="577" t="s">
        <v>2620</v>
      </c>
      <c r="K2570" s="578"/>
      <c r="L2570" s="674"/>
      <c r="M2570" s="578"/>
      <c r="N2570" s="1081"/>
      <c r="O2570" s="578"/>
      <c r="P2570" s="578"/>
      <c r="Q2570" s="1081"/>
      <c r="R2570" s="1081"/>
      <c r="S2570" s="1081"/>
      <c r="T2570" s="578"/>
      <c r="U2570" s="578"/>
      <c r="V2570" s="578"/>
      <c r="W2570" s="578"/>
      <c r="X2570" s="578"/>
      <c r="Y2570" s="578"/>
      <c r="Z2570" s="578"/>
      <c r="AA2570" s="578"/>
      <c r="AB2570" s="578"/>
      <c r="AC2570" s="578"/>
      <c r="AD2570" s="578"/>
      <c r="AE2570" s="578"/>
      <c r="AF2570" s="565" t="s">
        <v>1173</v>
      </c>
      <c r="AG2570" s="565" t="s">
        <v>942</v>
      </c>
      <c r="AH2570" s="578"/>
      <c r="AI2570" s="599">
        <v>202.4</v>
      </c>
      <c r="AJ2570" s="585"/>
      <c r="AM2570"/>
    </row>
    <row r="2571" spans="1:41" ht="14.45" customHeight="1" outlineLevel="1" x14ac:dyDescent="0.2">
      <c r="A2571" s="793"/>
      <c r="B2571" s="783" t="s">
        <v>2276</v>
      </c>
      <c r="C2571" s="982" t="s">
        <v>2537</v>
      </c>
      <c r="D2571" s="982" t="s">
        <v>1113</v>
      </c>
      <c r="E2571" s="579" t="s">
        <v>698</v>
      </c>
      <c r="F2571" s="576"/>
      <c r="G2571" s="603" t="s">
        <v>1355</v>
      </c>
      <c r="H2571" s="576"/>
      <c r="I2571" s="926"/>
      <c r="J2571" s="601" t="s">
        <v>1354</v>
      </c>
      <c r="K2571" s="602"/>
      <c r="L2571" s="677"/>
      <c r="M2571" s="602"/>
      <c r="N2571" s="1084"/>
      <c r="O2571" s="602"/>
      <c r="P2571" s="602"/>
      <c r="Q2571" s="1084"/>
      <c r="R2571" s="1084"/>
      <c r="S2571" s="1084"/>
      <c r="T2571" s="602"/>
      <c r="U2571" s="602"/>
      <c r="V2571" s="602"/>
      <c r="W2571" s="602"/>
      <c r="X2571" s="602"/>
      <c r="Y2571" s="602"/>
      <c r="Z2571" s="602"/>
      <c r="AA2571" s="602"/>
      <c r="AB2571" s="602"/>
      <c r="AC2571" s="602"/>
      <c r="AD2571" s="602"/>
      <c r="AE2571" s="602"/>
      <c r="AF2571" s="602" t="s">
        <v>1114</v>
      </c>
      <c r="AG2571" s="602" t="s">
        <v>1118</v>
      </c>
      <c r="AH2571" s="602"/>
      <c r="AI2571" s="599"/>
      <c r="AJ2571" s="585"/>
      <c r="AM2571"/>
      <c r="AO2571" t="e">
        <v>#NAME?</v>
      </c>
    </row>
    <row r="2572" spans="1:41" ht="14.45" customHeight="1" outlineLevel="1" x14ac:dyDescent="0.2">
      <c r="A2572" s="231"/>
      <c r="B2572" s="781" t="s">
        <v>2276</v>
      </c>
      <c r="C2572" s="977" t="s">
        <v>2537</v>
      </c>
      <c r="D2572" s="977" t="s">
        <v>1113</v>
      </c>
      <c r="E2572" s="571">
        <v>231</v>
      </c>
      <c r="F2572" s="568">
        <v>244</v>
      </c>
      <c r="G2572" s="568" t="s">
        <v>1357</v>
      </c>
      <c r="H2572" s="568"/>
      <c r="I2572" s="922"/>
      <c r="J2572" s="570" t="s">
        <v>1356</v>
      </c>
      <c r="K2572" s="565"/>
      <c r="L2572" s="675"/>
      <c r="M2572" s="565"/>
      <c r="N2572" s="1078"/>
      <c r="O2572" s="565"/>
      <c r="P2572" s="565"/>
      <c r="Q2572" s="1078"/>
      <c r="R2572" s="1078"/>
      <c r="S2572" s="1078"/>
      <c r="T2572" s="565"/>
      <c r="U2572" s="565"/>
      <c r="V2572" s="565"/>
      <c r="W2572" s="565"/>
      <c r="X2572" s="565"/>
      <c r="Y2572" s="565"/>
      <c r="Z2572" s="565"/>
      <c r="AA2572" s="565"/>
      <c r="AB2572" s="565"/>
      <c r="AC2572" s="565"/>
      <c r="AD2572" s="565"/>
      <c r="AE2572" s="565"/>
      <c r="AF2572" s="565"/>
      <c r="AG2572" s="565" t="s">
        <v>942</v>
      </c>
      <c r="AH2572" s="565"/>
      <c r="AI2572" s="1360">
        <v>461.02</v>
      </c>
      <c r="AJ2572" s="580"/>
      <c r="AM2572"/>
      <c r="AO2572" t="e">
        <v>#NAME?</v>
      </c>
    </row>
    <row r="2573" spans="1:41" ht="14.45" customHeight="1" outlineLevel="1" x14ac:dyDescent="0.2">
      <c r="A2573" s="793"/>
      <c r="B2573" s="783" t="s">
        <v>2276</v>
      </c>
      <c r="C2573" s="982" t="s">
        <v>2537</v>
      </c>
      <c r="D2573" s="982" t="s">
        <v>1113</v>
      </c>
      <c r="E2573" s="579" t="s">
        <v>698</v>
      </c>
      <c r="F2573" s="576"/>
      <c r="G2573" s="603" t="s">
        <v>1359</v>
      </c>
      <c r="H2573" s="576"/>
      <c r="I2573" s="926"/>
      <c r="J2573" s="601" t="s">
        <v>1358</v>
      </c>
      <c r="K2573" s="602"/>
      <c r="L2573" s="677"/>
      <c r="M2573" s="602"/>
      <c r="N2573" s="1084"/>
      <c r="O2573" s="602"/>
      <c r="P2573" s="602"/>
      <c r="Q2573" s="1084"/>
      <c r="R2573" s="1084"/>
      <c r="S2573" s="1084"/>
      <c r="T2573" s="602"/>
      <c r="U2573" s="602"/>
      <c r="V2573" s="602"/>
      <c r="W2573" s="602"/>
      <c r="X2573" s="602"/>
      <c r="Y2573" s="602"/>
      <c r="Z2573" s="602"/>
      <c r="AA2573" s="602"/>
      <c r="AB2573" s="602"/>
      <c r="AC2573" s="602"/>
      <c r="AD2573" s="602"/>
      <c r="AE2573" s="602"/>
      <c r="AF2573" s="602" t="s">
        <v>1114</v>
      </c>
      <c r="AG2573" s="602" t="s">
        <v>1118</v>
      </c>
      <c r="AH2573" s="602"/>
      <c r="AI2573" s="599"/>
      <c r="AJ2573" s="585"/>
      <c r="AM2573"/>
      <c r="AO2573" t="e">
        <v>#NAME?</v>
      </c>
    </row>
    <row r="2574" spans="1:41" ht="14.45" customHeight="1" outlineLevel="1" x14ac:dyDescent="0.2">
      <c r="A2574" s="231"/>
      <c r="B2574" s="781" t="s">
        <v>2276</v>
      </c>
      <c r="C2574" s="977" t="s">
        <v>2537</v>
      </c>
      <c r="D2574" s="977" t="s">
        <v>1113</v>
      </c>
      <c r="E2574" s="571">
        <v>231</v>
      </c>
      <c r="F2574" s="568">
        <v>244</v>
      </c>
      <c r="G2574" s="568" t="s">
        <v>1361</v>
      </c>
      <c r="H2574" s="568"/>
      <c r="I2574" s="922"/>
      <c r="J2574" s="570" t="s">
        <v>1360</v>
      </c>
      <c r="K2574" s="565"/>
      <c r="L2574" s="675"/>
      <c r="M2574" s="565"/>
      <c r="N2574" s="1078"/>
      <c r="O2574" s="565"/>
      <c r="P2574" s="565"/>
      <c r="Q2574" s="1078"/>
      <c r="R2574" s="1078"/>
      <c r="S2574" s="1078"/>
      <c r="T2574" s="565"/>
      <c r="U2574" s="565"/>
      <c r="V2574" s="565"/>
      <c r="W2574" s="565"/>
      <c r="X2574" s="565"/>
      <c r="Y2574" s="565"/>
      <c r="Z2574" s="565"/>
      <c r="AA2574" s="565"/>
      <c r="AB2574" s="565"/>
      <c r="AC2574" s="565"/>
      <c r="AD2574" s="565"/>
      <c r="AE2574" s="565"/>
      <c r="AF2574" s="565"/>
      <c r="AG2574" s="565" t="s">
        <v>942</v>
      </c>
      <c r="AH2574" s="565"/>
      <c r="AI2574" s="1360">
        <v>5.5</v>
      </c>
      <c r="AJ2574" s="580"/>
      <c r="AM2574"/>
      <c r="AO2574" t="e">
        <v>#NAME?</v>
      </c>
    </row>
    <row r="2575" spans="1:41" ht="14.45" customHeight="1" outlineLevel="1" x14ac:dyDescent="0.2">
      <c r="A2575" s="797"/>
      <c r="B2575" s="811" t="s">
        <v>2276</v>
      </c>
      <c r="C2575" s="989" t="s">
        <v>2537</v>
      </c>
      <c r="D2575" s="989" t="s">
        <v>1113</v>
      </c>
      <c r="E2575" s="583" t="s">
        <v>698</v>
      </c>
      <c r="F2575" s="582"/>
      <c r="G2575" s="582"/>
      <c r="H2575" s="582"/>
      <c r="I2575" s="924" t="s">
        <v>587</v>
      </c>
      <c r="J2575" s="604" t="s">
        <v>1863</v>
      </c>
      <c r="K2575" s="567"/>
      <c r="L2575" s="676"/>
      <c r="M2575" s="567"/>
      <c r="N2575" s="1079"/>
      <c r="O2575" s="567"/>
      <c r="P2575" s="567"/>
      <c r="Q2575" s="1079"/>
      <c r="R2575" s="1079"/>
      <c r="S2575" s="1079"/>
      <c r="T2575" s="567"/>
      <c r="U2575" s="567"/>
      <c r="V2575" s="567"/>
      <c r="W2575" s="567"/>
      <c r="X2575" s="567"/>
      <c r="Y2575" s="567"/>
      <c r="Z2575" s="567"/>
      <c r="AA2575" s="567"/>
      <c r="AB2575" s="567"/>
      <c r="AC2575" s="567"/>
      <c r="AD2575" s="567"/>
      <c r="AE2575" s="567"/>
      <c r="AF2575" s="567"/>
      <c r="AG2575" s="567"/>
      <c r="AH2575" s="567"/>
      <c r="AI2575" s="1364"/>
      <c r="AJ2575" s="584"/>
      <c r="AM2575"/>
      <c r="AO2575" t="e">
        <v>#NAME?</v>
      </c>
    </row>
    <row r="2576" spans="1:41" ht="16.5" customHeight="1" x14ac:dyDescent="0.25">
      <c r="A2576" s="793" t="s">
        <v>2324</v>
      </c>
      <c r="B2576" s="809" t="s">
        <v>2276</v>
      </c>
      <c r="C2576" s="988" t="s">
        <v>2537</v>
      </c>
      <c r="D2576" s="988" t="s">
        <v>1362</v>
      </c>
      <c r="E2576" s="945">
        <v>231</v>
      </c>
      <c r="F2576" s="945">
        <v>245</v>
      </c>
      <c r="G2576" s="945" t="s">
        <v>1115</v>
      </c>
      <c r="H2576" s="586" t="s">
        <v>2306</v>
      </c>
      <c r="I2576" s="925"/>
      <c r="J2576" s="589" t="s">
        <v>1362</v>
      </c>
      <c r="K2576" s="586"/>
      <c r="L2576" s="673"/>
      <c r="M2576" s="586"/>
      <c r="N2576" s="1080"/>
      <c r="O2576" s="586"/>
      <c r="P2576" s="586"/>
      <c r="Q2576" s="1080"/>
      <c r="R2576" s="1080"/>
      <c r="S2576" s="1080"/>
      <c r="T2576" s="586"/>
      <c r="U2576" s="586"/>
      <c r="V2576" s="586"/>
      <c r="W2576" s="586"/>
      <c r="X2576" s="586"/>
      <c r="Y2576" s="586"/>
      <c r="Z2576" s="586"/>
      <c r="AA2576" s="586"/>
      <c r="AB2576" s="586"/>
      <c r="AC2576" s="586"/>
      <c r="AD2576" s="586"/>
      <c r="AE2576" s="586"/>
      <c r="AF2576" s="586"/>
      <c r="AG2576" s="586"/>
      <c r="AH2576" s="586"/>
      <c r="AI2576" s="612"/>
      <c r="AJ2576" s="587"/>
      <c r="AM2576" s="751" t="s">
        <v>2604</v>
      </c>
      <c r="AN2576" t="b">
        <v>0</v>
      </c>
      <c r="AO2576" t="e">
        <v>#NAME?</v>
      </c>
    </row>
    <row r="2577" spans="1:41" ht="14.45" customHeight="1" outlineLevel="1" x14ac:dyDescent="0.2">
      <c r="A2577" s="793"/>
      <c r="B2577" s="783" t="s">
        <v>2276</v>
      </c>
      <c r="C2577" s="982" t="s">
        <v>2537</v>
      </c>
      <c r="D2577" s="982" t="s">
        <v>1362</v>
      </c>
      <c r="E2577" s="579" t="s">
        <v>698</v>
      </c>
      <c r="F2577" s="576"/>
      <c r="G2577" s="603" t="s">
        <v>1364</v>
      </c>
      <c r="H2577" s="576"/>
      <c r="I2577" s="926"/>
      <c r="J2577" s="601" t="s">
        <v>1363</v>
      </c>
      <c r="K2577" s="602"/>
      <c r="L2577" s="677"/>
      <c r="M2577" s="602"/>
      <c r="N2577" s="1084"/>
      <c r="O2577" s="602"/>
      <c r="P2577" s="602"/>
      <c r="Q2577" s="1084"/>
      <c r="R2577" s="1084"/>
      <c r="S2577" s="1084"/>
      <c r="T2577" s="602"/>
      <c r="U2577" s="602"/>
      <c r="V2577" s="602"/>
      <c r="W2577" s="602"/>
      <c r="X2577" s="602"/>
      <c r="Y2577" s="602"/>
      <c r="Z2577" s="602"/>
      <c r="AA2577" s="602"/>
      <c r="AB2577" s="602"/>
      <c r="AC2577" s="602"/>
      <c r="AD2577" s="602"/>
      <c r="AE2577" s="602"/>
      <c r="AF2577" s="602" t="s">
        <v>1114</v>
      </c>
      <c r="AG2577" s="602" t="s">
        <v>1118</v>
      </c>
      <c r="AH2577" s="602"/>
      <c r="AI2577" s="599"/>
      <c r="AJ2577" s="585"/>
      <c r="AM2577"/>
      <c r="AO2577" t="e">
        <v>#NAME?</v>
      </c>
    </row>
    <row r="2578" spans="1:41" ht="14.45" customHeight="1" outlineLevel="1" x14ac:dyDescent="0.2">
      <c r="A2578" s="231"/>
      <c r="B2578" s="781" t="s">
        <v>2276</v>
      </c>
      <c r="C2578" s="977" t="s">
        <v>2537</v>
      </c>
      <c r="D2578" s="977" t="s">
        <v>1362</v>
      </c>
      <c r="E2578" s="571">
        <v>231</v>
      </c>
      <c r="F2578" s="568">
        <v>245</v>
      </c>
      <c r="G2578" s="568" t="s">
        <v>1367</v>
      </c>
      <c r="H2578" s="568"/>
      <c r="I2578" s="922"/>
      <c r="J2578" s="570" t="s">
        <v>1365</v>
      </c>
      <c r="K2578" s="565"/>
      <c r="L2578" s="675"/>
      <c r="M2578" s="565"/>
      <c r="N2578" s="1078"/>
      <c r="O2578" s="565"/>
      <c r="P2578" s="565"/>
      <c r="Q2578" s="1078"/>
      <c r="R2578" s="1078"/>
      <c r="S2578" s="1078"/>
      <c r="T2578" s="565"/>
      <c r="U2578" s="565"/>
      <c r="V2578" s="565"/>
      <c r="W2578" s="565"/>
      <c r="X2578" s="565"/>
      <c r="Y2578" s="565"/>
      <c r="Z2578" s="565"/>
      <c r="AA2578" s="565"/>
      <c r="AB2578" s="565"/>
      <c r="AC2578" s="565"/>
      <c r="AD2578" s="565"/>
      <c r="AE2578" s="565"/>
      <c r="AF2578" s="565" t="s">
        <v>1366</v>
      </c>
      <c r="AG2578" s="565" t="s">
        <v>942</v>
      </c>
      <c r="AH2578" s="565"/>
      <c r="AI2578" s="1360">
        <v>128.47</v>
      </c>
      <c r="AJ2578" s="580"/>
      <c r="AM2578"/>
      <c r="AO2578" t="e">
        <v>#NAME?</v>
      </c>
    </row>
    <row r="2579" spans="1:41" ht="14.45" customHeight="1" outlineLevel="1" x14ac:dyDescent="0.2">
      <c r="A2579" s="231"/>
      <c r="B2579" s="781" t="s">
        <v>2276</v>
      </c>
      <c r="C2579" s="977" t="s">
        <v>2537</v>
      </c>
      <c r="D2579" s="977" t="s">
        <v>1362</v>
      </c>
      <c r="E2579" s="571">
        <v>231</v>
      </c>
      <c r="F2579" s="568">
        <v>245</v>
      </c>
      <c r="G2579" s="568" t="s">
        <v>1370</v>
      </c>
      <c r="H2579" s="568"/>
      <c r="I2579" s="922"/>
      <c r="J2579" s="570" t="s">
        <v>1368</v>
      </c>
      <c r="K2579" s="565"/>
      <c r="L2579" s="675"/>
      <c r="M2579" s="565"/>
      <c r="N2579" s="1078"/>
      <c r="O2579" s="565"/>
      <c r="P2579" s="565"/>
      <c r="Q2579" s="1078"/>
      <c r="R2579" s="1078"/>
      <c r="S2579" s="1078"/>
      <c r="T2579" s="565"/>
      <c r="U2579" s="565"/>
      <c r="V2579" s="565"/>
      <c r="W2579" s="565"/>
      <c r="X2579" s="565"/>
      <c r="Y2579" s="565"/>
      <c r="Z2579" s="565"/>
      <c r="AA2579" s="565"/>
      <c r="AB2579" s="565"/>
      <c r="AC2579" s="565"/>
      <c r="AD2579" s="565"/>
      <c r="AE2579" s="565"/>
      <c r="AF2579" s="565" t="s">
        <v>1369</v>
      </c>
      <c r="AG2579" s="565" t="s">
        <v>942</v>
      </c>
      <c r="AH2579" s="565"/>
      <c r="AI2579" s="1360">
        <v>128.47</v>
      </c>
      <c r="AJ2579" s="580"/>
      <c r="AM2579"/>
      <c r="AO2579" t="e">
        <v>#NAME?</v>
      </c>
    </row>
    <row r="2580" spans="1:41" ht="14.45" customHeight="1" outlineLevel="1" x14ac:dyDescent="0.2">
      <c r="A2580" s="231"/>
      <c r="B2580" s="781" t="s">
        <v>2276</v>
      </c>
      <c r="C2580" s="977" t="s">
        <v>2537</v>
      </c>
      <c r="D2580" s="977" t="s">
        <v>1362</v>
      </c>
      <c r="E2580" s="571">
        <v>231</v>
      </c>
      <c r="F2580" s="568">
        <v>245</v>
      </c>
      <c r="G2580" s="568" t="s">
        <v>1372</v>
      </c>
      <c r="H2580" s="568"/>
      <c r="I2580" s="922"/>
      <c r="J2580" s="570" t="s">
        <v>1371</v>
      </c>
      <c r="K2580" s="565"/>
      <c r="L2580" s="675"/>
      <c r="M2580" s="565"/>
      <c r="N2580" s="1078"/>
      <c r="O2580" s="565"/>
      <c r="P2580" s="565"/>
      <c r="Q2580" s="1078"/>
      <c r="R2580" s="1078"/>
      <c r="S2580" s="1078"/>
      <c r="T2580" s="565"/>
      <c r="U2580" s="565"/>
      <c r="V2580" s="565"/>
      <c r="W2580" s="565"/>
      <c r="X2580" s="565"/>
      <c r="Y2580" s="565"/>
      <c r="Z2580" s="565"/>
      <c r="AA2580" s="565"/>
      <c r="AB2580" s="565"/>
      <c r="AC2580" s="565"/>
      <c r="AD2580" s="565"/>
      <c r="AE2580" s="565"/>
      <c r="AF2580" s="565" t="s">
        <v>1366</v>
      </c>
      <c r="AG2580" s="565" t="s">
        <v>942</v>
      </c>
      <c r="AH2580" s="565"/>
      <c r="AI2580" s="1360">
        <v>128.47</v>
      </c>
      <c r="AJ2580" s="580"/>
      <c r="AM2580"/>
      <c r="AO2580" t="e">
        <v>#NAME?</v>
      </c>
    </row>
    <row r="2581" spans="1:41" ht="14.45" customHeight="1" outlineLevel="1" x14ac:dyDescent="0.2">
      <c r="A2581" s="231"/>
      <c r="B2581" s="781" t="s">
        <v>2276</v>
      </c>
      <c r="C2581" s="977" t="s">
        <v>2537</v>
      </c>
      <c r="D2581" s="977" t="s">
        <v>1362</v>
      </c>
      <c r="E2581" s="571">
        <v>231</v>
      </c>
      <c r="F2581" s="568">
        <v>245</v>
      </c>
      <c r="G2581" s="568" t="s">
        <v>1375</v>
      </c>
      <c r="H2581" s="568"/>
      <c r="I2581" s="922"/>
      <c r="J2581" s="570" t="s">
        <v>1373</v>
      </c>
      <c r="K2581" s="565"/>
      <c r="L2581" s="675"/>
      <c r="M2581" s="565"/>
      <c r="N2581" s="1078"/>
      <c r="O2581" s="565"/>
      <c r="P2581" s="565"/>
      <c r="Q2581" s="1078"/>
      <c r="R2581" s="1078"/>
      <c r="S2581" s="1078"/>
      <c r="T2581" s="565"/>
      <c r="U2581" s="565"/>
      <c r="V2581" s="565"/>
      <c r="W2581" s="565"/>
      <c r="X2581" s="565"/>
      <c r="Y2581" s="565"/>
      <c r="Z2581" s="565"/>
      <c r="AA2581" s="565"/>
      <c r="AB2581" s="565"/>
      <c r="AC2581" s="565"/>
      <c r="AD2581" s="565"/>
      <c r="AE2581" s="565"/>
      <c r="AF2581" s="565" t="s">
        <v>1374</v>
      </c>
      <c r="AG2581" s="565" t="s">
        <v>942</v>
      </c>
      <c r="AH2581" s="565"/>
      <c r="AI2581" s="1360">
        <v>128.47</v>
      </c>
      <c r="AJ2581" s="580"/>
      <c r="AM2581"/>
      <c r="AO2581" t="e">
        <v>#NAME?</v>
      </c>
    </row>
    <row r="2582" spans="1:41" ht="14.45" customHeight="1" outlineLevel="1" x14ac:dyDescent="0.2">
      <c r="A2582" s="231"/>
      <c r="B2582" s="781" t="s">
        <v>2276</v>
      </c>
      <c r="C2582" s="977" t="s">
        <v>2537</v>
      </c>
      <c r="D2582" s="977" t="s">
        <v>1362</v>
      </c>
      <c r="E2582" s="571">
        <v>231</v>
      </c>
      <c r="F2582" s="568">
        <v>245</v>
      </c>
      <c r="G2582" s="568" t="s">
        <v>1378</v>
      </c>
      <c r="H2582" s="568"/>
      <c r="I2582" s="922"/>
      <c r="J2582" s="570" t="s">
        <v>1376</v>
      </c>
      <c r="K2582" s="565"/>
      <c r="L2582" s="675"/>
      <c r="M2582" s="565"/>
      <c r="N2582" s="1078"/>
      <c r="O2582" s="565"/>
      <c r="P2582" s="565"/>
      <c r="Q2582" s="1078"/>
      <c r="R2582" s="1078"/>
      <c r="S2582" s="1078"/>
      <c r="T2582" s="565"/>
      <c r="U2582" s="565"/>
      <c r="V2582" s="565"/>
      <c r="W2582" s="565"/>
      <c r="X2582" s="565"/>
      <c r="Y2582" s="565"/>
      <c r="Z2582" s="565"/>
      <c r="AA2582" s="565"/>
      <c r="AB2582" s="565"/>
      <c r="AC2582" s="565"/>
      <c r="AD2582" s="565"/>
      <c r="AE2582" s="565"/>
      <c r="AF2582" s="565" t="s">
        <v>1377</v>
      </c>
      <c r="AG2582" s="565" t="s">
        <v>942</v>
      </c>
      <c r="AH2582" s="565"/>
      <c r="AI2582" s="1360">
        <v>128.47</v>
      </c>
      <c r="AJ2582" s="580"/>
      <c r="AM2582"/>
      <c r="AO2582" t="e">
        <v>#NAME?</v>
      </c>
    </row>
    <row r="2583" spans="1:41" ht="14.45" customHeight="1" outlineLevel="1" x14ac:dyDescent="0.2">
      <c r="A2583" s="231"/>
      <c r="B2583" s="781" t="s">
        <v>2276</v>
      </c>
      <c r="C2583" s="977" t="s">
        <v>2537</v>
      </c>
      <c r="D2583" s="977" t="s">
        <v>1362</v>
      </c>
      <c r="E2583" s="571">
        <v>231</v>
      </c>
      <c r="F2583" s="568">
        <v>245</v>
      </c>
      <c r="G2583" s="568" t="s">
        <v>1381</v>
      </c>
      <c r="H2583" s="568"/>
      <c r="I2583" s="922"/>
      <c r="J2583" s="570" t="s">
        <v>1379</v>
      </c>
      <c r="K2583" s="565"/>
      <c r="L2583" s="675"/>
      <c r="M2583" s="565"/>
      <c r="N2583" s="1078"/>
      <c r="O2583" s="565"/>
      <c r="P2583" s="565"/>
      <c r="Q2583" s="1078"/>
      <c r="R2583" s="1078"/>
      <c r="S2583" s="1078"/>
      <c r="T2583" s="565"/>
      <c r="U2583" s="565"/>
      <c r="V2583" s="565"/>
      <c r="W2583" s="565"/>
      <c r="X2583" s="565"/>
      <c r="Y2583" s="565"/>
      <c r="Z2583" s="565"/>
      <c r="AA2583" s="565"/>
      <c r="AB2583" s="565"/>
      <c r="AC2583" s="565"/>
      <c r="AD2583" s="565"/>
      <c r="AE2583" s="565"/>
      <c r="AF2583" s="565" t="s">
        <v>1380</v>
      </c>
      <c r="AG2583" s="565" t="s">
        <v>942</v>
      </c>
      <c r="AH2583" s="565"/>
      <c r="AI2583" s="1360">
        <v>128.47</v>
      </c>
      <c r="AJ2583" s="580"/>
      <c r="AM2583"/>
      <c r="AO2583" t="e">
        <v>#NAME?</v>
      </c>
    </row>
    <row r="2584" spans="1:41" ht="14.45" customHeight="1" outlineLevel="1" x14ac:dyDescent="0.2">
      <c r="A2584" s="231"/>
      <c r="B2584" s="781" t="s">
        <v>2276</v>
      </c>
      <c r="C2584" s="977" t="s">
        <v>2537</v>
      </c>
      <c r="D2584" s="977" t="s">
        <v>1362</v>
      </c>
      <c r="E2584" s="571">
        <v>231</v>
      </c>
      <c r="F2584" s="568">
        <v>245</v>
      </c>
      <c r="G2584" s="568" t="s">
        <v>1384</v>
      </c>
      <c r="H2584" s="568"/>
      <c r="I2584" s="922"/>
      <c r="J2584" s="570" t="s">
        <v>1382</v>
      </c>
      <c r="K2584" s="565"/>
      <c r="L2584" s="675"/>
      <c r="M2584" s="565"/>
      <c r="N2584" s="1078"/>
      <c r="O2584" s="565"/>
      <c r="P2584" s="565"/>
      <c r="Q2584" s="1078"/>
      <c r="R2584" s="1078"/>
      <c r="S2584" s="1078"/>
      <c r="T2584" s="565"/>
      <c r="U2584" s="565"/>
      <c r="V2584" s="565"/>
      <c r="W2584" s="565"/>
      <c r="X2584" s="565"/>
      <c r="Y2584" s="565"/>
      <c r="Z2584" s="565"/>
      <c r="AA2584" s="565"/>
      <c r="AB2584" s="565"/>
      <c r="AC2584" s="565"/>
      <c r="AD2584" s="565"/>
      <c r="AE2584" s="565"/>
      <c r="AF2584" s="565" t="s">
        <v>1383</v>
      </c>
      <c r="AG2584" s="565" t="s">
        <v>942</v>
      </c>
      <c r="AH2584" s="565"/>
      <c r="AI2584" s="1360">
        <v>128.47</v>
      </c>
      <c r="AJ2584" s="580"/>
      <c r="AM2584"/>
      <c r="AO2584" t="e">
        <v>#NAME?</v>
      </c>
    </row>
    <row r="2585" spans="1:41" ht="14.45" customHeight="1" outlineLevel="1" x14ac:dyDescent="0.2">
      <c r="A2585" s="231"/>
      <c r="B2585" s="781" t="s">
        <v>2276</v>
      </c>
      <c r="C2585" s="977" t="s">
        <v>2537</v>
      </c>
      <c r="D2585" s="977" t="s">
        <v>1362</v>
      </c>
      <c r="E2585" s="571">
        <v>231</v>
      </c>
      <c r="F2585" s="568">
        <v>245</v>
      </c>
      <c r="G2585" s="568" t="s">
        <v>1387</v>
      </c>
      <c r="H2585" s="568"/>
      <c r="I2585" s="922"/>
      <c r="J2585" s="570" t="s">
        <v>1385</v>
      </c>
      <c r="K2585" s="565"/>
      <c r="L2585" s="675"/>
      <c r="M2585" s="565"/>
      <c r="N2585" s="1078"/>
      <c r="O2585" s="565"/>
      <c r="P2585" s="565"/>
      <c r="Q2585" s="1078"/>
      <c r="R2585" s="1078"/>
      <c r="S2585" s="1078"/>
      <c r="T2585" s="565"/>
      <c r="U2585" s="565"/>
      <c r="V2585" s="565"/>
      <c r="W2585" s="565"/>
      <c r="X2585" s="565"/>
      <c r="Y2585" s="565"/>
      <c r="Z2585" s="565"/>
      <c r="AA2585" s="565"/>
      <c r="AB2585" s="565"/>
      <c r="AC2585" s="565"/>
      <c r="AD2585" s="565"/>
      <c r="AE2585" s="565"/>
      <c r="AF2585" s="565" t="s">
        <v>1386</v>
      </c>
      <c r="AG2585" s="565" t="s">
        <v>942</v>
      </c>
      <c r="AH2585" s="565"/>
      <c r="AI2585" s="1360">
        <v>164.52</v>
      </c>
      <c r="AJ2585" s="580"/>
      <c r="AM2585"/>
      <c r="AO2585" t="e">
        <v>#NAME?</v>
      </c>
    </row>
    <row r="2586" spans="1:41" ht="14.45" customHeight="1" outlineLevel="1" x14ac:dyDescent="0.2">
      <c r="A2586" s="231"/>
      <c r="B2586" s="781" t="s">
        <v>2276</v>
      </c>
      <c r="C2586" s="977" t="s">
        <v>2537</v>
      </c>
      <c r="D2586" s="977" t="s">
        <v>1362</v>
      </c>
      <c r="E2586" s="571">
        <v>231</v>
      </c>
      <c r="F2586" s="568">
        <v>245</v>
      </c>
      <c r="G2586" s="568" t="s">
        <v>1390</v>
      </c>
      <c r="H2586" s="568"/>
      <c r="I2586" s="922"/>
      <c r="J2586" s="570" t="s">
        <v>1388</v>
      </c>
      <c r="K2586" s="565"/>
      <c r="L2586" s="675"/>
      <c r="M2586" s="565"/>
      <c r="N2586" s="1078"/>
      <c r="O2586" s="565"/>
      <c r="P2586" s="565"/>
      <c r="Q2586" s="1078"/>
      <c r="R2586" s="1078"/>
      <c r="S2586" s="1078"/>
      <c r="T2586" s="565"/>
      <c r="U2586" s="565"/>
      <c r="V2586" s="565"/>
      <c r="W2586" s="565"/>
      <c r="X2586" s="565"/>
      <c r="Y2586" s="565"/>
      <c r="Z2586" s="565"/>
      <c r="AA2586" s="565"/>
      <c r="AB2586" s="565"/>
      <c r="AC2586" s="565"/>
      <c r="AD2586" s="565"/>
      <c r="AE2586" s="565"/>
      <c r="AF2586" s="565" t="s">
        <v>1389</v>
      </c>
      <c r="AG2586" s="565" t="s">
        <v>942</v>
      </c>
      <c r="AH2586" s="565"/>
      <c r="AI2586" s="1360">
        <v>164.52</v>
      </c>
      <c r="AJ2586" s="580"/>
      <c r="AM2586"/>
      <c r="AO2586" t="e">
        <v>#NAME?</v>
      </c>
    </row>
    <row r="2587" spans="1:41" ht="14.45" customHeight="1" outlineLevel="1" x14ac:dyDescent="0.2">
      <c r="A2587" s="231"/>
      <c r="B2587" s="781" t="s">
        <v>2276</v>
      </c>
      <c r="C2587" s="977" t="s">
        <v>2537</v>
      </c>
      <c r="D2587" s="977" t="s">
        <v>1362</v>
      </c>
      <c r="E2587" s="571">
        <v>231</v>
      </c>
      <c r="F2587" s="568">
        <v>245</v>
      </c>
      <c r="G2587" s="568" t="s">
        <v>1392</v>
      </c>
      <c r="H2587" s="568"/>
      <c r="I2587" s="922"/>
      <c r="J2587" s="570" t="s">
        <v>1391</v>
      </c>
      <c r="K2587" s="565"/>
      <c r="L2587" s="675"/>
      <c r="M2587" s="565"/>
      <c r="N2587" s="1078"/>
      <c r="O2587" s="565"/>
      <c r="P2587" s="565"/>
      <c r="Q2587" s="1078"/>
      <c r="R2587" s="1078"/>
      <c r="S2587" s="1078"/>
      <c r="T2587" s="565"/>
      <c r="U2587" s="565"/>
      <c r="V2587" s="565"/>
      <c r="W2587" s="565"/>
      <c r="X2587" s="565"/>
      <c r="Y2587" s="565"/>
      <c r="Z2587" s="565"/>
      <c r="AA2587" s="565"/>
      <c r="AB2587" s="565"/>
      <c r="AC2587" s="565"/>
      <c r="AD2587" s="565"/>
      <c r="AE2587" s="565"/>
      <c r="AF2587" s="565" t="s">
        <v>1386</v>
      </c>
      <c r="AG2587" s="565" t="s">
        <v>942</v>
      </c>
      <c r="AH2587" s="565"/>
      <c r="AI2587" s="1360">
        <v>164.52</v>
      </c>
      <c r="AJ2587" s="580"/>
      <c r="AM2587"/>
      <c r="AO2587" t="e">
        <v>#NAME?</v>
      </c>
    </row>
    <row r="2588" spans="1:41" ht="14.45" customHeight="1" outlineLevel="1" x14ac:dyDescent="0.2">
      <c r="A2588" s="231"/>
      <c r="B2588" s="781" t="s">
        <v>2276</v>
      </c>
      <c r="C2588" s="977" t="s">
        <v>2537</v>
      </c>
      <c r="D2588" s="977" t="s">
        <v>1362</v>
      </c>
      <c r="E2588" s="571">
        <v>231</v>
      </c>
      <c r="F2588" s="568">
        <v>245</v>
      </c>
      <c r="G2588" s="568" t="s">
        <v>1395</v>
      </c>
      <c r="H2588" s="568"/>
      <c r="I2588" s="922"/>
      <c r="J2588" s="570" t="s">
        <v>1393</v>
      </c>
      <c r="K2588" s="565"/>
      <c r="L2588" s="675"/>
      <c r="M2588" s="565"/>
      <c r="N2588" s="1078"/>
      <c r="O2588" s="565"/>
      <c r="P2588" s="565"/>
      <c r="Q2588" s="1078"/>
      <c r="R2588" s="1078"/>
      <c r="S2588" s="1078"/>
      <c r="T2588" s="565"/>
      <c r="U2588" s="565"/>
      <c r="V2588" s="565"/>
      <c r="W2588" s="565"/>
      <c r="X2588" s="565"/>
      <c r="Y2588" s="565"/>
      <c r="Z2588" s="565"/>
      <c r="AA2588" s="565"/>
      <c r="AB2588" s="565"/>
      <c r="AC2588" s="565"/>
      <c r="AD2588" s="565"/>
      <c r="AE2588" s="565"/>
      <c r="AF2588" s="565" t="s">
        <v>1394</v>
      </c>
      <c r="AG2588" s="565" t="s">
        <v>942</v>
      </c>
      <c r="AH2588" s="565"/>
      <c r="AI2588" s="1360">
        <v>164.52</v>
      </c>
      <c r="AJ2588" s="580"/>
      <c r="AM2588"/>
      <c r="AO2588" t="e">
        <v>#NAME?</v>
      </c>
    </row>
    <row r="2589" spans="1:41" ht="14.45" customHeight="1" outlineLevel="1" x14ac:dyDescent="0.2">
      <c r="A2589" s="231"/>
      <c r="B2589" s="781" t="s">
        <v>2276</v>
      </c>
      <c r="C2589" s="977" t="s">
        <v>2537</v>
      </c>
      <c r="D2589" s="977" t="s">
        <v>1362</v>
      </c>
      <c r="E2589" s="571">
        <v>231</v>
      </c>
      <c r="F2589" s="568">
        <v>245</v>
      </c>
      <c r="G2589" s="568" t="s">
        <v>1398</v>
      </c>
      <c r="H2589" s="568"/>
      <c r="I2589" s="922"/>
      <c r="J2589" s="570" t="s">
        <v>1396</v>
      </c>
      <c r="K2589" s="565"/>
      <c r="L2589" s="675"/>
      <c r="M2589" s="565"/>
      <c r="N2589" s="1078"/>
      <c r="O2589" s="565"/>
      <c r="P2589" s="565"/>
      <c r="Q2589" s="1078"/>
      <c r="R2589" s="1078"/>
      <c r="S2589" s="1078"/>
      <c r="T2589" s="565"/>
      <c r="U2589" s="565"/>
      <c r="V2589" s="565"/>
      <c r="W2589" s="565"/>
      <c r="X2589" s="565"/>
      <c r="Y2589" s="565"/>
      <c r="Z2589" s="565"/>
      <c r="AA2589" s="565"/>
      <c r="AB2589" s="565"/>
      <c r="AC2589" s="565"/>
      <c r="AD2589" s="565"/>
      <c r="AE2589" s="565"/>
      <c r="AF2589" s="565" t="s">
        <v>1397</v>
      </c>
      <c r="AG2589" s="565" t="s">
        <v>942</v>
      </c>
      <c r="AH2589" s="565"/>
      <c r="AI2589" s="1360">
        <v>174.05</v>
      </c>
      <c r="AJ2589" s="580"/>
      <c r="AM2589"/>
      <c r="AO2589" t="e">
        <v>#NAME?</v>
      </c>
    </row>
    <row r="2590" spans="1:41" ht="14.45" customHeight="1" outlineLevel="1" x14ac:dyDescent="0.2">
      <c r="A2590" s="793"/>
      <c r="B2590" s="783" t="s">
        <v>2276</v>
      </c>
      <c r="C2590" s="982" t="s">
        <v>2537</v>
      </c>
      <c r="D2590" s="982" t="s">
        <v>1362</v>
      </c>
      <c r="E2590" s="579" t="s">
        <v>698</v>
      </c>
      <c r="F2590" s="576"/>
      <c r="G2590" s="603" t="s">
        <v>1400</v>
      </c>
      <c r="H2590" s="576"/>
      <c r="I2590" s="926"/>
      <c r="J2590" s="601" t="s">
        <v>1399</v>
      </c>
      <c r="K2590" s="602"/>
      <c r="L2590" s="677"/>
      <c r="M2590" s="602"/>
      <c r="N2590" s="1084"/>
      <c r="O2590" s="602"/>
      <c r="P2590" s="602"/>
      <c r="Q2590" s="1084"/>
      <c r="R2590" s="1084"/>
      <c r="S2590" s="1084"/>
      <c r="T2590" s="602"/>
      <c r="U2590" s="602"/>
      <c r="V2590" s="602"/>
      <c r="W2590" s="602"/>
      <c r="X2590" s="602"/>
      <c r="Y2590" s="602"/>
      <c r="Z2590" s="602"/>
      <c r="AA2590" s="602"/>
      <c r="AB2590" s="602"/>
      <c r="AC2590" s="602"/>
      <c r="AD2590" s="602"/>
      <c r="AE2590" s="602"/>
      <c r="AF2590" s="602" t="s">
        <v>1114</v>
      </c>
      <c r="AG2590" s="602" t="s">
        <v>1118</v>
      </c>
      <c r="AH2590" s="602"/>
      <c r="AI2590" s="599"/>
      <c r="AJ2590" s="585"/>
      <c r="AM2590"/>
      <c r="AO2590" t="e">
        <v>#NAME?</v>
      </c>
    </row>
    <row r="2591" spans="1:41" ht="14.45" customHeight="1" outlineLevel="1" x14ac:dyDescent="0.2">
      <c r="A2591" s="231"/>
      <c r="B2591" s="781" t="s">
        <v>2276</v>
      </c>
      <c r="C2591" s="977" t="s">
        <v>2537</v>
      </c>
      <c r="D2591" s="977" t="s">
        <v>1362</v>
      </c>
      <c r="E2591" s="571">
        <v>231</v>
      </c>
      <c r="F2591" s="568">
        <v>245</v>
      </c>
      <c r="G2591" s="568" t="s">
        <v>1403</v>
      </c>
      <c r="H2591" s="568"/>
      <c r="I2591" s="922"/>
      <c r="J2591" s="570" t="s">
        <v>1401</v>
      </c>
      <c r="K2591" s="565"/>
      <c r="L2591" s="675"/>
      <c r="M2591" s="565"/>
      <c r="N2591" s="1078"/>
      <c r="O2591" s="565"/>
      <c r="P2591" s="565"/>
      <c r="Q2591" s="1078"/>
      <c r="R2591" s="1078"/>
      <c r="S2591" s="1078"/>
      <c r="T2591" s="565"/>
      <c r="U2591" s="565"/>
      <c r="V2591" s="565"/>
      <c r="W2591" s="565"/>
      <c r="X2591" s="565"/>
      <c r="Y2591" s="565"/>
      <c r="Z2591" s="565"/>
      <c r="AA2591" s="565"/>
      <c r="AB2591" s="565"/>
      <c r="AC2591" s="565"/>
      <c r="AD2591" s="565"/>
      <c r="AE2591" s="565"/>
      <c r="AF2591" s="565" t="s">
        <v>1402</v>
      </c>
      <c r="AG2591" s="565" t="s">
        <v>942</v>
      </c>
      <c r="AH2591" s="565"/>
      <c r="AI2591" s="1360">
        <v>128.47</v>
      </c>
      <c r="AJ2591" s="580"/>
      <c r="AM2591"/>
      <c r="AO2591" t="e">
        <v>#NAME?</v>
      </c>
    </row>
    <row r="2592" spans="1:41" ht="14.45" customHeight="1" outlineLevel="1" x14ac:dyDescent="0.2">
      <c r="A2592" s="231"/>
      <c r="B2592" s="781" t="s">
        <v>2276</v>
      </c>
      <c r="C2592" s="977" t="s">
        <v>2537</v>
      </c>
      <c r="D2592" s="977" t="s">
        <v>1362</v>
      </c>
      <c r="E2592" s="571">
        <v>231</v>
      </c>
      <c r="F2592" s="568">
        <v>245</v>
      </c>
      <c r="G2592" s="568" t="s">
        <v>1406</v>
      </c>
      <c r="H2592" s="568"/>
      <c r="I2592" s="922"/>
      <c r="J2592" s="570" t="s">
        <v>1404</v>
      </c>
      <c r="K2592" s="565"/>
      <c r="L2592" s="675"/>
      <c r="M2592" s="565"/>
      <c r="N2592" s="1078"/>
      <c r="O2592" s="565"/>
      <c r="P2592" s="565"/>
      <c r="Q2592" s="1078"/>
      <c r="R2592" s="1078"/>
      <c r="S2592" s="1078"/>
      <c r="T2592" s="565"/>
      <c r="U2592" s="565"/>
      <c r="V2592" s="565"/>
      <c r="W2592" s="565"/>
      <c r="X2592" s="565"/>
      <c r="Y2592" s="565"/>
      <c r="Z2592" s="565"/>
      <c r="AA2592" s="565"/>
      <c r="AB2592" s="565"/>
      <c r="AC2592" s="565"/>
      <c r="AD2592" s="565"/>
      <c r="AE2592" s="565"/>
      <c r="AF2592" s="565" t="s">
        <v>1405</v>
      </c>
      <c r="AG2592" s="565" t="s">
        <v>942</v>
      </c>
      <c r="AH2592" s="565"/>
      <c r="AI2592" s="1360">
        <v>128.47</v>
      </c>
      <c r="AJ2592" s="580"/>
      <c r="AM2592"/>
      <c r="AO2592" t="e">
        <v>#NAME?</v>
      </c>
    </row>
    <row r="2593" spans="1:41" ht="14.45" customHeight="1" outlineLevel="1" x14ac:dyDescent="0.2">
      <c r="A2593" s="231"/>
      <c r="B2593" s="781" t="s">
        <v>2276</v>
      </c>
      <c r="C2593" s="977" t="s">
        <v>2537</v>
      </c>
      <c r="D2593" s="977" t="s">
        <v>1362</v>
      </c>
      <c r="E2593" s="571">
        <v>231</v>
      </c>
      <c r="F2593" s="568">
        <v>245</v>
      </c>
      <c r="G2593" s="568" t="s">
        <v>1409</v>
      </c>
      <c r="H2593" s="568"/>
      <c r="I2593" s="922"/>
      <c r="J2593" s="570" t="s">
        <v>1407</v>
      </c>
      <c r="K2593" s="565"/>
      <c r="L2593" s="675"/>
      <c r="M2593" s="565"/>
      <c r="N2593" s="1078"/>
      <c r="O2593" s="565"/>
      <c r="P2593" s="565"/>
      <c r="Q2593" s="1078"/>
      <c r="R2593" s="1078"/>
      <c r="S2593" s="1078"/>
      <c r="T2593" s="565"/>
      <c r="U2593" s="565"/>
      <c r="V2593" s="565"/>
      <c r="W2593" s="565"/>
      <c r="X2593" s="565"/>
      <c r="Y2593" s="565"/>
      <c r="Z2593" s="565"/>
      <c r="AA2593" s="565"/>
      <c r="AB2593" s="565"/>
      <c r="AC2593" s="565"/>
      <c r="AD2593" s="565"/>
      <c r="AE2593" s="565"/>
      <c r="AF2593" s="565" t="s">
        <v>1408</v>
      </c>
      <c r="AG2593" s="565" t="s">
        <v>942</v>
      </c>
      <c r="AH2593" s="565"/>
      <c r="AI2593" s="1360">
        <v>128.47</v>
      </c>
      <c r="AJ2593" s="580"/>
      <c r="AM2593"/>
      <c r="AO2593" t="e">
        <v>#NAME?</v>
      </c>
    </row>
    <row r="2594" spans="1:41" ht="14.45" customHeight="1" outlineLevel="1" x14ac:dyDescent="0.2">
      <c r="A2594" s="231"/>
      <c r="B2594" s="781" t="s">
        <v>2276</v>
      </c>
      <c r="C2594" s="977" t="s">
        <v>2537</v>
      </c>
      <c r="D2594" s="977" t="s">
        <v>1362</v>
      </c>
      <c r="E2594" s="571">
        <v>231</v>
      </c>
      <c r="F2594" s="568">
        <v>245</v>
      </c>
      <c r="G2594" s="568" t="s">
        <v>1412</v>
      </c>
      <c r="H2594" s="568"/>
      <c r="I2594" s="922"/>
      <c r="J2594" s="570" t="s">
        <v>1410</v>
      </c>
      <c r="K2594" s="565"/>
      <c r="L2594" s="675"/>
      <c r="M2594" s="565"/>
      <c r="N2594" s="1078"/>
      <c r="O2594" s="565"/>
      <c r="P2594" s="565"/>
      <c r="Q2594" s="1078"/>
      <c r="R2594" s="1078"/>
      <c r="S2594" s="1078"/>
      <c r="T2594" s="565"/>
      <c r="U2594" s="565"/>
      <c r="V2594" s="565"/>
      <c r="W2594" s="565"/>
      <c r="X2594" s="565"/>
      <c r="Y2594" s="565"/>
      <c r="Z2594" s="565"/>
      <c r="AA2594" s="565"/>
      <c r="AB2594" s="565"/>
      <c r="AC2594" s="565"/>
      <c r="AD2594" s="565"/>
      <c r="AE2594" s="565"/>
      <c r="AF2594" s="565" t="s">
        <v>1411</v>
      </c>
      <c r="AG2594" s="565" t="s">
        <v>942</v>
      </c>
      <c r="AH2594" s="565"/>
      <c r="AI2594" s="1360">
        <v>128.47</v>
      </c>
      <c r="AJ2594" s="580"/>
      <c r="AM2594"/>
      <c r="AO2594" t="e">
        <v>#NAME?</v>
      </c>
    </row>
    <row r="2595" spans="1:41" ht="14.45" customHeight="1" outlineLevel="1" x14ac:dyDescent="0.2">
      <c r="A2595" s="231"/>
      <c r="B2595" s="781" t="s">
        <v>2276</v>
      </c>
      <c r="C2595" s="977" t="s">
        <v>2537</v>
      </c>
      <c r="D2595" s="977" t="s">
        <v>1362</v>
      </c>
      <c r="E2595" s="571">
        <v>231</v>
      </c>
      <c r="F2595" s="568">
        <v>245</v>
      </c>
      <c r="G2595" s="568" t="s">
        <v>1415</v>
      </c>
      <c r="H2595" s="568"/>
      <c r="I2595" s="922"/>
      <c r="J2595" s="570" t="s">
        <v>1413</v>
      </c>
      <c r="K2595" s="565"/>
      <c r="L2595" s="675"/>
      <c r="M2595" s="565"/>
      <c r="N2595" s="1078"/>
      <c r="O2595" s="565"/>
      <c r="P2595" s="565"/>
      <c r="Q2595" s="1078"/>
      <c r="R2595" s="1078"/>
      <c r="S2595" s="1078"/>
      <c r="T2595" s="565"/>
      <c r="U2595" s="565"/>
      <c r="V2595" s="565"/>
      <c r="W2595" s="565"/>
      <c r="X2595" s="565"/>
      <c r="Y2595" s="565"/>
      <c r="Z2595" s="565"/>
      <c r="AA2595" s="565"/>
      <c r="AB2595" s="565"/>
      <c r="AC2595" s="565"/>
      <c r="AD2595" s="565"/>
      <c r="AE2595" s="565"/>
      <c r="AF2595" s="565" t="s">
        <v>1414</v>
      </c>
      <c r="AG2595" s="565" t="s">
        <v>942</v>
      </c>
      <c r="AH2595" s="565"/>
      <c r="AI2595" s="1360">
        <v>128.47</v>
      </c>
      <c r="AJ2595" s="580"/>
      <c r="AM2595"/>
      <c r="AO2595" t="e">
        <v>#NAME?</v>
      </c>
    </row>
    <row r="2596" spans="1:41" ht="14.45" customHeight="1" outlineLevel="1" x14ac:dyDescent="0.2">
      <c r="A2596" s="231"/>
      <c r="B2596" s="781" t="s">
        <v>2276</v>
      </c>
      <c r="C2596" s="977" t="s">
        <v>2537</v>
      </c>
      <c r="D2596" s="977" t="s">
        <v>1362</v>
      </c>
      <c r="E2596" s="571">
        <v>231</v>
      </c>
      <c r="F2596" s="568">
        <v>245</v>
      </c>
      <c r="G2596" s="568" t="s">
        <v>1419</v>
      </c>
      <c r="H2596" s="568"/>
      <c r="I2596" s="922"/>
      <c r="J2596" s="570" t="s">
        <v>1417</v>
      </c>
      <c r="K2596" s="565"/>
      <c r="L2596" s="675"/>
      <c r="M2596" s="565"/>
      <c r="N2596" s="1078"/>
      <c r="O2596" s="565"/>
      <c r="P2596" s="565"/>
      <c r="Q2596" s="1078"/>
      <c r="R2596" s="1078"/>
      <c r="S2596" s="1078"/>
      <c r="T2596" s="565"/>
      <c r="U2596" s="565"/>
      <c r="V2596" s="565"/>
      <c r="W2596" s="565"/>
      <c r="X2596" s="565"/>
      <c r="Y2596" s="565"/>
      <c r="Z2596" s="565"/>
      <c r="AA2596" s="565"/>
      <c r="AB2596" s="565"/>
      <c r="AC2596" s="565"/>
      <c r="AD2596" s="565"/>
      <c r="AE2596" s="565"/>
      <c r="AF2596" s="565" t="s">
        <v>1418</v>
      </c>
      <c r="AG2596" s="565" t="s">
        <v>942</v>
      </c>
      <c r="AH2596" s="565"/>
      <c r="AI2596" s="1360">
        <v>128.47</v>
      </c>
      <c r="AJ2596" s="580"/>
      <c r="AM2596"/>
      <c r="AO2596" t="e">
        <v>#NAME?</v>
      </c>
    </row>
    <row r="2597" spans="1:41" ht="14.45" customHeight="1" outlineLevel="1" x14ac:dyDescent="0.2">
      <c r="A2597" s="231"/>
      <c r="B2597" s="781" t="s">
        <v>2276</v>
      </c>
      <c r="C2597" s="977" t="s">
        <v>2537</v>
      </c>
      <c r="D2597" s="977" t="s">
        <v>1362</v>
      </c>
      <c r="E2597" s="571">
        <v>231</v>
      </c>
      <c r="F2597" s="568">
        <v>245</v>
      </c>
      <c r="G2597" s="568" t="s">
        <v>1421</v>
      </c>
      <c r="H2597" s="568"/>
      <c r="I2597" s="922"/>
      <c r="J2597" s="570" t="s">
        <v>1420</v>
      </c>
      <c r="K2597" s="565"/>
      <c r="L2597" s="675"/>
      <c r="M2597" s="565"/>
      <c r="N2597" s="1078"/>
      <c r="O2597" s="565"/>
      <c r="P2597" s="565"/>
      <c r="Q2597" s="1078"/>
      <c r="R2597" s="1078"/>
      <c r="S2597" s="1078"/>
      <c r="T2597" s="565"/>
      <c r="U2597" s="565"/>
      <c r="V2597" s="565"/>
      <c r="W2597" s="565"/>
      <c r="X2597" s="565"/>
      <c r="Y2597" s="565"/>
      <c r="Z2597" s="565"/>
      <c r="AA2597" s="565"/>
      <c r="AB2597" s="565"/>
      <c r="AC2597" s="565"/>
      <c r="AD2597" s="565"/>
      <c r="AE2597" s="565"/>
      <c r="AF2597" s="565" t="s">
        <v>1402</v>
      </c>
      <c r="AG2597" s="565" t="s">
        <v>942</v>
      </c>
      <c r="AH2597" s="565"/>
      <c r="AI2597" s="1360">
        <v>128.47</v>
      </c>
      <c r="AJ2597" s="580"/>
      <c r="AM2597"/>
      <c r="AO2597" t="e">
        <v>#NAME?</v>
      </c>
    </row>
    <row r="2598" spans="1:41" ht="14.45" customHeight="1" outlineLevel="1" x14ac:dyDescent="0.2">
      <c r="A2598" s="231"/>
      <c r="B2598" s="781" t="s">
        <v>2276</v>
      </c>
      <c r="C2598" s="977" t="s">
        <v>2537</v>
      </c>
      <c r="D2598" s="977" t="s">
        <v>1362</v>
      </c>
      <c r="E2598" s="571">
        <v>231</v>
      </c>
      <c r="F2598" s="568">
        <v>245</v>
      </c>
      <c r="G2598" s="568" t="s">
        <v>1423</v>
      </c>
      <c r="H2598" s="568"/>
      <c r="I2598" s="922"/>
      <c r="J2598" s="570" t="s">
        <v>1422</v>
      </c>
      <c r="K2598" s="565"/>
      <c r="L2598" s="675"/>
      <c r="M2598" s="565"/>
      <c r="N2598" s="1078"/>
      <c r="O2598" s="565"/>
      <c r="P2598" s="565"/>
      <c r="Q2598" s="1078"/>
      <c r="R2598" s="1078"/>
      <c r="S2598" s="1078"/>
      <c r="T2598" s="565"/>
      <c r="U2598" s="565"/>
      <c r="V2598" s="565"/>
      <c r="W2598" s="565"/>
      <c r="X2598" s="565"/>
      <c r="Y2598" s="565"/>
      <c r="Z2598" s="565"/>
      <c r="AA2598" s="565"/>
      <c r="AB2598" s="565"/>
      <c r="AC2598" s="565"/>
      <c r="AD2598" s="565"/>
      <c r="AE2598" s="565"/>
      <c r="AF2598" s="565" t="s">
        <v>1418</v>
      </c>
      <c r="AG2598" s="565" t="s">
        <v>942</v>
      </c>
      <c r="AH2598" s="565"/>
      <c r="AI2598" s="1360">
        <v>128.47</v>
      </c>
      <c r="AJ2598" s="580"/>
      <c r="AM2598"/>
      <c r="AO2598" t="e">
        <v>#NAME?</v>
      </c>
    </row>
    <row r="2599" spans="1:41" ht="14.45" customHeight="1" outlineLevel="1" x14ac:dyDescent="0.2">
      <c r="A2599" s="231"/>
      <c r="B2599" s="781" t="s">
        <v>2276</v>
      </c>
      <c r="C2599" s="977" t="s">
        <v>2537</v>
      </c>
      <c r="D2599" s="977" t="s">
        <v>1362</v>
      </c>
      <c r="E2599" s="571">
        <v>231</v>
      </c>
      <c r="F2599" s="568">
        <v>245</v>
      </c>
      <c r="G2599" s="568" t="s">
        <v>1425</v>
      </c>
      <c r="H2599" s="568"/>
      <c r="I2599" s="922"/>
      <c r="J2599" s="570" t="s">
        <v>1424</v>
      </c>
      <c r="K2599" s="565"/>
      <c r="L2599" s="675"/>
      <c r="M2599" s="565"/>
      <c r="N2599" s="1078"/>
      <c r="O2599" s="565"/>
      <c r="P2599" s="565"/>
      <c r="Q2599" s="1078"/>
      <c r="R2599" s="1078"/>
      <c r="S2599" s="1078"/>
      <c r="T2599" s="565"/>
      <c r="U2599" s="565"/>
      <c r="V2599" s="565"/>
      <c r="W2599" s="565"/>
      <c r="X2599" s="565"/>
      <c r="Y2599" s="565"/>
      <c r="Z2599" s="565"/>
      <c r="AA2599" s="565"/>
      <c r="AB2599" s="565"/>
      <c r="AC2599" s="565"/>
      <c r="AD2599" s="565"/>
      <c r="AE2599" s="565"/>
      <c r="AF2599" s="565" t="s">
        <v>1402</v>
      </c>
      <c r="AG2599" s="565" t="s">
        <v>942</v>
      </c>
      <c r="AH2599" s="565"/>
      <c r="AI2599" s="1360">
        <v>128.47</v>
      </c>
      <c r="AJ2599" s="580"/>
      <c r="AM2599"/>
      <c r="AO2599" t="e">
        <v>#NAME?</v>
      </c>
    </row>
    <row r="2600" spans="1:41" ht="14.45" customHeight="1" outlineLevel="1" x14ac:dyDescent="0.2">
      <c r="A2600" s="231"/>
      <c r="B2600" s="781" t="s">
        <v>2276</v>
      </c>
      <c r="C2600" s="977" t="s">
        <v>2537</v>
      </c>
      <c r="D2600" s="977" t="s">
        <v>1362</v>
      </c>
      <c r="E2600" s="571">
        <v>231</v>
      </c>
      <c r="F2600" s="568">
        <v>245</v>
      </c>
      <c r="G2600" s="568" t="s">
        <v>1427</v>
      </c>
      <c r="H2600" s="568"/>
      <c r="I2600" s="922"/>
      <c r="J2600" s="570" t="s">
        <v>1426</v>
      </c>
      <c r="K2600" s="565"/>
      <c r="L2600" s="675"/>
      <c r="M2600" s="565"/>
      <c r="N2600" s="1078"/>
      <c r="O2600" s="565"/>
      <c r="P2600" s="565"/>
      <c r="Q2600" s="1078"/>
      <c r="R2600" s="1078"/>
      <c r="S2600" s="1078"/>
      <c r="T2600" s="565"/>
      <c r="U2600" s="565"/>
      <c r="V2600" s="565"/>
      <c r="W2600" s="565"/>
      <c r="X2600" s="565"/>
      <c r="Y2600" s="565"/>
      <c r="Z2600" s="565"/>
      <c r="AA2600" s="565"/>
      <c r="AB2600" s="565"/>
      <c r="AC2600" s="565"/>
      <c r="AD2600" s="565"/>
      <c r="AE2600" s="565"/>
      <c r="AF2600" s="565" t="s">
        <v>1402</v>
      </c>
      <c r="AG2600" s="565" t="s">
        <v>942</v>
      </c>
      <c r="AH2600" s="565"/>
      <c r="AI2600" s="1360">
        <v>128.47</v>
      </c>
      <c r="AJ2600" s="580"/>
      <c r="AM2600"/>
      <c r="AO2600" t="e">
        <v>#NAME?</v>
      </c>
    </row>
    <row r="2601" spans="1:41" ht="14.45" customHeight="1" outlineLevel="1" x14ac:dyDescent="0.2">
      <c r="A2601" s="231"/>
      <c r="B2601" s="781" t="s">
        <v>2276</v>
      </c>
      <c r="C2601" s="977" t="s">
        <v>2537</v>
      </c>
      <c r="D2601" s="977" t="s">
        <v>1362</v>
      </c>
      <c r="E2601" s="571">
        <v>231</v>
      </c>
      <c r="F2601" s="568">
        <v>245</v>
      </c>
      <c r="G2601" s="568" t="s">
        <v>1429</v>
      </c>
      <c r="H2601" s="568"/>
      <c r="I2601" s="922"/>
      <c r="J2601" s="570" t="s">
        <v>1428</v>
      </c>
      <c r="K2601" s="565"/>
      <c r="L2601" s="675"/>
      <c r="M2601" s="565"/>
      <c r="N2601" s="1078"/>
      <c r="O2601" s="565"/>
      <c r="P2601" s="565"/>
      <c r="Q2601" s="1078"/>
      <c r="R2601" s="1078"/>
      <c r="S2601" s="1078"/>
      <c r="T2601" s="565"/>
      <c r="U2601" s="565"/>
      <c r="V2601" s="565"/>
      <c r="W2601" s="565"/>
      <c r="X2601" s="565"/>
      <c r="Y2601" s="565"/>
      <c r="Z2601" s="565"/>
      <c r="AA2601" s="565"/>
      <c r="AB2601" s="565"/>
      <c r="AC2601" s="565"/>
      <c r="AD2601" s="565"/>
      <c r="AE2601" s="565"/>
      <c r="AF2601" s="565" t="s">
        <v>1402</v>
      </c>
      <c r="AG2601" s="565" t="s">
        <v>942</v>
      </c>
      <c r="AH2601" s="565"/>
      <c r="AI2601" s="1360">
        <v>128.47</v>
      </c>
      <c r="AJ2601" s="580"/>
      <c r="AM2601"/>
      <c r="AO2601" t="e">
        <v>#NAME?</v>
      </c>
    </row>
    <row r="2602" spans="1:41" ht="14.45" customHeight="1" outlineLevel="1" x14ac:dyDescent="0.2">
      <c r="A2602" s="231"/>
      <c r="B2602" s="781" t="s">
        <v>2276</v>
      </c>
      <c r="C2602" s="977" t="s">
        <v>2537</v>
      </c>
      <c r="D2602" s="977" t="s">
        <v>1362</v>
      </c>
      <c r="E2602" s="571">
        <v>231</v>
      </c>
      <c r="F2602" s="568">
        <v>245</v>
      </c>
      <c r="G2602" s="568" t="s">
        <v>1431</v>
      </c>
      <c r="H2602" s="568"/>
      <c r="I2602" s="922"/>
      <c r="J2602" s="570" t="s">
        <v>1430</v>
      </c>
      <c r="K2602" s="565"/>
      <c r="L2602" s="675"/>
      <c r="M2602" s="565"/>
      <c r="N2602" s="1078"/>
      <c r="O2602" s="565"/>
      <c r="P2602" s="565"/>
      <c r="Q2602" s="1078"/>
      <c r="R2602" s="1078"/>
      <c r="S2602" s="1078"/>
      <c r="T2602" s="565"/>
      <c r="U2602" s="565"/>
      <c r="V2602" s="565"/>
      <c r="W2602" s="565"/>
      <c r="X2602" s="565"/>
      <c r="Y2602" s="565"/>
      <c r="Z2602" s="565"/>
      <c r="AA2602" s="565"/>
      <c r="AB2602" s="565"/>
      <c r="AC2602" s="565"/>
      <c r="AD2602" s="565"/>
      <c r="AE2602" s="565"/>
      <c r="AF2602" s="565" t="s">
        <v>1416</v>
      </c>
      <c r="AG2602" s="565" t="s">
        <v>942</v>
      </c>
      <c r="AH2602" s="565"/>
      <c r="AI2602" s="1360">
        <v>128.47</v>
      </c>
      <c r="AJ2602" s="580"/>
      <c r="AM2602"/>
      <c r="AO2602" t="e">
        <v>#NAME?</v>
      </c>
    </row>
    <row r="2603" spans="1:41" ht="14.45" customHeight="1" outlineLevel="1" x14ac:dyDescent="0.2">
      <c r="A2603" s="231"/>
      <c r="B2603" s="781" t="s">
        <v>2276</v>
      </c>
      <c r="C2603" s="977" t="s">
        <v>2537</v>
      </c>
      <c r="D2603" s="977" t="s">
        <v>1362</v>
      </c>
      <c r="E2603" s="571">
        <v>231</v>
      </c>
      <c r="F2603" s="568">
        <v>245</v>
      </c>
      <c r="G2603" s="568" t="s">
        <v>1433</v>
      </c>
      <c r="H2603" s="568"/>
      <c r="I2603" s="922"/>
      <c r="J2603" s="570" t="s">
        <v>1432</v>
      </c>
      <c r="K2603" s="565"/>
      <c r="L2603" s="675"/>
      <c r="M2603" s="565"/>
      <c r="N2603" s="1078"/>
      <c r="O2603" s="565"/>
      <c r="P2603" s="565"/>
      <c r="Q2603" s="1078"/>
      <c r="R2603" s="1078"/>
      <c r="S2603" s="1078"/>
      <c r="T2603" s="565"/>
      <c r="U2603" s="565"/>
      <c r="V2603" s="565"/>
      <c r="W2603" s="565"/>
      <c r="X2603" s="565"/>
      <c r="Y2603" s="565"/>
      <c r="Z2603" s="565"/>
      <c r="AA2603" s="565"/>
      <c r="AB2603" s="565"/>
      <c r="AC2603" s="565"/>
      <c r="AD2603" s="565"/>
      <c r="AE2603" s="565"/>
      <c r="AF2603" s="565" t="s">
        <v>1402</v>
      </c>
      <c r="AG2603" s="565" t="s">
        <v>942</v>
      </c>
      <c r="AH2603" s="565"/>
      <c r="AI2603" s="1360">
        <v>128.47</v>
      </c>
      <c r="AJ2603" s="580"/>
      <c r="AM2603"/>
      <c r="AO2603" t="e">
        <v>#NAME?</v>
      </c>
    </row>
    <row r="2604" spans="1:41" ht="14.45" customHeight="1" outlineLevel="1" x14ac:dyDescent="0.2">
      <c r="A2604" s="231"/>
      <c r="B2604" s="781" t="s">
        <v>2276</v>
      </c>
      <c r="C2604" s="977" t="s">
        <v>2537</v>
      </c>
      <c r="D2604" s="977" t="s">
        <v>1362</v>
      </c>
      <c r="E2604" s="571">
        <v>231</v>
      </c>
      <c r="F2604" s="568">
        <v>245</v>
      </c>
      <c r="G2604" s="568" t="s">
        <v>1435</v>
      </c>
      <c r="H2604" s="568"/>
      <c r="I2604" s="922"/>
      <c r="J2604" s="570" t="s">
        <v>1434</v>
      </c>
      <c r="K2604" s="565"/>
      <c r="L2604" s="675"/>
      <c r="M2604" s="565"/>
      <c r="N2604" s="1078"/>
      <c r="O2604" s="565"/>
      <c r="P2604" s="565"/>
      <c r="Q2604" s="1078"/>
      <c r="R2604" s="1078"/>
      <c r="S2604" s="1078"/>
      <c r="T2604" s="565"/>
      <c r="U2604" s="565"/>
      <c r="V2604" s="565"/>
      <c r="W2604" s="565"/>
      <c r="X2604" s="565"/>
      <c r="Y2604" s="565"/>
      <c r="Z2604" s="565"/>
      <c r="AA2604" s="565"/>
      <c r="AB2604" s="565"/>
      <c r="AC2604" s="565"/>
      <c r="AD2604" s="565"/>
      <c r="AE2604" s="565"/>
      <c r="AF2604" s="565" t="s">
        <v>1402</v>
      </c>
      <c r="AG2604" s="565" t="s">
        <v>942</v>
      </c>
      <c r="AH2604" s="565"/>
      <c r="AI2604" s="1360">
        <v>128.47</v>
      </c>
      <c r="AJ2604" s="580"/>
      <c r="AM2604"/>
      <c r="AO2604" t="e">
        <v>#NAME?</v>
      </c>
    </row>
    <row r="2605" spans="1:41" ht="14.45" customHeight="1" outlineLevel="1" x14ac:dyDescent="0.2">
      <c r="A2605" s="231"/>
      <c r="B2605" s="781" t="s">
        <v>2276</v>
      </c>
      <c r="C2605" s="977" t="s">
        <v>2537</v>
      </c>
      <c r="D2605" s="977" t="s">
        <v>1362</v>
      </c>
      <c r="E2605" s="571">
        <v>231</v>
      </c>
      <c r="F2605" s="568">
        <v>245</v>
      </c>
      <c r="G2605" s="568" t="s">
        <v>1437</v>
      </c>
      <c r="H2605" s="568"/>
      <c r="I2605" s="922"/>
      <c r="J2605" s="570" t="s">
        <v>1436</v>
      </c>
      <c r="K2605" s="565"/>
      <c r="L2605" s="675"/>
      <c r="M2605" s="565"/>
      <c r="N2605" s="1078"/>
      <c r="O2605" s="565"/>
      <c r="P2605" s="565"/>
      <c r="Q2605" s="1078"/>
      <c r="R2605" s="1078"/>
      <c r="S2605" s="1078"/>
      <c r="T2605" s="565"/>
      <c r="U2605" s="565"/>
      <c r="V2605" s="565"/>
      <c r="W2605" s="565"/>
      <c r="X2605" s="565"/>
      <c r="Y2605" s="565"/>
      <c r="Z2605" s="565"/>
      <c r="AA2605" s="565"/>
      <c r="AB2605" s="565"/>
      <c r="AC2605" s="565"/>
      <c r="AD2605" s="565"/>
      <c r="AE2605" s="565"/>
      <c r="AF2605" s="565" t="s">
        <v>1377</v>
      </c>
      <c r="AG2605" s="565" t="s">
        <v>942</v>
      </c>
      <c r="AH2605" s="565"/>
      <c r="AI2605" s="1360">
        <v>128.47</v>
      </c>
      <c r="AJ2605" s="580"/>
      <c r="AM2605"/>
      <c r="AO2605" t="e">
        <v>#NAME?</v>
      </c>
    </row>
    <row r="2606" spans="1:41" ht="14.45" customHeight="1" outlineLevel="1" x14ac:dyDescent="0.2">
      <c r="A2606" s="231"/>
      <c r="B2606" s="781" t="s">
        <v>2276</v>
      </c>
      <c r="C2606" s="977" t="s">
        <v>2537</v>
      </c>
      <c r="D2606" s="977" t="s">
        <v>1362</v>
      </c>
      <c r="E2606" s="571">
        <v>231</v>
      </c>
      <c r="F2606" s="568">
        <v>245</v>
      </c>
      <c r="G2606" s="568" t="s">
        <v>1440</v>
      </c>
      <c r="H2606" s="568"/>
      <c r="I2606" s="922"/>
      <c r="J2606" s="570" t="s">
        <v>1438</v>
      </c>
      <c r="K2606" s="565"/>
      <c r="L2606" s="675"/>
      <c r="M2606" s="565"/>
      <c r="N2606" s="1078"/>
      <c r="O2606" s="565"/>
      <c r="P2606" s="565"/>
      <c r="Q2606" s="1078"/>
      <c r="R2606" s="1078"/>
      <c r="S2606" s="1078"/>
      <c r="T2606" s="565"/>
      <c r="U2606" s="565"/>
      <c r="V2606" s="565"/>
      <c r="W2606" s="565"/>
      <c r="X2606" s="565"/>
      <c r="Y2606" s="565"/>
      <c r="Z2606" s="565"/>
      <c r="AA2606" s="565"/>
      <c r="AB2606" s="565"/>
      <c r="AC2606" s="565"/>
      <c r="AD2606" s="565"/>
      <c r="AE2606" s="565"/>
      <c r="AF2606" s="565" t="s">
        <v>1439</v>
      </c>
      <c r="AG2606" s="565" t="s">
        <v>942</v>
      </c>
      <c r="AH2606" s="565"/>
      <c r="AI2606" s="1360">
        <v>128.47</v>
      </c>
      <c r="AJ2606" s="580"/>
      <c r="AM2606"/>
      <c r="AO2606" t="e">
        <v>#NAME?</v>
      </c>
    </row>
    <row r="2607" spans="1:41" ht="14.45" customHeight="1" outlineLevel="1" x14ac:dyDescent="0.2">
      <c r="A2607" s="231"/>
      <c r="B2607" s="781" t="s">
        <v>2276</v>
      </c>
      <c r="C2607" s="977" t="s">
        <v>2537</v>
      </c>
      <c r="D2607" s="977" t="s">
        <v>1362</v>
      </c>
      <c r="E2607" s="571">
        <v>231</v>
      </c>
      <c r="F2607" s="568">
        <v>245</v>
      </c>
      <c r="G2607" s="568" t="s">
        <v>1442</v>
      </c>
      <c r="H2607" s="568"/>
      <c r="I2607" s="922"/>
      <c r="J2607" s="570" t="s">
        <v>1441</v>
      </c>
      <c r="K2607" s="565"/>
      <c r="L2607" s="675"/>
      <c r="M2607" s="565"/>
      <c r="N2607" s="1078"/>
      <c r="O2607" s="565"/>
      <c r="P2607" s="565"/>
      <c r="Q2607" s="1078"/>
      <c r="R2607" s="1078"/>
      <c r="S2607" s="1078"/>
      <c r="T2607" s="565"/>
      <c r="U2607" s="565"/>
      <c r="V2607" s="565"/>
      <c r="W2607" s="565"/>
      <c r="X2607" s="565"/>
      <c r="Y2607" s="565"/>
      <c r="Z2607" s="565"/>
      <c r="AA2607" s="565"/>
      <c r="AB2607" s="565"/>
      <c r="AC2607" s="565"/>
      <c r="AD2607" s="565"/>
      <c r="AE2607" s="565"/>
      <c r="AF2607" s="565" t="s">
        <v>1402</v>
      </c>
      <c r="AG2607" s="565" t="s">
        <v>942</v>
      </c>
      <c r="AH2607" s="565"/>
      <c r="AI2607" s="1360">
        <v>128.47</v>
      </c>
      <c r="AJ2607" s="580"/>
      <c r="AM2607"/>
      <c r="AO2607" t="e">
        <v>#NAME?</v>
      </c>
    </row>
    <row r="2608" spans="1:41" ht="14.45" customHeight="1" outlineLevel="1" x14ac:dyDescent="0.2">
      <c r="A2608" s="231"/>
      <c r="B2608" s="781" t="s">
        <v>2276</v>
      </c>
      <c r="C2608" s="977" t="s">
        <v>2537</v>
      </c>
      <c r="D2608" s="977" t="s">
        <v>1362</v>
      </c>
      <c r="E2608" s="571">
        <v>231</v>
      </c>
      <c r="F2608" s="568">
        <v>245</v>
      </c>
      <c r="G2608" s="568" t="s">
        <v>1444</v>
      </c>
      <c r="H2608" s="568"/>
      <c r="I2608" s="922"/>
      <c r="J2608" s="570" t="s">
        <v>1443</v>
      </c>
      <c r="K2608" s="565"/>
      <c r="L2608" s="675"/>
      <c r="M2608" s="565"/>
      <c r="N2608" s="1078"/>
      <c r="O2608" s="565"/>
      <c r="P2608" s="565"/>
      <c r="Q2608" s="1078"/>
      <c r="R2608" s="1078"/>
      <c r="S2608" s="1078"/>
      <c r="T2608" s="565"/>
      <c r="U2608" s="565"/>
      <c r="V2608" s="565"/>
      <c r="W2608" s="565"/>
      <c r="X2608" s="565"/>
      <c r="Y2608" s="565"/>
      <c r="Z2608" s="565"/>
      <c r="AA2608" s="565"/>
      <c r="AB2608" s="565"/>
      <c r="AC2608" s="565"/>
      <c r="AD2608" s="565"/>
      <c r="AE2608" s="565"/>
      <c r="AF2608" s="565" t="s">
        <v>1402</v>
      </c>
      <c r="AG2608" s="565" t="s">
        <v>942</v>
      </c>
      <c r="AH2608" s="565"/>
      <c r="AI2608" s="1360">
        <v>128.47</v>
      </c>
      <c r="AJ2608" s="580"/>
      <c r="AM2608"/>
      <c r="AO2608" t="e">
        <v>#NAME?</v>
      </c>
    </row>
    <row r="2609" spans="1:41" ht="14.45" customHeight="1" outlineLevel="1" x14ac:dyDescent="0.2">
      <c r="A2609" s="231"/>
      <c r="B2609" s="781" t="s">
        <v>2276</v>
      </c>
      <c r="C2609" s="977" t="s">
        <v>2537</v>
      </c>
      <c r="D2609" s="977" t="s">
        <v>1362</v>
      </c>
      <c r="E2609" s="571">
        <v>231</v>
      </c>
      <c r="F2609" s="568">
        <v>245</v>
      </c>
      <c r="G2609" s="568" t="s">
        <v>1447</v>
      </c>
      <c r="H2609" s="568"/>
      <c r="I2609" s="922"/>
      <c r="J2609" s="570" t="s">
        <v>1445</v>
      </c>
      <c r="K2609" s="565"/>
      <c r="L2609" s="675"/>
      <c r="M2609" s="565"/>
      <c r="N2609" s="1078"/>
      <c r="O2609" s="565"/>
      <c r="P2609" s="565"/>
      <c r="Q2609" s="1078"/>
      <c r="R2609" s="1078"/>
      <c r="S2609" s="1078"/>
      <c r="T2609" s="565"/>
      <c r="U2609" s="565"/>
      <c r="V2609" s="565"/>
      <c r="W2609" s="565"/>
      <c r="X2609" s="565"/>
      <c r="Y2609" s="565"/>
      <c r="Z2609" s="565"/>
      <c r="AA2609" s="565"/>
      <c r="AB2609" s="565"/>
      <c r="AC2609" s="565"/>
      <c r="AD2609" s="565"/>
      <c r="AE2609" s="565"/>
      <c r="AF2609" s="565" t="s">
        <v>1446</v>
      </c>
      <c r="AG2609" s="565" t="s">
        <v>942</v>
      </c>
      <c r="AH2609" s="565"/>
      <c r="AI2609" s="1360">
        <v>183.09</v>
      </c>
      <c r="AJ2609" s="580"/>
      <c r="AM2609"/>
      <c r="AO2609" t="e">
        <v>#NAME?</v>
      </c>
    </row>
    <row r="2610" spans="1:41" ht="14.45" customHeight="1" outlineLevel="1" x14ac:dyDescent="0.2">
      <c r="A2610" s="231"/>
      <c r="B2610" s="781" t="s">
        <v>2276</v>
      </c>
      <c r="C2610" s="977" t="s">
        <v>2537</v>
      </c>
      <c r="D2610" s="977" t="s">
        <v>1362</v>
      </c>
      <c r="E2610" s="571">
        <v>231</v>
      </c>
      <c r="F2610" s="568">
        <v>245</v>
      </c>
      <c r="G2610" s="568" t="s">
        <v>1450</v>
      </c>
      <c r="H2610" s="568"/>
      <c r="I2610" s="922"/>
      <c r="J2610" s="570" t="s">
        <v>1448</v>
      </c>
      <c r="K2610" s="565"/>
      <c r="L2610" s="675"/>
      <c r="M2610" s="565"/>
      <c r="N2610" s="1078"/>
      <c r="O2610" s="565"/>
      <c r="P2610" s="565"/>
      <c r="Q2610" s="1078"/>
      <c r="R2610" s="1078"/>
      <c r="S2610" s="1078"/>
      <c r="T2610" s="565"/>
      <c r="U2610" s="565"/>
      <c r="V2610" s="565"/>
      <c r="W2610" s="565"/>
      <c r="X2610" s="565"/>
      <c r="Y2610" s="565"/>
      <c r="Z2610" s="565"/>
      <c r="AA2610" s="565"/>
      <c r="AB2610" s="565"/>
      <c r="AC2610" s="565"/>
      <c r="AD2610" s="565"/>
      <c r="AE2610" s="565"/>
      <c r="AF2610" s="565" t="s">
        <v>1449</v>
      </c>
      <c r="AG2610" s="565" t="s">
        <v>942</v>
      </c>
      <c r="AH2610" s="565"/>
      <c r="AI2610" s="1360">
        <v>183.09</v>
      </c>
      <c r="AJ2610" s="580"/>
      <c r="AM2610"/>
      <c r="AO2610" t="e">
        <v>#NAME?</v>
      </c>
    </row>
    <row r="2611" spans="1:41" ht="14.45" customHeight="1" outlineLevel="1" x14ac:dyDescent="0.2">
      <c r="A2611" s="231"/>
      <c r="B2611" s="781" t="s">
        <v>2276</v>
      </c>
      <c r="C2611" s="977" t="s">
        <v>2537</v>
      </c>
      <c r="D2611" s="977" t="s">
        <v>1362</v>
      </c>
      <c r="E2611" s="571">
        <v>231</v>
      </c>
      <c r="F2611" s="568">
        <v>245</v>
      </c>
      <c r="G2611" s="568" t="s">
        <v>1453</v>
      </c>
      <c r="H2611" s="568"/>
      <c r="I2611" s="922"/>
      <c r="J2611" s="570" t="s">
        <v>1451</v>
      </c>
      <c r="K2611" s="565"/>
      <c r="L2611" s="675"/>
      <c r="M2611" s="565"/>
      <c r="N2611" s="1078"/>
      <c r="O2611" s="565"/>
      <c r="P2611" s="565"/>
      <c r="Q2611" s="1078"/>
      <c r="R2611" s="1078"/>
      <c r="S2611" s="1078"/>
      <c r="T2611" s="565"/>
      <c r="U2611" s="565"/>
      <c r="V2611" s="565"/>
      <c r="W2611" s="565"/>
      <c r="X2611" s="565"/>
      <c r="Y2611" s="565"/>
      <c r="Z2611" s="565"/>
      <c r="AA2611" s="565"/>
      <c r="AB2611" s="565"/>
      <c r="AC2611" s="565"/>
      <c r="AD2611" s="565"/>
      <c r="AE2611" s="565"/>
      <c r="AF2611" s="565" t="s">
        <v>1452</v>
      </c>
      <c r="AG2611" s="565" t="s">
        <v>942</v>
      </c>
      <c r="AH2611" s="565"/>
      <c r="AI2611" s="1360">
        <v>183.09</v>
      </c>
      <c r="AJ2611" s="580"/>
      <c r="AM2611"/>
      <c r="AO2611" t="e">
        <v>#NAME?</v>
      </c>
    </row>
    <row r="2612" spans="1:41" ht="14.45" customHeight="1" outlineLevel="1" x14ac:dyDescent="0.2">
      <c r="A2612" s="231"/>
      <c r="B2612" s="781" t="s">
        <v>2276</v>
      </c>
      <c r="C2612" s="977" t="s">
        <v>2537</v>
      </c>
      <c r="D2612" s="977" t="s">
        <v>1362</v>
      </c>
      <c r="E2612" s="571">
        <v>231</v>
      </c>
      <c r="F2612" s="568">
        <v>245</v>
      </c>
      <c r="G2612" s="568" t="s">
        <v>1456</v>
      </c>
      <c r="H2612" s="568"/>
      <c r="I2612" s="922"/>
      <c r="J2612" s="570" t="s">
        <v>1454</v>
      </c>
      <c r="K2612" s="565"/>
      <c r="L2612" s="675"/>
      <c r="M2612" s="565"/>
      <c r="N2612" s="1078"/>
      <c r="O2612" s="565"/>
      <c r="P2612" s="565"/>
      <c r="Q2612" s="1078"/>
      <c r="R2612" s="1078"/>
      <c r="S2612" s="1078"/>
      <c r="T2612" s="565"/>
      <c r="U2612" s="565"/>
      <c r="V2612" s="565"/>
      <c r="W2612" s="565"/>
      <c r="X2612" s="565"/>
      <c r="Y2612" s="565"/>
      <c r="Z2612" s="565"/>
      <c r="AA2612" s="565"/>
      <c r="AB2612" s="565"/>
      <c r="AC2612" s="565"/>
      <c r="AD2612" s="565"/>
      <c r="AE2612" s="565"/>
      <c r="AF2612" s="565" t="s">
        <v>1455</v>
      </c>
      <c r="AG2612" s="565" t="s">
        <v>942</v>
      </c>
      <c r="AH2612" s="565"/>
      <c r="AI2612" s="1360">
        <v>183.09</v>
      </c>
      <c r="AJ2612" s="580"/>
      <c r="AM2612"/>
      <c r="AO2612" t="e">
        <v>#NAME?</v>
      </c>
    </row>
    <row r="2613" spans="1:41" ht="14.45" customHeight="1" outlineLevel="1" x14ac:dyDescent="0.2">
      <c r="A2613" s="231"/>
      <c r="B2613" s="781" t="s">
        <v>2276</v>
      </c>
      <c r="C2613" s="977" t="s">
        <v>2537</v>
      </c>
      <c r="D2613" s="977" t="s">
        <v>1362</v>
      </c>
      <c r="E2613" s="571">
        <v>231</v>
      </c>
      <c r="F2613" s="568">
        <v>245</v>
      </c>
      <c r="G2613" s="568" t="s">
        <v>1459</v>
      </c>
      <c r="H2613" s="568"/>
      <c r="I2613" s="922"/>
      <c r="J2613" s="570" t="s">
        <v>1457</v>
      </c>
      <c r="K2613" s="565"/>
      <c r="L2613" s="675"/>
      <c r="M2613" s="565"/>
      <c r="N2613" s="1078"/>
      <c r="O2613" s="565"/>
      <c r="P2613" s="565"/>
      <c r="Q2613" s="1078"/>
      <c r="R2613" s="1078"/>
      <c r="S2613" s="1078"/>
      <c r="T2613" s="565"/>
      <c r="U2613" s="565"/>
      <c r="V2613" s="565"/>
      <c r="W2613" s="565"/>
      <c r="X2613" s="565"/>
      <c r="Y2613" s="565"/>
      <c r="Z2613" s="565"/>
      <c r="AA2613" s="565"/>
      <c r="AB2613" s="565"/>
      <c r="AC2613" s="565"/>
      <c r="AD2613" s="565"/>
      <c r="AE2613" s="565"/>
      <c r="AF2613" s="565" t="s">
        <v>1458</v>
      </c>
      <c r="AG2613" s="565" t="s">
        <v>942</v>
      </c>
      <c r="AH2613" s="565"/>
      <c r="AI2613" s="1360">
        <v>183.09</v>
      </c>
      <c r="AJ2613" s="580"/>
      <c r="AM2613"/>
      <c r="AO2613" t="e">
        <v>#NAME?</v>
      </c>
    </row>
    <row r="2614" spans="1:41" ht="14.45" customHeight="1" outlineLevel="1" x14ac:dyDescent="0.2">
      <c r="A2614" s="231"/>
      <c r="B2614" s="781" t="s">
        <v>2276</v>
      </c>
      <c r="C2614" s="977" t="s">
        <v>2537</v>
      </c>
      <c r="D2614" s="977" t="s">
        <v>1362</v>
      </c>
      <c r="E2614" s="571">
        <v>231</v>
      </c>
      <c r="F2614" s="568">
        <v>245</v>
      </c>
      <c r="G2614" s="568" t="s">
        <v>1461</v>
      </c>
      <c r="H2614" s="568"/>
      <c r="I2614" s="922"/>
      <c r="J2614" s="570" t="s">
        <v>1460</v>
      </c>
      <c r="K2614" s="565"/>
      <c r="L2614" s="675"/>
      <c r="M2614" s="565"/>
      <c r="N2614" s="1078"/>
      <c r="O2614" s="565"/>
      <c r="P2614" s="565"/>
      <c r="Q2614" s="1078"/>
      <c r="R2614" s="1078"/>
      <c r="S2614" s="1078"/>
      <c r="T2614" s="565"/>
      <c r="U2614" s="565"/>
      <c r="V2614" s="565"/>
      <c r="W2614" s="565"/>
      <c r="X2614" s="565"/>
      <c r="Y2614" s="565"/>
      <c r="Z2614" s="565"/>
      <c r="AA2614" s="565"/>
      <c r="AB2614" s="565"/>
      <c r="AC2614" s="565"/>
      <c r="AD2614" s="565"/>
      <c r="AE2614" s="565"/>
      <c r="AF2614" s="565" t="s">
        <v>1416</v>
      </c>
      <c r="AG2614" s="565" t="s">
        <v>942</v>
      </c>
      <c r="AH2614" s="565"/>
      <c r="AI2614" s="1360">
        <v>183.09</v>
      </c>
      <c r="AJ2614" s="580"/>
      <c r="AM2614"/>
      <c r="AO2614" t="e">
        <v>#NAME?</v>
      </c>
    </row>
    <row r="2615" spans="1:41" ht="14.45" customHeight="1" outlineLevel="1" x14ac:dyDescent="0.2">
      <c r="A2615" s="231"/>
      <c r="B2615" s="781" t="s">
        <v>2276</v>
      </c>
      <c r="C2615" s="977" t="s">
        <v>2537</v>
      </c>
      <c r="D2615" s="977" t="s">
        <v>1362</v>
      </c>
      <c r="E2615" s="571">
        <v>231</v>
      </c>
      <c r="F2615" s="568">
        <v>245</v>
      </c>
      <c r="G2615" s="568" t="s">
        <v>1464</v>
      </c>
      <c r="H2615" s="568"/>
      <c r="I2615" s="922"/>
      <c r="J2615" s="570" t="s">
        <v>1462</v>
      </c>
      <c r="K2615" s="565"/>
      <c r="L2615" s="675"/>
      <c r="M2615" s="565"/>
      <c r="N2615" s="1078"/>
      <c r="O2615" s="565"/>
      <c r="P2615" s="565"/>
      <c r="Q2615" s="1078"/>
      <c r="R2615" s="1078"/>
      <c r="S2615" s="1078"/>
      <c r="T2615" s="565"/>
      <c r="U2615" s="565"/>
      <c r="V2615" s="565"/>
      <c r="W2615" s="565"/>
      <c r="X2615" s="565"/>
      <c r="Y2615" s="565"/>
      <c r="Z2615" s="565"/>
      <c r="AA2615" s="565"/>
      <c r="AB2615" s="565"/>
      <c r="AC2615" s="565"/>
      <c r="AD2615" s="565"/>
      <c r="AE2615" s="565"/>
      <c r="AF2615" s="565" t="s">
        <v>1463</v>
      </c>
      <c r="AG2615" s="565" t="s">
        <v>942</v>
      </c>
      <c r="AH2615" s="565"/>
      <c r="AI2615" s="1360">
        <v>183.09</v>
      </c>
      <c r="AJ2615" s="580"/>
      <c r="AM2615"/>
      <c r="AO2615" t="e">
        <v>#NAME?</v>
      </c>
    </row>
    <row r="2616" spans="1:41" ht="14.45" customHeight="1" outlineLevel="1" x14ac:dyDescent="0.2">
      <c r="A2616" s="231"/>
      <c r="B2616" s="781" t="s">
        <v>2276</v>
      </c>
      <c r="C2616" s="977" t="s">
        <v>2537</v>
      </c>
      <c r="D2616" s="977" t="s">
        <v>1362</v>
      </c>
      <c r="E2616" s="571">
        <v>231</v>
      </c>
      <c r="F2616" s="568">
        <v>245</v>
      </c>
      <c r="G2616" s="568" t="s">
        <v>1466</v>
      </c>
      <c r="H2616" s="568"/>
      <c r="I2616" s="922"/>
      <c r="J2616" s="570" t="s">
        <v>1465</v>
      </c>
      <c r="K2616" s="565"/>
      <c r="L2616" s="675"/>
      <c r="M2616" s="565"/>
      <c r="N2616" s="1078"/>
      <c r="O2616" s="565"/>
      <c r="P2616" s="565"/>
      <c r="Q2616" s="1078"/>
      <c r="R2616" s="1078"/>
      <c r="S2616" s="1078"/>
      <c r="T2616" s="565"/>
      <c r="U2616" s="565"/>
      <c r="V2616" s="565"/>
      <c r="W2616" s="565"/>
      <c r="X2616" s="565"/>
      <c r="Y2616" s="565"/>
      <c r="Z2616" s="565"/>
      <c r="AA2616" s="565"/>
      <c r="AB2616" s="565"/>
      <c r="AC2616" s="565"/>
      <c r="AD2616" s="565"/>
      <c r="AE2616" s="565"/>
      <c r="AF2616" s="565" t="s">
        <v>1402</v>
      </c>
      <c r="AG2616" s="565" t="s">
        <v>942</v>
      </c>
      <c r="AH2616" s="565"/>
      <c r="AI2616" s="1360">
        <v>183.09</v>
      </c>
      <c r="AJ2616" s="580"/>
      <c r="AM2616"/>
      <c r="AO2616" t="e">
        <v>#NAME?</v>
      </c>
    </row>
    <row r="2617" spans="1:41" ht="14.45" customHeight="1" outlineLevel="1" x14ac:dyDescent="0.2">
      <c r="A2617" s="231"/>
      <c r="B2617" s="781" t="s">
        <v>2276</v>
      </c>
      <c r="C2617" s="977" t="s">
        <v>2537</v>
      </c>
      <c r="D2617" s="977" t="s">
        <v>1362</v>
      </c>
      <c r="E2617" s="571">
        <v>231</v>
      </c>
      <c r="F2617" s="568">
        <v>245</v>
      </c>
      <c r="G2617" s="568" t="s">
        <v>1468</v>
      </c>
      <c r="H2617" s="568"/>
      <c r="I2617" s="922"/>
      <c r="J2617" s="570" t="s">
        <v>1467</v>
      </c>
      <c r="K2617" s="565"/>
      <c r="L2617" s="675"/>
      <c r="M2617" s="565"/>
      <c r="N2617" s="1078"/>
      <c r="O2617" s="565"/>
      <c r="P2617" s="565"/>
      <c r="Q2617" s="1078"/>
      <c r="R2617" s="1078"/>
      <c r="S2617" s="1078"/>
      <c r="T2617" s="565"/>
      <c r="U2617" s="565"/>
      <c r="V2617" s="565"/>
      <c r="W2617" s="565"/>
      <c r="X2617" s="565"/>
      <c r="Y2617" s="565"/>
      <c r="Z2617" s="565"/>
      <c r="AA2617" s="565"/>
      <c r="AB2617" s="565"/>
      <c r="AC2617" s="565"/>
      <c r="AD2617" s="565"/>
      <c r="AE2617" s="565"/>
      <c r="AF2617" s="565" t="s">
        <v>1402</v>
      </c>
      <c r="AG2617" s="565" t="s">
        <v>942</v>
      </c>
      <c r="AH2617" s="565"/>
      <c r="AI2617" s="1360">
        <v>183.09</v>
      </c>
      <c r="AJ2617" s="580"/>
      <c r="AM2617"/>
      <c r="AO2617" t="e">
        <v>#NAME?</v>
      </c>
    </row>
    <row r="2618" spans="1:41" ht="14.45" customHeight="1" outlineLevel="1" x14ac:dyDescent="0.2">
      <c r="A2618" s="231"/>
      <c r="B2618" s="781" t="s">
        <v>2276</v>
      </c>
      <c r="C2618" s="977" t="s">
        <v>2537</v>
      </c>
      <c r="D2618" s="977" t="s">
        <v>1362</v>
      </c>
      <c r="E2618" s="571">
        <v>231</v>
      </c>
      <c r="F2618" s="568">
        <v>245</v>
      </c>
      <c r="G2618" s="568" t="s">
        <v>1470</v>
      </c>
      <c r="H2618" s="568"/>
      <c r="I2618" s="922"/>
      <c r="J2618" s="570" t="s">
        <v>1469</v>
      </c>
      <c r="K2618" s="565"/>
      <c r="L2618" s="675"/>
      <c r="M2618" s="565"/>
      <c r="N2618" s="1078"/>
      <c r="O2618" s="565"/>
      <c r="P2618" s="565"/>
      <c r="Q2618" s="1078"/>
      <c r="R2618" s="1078"/>
      <c r="S2618" s="1078"/>
      <c r="T2618" s="565"/>
      <c r="U2618" s="565"/>
      <c r="V2618" s="565"/>
      <c r="W2618" s="565"/>
      <c r="X2618" s="565"/>
      <c r="Y2618" s="565"/>
      <c r="Z2618" s="565"/>
      <c r="AA2618" s="565"/>
      <c r="AB2618" s="565"/>
      <c r="AC2618" s="565"/>
      <c r="AD2618" s="565"/>
      <c r="AE2618" s="565"/>
      <c r="AF2618" s="565" t="s">
        <v>1416</v>
      </c>
      <c r="AG2618" s="565" t="s">
        <v>942</v>
      </c>
      <c r="AH2618" s="565"/>
      <c r="AI2618" s="1360">
        <v>183.09</v>
      </c>
      <c r="AJ2618" s="580"/>
      <c r="AM2618"/>
      <c r="AO2618" t="e">
        <v>#NAME?</v>
      </c>
    </row>
    <row r="2619" spans="1:41" ht="14.45" customHeight="1" outlineLevel="1" x14ac:dyDescent="0.2">
      <c r="A2619" s="231"/>
      <c r="B2619" s="781" t="s">
        <v>2276</v>
      </c>
      <c r="C2619" s="977" t="s">
        <v>2537</v>
      </c>
      <c r="D2619" s="977" t="s">
        <v>1362</v>
      </c>
      <c r="E2619" s="571">
        <v>231</v>
      </c>
      <c r="F2619" s="568">
        <v>245</v>
      </c>
      <c r="G2619" s="568" t="s">
        <v>1472</v>
      </c>
      <c r="H2619" s="568"/>
      <c r="I2619" s="922"/>
      <c r="J2619" s="570" t="s">
        <v>1471</v>
      </c>
      <c r="K2619" s="565"/>
      <c r="L2619" s="675"/>
      <c r="M2619" s="565"/>
      <c r="N2619" s="1078"/>
      <c r="O2619" s="565"/>
      <c r="P2619" s="565"/>
      <c r="Q2619" s="1078"/>
      <c r="R2619" s="1078"/>
      <c r="S2619" s="1078"/>
      <c r="T2619" s="565"/>
      <c r="U2619" s="565"/>
      <c r="V2619" s="565"/>
      <c r="W2619" s="565"/>
      <c r="X2619" s="565"/>
      <c r="Y2619" s="565"/>
      <c r="Z2619" s="565"/>
      <c r="AA2619" s="565"/>
      <c r="AB2619" s="565"/>
      <c r="AC2619" s="565"/>
      <c r="AD2619" s="565"/>
      <c r="AE2619" s="565"/>
      <c r="AF2619" s="565" t="s">
        <v>1416</v>
      </c>
      <c r="AG2619" s="565" t="s">
        <v>942</v>
      </c>
      <c r="AH2619" s="565"/>
      <c r="AI2619" s="1360">
        <v>183.09</v>
      </c>
      <c r="AJ2619" s="580"/>
      <c r="AM2619"/>
      <c r="AO2619" t="e">
        <v>#NAME?</v>
      </c>
    </row>
    <row r="2620" spans="1:41" ht="14.45" customHeight="1" outlineLevel="1" x14ac:dyDescent="0.2">
      <c r="A2620" s="231"/>
      <c r="B2620" s="781" t="s">
        <v>2276</v>
      </c>
      <c r="C2620" s="977" t="s">
        <v>2537</v>
      </c>
      <c r="D2620" s="977" t="s">
        <v>1362</v>
      </c>
      <c r="E2620" s="571">
        <v>231</v>
      </c>
      <c r="F2620" s="568">
        <v>245</v>
      </c>
      <c r="G2620" s="568" t="s">
        <v>1474</v>
      </c>
      <c r="H2620" s="568"/>
      <c r="I2620" s="922"/>
      <c r="J2620" s="570" t="s">
        <v>1473</v>
      </c>
      <c r="K2620" s="565"/>
      <c r="L2620" s="675"/>
      <c r="M2620" s="565"/>
      <c r="N2620" s="1078"/>
      <c r="O2620" s="565"/>
      <c r="P2620" s="565"/>
      <c r="Q2620" s="1078"/>
      <c r="R2620" s="1078"/>
      <c r="S2620" s="1078"/>
      <c r="T2620" s="565"/>
      <c r="U2620" s="565"/>
      <c r="V2620" s="565"/>
      <c r="W2620" s="565"/>
      <c r="X2620" s="565"/>
      <c r="Y2620" s="565"/>
      <c r="Z2620" s="565"/>
      <c r="AA2620" s="565"/>
      <c r="AB2620" s="565"/>
      <c r="AC2620" s="565"/>
      <c r="AD2620" s="565"/>
      <c r="AE2620" s="565"/>
      <c r="AF2620" s="565" t="s">
        <v>1446</v>
      </c>
      <c r="AG2620" s="565" t="s">
        <v>942</v>
      </c>
      <c r="AH2620" s="565"/>
      <c r="AI2620" s="1360">
        <v>183.09</v>
      </c>
      <c r="AJ2620" s="580"/>
      <c r="AM2620"/>
      <c r="AO2620" t="e">
        <v>#NAME?</v>
      </c>
    </row>
    <row r="2621" spans="1:41" ht="14.45" customHeight="1" outlineLevel="1" x14ac:dyDescent="0.2">
      <c r="A2621" s="231"/>
      <c r="B2621" s="781" t="s">
        <v>2276</v>
      </c>
      <c r="C2621" s="977" t="s">
        <v>2537</v>
      </c>
      <c r="D2621" s="977" t="s">
        <v>1362</v>
      </c>
      <c r="E2621" s="571">
        <v>231</v>
      </c>
      <c r="F2621" s="568">
        <v>245</v>
      </c>
      <c r="G2621" s="568" t="s">
        <v>1476</v>
      </c>
      <c r="H2621" s="568"/>
      <c r="I2621" s="922"/>
      <c r="J2621" s="570" t="s">
        <v>1475</v>
      </c>
      <c r="K2621" s="565"/>
      <c r="L2621" s="675"/>
      <c r="M2621" s="565"/>
      <c r="N2621" s="1078"/>
      <c r="O2621" s="565"/>
      <c r="P2621" s="565"/>
      <c r="Q2621" s="1078"/>
      <c r="R2621" s="1078"/>
      <c r="S2621" s="1078"/>
      <c r="T2621" s="565"/>
      <c r="U2621" s="565"/>
      <c r="V2621" s="565"/>
      <c r="W2621" s="565"/>
      <c r="X2621" s="565"/>
      <c r="Y2621" s="565"/>
      <c r="Z2621" s="565"/>
      <c r="AA2621" s="565"/>
      <c r="AB2621" s="565"/>
      <c r="AC2621" s="565"/>
      <c r="AD2621" s="565"/>
      <c r="AE2621" s="565"/>
      <c r="AF2621" s="565" t="s">
        <v>1446</v>
      </c>
      <c r="AG2621" s="565" t="s">
        <v>942</v>
      </c>
      <c r="AH2621" s="565"/>
      <c r="AI2621" s="1360">
        <v>183.09</v>
      </c>
      <c r="AJ2621" s="580"/>
      <c r="AM2621"/>
      <c r="AO2621" t="e">
        <v>#NAME?</v>
      </c>
    </row>
    <row r="2622" spans="1:41" ht="14.45" customHeight="1" outlineLevel="1" x14ac:dyDescent="0.2">
      <c r="A2622" s="793"/>
      <c r="B2622" s="783" t="s">
        <v>2276</v>
      </c>
      <c r="C2622" s="982" t="s">
        <v>2537</v>
      </c>
      <c r="D2622" s="982" t="s">
        <v>1362</v>
      </c>
      <c r="E2622" s="579" t="s">
        <v>698</v>
      </c>
      <c r="F2622" s="576"/>
      <c r="G2622" s="603" t="s">
        <v>1478</v>
      </c>
      <c r="H2622" s="576"/>
      <c r="I2622" s="926"/>
      <c r="J2622" s="601" t="s">
        <v>1477</v>
      </c>
      <c r="K2622" s="602"/>
      <c r="L2622" s="677"/>
      <c r="M2622" s="602"/>
      <c r="N2622" s="1084"/>
      <c r="O2622" s="602"/>
      <c r="P2622" s="602"/>
      <c r="Q2622" s="1084"/>
      <c r="R2622" s="1084"/>
      <c r="S2622" s="1084"/>
      <c r="T2622" s="602"/>
      <c r="U2622" s="602"/>
      <c r="V2622" s="602"/>
      <c r="W2622" s="602"/>
      <c r="X2622" s="602"/>
      <c r="Y2622" s="602"/>
      <c r="Z2622" s="602"/>
      <c r="AA2622" s="602"/>
      <c r="AB2622" s="602"/>
      <c r="AC2622" s="602"/>
      <c r="AD2622" s="602"/>
      <c r="AE2622" s="602"/>
      <c r="AF2622" s="602" t="s">
        <v>1114</v>
      </c>
      <c r="AG2622" s="602" t="s">
        <v>1118</v>
      </c>
      <c r="AH2622" s="602"/>
      <c r="AI2622" s="599"/>
      <c r="AJ2622" s="585"/>
      <c r="AM2622"/>
      <c r="AO2622" t="e">
        <v>#NAME?</v>
      </c>
    </row>
    <row r="2623" spans="1:41" ht="14.45" customHeight="1" outlineLevel="1" x14ac:dyDescent="0.2">
      <c r="A2623" s="231"/>
      <c r="B2623" s="781" t="s">
        <v>2276</v>
      </c>
      <c r="C2623" s="977" t="s">
        <v>2537</v>
      </c>
      <c r="D2623" s="977" t="s">
        <v>1362</v>
      </c>
      <c r="E2623" s="571">
        <v>231</v>
      </c>
      <c r="F2623" s="568">
        <v>245</v>
      </c>
      <c r="G2623" s="568" t="s">
        <v>1481</v>
      </c>
      <c r="H2623" s="568"/>
      <c r="I2623" s="922"/>
      <c r="J2623" s="570" t="s">
        <v>1479</v>
      </c>
      <c r="K2623" s="565"/>
      <c r="L2623" s="675"/>
      <c r="M2623" s="565"/>
      <c r="N2623" s="1078"/>
      <c r="O2623" s="565"/>
      <c r="P2623" s="565"/>
      <c r="Q2623" s="1078"/>
      <c r="R2623" s="1078"/>
      <c r="S2623" s="1078"/>
      <c r="T2623" s="565"/>
      <c r="U2623" s="565"/>
      <c r="V2623" s="565"/>
      <c r="W2623" s="565"/>
      <c r="X2623" s="565"/>
      <c r="Y2623" s="565"/>
      <c r="Z2623" s="565"/>
      <c r="AA2623" s="565"/>
      <c r="AB2623" s="565"/>
      <c r="AC2623" s="565"/>
      <c r="AD2623" s="565"/>
      <c r="AE2623" s="565"/>
      <c r="AF2623" s="565" t="s">
        <v>1480</v>
      </c>
      <c r="AG2623" s="565" t="s">
        <v>942</v>
      </c>
      <c r="AH2623" s="565"/>
      <c r="AI2623" s="1360">
        <v>145.94999999999999</v>
      </c>
      <c r="AJ2623" s="580"/>
      <c r="AM2623"/>
      <c r="AO2623" t="e">
        <v>#NAME?</v>
      </c>
    </row>
    <row r="2624" spans="1:41" ht="14.45" customHeight="1" outlineLevel="1" x14ac:dyDescent="0.2">
      <c r="A2624" s="231"/>
      <c r="B2624" s="781" t="s">
        <v>2276</v>
      </c>
      <c r="C2624" s="977" t="s">
        <v>2537</v>
      </c>
      <c r="D2624" s="977" t="s">
        <v>1362</v>
      </c>
      <c r="E2624" s="571">
        <v>231</v>
      </c>
      <c r="F2624" s="568">
        <v>245</v>
      </c>
      <c r="G2624" s="568" t="s">
        <v>1483</v>
      </c>
      <c r="H2624" s="568"/>
      <c r="I2624" s="922"/>
      <c r="J2624" s="570" t="s">
        <v>1482</v>
      </c>
      <c r="K2624" s="565"/>
      <c r="L2624" s="675"/>
      <c r="M2624" s="565"/>
      <c r="N2624" s="1078"/>
      <c r="O2624" s="565"/>
      <c r="P2624" s="565"/>
      <c r="Q2624" s="1078"/>
      <c r="R2624" s="1078"/>
      <c r="S2624" s="1078"/>
      <c r="T2624" s="565"/>
      <c r="U2624" s="565"/>
      <c r="V2624" s="565"/>
      <c r="W2624" s="565"/>
      <c r="X2624" s="565"/>
      <c r="Y2624" s="565"/>
      <c r="Z2624" s="565"/>
      <c r="AA2624" s="565"/>
      <c r="AB2624" s="565"/>
      <c r="AC2624" s="565"/>
      <c r="AD2624" s="565"/>
      <c r="AE2624" s="565"/>
      <c r="AF2624" s="565" t="s">
        <v>1480</v>
      </c>
      <c r="AG2624" s="565" t="s">
        <v>942</v>
      </c>
      <c r="AH2624" s="565"/>
      <c r="AI2624" s="1360">
        <v>145.94999999999999</v>
      </c>
      <c r="AJ2624" s="580"/>
      <c r="AM2624"/>
      <c r="AO2624" t="e">
        <v>#NAME?</v>
      </c>
    </row>
    <row r="2625" spans="1:41" ht="14.45" customHeight="1" outlineLevel="1" x14ac:dyDescent="0.2">
      <c r="A2625" s="231"/>
      <c r="B2625" s="781" t="s">
        <v>2276</v>
      </c>
      <c r="C2625" s="977" t="s">
        <v>2537</v>
      </c>
      <c r="D2625" s="977" t="s">
        <v>1362</v>
      </c>
      <c r="E2625" s="571">
        <v>231</v>
      </c>
      <c r="F2625" s="568">
        <v>245</v>
      </c>
      <c r="G2625" s="568" t="s">
        <v>1486</v>
      </c>
      <c r="H2625" s="568"/>
      <c r="I2625" s="922"/>
      <c r="J2625" s="570" t="s">
        <v>1484</v>
      </c>
      <c r="K2625" s="565"/>
      <c r="L2625" s="675"/>
      <c r="M2625" s="565"/>
      <c r="N2625" s="1078"/>
      <c r="O2625" s="565"/>
      <c r="P2625" s="565"/>
      <c r="Q2625" s="1078"/>
      <c r="R2625" s="1078"/>
      <c r="S2625" s="1078"/>
      <c r="T2625" s="565"/>
      <c r="U2625" s="565"/>
      <c r="V2625" s="565"/>
      <c r="W2625" s="565"/>
      <c r="X2625" s="565"/>
      <c r="Y2625" s="565"/>
      <c r="Z2625" s="565"/>
      <c r="AA2625" s="565"/>
      <c r="AB2625" s="565"/>
      <c r="AC2625" s="565"/>
      <c r="AD2625" s="565"/>
      <c r="AE2625" s="565"/>
      <c r="AF2625" s="565" t="s">
        <v>1485</v>
      </c>
      <c r="AG2625" s="565" t="s">
        <v>942</v>
      </c>
      <c r="AH2625" s="565"/>
      <c r="AI2625" s="1360">
        <v>145.94999999999999</v>
      </c>
      <c r="AJ2625" s="580"/>
      <c r="AM2625"/>
      <c r="AO2625" t="e">
        <v>#NAME?</v>
      </c>
    </row>
    <row r="2626" spans="1:41" ht="14.45" customHeight="1" outlineLevel="1" x14ac:dyDescent="0.2">
      <c r="A2626" s="231"/>
      <c r="B2626" s="781" t="s">
        <v>2276</v>
      </c>
      <c r="C2626" s="977" t="s">
        <v>2537</v>
      </c>
      <c r="D2626" s="977" t="s">
        <v>1362</v>
      </c>
      <c r="E2626" s="571">
        <v>231</v>
      </c>
      <c r="F2626" s="568">
        <v>245</v>
      </c>
      <c r="G2626" s="568" t="s">
        <v>1488</v>
      </c>
      <c r="H2626" s="568"/>
      <c r="I2626" s="922"/>
      <c r="J2626" s="570" t="s">
        <v>1487</v>
      </c>
      <c r="K2626" s="565"/>
      <c r="L2626" s="675"/>
      <c r="M2626" s="565"/>
      <c r="N2626" s="1078"/>
      <c r="O2626" s="565"/>
      <c r="P2626" s="565"/>
      <c r="Q2626" s="1078"/>
      <c r="R2626" s="1078"/>
      <c r="S2626" s="1078"/>
      <c r="T2626" s="565"/>
      <c r="U2626" s="565"/>
      <c r="V2626" s="565"/>
      <c r="W2626" s="565"/>
      <c r="X2626" s="565"/>
      <c r="Y2626" s="565"/>
      <c r="Z2626" s="565"/>
      <c r="AA2626" s="565"/>
      <c r="AB2626" s="565"/>
      <c r="AC2626" s="565"/>
      <c r="AD2626" s="565"/>
      <c r="AE2626" s="565"/>
      <c r="AF2626" s="565" t="s">
        <v>1485</v>
      </c>
      <c r="AG2626" s="565" t="s">
        <v>942</v>
      </c>
      <c r="AH2626" s="565"/>
      <c r="AI2626" s="1360">
        <v>134.03</v>
      </c>
      <c r="AJ2626" s="580"/>
      <c r="AM2626"/>
      <c r="AO2626" t="e">
        <v>#NAME?</v>
      </c>
    </row>
    <row r="2627" spans="1:41" ht="14.45" customHeight="1" outlineLevel="1" x14ac:dyDescent="0.2">
      <c r="A2627" s="231"/>
      <c r="B2627" s="781" t="s">
        <v>2276</v>
      </c>
      <c r="C2627" s="977" t="s">
        <v>2537</v>
      </c>
      <c r="D2627" s="977" t="s">
        <v>1362</v>
      </c>
      <c r="E2627" s="571">
        <v>231</v>
      </c>
      <c r="F2627" s="568">
        <v>245</v>
      </c>
      <c r="G2627" s="568" t="s">
        <v>1490</v>
      </c>
      <c r="H2627" s="568"/>
      <c r="I2627" s="922"/>
      <c r="J2627" s="570" t="s">
        <v>1489</v>
      </c>
      <c r="K2627" s="565"/>
      <c r="L2627" s="675"/>
      <c r="M2627" s="565"/>
      <c r="N2627" s="1078"/>
      <c r="O2627" s="565"/>
      <c r="P2627" s="565"/>
      <c r="Q2627" s="1078"/>
      <c r="R2627" s="1078"/>
      <c r="S2627" s="1078"/>
      <c r="T2627" s="565"/>
      <c r="U2627" s="565"/>
      <c r="V2627" s="565"/>
      <c r="W2627" s="565"/>
      <c r="X2627" s="565"/>
      <c r="Y2627" s="565"/>
      <c r="Z2627" s="565"/>
      <c r="AA2627" s="565"/>
      <c r="AB2627" s="565"/>
      <c r="AC2627" s="565"/>
      <c r="AD2627" s="565"/>
      <c r="AE2627" s="565"/>
      <c r="AF2627" s="565" t="s">
        <v>1418</v>
      </c>
      <c r="AG2627" s="565" t="s">
        <v>942</v>
      </c>
      <c r="AH2627" s="565"/>
      <c r="AI2627" s="1360">
        <v>134.03</v>
      </c>
      <c r="AJ2627" s="580"/>
      <c r="AM2627"/>
      <c r="AO2627" t="e">
        <v>#NAME?</v>
      </c>
    </row>
    <row r="2628" spans="1:41" ht="14.45" customHeight="1" outlineLevel="1" x14ac:dyDescent="0.2">
      <c r="A2628" s="231"/>
      <c r="B2628" s="781" t="s">
        <v>2276</v>
      </c>
      <c r="C2628" s="977" t="s">
        <v>2537</v>
      </c>
      <c r="D2628" s="977" t="s">
        <v>1362</v>
      </c>
      <c r="E2628" s="571">
        <v>231</v>
      </c>
      <c r="F2628" s="568">
        <v>245</v>
      </c>
      <c r="G2628" s="568" t="s">
        <v>1492</v>
      </c>
      <c r="H2628" s="568"/>
      <c r="I2628" s="922"/>
      <c r="J2628" s="570" t="s">
        <v>1491</v>
      </c>
      <c r="K2628" s="565"/>
      <c r="L2628" s="675"/>
      <c r="M2628" s="565"/>
      <c r="N2628" s="1078"/>
      <c r="O2628" s="565"/>
      <c r="P2628" s="565"/>
      <c r="Q2628" s="1078"/>
      <c r="R2628" s="1078"/>
      <c r="S2628" s="1078"/>
      <c r="T2628" s="565"/>
      <c r="U2628" s="565"/>
      <c r="V2628" s="565"/>
      <c r="W2628" s="565"/>
      <c r="X2628" s="565"/>
      <c r="Y2628" s="565"/>
      <c r="Z2628" s="565"/>
      <c r="AA2628" s="565"/>
      <c r="AB2628" s="565"/>
      <c r="AC2628" s="565"/>
      <c r="AD2628" s="565"/>
      <c r="AE2628" s="565"/>
      <c r="AF2628" s="565" t="s">
        <v>1480</v>
      </c>
      <c r="AG2628" s="565" t="s">
        <v>942</v>
      </c>
      <c r="AH2628" s="565"/>
      <c r="AI2628" s="1360">
        <v>145.94999999999999</v>
      </c>
      <c r="AJ2628" s="580"/>
      <c r="AM2628"/>
      <c r="AO2628" t="e">
        <v>#NAME?</v>
      </c>
    </row>
    <row r="2629" spans="1:41" ht="14.45" customHeight="1" outlineLevel="1" x14ac:dyDescent="0.2">
      <c r="A2629" s="231"/>
      <c r="B2629" s="781" t="s">
        <v>2276</v>
      </c>
      <c r="C2629" s="977" t="s">
        <v>2537</v>
      </c>
      <c r="D2629" s="977" t="s">
        <v>1362</v>
      </c>
      <c r="E2629" s="571">
        <v>231</v>
      </c>
      <c r="F2629" s="568">
        <v>245</v>
      </c>
      <c r="G2629" s="568" t="s">
        <v>1494</v>
      </c>
      <c r="H2629" s="568"/>
      <c r="I2629" s="922"/>
      <c r="J2629" s="570" t="s">
        <v>1493</v>
      </c>
      <c r="K2629" s="565"/>
      <c r="L2629" s="675"/>
      <c r="M2629" s="565"/>
      <c r="N2629" s="1078"/>
      <c r="O2629" s="565"/>
      <c r="P2629" s="565"/>
      <c r="Q2629" s="1078"/>
      <c r="R2629" s="1078"/>
      <c r="S2629" s="1078"/>
      <c r="T2629" s="565"/>
      <c r="U2629" s="565"/>
      <c r="V2629" s="565"/>
      <c r="W2629" s="565"/>
      <c r="X2629" s="565"/>
      <c r="Y2629" s="565"/>
      <c r="Z2629" s="565"/>
      <c r="AA2629" s="565"/>
      <c r="AB2629" s="565"/>
      <c r="AC2629" s="565"/>
      <c r="AD2629" s="565"/>
      <c r="AE2629" s="565"/>
      <c r="AF2629" s="565" t="s">
        <v>1485</v>
      </c>
      <c r="AG2629" s="565" t="s">
        <v>942</v>
      </c>
      <c r="AH2629" s="565"/>
      <c r="AI2629" s="1360">
        <v>134.03</v>
      </c>
      <c r="AJ2629" s="580"/>
      <c r="AM2629"/>
      <c r="AO2629" t="e">
        <v>#NAME?</v>
      </c>
    </row>
    <row r="2630" spans="1:41" ht="14.45" customHeight="1" outlineLevel="1" x14ac:dyDescent="0.2">
      <c r="A2630" s="231"/>
      <c r="B2630" s="781" t="s">
        <v>2276</v>
      </c>
      <c r="C2630" s="977" t="s">
        <v>2537</v>
      </c>
      <c r="D2630" s="977" t="s">
        <v>1362</v>
      </c>
      <c r="E2630" s="571">
        <v>231</v>
      </c>
      <c r="F2630" s="568">
        <v>245</v>
      </c>
      <c r="G2630" s="568" t="s">
        <v>1496</v>
      </c>
      <c r="H2630" s="568"/>
      <c r="I2630" s="922"/>
      <c r="J2630" s="570" t="s">
        <v>1495</v>
      </c>
      <c r="K2630" s="565"/>
      <c r="L2630" s="675"/>
      <c r="M2630" s="565"/>
      <c r="N2630" s="1078"/>
      <c r="O2630" s="565"/>
      <c r="P2630" s="565"/>
      <c r="Q2630" s="1078"/>
      <c r="R2630" s="1078"/>
      <c r="S2630" s="1078"/>
      <c r="T2630" s="565"/>
      <c r="U2630" s="565"/>
      <c r="V2630" s="565"/>
      <c r="W2630" s="565"/>
      <c r="X2630" s="565"/>
      <c r="Y2630" s="565"/>
      <c r="Z2630" s="565"/>
      <c r="AA2630" s="565"/>
      <c r="AB2630" s="565"/>
      <c r="AC2630" s="565"/>
      <c r="AD2630" s="565"/>
      <c r="AE2630" s="565"/>
      <c r="AF2630" s="565" t="s">
        <v>1480</v>
      </c>
      <c r="AG2630" s="565" t="s">
        <v>942</v>
      </c>
      <c r="AH2630" s="565"/>
      <c r="AI2630" s="1360">
        <v>145.94999999999999</v>
      </c>
      <c r="AJ2630" s="580"/>
      <c r="AM2630"/>
      <c r="AO2630" t="e">
        <v>#NAME?</v>
      </c>
    </row>
    <row r="2631" spans="1:41" ht="14.45" customHeight="1" outlineLevel="1" x14ac:dyDescent="0.2">
      <c r="A2631" s="231"/>
      <c r="B2631" s="781" t="s">
        <v>2276</v>
      </c>
      <c r="C2631" s="977" t="s">
        <v>2537</v>
      </c>
      <c r="D2631" s="977" t="s">
        <v>1362</v>
      </c>
      <c r="E2631" s="571">
        <v>231</v>
      </c>
      <c r="F2631" s="568">
        <v>245</v>
      </c>
      <c r="G2631" s="568" t="s">
        <v>1499</v>
      </c>
      <c r="H2631" s="568"/>
      <c r="I2631" s="922"/>
      <c r="J2631" s="570" t="s">
        <v>1498</v>
      </c>
      <c r="K2631" s="565"/>
      <c r="L2631" s="675"/>
      <c r="M2631" s="565"/>
      <c r="N2631" s="1078"/>
      <c r="O2631" s="565"/>
      <c r="P2631" s="565"/>
      <c r="Q2631" s="1078"/>
      <c r="R2631" s="1078"/>
      <c r="S2631" s="1078"/>
      <c r="T2631" s="565"/>
      <c r="U2631" s="565"/>
      <c r="V2631" s="565"/>
      <c r="W2631" s="565"/>
      <c r="X2631" s="565"/>
      <c r="Y2631" s="565"/>
      <c r="Z2631" s="565"/>
      <c r="AA2631" s="565"/>
      <c r="AB2631" s="565"/>
      <c r="AC2631" s="565"/>
      <c r="AD2631" s="565"/>
      <c r="AE2631" s="565"/>
      <c r="AF2631" s="565" t="s">
        <v>1497</v>
      </c>
      <c r="AG2631" s="565" t="s">
        <v>942</v>
      </c>
      <c r="AH2631" s="565"/>
      <c r="AI2631" s="1360">
        <v>145.94999999999999</v>
      </c>
      <c r="AJ2631" s="580"/>
      <c r="AM2631"/>
      <c r="AO2631" t="e">
        <v>#NAME?</v>
      </c>
    </row>
    <row r="2632" spans="1:41" ht="14.45" customHeight="1" outlineLevel="1" x14ac:dyDescent="0.2">
      <c r="A2632" s="231"/>
      <c r="B2632" s="781" t="s">
        <v>2276</v>
      </c>
      <c r="C2632" s="977" t="s">
        <v>2537</v>
      </c>
      <c r="D2632" s="977" t="s">
        <v>1362</v>
      </c>
      <c r="E2632" s="571">
        <v>231</v>
      </c>
      <c r="F2632" s="568">
        <v>245</v>
      </c>
      <c r="G2632" s="568" t="s">
        <v>1501</v>
      </c>
      <c r="H2632" s="568"/>
      <c r="I2632" s="922"/>
      <c r="J2632" s="570" t="s">
        <v>1500</v>
      </c>
      <c r="K2632" s="565"/>
      <c r="L2632" s="675"/>
      <c r="M2632" s="565"/>
      <c r="N2632" s="1078"/>
      <c r="O2632" s="565"/>
      <c r="P2632" s="565"/>
      <c r="Q2632" s="1078"/>
      <c r="R2632" s="1078"/>
      <c r="S2632" s="1078"/>
      <c r="T2632" s="565"/>
      <c r="U2632" s="565"/>
      <c r="V2632" s="565"/>
      <c r="W2632" s="565"/>
      <c r="X2632" s="565"/>
      <c r="Y2632" s="565"/>
      <c r="Z2632" s="565"/>
      <c r="AA2632" s="565"/>
      <c r="AB2632" s="565"/>
      <c r="AC2632" s="565"/>
      <c r="AD2632" s="565"/>
      <c r="AE2632" s="565"/>
      <c r="AF2632" s="565" t="s">
        <v>1497</v>
      </c>
      <c r="AG2632" s="565" t="s">
        <v>942</v>
      </c>
      <c r="AH2632" s="565"/>
      <c r="AI2632" s="1360">
        <v>145.94999999999999</v>
      </c>
      <c r="AJ2632" s="580"/>
      <c r="AM2632"/>
      <c r="AO2632" t="e">
        <v>#NAME?</v>
      </c>
    </row>
    <row r="2633" spans="1:41" ht="14.45" customHeight="1" outlineLevel="1" x14ac:dyDescent="0.2">
      <c r="A2633" s="231"/>
      <c r="B2633" s="781" t="s">
        <v>2276</v>
      </c>
      <c r="C2633" s="977" t="s">
        <v>2537</v>
      </c>
      <c r="D2633" s="977" t="s">
        <v>1362</v>
      </c>
      <c r="E2633" s="571">
        <v>231</v>
      </c>
      <c r="F2633" s="568">
        <v>245</v>
      </c>
      <c r="G2633" s="568" t="s">
        <v>1504</v>
      </c>
      <c r="H2633" s="568"/>
      <c r="I2633" s="922"/>
      <c r="J2633" s="570" t="s">
        <v>1502</v>
      </c>
      <c r="K2633" s="565"/>
      <c r="L2633" s="675"/>
      <c r="M2633" s="565"/>
      <c r="N2633" s="1078"/>
      <c r="O2633" s="565"/>
      <c r="P2633" s="565"/>
      <c r="Q2633" s="1078"/>
      <c r="R2633" s="1078"/>
      <c r="S2633" s="1078"/>
      <c r="T2633" s="565"/>
      <c r="U2633" s="565"/>
      <c r="V2633" s="565"/>
      <c r="W2633" s="565"/>
      <c r="X2633" s="565"/>
      <c r="Y2633" s="565"/>
      <c r="Z2633" s="565"/>
      <c r="AA2633" s="565"/>
      <c r="AB2633" s="565"/>
      <c r="AC2633" s="565"/>
      <c r="AD2633" s="565"/>
      <c r="AE2633" s="565"/>
      <c r="AF2633" s="565" t="s">
        <v>1503</v>
      </c>
      <c r="AG2633" s="565" t="s">
        <v>942</v>
      </c>
      <c r="AH2633" s="565"/>
      <c r="AI2633" s="1360">
        <v>201.33</v>
      </c>
      <c r="AJ2633" s="580"/>
      <c r="AM2633"/>
      <c r="AO2633" t="e">
        <v>#NAME?</v>
      </c>
    </row>
    <row r="2634" spans="1:41" ht="14.45" customHeight="1" outlineLevel="1" x14ac:dyDescent="0.2">
      <c r="A2634" s="231"/>
      <c r="B2634" s="781" t="s">
        <v>2276</v>
      </c>
      <c r="C2634" s="977" t="s">
        <v>2537</v>
      </c>
      <c r="D2634" s="977" t="s">
        <v>1362</v>
      </c>
      <c r="E2634" s="571">
        <v>231</v>
      </c>
      <c r="F2634" s="568">
        <v>245</v>
      </c>
      <c r="G2634" s="568" t="s">
        <v>1506</v>
      </c>
      <c r="H2634" s="568"/>
      <c r="I2634" s="922"/>
      <c r="J2634" s="570" t="s">
        <v>1505</v>
      </c>
      <c r="K2634" s="565"/>
      <c r="L2634" s="675"/>
      <c r="M2634" s="565"/>
      <c r="N2634" s="1078"/>
      <c r="O2634" s="565"/>
      <c r="P2634" s="565"/>
      <c r="Q2634" s="1078"/>
      <c r="R2634" s="1078"/>
      <c r="S2634" s="1078"/>
      <c r="T2634" s="565"/>
      <c r="U2634" s="565"/>
      <c r="V2634" s="565"/>
      <c r="W2634" s="565"/>
      <c r="X2634" s="565"/>
      <c r="Y2634" s="565"/>
      <c r="Z2634" s="565"/>
      <c r="AA2634" s="565"/>
      <c r="AB2634" s="565"/>
      <c r="AC2634" s="565"/>
      <c r="AD2634" s="565"/>
      <c r="AE2634" s="565"/>
      <c r="AF2634" s="565" t="s">
        <v>1497</v>
      </c>
      <c r="AG2634" s="565" t="s">
        <v>942</v>
      </c>
      <c r="AH2634" s="565"/>
      <c r="AI2634" s="1360">
        <v>201.33</v>
      </c>
      <c r="AJ2634" s="580"/>
      <c r="AM2634"/>
      <c r="AO2634" t="e">
        <v>#NAME?</v>
      </c>
    </row>
    <row r="2635" spans="1:41" ht="14.45" customHeight="1" outlineLevel="1" x14ac:dyDescent="0.2">
      <c r="A2635" s="231"/>
      <c r="B2635" s="781" t="s">
        <v>2276</v>
      </c>
      <c r="C2635" s="977" t="s">
        <v>2537</v>
      </c>
      <c r="D2635" s="977" t="s">
        <v>1362</v>
      </c>
      <c r="E2635" s="571">
        <v>231</v>
      </c>
      <c r="F2635" s="568">
        <v>245</v>
      </c>
      <c r="G2635" s="568" t="s">
        <v>1508</v>
      </c>
      <c r="H2635" s="568"/>
      <c r="I2635" s="922"/>
      <c r="J2635" s="570" t="s">
        <v>1507</v>
      </c>
      <c r="K2635" s="565"/>
      <c r="L2635" s="675"/>
      <c r="M2635" s="565"/>
      <c r="N2635" s="1078"/>
      <c r="O2635" s="565"/>
      <c r="P2635" s="565"/>
      <c r="Q2635" s="1078"/>
      <c r="R2635" s="1078"/>
      <c r="S2635" s="1078"/>
      <c r="T2635" s="565"/>
      <c r="U2635" s="565"/>
      <c r="V2635" s="565"/>
      <c r="W2635" s="565"/>
      <c r="X2635" s="565"/>
      <c r="Y2635" s="565"/>
      <c r="Z2635" s="565"/>
      <c r="AA2635" s="565"/>
      <c r="AB2635" s="565"/>
      <c r="AC2635" s="565"/>
      <c r="AD2635" s="565"/>
      <c r="AE2635" s="565"/>
      <c r="AF2635" s="565" t="s">
        <v>1497</v>
      </c>
      <c r="AG2635" s="565" t="s">
        <v>942</v>
      </c>
      <c r="AH2635" s="565"/>
      <c r="AI2635" s="1360">
        <v>189.42</v>
      </c>
      <c r="AJ2635" s="580"/>
      <c r="AM2635"/>
      <c r="AO2635" t="e">
        <v>#NAME?</v>
      </c>
    </row>
    <row r="2636" spans="1:41" ht="14.45" customHeight="1" outlineLevel="1" x14ac:dyDescent="0.2">
      <c r="A2636" s="231"/>
      <c r="B2636" s="781" t="s">
        <v>2276</v>
      </c>
      <c r="C2636" s="977" t="s">
        <v>2537</v>
      </c>
      <c r="D2636" s="977" t="s">
        <v>1362</v>
      </c>
      <c r="E2636" s="571">
        <v>231</v>
      </c>
      <c r="F2636" s="568">
        <v>245</v>
      </c>
      <c r="G2636" s="568" t="s">
        <v>1510</v>
      </c>
      <c r="H2636" s="568"/>
      <c r="I2636" s="922"/>
      <c r="J2636" s="570" t="s">
        <v>1509</v>
      </c>
      <c r="K2636" s="565"/>
      <c r="L2636" s="675"/>
      <c r="M2636" s="565"/>
      <c r="N2636" s="1078"/>
      <c r="O2636" s="565"/>
      <c r="P2636" s="565"/>
      <c r="Q2636" s="1078"/>
      <c r="R2636" s="1078"/>
      <c r="S2636" s="1078"/>
      <c r="T2636" s="565"/>
      <c r="U2636" s="565"/>
      <c r="V2636" s="565"/>
      <c r="W2636" s="565"/>
      <c r="X2636" s="565"/>
      <c r="Y2636" s="565"/>
      <c r="Z2636" s="565"/>
      <c r="AA2636" s="565"/>
      <c r="AB2636" s="565"/>
      <c r="AC2636" s="565"/>
      <c r="AD2636" s="565"/>
      <c r="AE2636" s="565"/>
      <c r="AF2636" s="565" t="s">
        <v>1463</v>
      </c>
      <c r="AG2636" s="565" t="s">
        <v>942</v>
      </c>
      <c r="AH2636" s="565"/>
      <c r="AI2636" s="1360">
        <v>176.75</v>
      </c>
      <c r="AJ2636" s="580"/>
      <c r="AM2636"/>
      <c r="AO2636" t="e">
        <v>#NAME?</v>
      </c>
    </row>
    <row r="2637" spans="1:41" ht="14.45" customHeight="1" outlineLevel="1" x14ac:dyDescent="0.2">
      <c r="A2637" s="231"/>
      <c r="B2637" s="781" t="s">
        <v>2276</v>
      </c>
      <c r="C2637" s="977" t="s">
        <v>2537</v>
      </c>
      <c r="D2637" s="977" t="s">
        <v>1362</v>
      </c>
      <c r="E2637" s="571">
        <v>231</v>
      </c>
      <c r="F2637" s="568">
        <v>245</v>
      </c>
      <c r="G2637" s="568" t="s">
        <v>1512</v>
      </c>
      <c r="H2637" s="568"/>
      <c r="I2637" s="922"/>
      <c r="J2637" s="570" t="s">
        <v>1511</v>
      </c>
      <c r="K2637" s="565"/>
      <c r="L2637" s="675"/>
      <c r="M2637" s="565"/>
      <c r="N2637" s="1078"/>
      <c r="O2637" s="565"/>
      <c r="P2637" s="565"/>
      <c r="Q2637" s="1078"/>
      <c r="R2637" s="1078"/>
      <c r="S2637" s="1078"/>
      <c r="T2637" s="565"/>
      <c r="U2637" s="565"/>
      <c r="V2637" s="565"/>
      <c r="W2637" s="565"/>
      <c r="X2637" s="565"/>
      <c r="Y2637" s="565"/>
      <c r="Z2637" s="565"/>
      <c r="AA2637" s="565"/>
      <c r="AB2637" s="565"/>
      <c r="AC2637" s="565"/>
      <c r="AD2637" s="565"/>
      <c r="AE2637" s="565"/>
      <c r="AF2637" s="565" t="s">
        <v>1497</v>
      </c>
      <c r="AG2637" s="565" t="s">
        <v>942</v>
      </c>
      <c r="AH2637" s="565"/>
      <c r="AI2637" s="1360">
        <v>201.33</v>
      </c>
      <c r="AJ2637" s="580"/>
      <c r="AM2637"/>
      <c r="AO2637" t="e">
        <v>#NAME?</v>
      </c>
    </row>
    <row r="2638" spans="1:41" ht="14.45" customHeight="1" outlineLevel="1" x14ac:dyDescent="0.2">
      <c r="A2638" s="231"/>
      <c r="B2638" s="781" t="s">
        <v>2276</v>
      </c>
      <c r="C2638" s="977" t="s">
        <v>2537</v>
      </c>
      <c r="D2638" s="977" t="s">
        <v>1362</v>
      </c>
      <c r="E2638" s="571">
        <v>231</v>
      </c>
      <c r="F2638" s="568">
        <v>245</v>
      </c>
      <c r="G2638" s="568" t="s">
        <v>1514</v>
      </c>
      <c r="H2638" s="568"/>
      <c r="I2638" s="922"/>
      <c r="J2638" s="570" t="s">
        <v>1513</v>
      </c>
      <c r="K2638" s="565"/>
      <c r="L2638" s="675"/>
      <c r="M2638" s="565"/>
      <c r="N2638" s="1078"/>
      <c r="O2638" s="565"/>
      <c r="P2638" s="565"/>
      <c r="Q2638" s="1078"/>
      <c r="R2638" s="1078"/>
      <c r="S2638" s="1078"/>
      <c r="T2638" s="565"/>
      <c r="U2638" s="565"/>
      <c r="V2638" s="565"/>
      <c r="W2638" s="565"/>
      <c r="X2638" s="565"/>
      <c r="Y2638" s="565"/>
      <c r="Z2638" s="565"/>
      <c r="AA2638" s="565"/>
      <c r="AB2638" s="565"/>
      <c r="AC2638" s="565"/>
      <c r="AD2638" s="565"/>
      <c r="AE2638" s="565"/>
      <c r="AF2638" s="565" t="s">
        <v>1497</v>
      </c>
      <c r="AG2638" s="565" t="s">
        <v>942</v>
      </c>
      <c r="AH2638" s="565"/>
      <c r="AI2638" s="1360">
        <v>201.33</v>
      </c>
      <c r="AJ2638" s="580"/>
      <c r="AM2638"/>
      <c r="AO2638" t="e">
        <v>#NAME?</v>
      </c>
    </row>
    <row r="2639" spans="1:41" ht="14.45" customHeight="1" outlineLevel="1" x14ac:dyDescent="0.2">
      <c r="A2639" s="231"/>
      <c r="B2639" s="781" t="s">
        <v>2276</v>
      </c>
      <c r="C2639" s="977" t="s">
        <v>2537</v>
      </c>
      <c r="D2639" s="977" t="s">
        <v>1362</v>
      </c>
      <c r="E2639" s="571">
        <v>231</v>
      </c>
      <c r="F2639" s="568">
        <v>245</v>
      </c>
      <c r="G2639" s="568" t="s">
        <v>1516</v>
      </c>
      <c r="H2639" s="568"/>
      <c r="I2639" s="922"/>
      <c r="J2639" s="570" t="s">
        <v>1515</v>
      </c>
      <c r="K2639" s="565"/>
      <c r="L2639" s="675"/>
      <c r="M2639" s="565"/>
      <c r="N2639" s="1078"/>
      <c r="O2639" s="565"/>
      <c r="P2639" s="565"/>
      <c r="Q2639" s="1078"/>
      <c r="R2639" s="1078"/>
      <c r="S2639" s="1078"/>
      <c r="T2639" s="565"/>
      <c r="U2639" s="565"/>
      <c r="V2639" s="565"/>
      <c r="W2639" s="565"/>
      <c r="X2639" s="565"/>
      <c r="Y2639" s="565"/>
      <c r="Z2639" s="565"/>
      <c r="AA2639" s="565"/>
      <c r="AB2639" s="565"/>
      <c r="AC2639" s="565"/>
      <c r="AD2639" s="565"/>
      <c r="AE2639" s="565"/>
      <c r="AF2639" s="565" t="s">
        <v>1497</v>
      </c>
      <c r="AG2639" s="565" t="s">
        <v>942</v>
      </c>
      <c r="AH2639" s="565"/>
      <c r="AI2639" s="1360">
        <v>201.33</v>
      </c>
      <c r="AJ2639" s="580"/>
      <c r="AM2639"/>
      <c r="AO2639" t="e">
        <v>#NAME?</v>
      </c>
    </row>
    <row r="2640" spans="1:41" ht="14.45" customHeight="1" outlineLevel="1" x14ac:dyDescent="0.2">
      <c r="A2640" s="231"/>
      <c r="B2640" s="781" t="s">
        <v>2276</v>
      </c>
      <c r="C2640" s="977" t="s">
        <v>2537</v>
      </c>
      <c r="D2640" s="977" t="s">
        <v>1362</v>
      </c>
      <c r="E2640" s="571">
        <v>231</v>
      </c>
      <c r="F2640" s="568">
        <v>245</v>
      </c>
      <c r="G2640" s="568" t="s">
        <v>1518</v>
      </c>
      <c r="H2640" s="568"/>
      <c r="I2640" s="922"/>
      <c r="J2640" s="570" t="s">
        <v>1517</v>
      </c>
      <c r="K2640" s="565"/>
      <c r="L2640" s="675"/>
      <c r="M2640" s="565"/>
      <c r="N2640" s="1078"/>
      <c r="O2640" s="565"/>
      <c r="P2640" s="565"/>
      <c r="Q2640" s="1078"/>
      <c r="R2640" s="1078"/>
      <c r="S2640" s="1078"/>
      <c r="T2640" s="565"/>
      <c r="U2640" s="565"/>
      <c r="V2640" s="565"/>
      <c r="W2640" s="565"/>
      <c r="X2640" s="565"/>
      <c r="Y2640" s="565"/>
      <c r="Z2640" s="565"/>
      <c r="AA2640" s="565"/>
      <c r="AB2640" s="565"/>
      <c r="AC2640" s="565"/>
      <c r="AD2640" s="565"/>
      <c r="AE2640" s="565"/>
      <c r="AF2640" s="565" t="s">
        <v>1497</v>
      </c>
      <c r="AG2640" s="565" t="s">
        <v>942</v>
      </c>
      <c r="AH2640" s="565"/>
      <c r="AI2640" s="1360">
        <v>201.33</v>
      </c>
      <c r="AJ2640" s="580"/>
      <c r="AM2640"/>
      <c r="AO2640" t="e">
        <v>#NAME?</v>
      </c>
    </row>
    <row r="2641" spans="1:41" ht="14.45" customHeight="1" outlineLevel="1" x14ac:dyDescent="0.2">
      <c r="A2641" s="231"/>
      <c r="B2641" s="781" t="s">
        <v>2276</v>
      </c>
      <c r="C2641" s="977" t="s">
        <v>2537</v>
      </c>
      <c r="D2641" s="977" t="s">
        <v>1362</v>
      </c>
      <c r="E2641" s="571">
        <v>231</v>
      </c>
      <c r="F2641" s="568">
        <v>245</v>
      </c>
      <c r="G2641" s="568" t="s">
        <v>1520</v>
      </c>
      <c r="H2641" s="568"/>
      <c r="I2641" s="922"/>
      <c r="J2641" s="570" t="s">
        <v>1519</v>
      </c>
      <c r="K2641" s="565"/>
      <c r="L2641" s="675"/>
      <c r="M2641" s="565"/>
      <c r="N2641" s="1078"/>
      <c r="O2641" s="565"/>
      <c r="P2641" s="565"/>
      <c r="Q2641" s="1078"/>
      <c r="R2641" s="1078"/>
      <c r="S2641" s="1078"/>
      <c r="T2641" s="565"/>
      <c r="U2641" s="565"/>
      <c r="V2641" s="565"/>
      <c r="W2641" s="565"/>
      <c r="X2641" s="565"/>
      <c r="Y2641" s="565"/>
      <c r="Z2641" s="565"/>
      <c r="AA2641" s="565"/>
      <c r="AB2641" s="565"/>
      <c r="AC2641" s="565"/>
      <c r="AD2641" s="565"/>
      <c r="AE2641" s="565"/>
      <c r="AF2641" s="565" t="s">
        <v>1497</v>
      </c>
      <c r="AG2641" s="565" t="s">
        <v>942</v>
      </c>
      <c r="AH2641" s="565"/>
      <c r="AI2641" s="1360">
        <v>201.33</v>
      </c>
      <c r="AJ2641" s="580"/>
      <c r="AM2641"/>
      <c r="AO2641" t="e">
        <v>#NAME?</v>
      </c>
    </row>
    <row r="2642" spans="1:41" ht="14.45" customHeight="1" outlineLevel="1" x14ac:dyDescent="0.2">
      <c r="A2642" s="793"/>
      <c r="B2642" s="783" t="s">
        <v>2276</v>
      </c>
      <c r="C2642" s="982" t="s">
        <v>2537</v>
      </c>
      <c r="D2642" s="982" t="s">
        <v>1362</v>
      </c>
      <c r="E2642" s="579" t="s">
        <v>698</v>
      </c>
      <c r="F2642" s="576"/>
      <c r="G2642" s="603" t="s">
        <v>1522</v>
      </c>
      <c r="H2642" s="576"/>
      <c r="I2642" s="926"/>
      <c r="J2642" s="601" t="s">
        <v>1521</v>
      </c>
      <c r="K2642" s="602"/>
      <c r="L2642" s="677"/>
      <c r="M2642" s="602"/>
      <c r="N2642" s="1084"/>
      <c r="O2642" s="602"/>
      <c r="P2642" s="602"/>
      <c r="Q2642" s="1084"/>
      <c r="R2642" s="1084"/>
      <c r="S2642" s="1084"/>
      <c r="T2642" s="602"/>
      <c r="U2642" s="602"/>
      <c r="V2642" s="602"/>
      <c r="W2642" s="602"/>
      <c r="X2642" s="602"/>
      <c r="Y2642" s="602"/>
      <c r="Z2642" s="602"/>
      <c r="AA2642" s="602"/>
      <c r="AB2642" s="602"/>
      <c r="AC2642" s="602"/>
      <c r="AD2642" s="602"/>
      <c r="AE2642" s="602"/>
      <c r="AF2642" s="602" t="s">
        <v>1114</v>
      </c>
      <c r="AG2642" s="602" t="s">
        <v>1118</v>
      </c>
      <c r="AH2642" s="602"/>
      <c r="AI2642" s="599"/>
      <c r="AJ2642" s="585"/>
      <c r="AM2642"/>
      <c r="AO2642" t="e">
        <v>#NAME?</v>
      </c>
    </row>
    <row r="2643" spans="1:41" ht="14.45" customHeight="1" outlineLevel="1" x14ac:dyDescent="0.2">
      <c r="A2643" s="231"/>
      <c r="B2643" s="781" t="s">
        <v>2276</v>
      </c>
      <c r="C2643" s="977" t="s">
        <v>2537</v>
      </c>
      <c r="D2643" s="977" t="s">
        <v>1362</v>
      </c>
      <c r="E2643" s="571">
        <v>231</v>
      </c>
      <c r="F2643" s="568">
        <v>245</v>
      </c>
      <c r="G2643" s="568" t="s">
        <v>1525</v>
      </c>
      <c r="H2643" s="568"/>
      <c r="I2643" s="922"/>
      <c r="J2643" s="570" t="s">
        <v>1523</v>
      </c>
      <c r="K2643" s="565"/>
      <c r="L2643" s="675"/>
      <c r="M2643" s="565"/>
      <c r="N2643" s="1078"/>
      <c r="O2643" s="565"/>
      <c r="P2643" s="565"/>
      <c r="Q2643" s="1078"/>
      <c r="R2643" s="1078"/>
      <c r="S2643" s="1078"/>
      <c r="T2643" s="565"/>
      <c r="U2643" s="565"/>
      <c r="V2643" s="565"/>
      <c r="W2643" s="565"/>
      <c r="X2643" s="565"/>
      <c r="Y2643" s="565"/>
      <c r="Z2643" s="565"/>
      <c r="AA2643" s="565"/>
      <c r="AB2643" s="565"/>
      <c r="AC2643" s="565"/>
      <c r="AD2643" s="565"/>
      <c r="AE2643" s="565"/>
      <c r="AF2643" s="565" t="s">
        <v>1524</v>
      </c>
      <c r="AG2643" s="565" t="s">
        <v>942</v>
      </c>
      <c r="AH2643" s="565"/>
      <c r="AI2643" s="1360">
        <v>289.55</v>
      </c>
      <c r="AJ2643" s="580"/>
      <c r="AM2643"/>
      <c r="AO2643" t="e">
        <v>#NAME?</v>
      </c>
    </row>
    <row r="2644" spans="1:41" ht="14.45" customHeight="1" outlineLevel="1" x14ac:dyDescent="0.2">
      <c r="A2644" s="231"/>
      <c r="B2644" s="781" t="s">
        <v>2276</v>
      </c>
      <c r="C2644" s="977" t="s">
        <v>2537</v>
      </c>
      <c r="D2644" s="977" t="s">
        <v>1362</v>
      </c>
      <c r="E2644" s="571">
        <v>231</v>
      </c>
      <c r="F2644" s="568">
        <v>245</v>
      </c>
      <c r="G2644" s="568" t="s">
        <v>1527</v>
      </c>
      <c r="H2644" s="568"/>
      <c r="I2644" s="922"/>
      <c r="J2644" s="570" t="s">
        <v>1526</v>
      </c>
      <c r="K2644" s="565"/>
      <c r="L2644" s="675"/>
      <c r="M2644" s="565"/>
      <c r="N2644" s="1078"/>
      <c r="O2644" s="565"/>
      <c r="P2644" s="565"/>
      <c r="Q2644" s="1078"/>
      <c r="R2644" s="1078"/>
      <c r="S2644" s="1078"/>
      <c r="T2644" s="565"/>
      <c r="U2644" s="565"/>
      <c r="V2644" s="565"/>
      <c r="W2644" s="565"/>
      <c r="X2644" s="565"/>
      <c r="Y2644" s="565"/>
      <c r="Z2644" s="565"/>
      <c r="AA2644" s="565"/>
      <c r="AB2644" s="565"/>
      <c r="AC2644" s="565"/>
      <c r="AD2644" s="565"/>
      <c r="AE2644" s="565"/>
      <c r="AF2644" s="565" t="s">
        <v>1524</v>
      </c>
      <c r="AG2644" s="565" t="s">
        <v>942</v>
      </c>
      <c r="AH2644" s="565"/>
      <c r="AI2644" s="1360">
        <v>289.55</v>
      </c>
      <c r="AJ2644" s="580"/>
      <c r="AM2644"/>
      <c r="AO2644" t="e">
        <v>#NAME?</v>
      </c>
    </row>
    <row r="2645" spans="1:41" ht="14.45" customHeight="1" outlineLevel="1" x14ac:dyDescent="0.2">
      <c r="A2645" s="231"/>
      <c r="B2645" s="781" t="s">
        <v>2276</v>
      </c>
      <c r="C2645" s="977" t="s">
        <v>2537</v>
      </c>
      <c r="D2645" s="977" t="s">
        <v>1362</v>
      </c>
      <c r="E2645" s="571">
        <v>231</v>
      </c>
      <c r="F2645" s="568">
        <v>245</v>
      </c>
      <c r="G2645" s="568" t="s">
        <v>1529</v>
      </c>
      <c r="H2645" s="568"/>
      <c r="I2645" s="922"/>
      <c r="J2645" s="570" t="s">
        <v>1528</v>
      </c>
      <c r="K2645" s="565"/>
      <c r="L2645" s="675"/>
      <c r="M2645" s="565"/>
      <c r="N2645" s="1078"/>
      <c r="O2645" s="565"/>
      <c r="P2645" s="565"/>
      <c r="Q2645" s="1078"/>
      <c r="R2645" s="1078"/>
      <c r="S2645" s="1078"/>
      <c r="T2645" s="565"/>
      <c r="U2645" s="565"/>
      <c r="V2645" s="565"/>
      <c r="W2645" s="565"/>
      <c r="X2645" s="565"/>
      <c r="Y2645" s="565"/>
      <c r="Z2645" s="565"/>
      <c r="AA2645" s="565"/>
      <c r="AB2645" s="565"/>
      <c r="AC2645" s="565"/>
      <c r="AD2645" s="565"/>
      <c r="AE2645" s="565"/>
      <c r="AF2645" s="565" t="s">
        <v>1524</v>
      </c>
      <c r="AG2645" s="565" t="s">
        <v>942</v>
      </c>
      <c r="AH2645" s="565"/>
      <c r="AI2645" s="1360">
        <v>271.32</v>
      </c>
      <c r="AJ2645" s="580"/>
      <c r="AM2645"/>
      <c r="AO2645" t="e">
        <v>#NAME?</v>
      </c>
    </row>
    <row r="2646" spans="1:41" ht="14.45" customHeight="1" outlineLevel="1" x14ac:dyDescent="0.2">
      <c r="A2646" s="231"/>
      <c r="B2646" s="781" t="s">
        <v>2276</v>
      </c>
      <c r="C2646" s="977" t="s">
        <v>2537</v>
      </c>
      <c r="D2646" s="977" t="s">
        <v>1362</v>
      </c>
      <c r="E2646" s="571">
        <v>231</v>
      </c>
      <c r="F2646" s="568">
        <v>245</v>
      </c>
      <c r="G2646" s="568" t="s">
        <v>1531</v>
      </c>
      <c r="H2646" s="568"/>
      <c r="I2646" s="922"/>
      <c r="J2646" s="570" t="s">
        <v>1530</v>
      </c>
      <c r="K2646" s="565"/>
      <c r="L2646" s="675"/>
      <c r="M2646" s="565"/>
      <c r="N2646" s="1078"/>
      <c r="O2646" s="565"/>
      <c r="P2646" s="565"/>
      <c r="Q2646" s="1078"/>
      <c r="R2646" s="1078"/>
      <c r="S2646" s="1078"/>
      <c r="T2646" s="565"/>
      <c r="U2646" s="565"/>
      <c r="V2646" s="565"/>
      <c r="W2646" s="565"/>
      <c r="X2646" s="565"/>
      <c r="Y2646" s="565"/>
      <c r="Z2646" s="565"/>
      <c r="AA2646" s="565"/>
      <c r="AB2646" s="565"/>
      <c r="AC2646" s="565"/>
      <c r="AD2646" s="565"/>
      <c r="AE2646" s="565"/>
      <c r="AF2646" s="565" t="s">
        <v>1524</v>
      </c>
      <c r="AG2646" s="565" t="s">
        <v>942</v>
      </c>
      <c r="AH2646" s="565"/>
      <c r="AI2646" s="1360">
        <v>289.55</v>
      </c>
      <c r="AJ2646" s="580"/>
      <c r="AM2646"/>
      <c r="AO2646" t="e">
        <v>#NAME?</v>
      </c>
    </row>
    <row r="2647" spans="1:41" ht="14.45" customHeight="1" outlineLevel="1" x14ac:dyDescent="0.2">
      <c r="A2647" s="231"/>
      <c r="B2647" s="781" t="s">
        <v>2276</v>
      </c>
      <c r="C2647" s="977" t="s">
        <v>2537</v>
      </c>
      <c r="D2647" s="977" t="s">
        <v>1362</v>
      </c>
      <c r="E2647" s="571">
        <v>231</v>
      </c>
      <c r="F2647" s="568">
        <v>245</v>
      </c>
      <c r="G2647" s="568" t="s">
        <v>1533</v>
      </c>
      <c r="H2647" s="568"/>
      <c r="I2647" s="922"/>
      <c r="J2647" s="570" t="s">
        <v>1532</v>
      </c>
      <c r="K2647" s="565"/>
      <c r="L2647" s="675"/>
      <c r="M2647" s="565"/>
      <c r="N2647" s="1078"/>
      <c r="O2647" s="565"/>
      <c r="P2647" s="565"/>
      <c r="Q2647" s="1078"/>
      <c r="R2647" s="1078"/>
      <c r="S2647" s="1078"/>
      <c r="T2647" s="565"/>
      <c r="U2647" s="565"/>
      <c r="V2647" s="565"/>
      <c r="W2647" s="565"/>
      <c r="X2647" s="565"/>
      <c r="Y2647" s="565"/>
      <c r="Z2647" s="565"/>
      <c r="AA2647" s="565"/>
      <c r="AB2647" s="565"/>
      <c r="AC2647" s="565"/>
      <c r="AD2647" s="565"/>
      <c r="AE2647" s="565"/>
      <c r="AF2647" s="565" t="s">
        <v>1524</v>
      </c>
      <c r="AG2647" s="565" t="s">
        <v>942</v>
      </c>
      <c r="AH2647" s="565"/>
      <c r="AI2647" s="1360">
        <v>270.98</v>
      </c>
      <c r="AJ2647" s="580"/>
      <c r="AM2647"/>
      <c r="AO2647" t="e">
        <v>#NAME?</v>
      </c>
    </row>
    <row r="2648" spans="1:41" ht="14.45" customHeight="1" outlineLevel="1" x14ac:dyDescent="0.2">
      <c r="A2648" s="231"/>
      <c r="B2648" s="781" t="s">
        <v>2276</v>
      </c>
      <c r="C2648" s="977" t="s">
        <v>2537</v>
      </c>
      <c r="D2648" s="977" t="s">
        <v>1362</v>
      </c>
      <c r="E2648" s="571">
        <v>231</v>
      </c>
      <c r="F2648" s="568">
        <v>245</v>
      </c>
      <c r="G2648" s="568" t="s">
        <v>1535</v>
      </c>
      <c r="H2648" s="568"/>
      <c r="I2648" s="922"/>
      <c r="J2648" s="570" t="s">
        <v>1534</v>
      </c>
      <c r="K2648" s="565"/>
      <c r="L2648" s="675"/>
      <c r="M2648" s="565"/>
      <c r="N2648" s="1078"/>
      <c r="O2648" s="565"/>
      <c r="P2648" s="565"/>
      <c r="Q2648" s="1078"/>
      <c r="R2648" s="1078"/>
      <c r="S2648" s="1078"/>
      <c r="T2648" s="565"/>
      <c r="U2648" s="565"/>
      <c r="V2648" s="565"/>
      <c r="W2648" s="565"/>
      <c r="X2648" s="565"/>
      <c r="Y2648" s="565"/>
      <c r="Z2648" s="565"/>
      <c r="AA2648" s="565"/>
      <c r="AB2648" s="565"/>
      <c r="AC2648" s="565"/>
      <c r="AD2648" s="565"/>
      <c r="AE2648" s="565"/>
      <c r="AF2648" s="565" t="s">
        <v>1524</v>
      </c>
      <c r="AG2648" s="565" t="s">
        <v>942</v>
      </c>
      <c r="AH2648" s="565"/>
      <c r="AI2648" s="1360">
        <v>270.98</v>
      </c>
      <c r="AJ2648" s="580"/>
      <c r="AM2648"/>
      <c r="AO2648" t="e">
        <v>#NAME?</v>
      </c>
    </row>
    <row r="2649" spans="1:41" ht="14.45" customHeight="1" outlineLevel="1" x14ac:dyDescent="0.2">
      <c r="A2649" s="231"/>
      <c r="B2649" s="781" t="s">
        <v>2276</v>
      </c>
      <c r="C2649" s="977" t="s">
        <v>2537</v>
      </c>
      <c r="D2649" s="977" t="s">
        <v>1362</v>
      </c>
      <c r="E2649" s="571">
        <v>231</v>
      </c>
      <c r="F2649" s="568">
        <v>245</v>
      </c>
      <c r="G2649" s="568" t="s">
        <v>1537</v>
      </c>
      <c r="H2649" s="568"/>
      <c r="I2649" s="922"/>
      <c r="J2649" s="570" t="s">
        <v>1536</v>
      </c>
      <c r="K2649" s="565"/>
      <c r="L2649" s="675"/>
      <c r="M2649" s="565"/>
      <c r="N2649" s="1078"/>
      <c r="O2649" s="565"/>
      <c r="P2649" s="565"/>
      <c r="Q2649" s="1078"/>
      <c r="R2649" s="1078"/>
      <c r="S2649" s="1078"/>
      <c r="T2649" s="565"/>
      <c r="U2649" s="565"/>
      <c r="V2649" s="565"/>
      <c r="W2649" s="565"/>
      <c r="X2649" s="565"/>
      <c r="Y2649" s="565"/>
      <c r="Z2649" s="565"/>
      <c r="AA2649" s="565"/>
      <c r="AB2649" s="565"/>
      <c r="AC2649" s="565"/>
      <c r="AD2649" s="565"/>
      <c r="AE2649" s="565"/>
      <c r="AF2649" s="565" t="s">
        <v>1524</v>
      </c>
      <c r="AG2649" s="565" t="s">
        <v>942</v>
      </c>
      <c r="AH2649" s="565"/>
      <c r="AI2649" s="1360">
        <v>270.98</v>
      </c>
      <c r="AJ2649" s="580"/>
      <c r="AM2649"/>
      <c r="AO2649" t="e">
        <v>#NAME?</v>
      </c>
    </row>
    <row r="2650" spans="1:41" ht="14.45" customHeight="1" outlineLevel="1" x14ac:dyDescent="0.2">
      <c r="A2650" s="231"/>
      <c r="B2650" s="781" t="s">
        <v>2276</v>
      </c>
      <c r="C2650" s="977" t="s">
        <v>2537</v>
      </c>
      <c r="D2650" s="977" t="s">
        <v>1362</v>
      </c>
      <c r="E2650" s="571">
        <v>231</v>
      </c>
      <c r="F2650" s="568">
        <v>245</v>
      </c>
      <c r="G2650" s="568" t="s">
        <v>1539</v>
      </c>
      <c r="H2650" s="568"/>
      <c r="I2650" s="922"/>
      <c r="J2650" s="570" t="s">
        <v>1538</v>
      </c>
      <c r="K2650" s="565"/>
      <c r="L2650" s="675"/>
      <c r="M2650" s="565"/>
      <c r="N2650" s="1078"/>
      <c r="O2650" s="565"/>
      <c r="P2650" s="565"/>
      <c r="Q2650" s="1078"/>
      <c r="R2650" s="1078"/>
      <c r="S2650" s="1078"/>
      <c r="T2650" s="565"/>
      <c r="U2650" s="565"/>
      <c r="V2650" s="565"/>
      <c r="W2650" s="565"/>
      <c r="X2650" s="565"/>
      <c r="Y2650" s="565"/>
      <c r="Z2650" s="565"/>
      <c r="AA2650" s="565"/>
      <c r="AB2650" s="565"/>
      <c r="AC2650" s="565"/>
      <c r="AD2650" s="565"/>
      <c r="AE2650" s="565"/>
      <c r="AF2650" s="565" t="s">
        <v>1524</v>
      </c>
      <c r="AG2650" s="565" t="s">
        <v>942</v>
      </c>
      <c r="AH2650" s="565"/>
      <c r="AI2650" s="1360">
        <v>270.98</v>
      </c>
      <c r="AJ2650" s="580"/>
      <c r="AM2650"/>
      <c r="AO2650" t="e">
        <v>#NAME?</v>
      </c>
    </row>
    <row r="2651" spans="1:41" ht="14.45" customHeight="1" outlineLevel="1" x14ac:dyDescent="0.2">
      <c r="A2651" s="231"/>
      <c r="B2651" s="781" t="s">
        <v>2276</v>
      </c>
      <c r="C2651" s="977" t="s">
        <v>2537</v>
      </c>
      <c r="D2651" s="977" t="s">
        <v>1362</v>
      </c>
      <c r="E2651" s="571">
        <v>231</v>
      </c>
      <c r="F2651" s="568">
        <v>245</v>
      </c>
      <c r="G2651" s="568" t="s">
        <v>1541</v>
      </c>
      <c r="H2651" s="568"/>
      <c r="I2651" s="922"/>
      <c r="J2651" s="570" t="s">
        <v>1540</v>
      </c>
      <c r="K2651" s="565"/>
      <c r="L2651" s="675"/>
      <c r="M2651" s="565"/>
      <c r="N2651" s="1078"/>
      <c r="O2651" s="565"/>
      <c r="P2651" s="565"/>
      <c r="Q2651" s="1078"/>
      <c r="R2651" s="1078"/>
      <c r="S2651" s="1078"/>
      <c r="T2651" s="565"/>
      <c r="U2651" s="565"/>
      <c r="V2651" s="565"/>
      <c r="W2651" s="565"/>
      <c r="X2651" s="565"/>
      <c r="Y2651" s="565"/>
      <c r="Z2651" s="565"/>
      <c r="AA2651" s="565"/>
      <c r="AB2651" s="565"/>
      <c r="AC2651" s="565"/>
      <c r="AD2651" s="565"/>
      <c r="AE2651" s="565"/>
      <c r="AF2651" s="565" t="s">
        <v>1524</v>
      </c>
      <c r="AG2651" s="565" t="s">
        <v>942</v>
      </c>
      <c r="AH2651" s="565"/>
      <c r="AI2651" s="1360">
        <v>288.45999999999998</v>
      </c>
      <c r="AJ2651" s="580"/>
      <c r="AM2651"/>
      <c r="AO2651" t="e">
        <v>#NAME?</v>
      </c>
    </row>
    <row r="2652" spans="1:41" ht="14.45" customHeight="1" outlineLevel="1" x14ac:dyDescent="0.2">
      <c r="A2652" s="231"/>
      <c r="B2652" s="781" t="s">
        <v>2276</v>
      </c>
      <c r="C2652" s="977" t="s">
        <v>2537</v>
      </c>
      <c r="D2652" s="977" t="s">
        <v>1362</v>
      </c>
      <c r="E2652" s="571">
        <v>231</v>
      </c>
      <c r="F2652" s="568">
        <v>245</v>
      </c>
      <c r="G2652" s="568" t="s">
        <v>1543</v>
      </c>
      <c r="H2652" s="568"/>
      <c r="I2652" s="922"/>
      <c r="J2652" s="570" t="s">
        <v>1542</v>
      </c>
      <c r="K2652" s="565"/>
      <c r="L2652" s="675"/>
      <c r="M2652" s="565"/>
      <c r="N2652" s="1078"/>
      <c r="O2652" s="565"/>
      <c r="P2652" s="565"/>
      <c r="Q2652" s="1078"/>
      <c r="R2652" s="1078"/>
      <c r="S2652" s="1078"/>
      <c r="T2652" s="565"/>
      <c r="U2652" s="565"/>
      <c r="V2652" s="565"/>
      <c r="W2652" s="565"/>
      <c r="X2652" s="565"/>
      <c r="Y2652" s="565"/>
      <c r="Z2652" s="565"/>
      <c r="AA2652" s="565"/>
      <c r="AB2652" s="565"/>
      <c r="AC2652" s="565"/>
      <c r="AD2652" s="565"/>
      <c r="AE2652" s="565"/>
      <c r="AF2652" s="565" t="s">
        <v>1524</v>
      </c>
      <c r="AG2652" s="565" t="s">
        <v>942</v>
      </c>
      <c r="AH2652" s="565"/>
      <c r="AI2652" s="1360">
        <v>307.02999999999997</v>
      </c>
      <c r="AJ2652" s="580"/>
      <c r="AM2652"/>
      <c r="AO2652" t="e">
        <v>#NAME?</v>
      </c>
    </row>
    <row r="2653" spans="1:41" ht="14.45" customHeight="1" outlineLevel="1" x14ac:dyDescent="0.2">
      <c r="A2653" s="231"/>
      <c r="B2653" s="781" t="s">
        <v>2276</v>
      </c>
      <c r="C2653" s="977" t="s">
        <v>2537</v>
      </c>
      <c r="D2653" s="977" t="s">
        <v>1362</v>
      </c>
      <c r="E2653" s="571">
        <v>231</v>
      </c>
      <c r="F2653" s="568">
        <v>245</v>
      </c>
      <c r="G2653" s="568" t="s">
        <v>1545</v>
      </c>
      <c r="H2653" s="568"/>
      <c r="I2653" s="922"/>
      <c r="J2653" s="570" t="s">
        <v>1544</v>
      </c>
      <c r="K2653" s="565"/>
      <c r="L2653" s="675"/>
      <c r="M2653" s="565"/>
      <c r="N2653" s="1078"/>
      <c r="O2653" s="565"/>
      <c r="P2653" s="565"/>
      <c r="Q2653" s="1078"/>
      <c r="R2653" s="1078"/>
      <c r="S2653" s="1078"/>
      <c r="T2653" s="565"/>
      <c r="U2653" s="565"/>
      <c r="V2653" s="565"/>
      <c r="W2653" s="565"/>
      <c r="X2653" s="565"/>
      <c r="Y2653" s="565"/>
      <c r="Z2653" s="565"/>
      <c r="AA2653" s="565"/>
      <c r="AB2653" s="565"/>
      <c r="AC2653" s="565"/>
      <c r="AD2653" s="565"/>
      <c r="AE2653" s="565"/>
      <c r="AF2653" s="565" t="s">
        <v>1524</v>
      </c>
      <c r="AG2653" s="565" t="s">
        <v>942</v>
      </c>
      <c r="AH2653" s="565"/>
      <c r="AI2653" s="1360">
        <v>307.02999999999997</v>
      </c>
      <c r="AJ2653" s="580"/>
      <c r="AM2653"/>
      <c r="AO2653" t="e">
        <v>#NAME?</v>
      </c>
    </row>
    <row r="2654" spans="1:41" ht="14.45" customHeight="1" outlineLevel="1" x14ac:dyDescent="0.2">
      <c r="A2654" s="231"/>
      <c r="B2654" s="781" t="s">
        <v>2276</v>
      </c>
      <c r="C2654" s="977" t="s">
        <v>2537</v>
      </c>
      <c r="D2654" s="977" t="s">
        <v>1362</v>
      </c>
      <c r="E2654" s="571">
        <v>231</v>
      </c>
      <c r="F2654" s="568">
        <v>245</v>
      </c>
      <c r="G2654" s="568" t="s">
        <v>1547</v>
      </c>
      <c r="H2654" s="568"/>
      <c r="I2654" s="922"/>
      <c r="J2654" s="570" t="s">
        <v>1546</v>
      </c>
      <c r="K2654" s="565"/>
      <c r="L2654" s="675"/>
      <c r="M2654" s="565"/>
      <c r="N2654" s="1078"/>
      <c r="O2654" s="565"/>
      <c r="P2654" s="565"/>
      <c r="Q2654" s="1078"/>
      <c r="R2654" s="1078"/>
      <c r="S2654" s="1078"/>
      <c r="T2654" s="565"/>
      <c r="U2654" s="565"/>
      <c r="V2654" s="565"/>
      <c r="W2654" s="565"/>
      <c r="X2654" s="565"/>
      <c r="Y2654" s="565"/>
      <c r="Z2654" s="565"/>
      <c r="AA2654" s="565"/>
      <c r="AB2654" s="565"/>
      <c r="AC2654" s="565"/>
      <c r="AD2654" s="565"/>
      <c r="AE2654" s="565"/>
      <c r="AF2654" s="565" t="s">
        <v>1524</v>
      </c>
      <c r="AG2654" s="565" t="s">
        <v>942</v>
      </c>
      <c r="AH2654" s="565"/>
      <c r="AI2654" s="1360">
        <v>252.74</v>
      </c>
      <c r="AJ2654" s="580"/>
      <c r="AM2654"/>
      <c r="AO2654" t="e">
        <v>#NAME?</v>
      </c>
    </row>
    <row r="2655" spans="1:41" ht="14.45" customHeight="1" outlineLevel="1" x14ac:dyDescent="0.2">
      <c r="A2655" s="231"/>
      <c r="B2655" s="781" t="s">
        <v>2276</v>
      </c>
      <c r="C2655" s="977" t="s">
        <v>2537</v>
      </c>
      <c r="D2655" s="977" t="s">
        <v>1362</v>
      </c>
      <c r="E2655" s="571">
        <v>231</v>
      </c>
      <c r="F2655" s="568">
        <v>245</v>
      </c>
      <c r="G2655" s="568" t="s">
        <v>1549</v>
      </c>
      <c r="H2655" s="568"/>
      <c r="I2655" s="922"/>
      <c r="J2655" s="570" t="s">
        <v>1548</v>
      </c>
      <c r="K2655" s="565"/>
      <c r="L2655" s="675"/>
      <c r="M2655" s="565"/>
      <c r="N2655" s="1078"/>
      <c r="O2655" s="565"/>
      <c r="P2655" s="565"/>
      <c r="Q2655" s="1078"/>
      <c r="R2655" s="1078"/>
      <c r="S2655" s="1078"/>
      <c r="T2655" s="565"/>
      <c r="U2655" s="565"/>
      <c r="V2655" s="565"/>
      <c r="W2655" s="565"/>
      <c r="X2655" s="565"/>
      <c r="Y2655" s="565"/>
      <c r="Z2655" s="565"/>
      <c r="AA2655" s="565"/>
      <c r="AB2655" s="565"/>
      <c r="AC2655" s="565"/>
      <c r="AD2655" s="565"/>
      <c r="AE2655" s="565"/>
      <c r="AF2655" s="565" t="s">
        <v>1524</v>
      </c>
      <c r="AG2655" s="565" t="s">
        <v>942</v>
      </c>
      <c r="AH2655" s="565"/>
      <c r="AI2655" s="1360">
        <v>252.74</v>
      </c>
      <c r="AJ2655" s="580"/>
      <c r="AM2655"/>
      <c r="AO2655" t="e">
        <v>#NAME?</v>
      </c>
    </row>
    <row r="2656" spans="1:41" ht="14.45" customHeight="1" outlineLevel="1" x14ac:dyDescent="0.2">
      <c r="A2656" s="231"/>
      <c r="B2656" s="781" t="s">
        <v>2276</v>
      </c>
      <c r="C2656" s="977" t="s">
        <v>2537</v>
      </c>
      <c r="D2656" s="977" t="s">
        <v>1362</v>
      </c>
      <c r="E2656" s="571">
        <v>231</v>
      </c>
      <c r="F2656" s="568">
        <v>245</v>
      </c>
      <c r="G2656" s="568" t="s">
        <v>1551</v>
      </c>
      <c r="H2656" s="568"/>
      <c r="I2656" s="922"/>
      <c r="J2656" s="570" t="s">
        <v>1550</v>
      </c>
      <c r="K2656" s="565"/>
      <c r="L2656" s="675"/>
      <c r="M2656" s="565"/>
      <c r="N2656" s="1078"/>
      <c r="O2656" s="565"/>
      <c r="P2656" s="565"/>
      <c r="Q2656" s="1078"/>
      <c r="R2656" s="1078"/>
      <c r="S2656" s="1078"/>
      <c r="T2656" s="565"/>
      <c r="U2656" s="565"/>
      <c r="V2656" s="565"/>
      <c r="W2656" s="565"/>
      <c r="X2656" s="565"/>
      <c r="Y2656" s="565"/>
      <c r="Z2656" s="565"/>
      <c r="AA2656" s="565"/>
      <c r="AB2656" s="565"/>
      <c r="AC2656" s="565"/>
      <c r="AD2656" s="565"/>
      <c r="AE2656" s="565"/>
      <c r="AF2656" s="565" t="s">
        <v>1524</v>
      </c>
      <c r="AG2656" s="565" t="s">
        <v>942</v>
      </c>
      <c r="AH2656" s="565"/>
      <c r="AI2656" s="1360">
        <v>252.74</v>
      </c>
      <c r="AJ2656" s="580"/>
      <c r="AM2656"/>
      <c r="AO2656" t="e">
        <v>#NAME?</v>
      </c>
    </row>
    <row r="2657" spans="1:41" ht="14.45" customHeight="1" outlineLevel="1" x14ac:dyDescent="0.2">
      <c r="A2657" s="231"/>
      <c r="B2657" s="781" t="s">
        <v>2276</v>
      </c>
      <c r="C2657" s="977" t="s">
        <v>2537</v>
      </c>
      <c r="D2657" s="977" t="s">
        <v>1362</v>
      </c>
      <c r="E2657" s="571">
        <v>231</v>
      </c>
      <c r="F2657" s="568">
        <v>245</v>
      </c>
      <c r="G2657" s="568" t="s">
        <v>1553</v>
      </c>
      <c r="H2657" s="568"/>
      <c r="I2657" s="922"/>
      <c r="J2657" s="570" t="s">
        <v>1552</v>
      </c>
      <c r="K2657" s="565"/>
      <c r="L2657" s="675"/>
      <c r="M2657" s="565"/>
      <c r="N2657" s="1078"/>
      <c r="O2657" s="565"/>
      <c r="P2657" s="565"/>
      <c r="Q2657" s="1078"/>
      <c r="R2657" s="1078"/>
      <c r="S2657" s="1078"/>
      <c r="T2657" s="565"/>
      <c r="U2657" s="565"/>
      <c r="V2657" s="565"/>
      <c r="W2657" s="565"/>
      <c r="X2657" s="565"/>
      <c r="Y2657" s="565"/>
      <c r="Z2657" s="565"/>
      <c r="AA2657" s="565"/>
      <c r="AB2657" s="565"/>
      <c r="AC2657" s="565"/>
      <c r="AD2657" s="565"/>
      <c r="AE2657" s="565"/>
      <c r="AF2657" s="565" t="s">
        <v>1524</v>
      </c>
      <c r="AG2657" s="565" t="s">
        <v>942</v>
      </c>
      <c r="AH2657" s="565"/>
      <c r="AI2657" s="1360">
        <v>252.74</v>
      </c>
      <c r="AJ2657" s="580"/>
      <c r="AM2657"/>
      <c r="AO2657" t="e">
        <v>#NAME?</v>
      </c>
    </row>
    <row r="2658" spans="1:41" ht="14.45" customHeight="1" outlineLevel="1" x14ac:dyDescent="0.2">
      <c r="A2658" s="793"/>
      <c r="B2658" s="783" t="s">
        <v>2276</v>
      </c>
      <c r="C2658" s="982" t="s">
        <v>2537</v>
      </c>
      <c r="D2658" s="982" t="s">
        <v>1362</v>
      </c>
      <c r="E2658" s="579" t="s">
        <v>698</v>
      </c>
      <c r="F2658" s="576"/>
      <c r="G2658" s="603" t="s">
        <v>1555</v>
      </c>
      <c r="H2658" s="576"/>
      <c r="I2658" s="926"/>
      <c r="J2658" s="601" t="s">
        <v>1554</v>
      </c>
      <c r="K2658" s="602"/>
      <c r="L2658" s="677"/>
      <c r="M2658" s="602"/>
      <c r="N2658" s="1084"/>
      <c r="O2658" s="602"/>
      <c r="P2658" s="602"/>
      <c r="Q2658" s="1084"/>
      <c r="R2658" s="1084"/>
      <c r="S2658" s="1084"/>
      <c r="T2658" s="602"/>
      <c r="U2658" s="602"/>
      <c r="V2658" s="602"/>
      <c r="W2658" s="602"/>
      <c r="X2658" s="602"/>
      <c r="Y2658" s="602"/>
      <c r="Z2658" s="602"/>
      <c r="AA2658" s="602"/>
      <c r="AB2658" s="602"/>
      <c r="AC2658" s="602"/>
      <c r="AD2658" s="602"/>
      <c r="AE2658" s="602"/>
      <c r="AF2658" s="602" t="s">
        <v>1114</v>
      </c>
      <c r="AG2658" s="602" t="s">
        <v>1118</v>
      </c>
      <c r="AH2658" s="602"/>
      <c r="AI2658" s="599"/>
      <c r="AJ2658" s="585"/>
      <c r="AM2658"/>
      <c r="AO2658" t="e">
        <v>#NAME?</v>
      </c>
    </row>
    <row r="2659" spans="1:41" ht="14.45" customHeight="1" outlineLevel="1" x14ac:dyDescent="0.2">
      <c r="A2659" s="231"/>
      <c r="B2659" s="781" t="s">
        <v>2276</v>
      </c>
      <c r="C2659" s="977" t="s">
        <v>2537</v>
      </c>
      <c r="D2659" s="977" t="s">
        <v>1362</v>
      </c>
      <c r="E2659" s="571">
        <v>231</v>
      </c>
      <c r="F2659" s="568">
        <v>245</v>
      </c>
      <c r="G2659" s="568" t="s">
        <v>1557</v>
      </c>
      <c r="H2659" s="568"/>
      <c r="I2659" s="922"/>
      <c r="J2659" s="570" t="s">
        <v>1556</v>
      </c>
      <c r="K2659" s="565"/>
      <c r="L2659" s="675"/>
      <c r="M2659" s="565"/>
      <c r="N2659" s="1078"/>
      <c r="O2659" s="565"/>
      <c r="P2659" s="565"/>
      <c r="Q2659" s="1078"/>
      <c r="R2659" s="1078"/>
      <c r="S2659" s="1078"/>
      <c r="T2659" s="565"/>
      <c r="U2659" s="565"/>
      <c r="V2659" s="565"/>
      <c r="W2659" s="565"/>
      <c r="X2659" s="565"/>
      <c r="Y2659" s="565"/>
      <c r="Z2659" s="565"/>
      <c r="AA2659" s="565"/>
      <c r="AB2659" s="565"/>
      <c r="AC2659" s="565"/>
      <c r="AD2659" s="565"/>
      <c r="AE2659" s="565"/>
      <c r="AF2659" s="565" t="s">
        <v>1524</v>
      </c>
      <c r="AG2659" s="565" t="s">
        <v>942</v>
      </c>
      <c r="AH2659" s="565"/>
      <c r="AI2659" s="1360">
        <v>128.47</v>
      </c>
      <c r="AJ2659" s="580"/>
      <c r="AM2659"/>
      <c r="AO2659" t="e">
        <v>#NAME?</v>
      </c>
    </row>
    <row r="2660" spans="1:41" ht="14.45" customHeight="1" outlineLevel="1" x14ac:dyDescent="0.2">
      <c r="A2660" s="231"/>
      <c r="B2660" s="781" t="s">
        <v>2276</v>
      </c>
      <c r="C2660" s="977" t="s">
        <v>2537</v>
      </c>
      <c r="D2660" s="977" t="s">
        <v>1362</v>
      </c>
      <c r="E2660" s="571">
        <v>231</v>
      </c>
      <c r="F2660" s="568">
        <v>245</v>
      </c>
      <c r="G2660" s="568" t="s">
        <v>1559</v>
      </c>
      <c r="H2660" s="568"/>
      <c r="I2660" s="922"/>
      <c r="J2660" s="570" t="s">
        <v>1558</v>
      </c>
      <c r="K2660" s="565"/>
      <c r="L2660" s="675"/>
      <c r="M2660" s="565"/>
      <c r="N2660" s="1078"/>
      <c r="O2660" s="565"/>
      <c r="P2660" s="565"/>
      <c r="Q2660" s="1078"/>
      <c r="R2660" s="1078"/>
      <c r="S2660" s="1078"/>
      <c r="T2660" s="565"/>
      <c r="U2660" s="565"/>
      <c r="V2660" s="565"/>
      <c r="W2660" s="565"/>
      <c r="X2660" s="565"/>
      <c r="Y2660" s="565"/>
      <c r="Z2660" s="565"/>
      <c r="AA2660" s="565"/>
      <c r="AB2660" s="565"/>
      <c r="AC2660" s="565"/>
      <c r="AD2660" s="565"/>
      <c r="AE2660" s="565"/>
      <c r="AF2660" s="565" t="s">
        <v>1524</v>
      </c>
      <c r="AG2660" s="565" t="s">
        <v>942</v>
      </c>
      <c r="AH2660" s="565"/>
      <c r="AI2660" s="1360">
        <v>128.47</v>
      </c>
      <c r="AJ2660" s="580"/>
      <c r="AM2660"/>
      <c r="AO2660" t="e">
        <v>#NAME?</v>
      </c>
    </row>
    <row r="2661" spans="1:41" ht="14.45" customHeight="1" outlineLevel="1" x14ac:dyDescent="0.2">
      <c r="A2661" s="231"/>
      <c r="B2661" s="781" t="s">
        <v>2276</v>
      </c>
      <c r="C2661" s="977" t="s">
        <v>2537</v>
      </c>
      <c r="D2661" s="977" t="s">
        <v>1362</v>
      </c>
      <c r="E2661" s="571">
        <v>231</v>
      </c>
      <c r="F2661" s="568">
        <v>245</v>
      </c>
      <c r="G2661" s="568" t="s">
        <v>1561</v>
      </c>
      <c r="H2661" s="568"/>
      <c r="I2661" s="922"/>
      <c r="J2661" s="570" t="s">
        <v>1560</v>
      </c>
      <c r="K2661" s="565"/>
      <c r="L2661" s="675"/>
      <c r="M2661" s="565"/>
      <c r="N2661" s="1078"/>
      <c r="O2661" s="565"/>
      <c r="P2661" s="565"/>
      <c r="Q2661" s="1078"/>
      <c r="R2661" s="1078"/>
      <c r="S2661" s="1078"/>
      <c r="T2661" s="565"/>
      <c r="U2661" s="565"/>
      <c r="V2661" s="565"/>
      <c r="W2661" s="565"/>
      <c r="X2661" s="565"/>
      <c r="Y2661" s="565"/>
      <c r="Z2661" s="565"/>
      <c r="AA2661" s="565"/>
      <c r="AB2661" s="565"/>
      <c r="AC2661" s="565"/>
      <c r="AD2661" s="565"/>
      <c r="AE2661" s="565"/>
      <c r="AF2661" s="565" t="s">
        <v>1524</v>
      </c>
      <c r="AG2661" s="565" t="s">
        <v>942</v>
      </c>
      <c r="AH2661" s="565"/>
      <c r="AI2661" s="1360">
        <v>201.33</v>
      </c>
      <c r="AJ2661" s="580"/>
      <c r="AM2661"/>
      <c r="AO2661" t="e">
        <v>#NAME?</v>
      </c>
    </row>
    <row r="2662" spans="1:41" ht="14.45" customHeight="1" outlineLevel="1" x14ac:dyDescent="0.2">
      <c r="A2662" s="231"/>
      <c r="B2662" s="781" t="s">
        <v>2276</v>
      </c>
      <c r="C2662" s="977" t="s">
        <v>2537</v>
      </c>
      <c r="D2662" s="977" t="s">
        <v>1362</v>
      </c>
      <c r="E2662" s="571">
        <v>231</v>
      </c>
      <c r="F2662" s="568">
        <v>245</v>
      </c>
      <c r="G2662" s="568" t="s">
        <v>1563</v>
      </c>
      <c r="H2662" s="568"/>
      <c r="I2662" s="922"/>
      <c r="J2662" s="570" t="s">
        <v>1562</v>
      </c>
      <c r="K2662" s="565"/>
      <c r="L2662" s="675"/>
      <c r="M2662" s="565"/>
      <c r="N2662" s="1078"/>
      <c r="O2662" s="565"/>
      <c r="P2662" s="565"/>
      <c r="Q2662" s="1078"/>
      <c r="R2662" s="1078"/>
      <c r="S2662" s="1078"/>
      <c r="T2662" s="565"/>
      <c r="U2662" s="565"/>
      <c r="V2662" s="565"/>
      <c r="W2662" s="565"/>
      <c r="X2662" s="565"/>
      <c r="Y2662" s="565"/>
      <c r="Z2662" s="565"/>
      <c r="AA2662" s="565"/>
      <c r="AB2662" s="565"/>
      <c r="AC2662" s="565"/>
      <c r="AD2662" s="565"/>
      <c r="AE2662" s="565"/>
      <c r="AF2662" s="565" t="s">
        <v>1524</v>
      </c>
      <c r="AG2662" s="565" t="s">
        <v>942</v>
      </c>
      <c r="AH2662" s="565"/>
      <c r="AI2662" s="1360">
        <v>201.33</v>
      </c>
      <c r="AJ2662" s="580"/>
      <c r="AM2662"/>
      <c r="AO2662" t="e">
        <v>#NAME?</v>
      </c>
    </row>
    <row r="2663" spans="1:41" ht="14.45" customHeight="1" outlineLevel="1" x14ac:dyDescent="0.2">
      <c r="A2663" s="231"/>
      <c r="B2663" s="781" t="s">
        <v>2276</v>
      </c>
      <c r="C2663" s="977" t="s">
        <v>2537</v>
      </c>
      <c r="D2663" s="977" t="s">
        <v>1362</v>
      </c>
      <c r="E2663" s="571">
        <v>231</v>
      </c>
      <c r="F2663" s="568">
        <v>245</v>
      </c>
      <c r="G2663" s="568" t="s">
        <v>1565</v>
      </c>
      <c r="H2663" s="568"/>
      <c r="I2663" s="922"/>
      <c r="J2663" s="570" t="s">
        <v>1564</v>
      </c>
      <c r="K2663" s="565"/>
      <c r="L2663" s="675"/>
      <c r="M2663" s="565"/>
      <c r="N2663" s="1078"/>
      <c r="O2663" s="565"/>
      <c r="P2663" s="565"/>
      <c r="Q2663" s="1078"/>
      <c r="R2663" s="1078"/>
      <c r="S2663" s="1078"/>
      <c r="T2663" s="565"/>
      <c r="U2663" s="565"/>
      <c r="V2663" s="565"/>
      <c r="W2663" s="565"/>
      <c r="X2663" s="565"/>
      <c r="Y2663" s="565"/>
      <c r="Z2663" s="565"/>
      <c r="AA2663" s="565"/>
      <c r="AB2663" s="565"/>
      <c r="AC2663" s="565"/>
      <c r="AD2663" s="565"/>
      <c r="AE2663" s="565"/>
      <c r="AF2663" s="565" t="s">
        <v>1524</v>
      </c>
      <c r="AG2663" s="565" t="s">
        <v>942</v>
      </c>
      <c r="AH2663" s="565"/>
      <c r="AI2663" s="1360">
        <v>328.83</v>
      </c>
      <c r="AJ2663" s="580"/>
      <c r="AM2663"/>
      <c r="AO2663" t="e">
        <v>#NAME?</v>
      </c>
    </row>
    <row r="2664" spans="1:41" ht="14.45" customHeight="1" outlineLevel="1" x14ac:dyDescent="0.2">
      <c r="A2664" s="793"/>
      <c r="B2664" s="783" t="s">
        <v>2276</v>
      </c>
      <c r="C2664" s="982" t="s">
        <v>2537</v>
      </c>
      <c r="D2664" s="982" t="s">
        <v>1362</v>
      </c>
      <c r="E2664" s="579" t="s">
        <v>698</v>
      </c>
      <c r="F2664" s="576"/>
      <c r="G2664" s="603" t="s">
        <v>1567</v>
      </c>
      <c r="H2664" s="576"/>
      <c r="I2664" s="926"/>
      <c r="J2664" s="601" t="s">
        <v>1566</v>
      </c>
      <c r="K2664" s="602"/>
      <c r="L2664" s="677"/>
      <c r="M2664" s="602"/>
      <c r="N2664" s="1084"/>
      <c r="O2664" s="602"/>
      <c r="P2664" s="602"/>
      <c r="Q2664" s="1084"/>
      <c r="R2664" s="1084"/>
      <c r="S2664" s="1084"/>
      <c r="T2664" s="602"/>
      <c r="U2664" s="602"/>
      <c r="V2664" s="602"/>
      <c r="W2664" s="602"/>
      <c r="X2664" s="602"/>
      <c r="Y2664" s="602"/>
      <c r="Z2664" s="602"/>
      <c r="AA2664" s="602"/>
      <c r="AB2664" s="602"/>
      <c r="AC2664" s="602"/>
      <c r="AD2664" s="602"/>
      <c r="AE2664" s="602"/>
      <c r="AF2664" s="602" t="s">
        <v>1114</v>
      </c>
      <c r="AG2664" s="602" t="s">
        <v>1118</v>
      </c>
      <c r="AH2664" s="602"/>
      <c r="AI2664" s="599"/>
      <c r="AJ2664" s="585"/>
      <c r="AM2664"/>
      <c r="AO2664" t="e">
        <v>#NAME?</v>
      </c>
    </row>
    <row r="2665" spans="1:41" ht="14.45" customHeight="1" outlineLevel="1" x14ac:dyDescent="0.2">
      <c r="A2665" s="231"/>
      <c r="B2665" s="781" t="s">
        <v>2276</v>
      </c>
      <c r="C2665" s="977" t="s">
        <v>2537</v>
      </c>
      <c r="D2665" s="977" t="s">
        <v>1362</v>
      </c>
      <c r="E2665" s="571">
        <v>231</v>
      </c>
      <c r="F2665" s="568">
        <v>245</v>
      </c>
      <c r="G2665" s="568" t="s">
        <v>1569</v>
      </c>
      <c r="H2665" s="568"/>
      <c r="I2665" s="922"/>
      <c r="J2665" s="570" t="s">
        <v>1568</v>
      </c>
      <c r="K2665" s="565"/>
      <c r="L2665" s="675"/>
      <c r="M2665" s="565"/>
      <c r="N2665" s="1078"/>
      <c r="O2665" s="565"/>
      <c r="P2665" s="565"/>
      <c r="Q2665" s="1078"/>
      <c r="R2665" s="1078"/>
      <c r="S2665" s="1078"/>
      <c r="T2665" s="565"/>
      <c r="U2665" s="565"/>
      <c r="V2665" s="565"/>
      <c r="W2665" s="565"/>
      <c r="X2665" s="565"/>
      <c r="Y2665" s="565"/>
      <c r="Z2665" s="565"/>
      <c r="AA2665" s="565"/>
      <c r="AB2665" s="565"/>
      <c r="AC2665" s="565"/>
      <c r="AD2665" s="565"/>
      <c r="AE2665" s="565"/>
      <c r="AF2665" s="565"/>
      <c r="AG2665" s="565" t="s">
        <v>942</v>
      </c>
      <c r="AH2665" s="565"/>
      <c r="AI2665" s="1360">
        <v>199.91</v>
      </c>
      <c r="AJ2665" s="580"/>
      <c r="AM2665"/>
      <c r="AO2665" t="e">
        <v>#NAME?</v>
      </c>
    </row>
    <row r="2666" spans="1:41" ht="14.45" customHeight="1" outlineLevel="1" x14ac:dyDescent="0.2">
      <c r="A2666" s="231"/>
      <c r="B2666" s="781" t="s">
        <v>2276</v>
      </c>
      <c r="C2666" s="977" t="s">
        <v>2537</v>
      </c>
      <c r="D2666" s="977" t="s">
        <v>1362</v>
      </c>
      <c r="E2666" s="571">
        <v>231</v>
      </c>
      <c r="F2666" s="568">
        <v>245</v>
      </c>
      <c r="G2666" s="568" t="s">
        <v>1571</v>
      </c>
      <c r="H2666" s="568"/>
      <c r="I2666" s="922"/>
      <c r="J2666" s="570" t="s">
        <v>1570</v>
      </c>
      <c r="K2666" s="565"/>
      <c r="L2666" s="675"/>
      <c r="M2666" s="565"/>
      <c r="N2666" s="1078"/>
      <c r="O2666" s="565"/>
      <c r="P2666" s="565"/>
      <c r="Q2666" s="1078"/>
      <c r="R2666" s="1078"/>
      <c r="S2666" s="1078"/>
      <c r="T2666" s="565"/>
      <c r="U2666" s="565"/>
      <c r="V2666" s="565"/>
      <c r="W2666" s="565"/>
      <c r="X2666" s="565"/>
      <c r="Y2666" s="565"/>
      <c r="Z2666" s="565"/>
      <c r="AA2666" s="565"/>
      <c r="AB2666" s="565"/>
      <c r="AC2666" s="565"/>
      <c r="AD2666" s="565"/>
      <c r="AE2666" s="565"/>
      <c r="AF2666" s="565"/>
      <c r="AG2666" s="565" t="s">
        <v>942</v>
      </c>
      <c r="AH2666" s="565"/>
      <c r="AI2666" s="1360">
        <v>199.91</v>
      </c>
      <c r="AJ2666" s="580"/>
      <c r="AM2666"/>
      <c r="AO2666" t="e">
        <v>#NAME?</v>
      </c>
    </row>
    <row r="2667" spans="1:41" ht="14.45" customHeight="1" outlineLevel="1" x14ac:dyDescent="0.2">
      <c r="A2667" s="231"/>
      <c r="B2667" s="781" t="s">
        <v>2276</v>
      </c>
      <c r="C2667" s="977" t="s">
        <v>2537</v>
      </c>
      <c r="D2667" s="977" t="s">
        <v>1362</v>
      </c>
      <c r="E2667" s="571">
        <v>231</v>
      </c>
      <c r="F2667" s="568">
        <v>245</v>
      </c>
      <c r="G2667" s="568" t="s">
        <v>1573</v>
      </c>
      <c r="H2667" s="568"/>
      <c r="I2667" s="922"/>
      <c r="J2667" s="570" t="s">
        <v>1572</v>
      </c>
      <c r="K2667" s="565"/>
      <c r="L2667" s="675"/>
      <c r="M2667" s="565"/>
      <c r="N2667" s="1078"/>
      <c r="O2667" s="565"/>
      <c r="P2667" s="565"/>
      <c r="Q2667" s="1078"/>
      <c r="R2667" s="1078"/>
      <c r="S2667" s="1078"/>
      <c r="T2667" s="565"/>
      <c r="U2667" s="565"/>
      <c r="V2667" s="565"/>
      <c r="W2667" s="565"/>
      <c r="X2667" s="565"/>
      <c r="Y2667" s="565"/>
      <c r="Z2667" s="565"/>
      <c r="AA2667" s="565"/>
      <c r="AB2667" s="565"/>
      <c r="AC2667" s="565"/>
      <c r="AD2667" s="565"/>
      <c r="AE2667" s="565"/>
      <c r="AF2667" s="565"/>
      <c r="AG2667" s="565" t="s">
        <v>942</v>
      </c>
      <c r="AH2667" s="565"/>
      <c r="AI2667" s="1360">
        <v>274.2</v>
      </c>
      <c r="AJ2667" s="580"/>
      <c r="AM2667"/>
      <c r="AO2667" t="e">
        <v>#NAME?</v>
      </c>
    </row>
    <row r="2668" spans="1:41" ht="14.45" customHeight="1" outlineLevel="1" x14ac:dyDescent="0.2">
      <c r="A2668" s="793"/>
      <c r="B2668" s="783" t="s">
        <v>2276</v>
      </c>
      <c r="C2668" s="982" t="s">
        <v>2537</v>
      </c>
      <c r="D2668" s="982" t="s">
        <v>1362</v>
      </c>
      <c r="E2668" s="579" t="s">
        <v>698</v>
      </c>
      <c r="F2668" s="576"/>
      <c r="G2668" s="603" t="s">
        <v>1575</v>
      </c>
      <c r="H2668" s="576"/>
      <c r="I2668" s="926"/>
      <c r="J2668" s="601" t="s">
        <v>1574</v>
      </c>
      <c r="K2668" s="602"/>
      <c r="L2668" s="677"/>
      <c r="M2668" s="602"/>
      <c r="N2668" s="1084"/>
      <c r="O2668" s="602"/>
      <c r="P2668" s="602"/>
      <c r="Q2668" s="1084"/>
      <c r="R2668" s="1084"/>
      <c r="S2668" s="1084"/>
      <c r="T2668" s="602"/>
      <c r="U2668" s="602"/>
      <c r="V2668" s="602"/>
      <c r="W2668" s="602"/>
      <c r="X2668" s="602"/>
      <c r="Y2668" s="602"/>
      <c r="Z2668" s="602"/>
      <c r="AA2668" s="602"/>
      <c r="AB2668" s="602"/>
      <c r="AC2668" s="602"/>
      <c r="AD2668" s="602"/>
      <c r="AE2668" s="602"/>
      <c r="AF2668" s="602" t="s">
        <v>1114</v>
      </c>
      <c r="AG2668" s="602" t="s">
        <v>1118</v>
      </c>
      <c r="AH2668" s="602"/>
      <c r="AI2668" s="599"/>
      <c r="AJ2668" s="585"/>
      <c r="AM2668"/>
      <c r="AO2668" t="e">
        <v>#NAME?</v>
      </c>
    </row>
    <row r="2669" spans="1:41" ht="14.45" customHeight="1" outlineLevel="1" x14ac:dyDescent="0.2">
      <c r="A2669" s="231"/>
      <c r="B2669" s="781" t="s">
        <v>2276</v>
      </c>
      <c r="C2669" s="977" t="s">
        <v>2537</v>
      </c>
      <c r="D2669" s="977" t="s">
        <v>1362</v>
      </c>
      <c r="E2669" s="571">
        <v>231</v>
      </c>
      <c r="F2669" s="568">
        <v>245</v>
      </c>
      <c r="G2669" s="568" t="s">
        <v>1577</v>
      </c>
      <c r="H2669" s="568"/>
      <c r="I2669" s="922"/>
      <c r="J2669" s="570" t="s">
        <v>1576</v>
      </c>
      <c r="K2669" s="565"/>
      <c r="L2669" s="675"/>
      <c r="M2669" s="565"/>
      <c r="N2669" s="1078"/>
      <c r="O2669" s="565"/>
      <c r="P2669" s="565"/>
      <c r="Q2669" s="1078"/>
      <c r="R2669" s="1078"/>
      <c r="S2669" s="1078"/>
      <c r="T2669" s="565"/>
      <c r="U2669" s="565"/>
      <c r="V2669" s="565"/>
      <c r="W2669" s="565"/>
      <c r="X2669" s="565"/>
      <c r="Y2669" s="565"/>
      <c r="Z2669" s="565"/>
      <c r="AA2669" s="565"/>
      <c r="AB2669" s="565"/>
      <c r="AC2669" s="565"/>
      <c r="AD2669" s="565"/>
      <c r="AE2669" s="565"/>
      <c r="AF2669" s="565"/>
      <c r="AG2669" s="565" t="s">
        <v>942</v>
      </c>
      <c r="AH2669" s="565"/>
      <c r="AI2669" s="1360">
        <v>5.67</v>
      </c>
      <c r="AJ2669" s="580"/>
      <c r="AM2669"/>
      <c r="AO2669" t="e">
        <v>#NAME?</v>
      </c>
    </row>
    <row r="2670" spans="1:41" ht="14.45" customHeight="1" outlineLevel="1" x14ac:dyDescent="0.2">
      <c r="A2670" s="797"/>
      <c r="B2670" s="811" t="s">
        <v>2276</v>
      </c>
      <c r="C2670" s="989" t="s">
        <v>2537</v>
      </c>
      <c r="D2670" s="989" t="s">
        <v>1362</v>
      </c>
      <c r="E2670" s="583" t="s">
        <v>698</v>
      </c>
      <c r="F2670" s="582"/>
      <c r="G2670" s="582"/>
      <c r="H2670" s="582"/>
      <c r="I2670" s="924" t="s">
        <v>587</v>
      </c>
      <c r="J2670" s="604" t="s">
        <v>1863</v>
      </c>
      <c r="K2670" s="567"/>
      <c r="L2670" s="676"/>
      <c r="M2670" s="567"/>
      <c r="N2670" s="1079"/>
      <c r="O2670" s="567"/>
      <c r="P2670" s="567"/>
      <c r="Q2670" s="1079"/>
      <c r="R2670" s="1079"/>
      <c r="S2670" s="1079"/>
      <c r="T2670" s="567"/>
      <c r="U2670" s="567"/>
      <c r="V2670" s="567"/>
      <c r="W2670" s="567"/>
      <c r="X2670" s="567"/>
      <c r="Y2670" s="567"/>
      <c r="Z2670" s="567"/>
      <c r="AA2670" s="567"/>
      <c r="AB2670" s="567"/>
      <c r="AC2670" s="567"/>
      <c r="AD2670" s="567"/>
      <c r="AE2670" s="567"/>
      <c r="AF2670" s="567"/>
      <c r="AG2670" s="567"/>
      <c r="AH2670" s="567"/>
      <c r="AI2670" s="1364"/>
      <c r="AJ2670" s="584"/>
      <c r="AM2670"/>
      <c r="AO2670" t="e">
        <v>#NAME?</v>
      </c>
    </row>
    <row r="2671" spans="1:41" ht="16.5" customHeight="1" x14ac:dyDescent="0.25">
      <c r="A2671" s="793"/>
      <c r="B2671" s="809" t="s">
        <v>2276</v>
      </c>
      <c r="C2671" s="988" t="s">
        <v>2537</v>
      </c>
      <c r="D2671" s="988" t="s">
        <v>1767</v>
      </c>
      <c r="E2671" s="600" t="s">
        <v>698</v>
      </c>
      <c r="F2671" s="600"/>
      <c r="G2671" s="600"/>
      <c r="H2671" s="586"/>
      <c r="I2671" s="925"/>
      <c r="J2671" s="589" t="s">
        <v>1767</v>
      </c>
      <c r="K2671" s="586"/>
      <c r="L2671" s="673"/>
      <c r="M2671" s="586"/>
      <c r="N2671" s="1080"/>
      <c r="O2671" s="586"/>
      <c r="P2671" s="586"/>
      <c r="Q2671" s="1080"/>
      <c r="R2671" s="1080"/>
      <c r="S2671" s="1080"/>
      <c r="T2671" s="586"/>
      <c r="U2671" s="586"/>
      <c r="V2671" s="586"/>
      <c r="W2671" s="586"/>
      <c r="X2671" s="586"/>
      <c r="Y2671" s="586"/>
      <c r="Z2671" s="586"/>
      <c r="AA2671" s="586"/>
      <c r="AB2671" s="586"/>
      <c r="AC2671" s="586"/>
      <c r="AD2671" s="586"/>
      <c r="AE2671" s="586"/>
      <c r="AF2671" s="586"/>
      <c r="AG2671" s="586"/>
      <c r="AH2671" s="586"/>
      <c r="AI2671" s="612"/>
      <c r="AJ2671" s="587"/>
      <c r="AM2671"/>
      <c r="AO2671" t="e">
        <v>#NAME?</v>
      </c>
    </row>
    <row r="2672" spans="1:41" ht="12" customHeight="1" x14ac:dyDescent="0.2">
      <c r="A2672" s="231" t="s">
        <v>2325</v>
      </c>
      <c r="B2672" s="783" t="s">
        <v>2276</v>
      </c>
      <c r="C2672" s="982" t="s">
        <v>2537</v>
      </c>
      <c r="D2672" s="982" t="s">
        <v>1767</v>
      </c>
      <c r="E2672" s="208">
        <v>232</v>
      </c>
      <c r="F2672" s="208">
        <v>249</v>
      </c>
      <c r="G2672" s="208" t="s">
        <v>1881</v>
      </c>
      <c r="H2672" s="142" t="s">
        <v>2306</v>
      </c>
      <c r="I2672" s="928"/>
      <c r="J2672" s="577" t="s">
        <v>2308</v>
      </c>
      <c r="K2672" s="937">
        <v>6400</v>
      </c>
      <c r="L2672" s="678" t="s">
        <v>2310</v>
      </c>
      <c r="M2672" s="678" t="s">
        <v>2311</v>
      </c>
      <c r="N2672" s="2"/>
      <c r="O2672" s="1"/>
      <c r="P2672" s="1"/>
      <c r="Q2672" s="2"/>
      <c r="R2672" s="2"/>
      <c r="S2672" s="2"/>
      <c r="T2672" s="1"/>
      <c r="U2672" s="704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363">
        <v>173359.99854286356</v>
      </c>
      <c r="AI2672" s="598"/>
      <c r="AJ2672" s="594"/>
      <c r="AM2672" s="751" t="s">
        <v>2604</v>
      </c>
      <c r="AN2672" t="b">
        <v>0</v>
      </c>
      <c r="AO2672" t="e">
        <v>#NAME?</v>
      </c>
    </row>
    <row r="2673" spans="1:41" ht="14.45" customHeight="1" outlineLevel="1" x14ac:dyDescent="0.2">
      <c r="A2673" s="231"/>
      <c r="B2673" s="781" t="s">
        <v>2276</v>
      </c>
      <c r="C2673" s="977" t="s">
        <v>2537</v>
      </c>
      <c r="D2673" s="977" t="s">
        <v>1767</v>
      </c>
      <c r="E2673" s="579">
        <v>232</v>
      </c>
      <c r="F2673" s="576">
        <v>249</v>
      </c>
      <c r="G2673" s="576" t="s">
        <v>1578</v>
      </c>
      <c r="H2673" s="576"/>
      <c r="I2673" s="926"/>
      <c r="J2673" s="577" t="s">
        <v>955</v>
      </c>
      <c r="K2673" s="578"/>
      <c r="L2673" s="674"/>
      <c r="M2673" s="578"/>
      <c r="N2673" s="1081"/>
      <c r="O2673" s="578"/>
      <c r="P2673" s="578"/>
      <c r="Q2673" s="1081"/>
      <c r="R2673" s="1081"/>
      <c r="S2673" s="1081"/>
      <c r="T2673" s="578"/>
      <c r="U2673" s="578"/>
      <c r="V2673" s="578"/>
      <c r="W2673" s="578"/>
      <c r="X2673" s="578"/>
      <c r="Y2673" s="578"/>
      <c r="Z2673" s="578"/>
      <c r="AA2673" s="578"/>
      <c r="AB2673" s="578"/>
      <c r="AC2673" s="578"/>
      <c r="AD2673" s="578"/>
      <c r="AE2673" s="578"/>
      <c r="AF2673" s="578"/>
      <c r="AG2673" s="578" t="s">
        <v>770</v>
      </c>
      <c r="AH2673" s="578"/>
      <c r="AI2673" s="1360">
        <v>42.558448769984388</v>
      </c>
      <c r="AJ2673" s="585"/>
      <c r="AM2673"/>
      <c r="AO2673" t="e">
        <v>#NAME?</v>
      </c>
    </row>
    <row r="2674" spans="1:41" ht="14.45" customHeight="1" outlineLevel="1" x14ac:dyDescent="0.2">
      <c r="A2674" s="231"/>
      <c r="B2674" s="781" t="s">
        <v>2276</v>
      </c>
      <c r="C2674" s="977" t="s">
        <v>2537</v>
      </c>
      <c r="D2674" s="977" t="s">
        <v>1767</v>
      </c>
      <c r="E2674" s="571">
        <v>232</v>
      </c>
      <c r="F2674" s="568">
        <v>249</v>
      </c>
      <c r="G2674" s="568" t="s">
        <v>1579</v>
      </c>
      <c r="H2674" s="568"/>
      <c r="I2674" s="922"/>
      <c r="J2674" s="570" t="s">
        <v>957</v>
      </c>
      <c r="K2674" s="565"/>
      <c r="L2674" s="675"/>
      <c r="M2674" s="565"/>
      <c r="N2674" s="1078"/>
      <c r="O2674" s="565"/>
      <c r="P2674" s="565"/>
      <c r="Q2674" s="1078"/>
      <c r="R2674" s="1078"/>
      <c r="S2674" s="1078"/>
      <c r="T2674" s="565"/>
      <c r="U2674" s="565"/>
      <c r="V2674" s="565"/>
      <c r="W2674" s="565"/>
      <c r="X2674" s="565"/>
      <c r="Y2674" s="565"/>
      <c r="Z2674" s="565"/>
      <c r="AA2674" s="565"/>
      <c r="AB2674" s="565"/>
      <c r="AC2674" s="565"/>
      <c r="AD2674" s="565"/>
      <c r="AE2674" s="565"/>
      <c r="AF2674" s="565"/>
      <c r="AG2674" s="565" t="s">
        <v>770</v>
      </c>
      <c r="AH2674" s="565"/>
      <c r="AI2674" s="1360">
        <v>27.024561788915943</v>
      </c>
      <c r="AJ2674" s="580"/>
      <c r="AM2674"/>
      <c r="AO2674" t="e">
        <v>#NAME?</v>
      </c>
    </row>
    <row r="2675" spans="1:41" ht="14.45" customHeight="1" outlineLevel="1" x14ac:dyDescent="0.2">
      <c r="A2675" s="231"/>
      <c r="B2675" s="781" t="s">
        <v>2276</v>
      </c>
      <c r="C2675" s="977" t="s">
        <v>2537</v>
      </c>
      <c r="D2675" s="977" t="s">
        <v>1767</v>
      </c>
      <c r="E2675" s="571">
        <v>232</v>
      </c>
      <c r="F2675" s="568">
        <v>249</v>
      </c>
      <c r="G2675" s="568" t="s">
        <v>1580</v>
      </c>
      <c r="H2675" s="568"/>
      <c r="I2675" s="922"/>
      <c r="J2675" s="570" t="s">
        <v>959</v>
      </c>
      <c r="K2675" s="565"/>
      <c r="L2675" s="675"/>
      <c r="M2675" s="565"/>
      <c r="N2675" s="1078"/>
      <c r="O2675" s="565"/>
      <c r="P2675" s="565"/>
      <c r="Q2675" s="1078"/>
      <c r="R2675" s="1078"/>
      <c r="S2675" s="1078"/>
      <c r="T2675" s="565"/>
      <c r="U2675" s="565"/>
      <c r="V2675" s="565"/>
      <c r="W2675" s="565"/>
      <c r="X2675" s="565"/>
      <c r="Y2675" s="565"/>
      <c r="Z2675" s="565"/>
      <c r="AA2675" s="565"/>
      <c r="AB2675" s="565"/>
      <c r="AC2675" s="565"/>
      <c r="AD2675" s="565"/>
      <c r="AE2675" s="565"/>
      <c r="AF2675" s="565"/>
      <c r="AG2675" s="565" t="s">
        <v>770</v>
      </c>
      <c r="AH2675" s="565"/>
      <c r="AI2675" s="1360">
        <v>10.177106998452542</v>
      </c>
      <c r="AJ2675" s="580"/>
      <c r="AM2675"/>
      <c r="AO2675" t="e">
        <v>#NAME?</v>
      </c>
    </row>
    <row r="2676" spans="1:41" ht="14.45" customHeight="1" outlineLevel="1" x14ac:dyDescent="0.2">
      <c r="A2676" s="231"/>
      <c r="B2676" s="781" t="s">
        <v>2276</v>
      </c>
      <c r="C2676" s="977" t="s">
        <v>2537</v>
      </c>
      <c r="D2676" s="977" t="s">
        <v>1767</v>
      </c>
      <c r="E2676" s="571">
        <v>232</v>
      </c>
      <c r="F2676" s="568">
        <v>249</v>
      </c>
      <c r="G2676" s="568" t="s">
        <v>1582</v>
      </c>
      <c r="H2676" s="568"/>
      <c r="I2676" s="922"/>
      <c r="J2676" s="570" t="s">
        <v>1581</v>
      </c>
      <c r="K2676" s="565"/>
      <c r="L2676" s="675"/>
      <c r="M2676" s="565"/>
      <c r="N2676" s="1078"/>
      <c r="O2676" s="565"/>
      <c r="P2676" s="565"/>
      <c r="Q2676" s="1078"/>
      <c r="R2676" s="1078"/>
      <c r="S2676" s="1078"/>
      <c r="T2676" s="565"/>
      <c r="U2676" s="565"/>
      <c r="V2676" s="565"/>
      <c r="W2676" s="565"/>
      <c r="X2676" s="565"/>
      <c r="Y2676" s="565"/>
      <c r="Z2676" s="565"/>
      <c r="AA2676" s="565"/>
      <c r="AB2676" s="565"/>
      <c r="AC2676" s="565"/>
      <c r="AD2676" s="565"/>
      <c r="AE2676" s="565"/>
      <c r="AF2676" s="565"/>
      <c r="AG2676" s="565" t="s">
        <v>909</v>
      </c>
      <c r="AH2676" s="565"/>
      <c r="AI2676" s="1360">
        <v>18.714334233597913</v>
      </c>
      <c r="AJ2676" s="580"/>
      <c r="AM2676"/>
      <c r="AO2676" t="e">
        <v>#NAME?</v>
      </c>
    </row>
    <row r="2677" spans="1:41" ht="14.45" customHeight="1" outlineLevel="1" x14ac:dyDescent="0.2">
      <c r="A2677" s="231"/>
      <c r="B2677" s="781" t="s">
        <v>2276</v>
      </c>
      <c r="C2677" s="977" t="s">
        <v>2537</v>
      </c>
      <c r="D2677" s="977" t="s">
        <v>1767</v>
      </c>
      <c r="E2677" s="571">
        <v>232</v>
      </c>
      <c r="F2677" s="568">
        <v>249</v>
      </c>
      <c r="G2677" s="568" t="s">
        <v>1584</v>
      </c>
      <c r="H2677" s="568"/>
      <c r="I2677" s="922"/>
      <c r="J2677" s="570" t="s">
        <v>1583</v>
      </c>
      <c r="K2677" s="565"/>
      <c r="L2677" s="675"/>
      <c r="M2677" s="565"/>
      <c r="N2677" s="1078"/>
      <c r="O2677" s="565"/>
      <c r="P2677" s="565"/>
      <c r="Q2677" s="1078"/>
      <c r="R2677" s="1078"/>
      <c r="S2677" s="1078"/>
      <c r="T2677" s="565"/>
      <c r="U2677" s="565"/>
      <c r="V2677" s="565"/>
      <c r="W2677" s="565"/>
      <c r="X2677" s="565"/>
      <c r="Y2677" s="565"/>
      <c r="Z2677" s="565"/>
      <c r="AA2677" s="565"/>
      <c r="AB2677" s="565"/>
      <c r="AC2677" s="565"/>
      <c r="AD2677" s="565"/>
      <c r="AE2677" s="565"/>
      <c r="AF2677" s="565"/>
      <c r="AG2677" s="565" t="s">
        <v>909</v>
      </c>
      <c r="AH2677" s="565"/>
      <c r="AI2677" s="1360">
        <v>26.08928486751898</v>
      </c>
      <c r="AJ2677" s="580"/>
      <c r="AM2677"/>
      <c r="AO2677" t="e">
        <v>#NAME?</v>
      </c>
    </row>
    <row r="2678" spans="1:41" ht="14.45" customHeight="1" outlineLevel="1" x14ac:dyDescent="0.2">
      <c r="A2678" s="231"/>
      <c r="B2678" s="781" t="s">
        <v>2276</v>
      </c>
      <c r="C2678" s="977" t="s">
        <v>2537</v>
      </c>
      <c r="D2678" s="977" t="s">
        <v>1767</v>
      </c>
      <c r="E2678" s="571">
        <v>232</v>
      </c>
      <c r="F2678" s="568">
        <v>249</v>
      </c>
      <c r="G2678" s="568" t="s">
        <v>1586</v>
      </c>
      <c r="H2678" s="568"/>
      <c r="I2678" s="922"/>
      <c r="J2678" s="570" t="s">
        <v>1585</v>
      </c>
      <c r="K2678" s="565"/>
      <c r="L2678" s="675"/>
      <c r="M2678" s="565"/>
      <c r="N2678" s="1078"/>
      <c r="O2678" s="565"/>
      <c r="P2678" s="565"/>
      <c r="Q2678" s="1078"/>
      <c r="R2678" s="1078"/>
      <c r="S2678" s="1078"/>
      <c r="T2678" s="565"/>
      <c r="U2678" s="565"/>
      <c r="V2678" s="565"/>
      <c r="W2678" s="565"/>
      <c r="X2678" s="565"/>
      <c r="Y2678" s="565"/>
      <c r="Z2678" s="565"/>
      <c r="AA2678" s="565"/>
      <c r="AB2678" s="565"/>
      <c r="AC2678" s="565"/>
      <c r="AD2678" s="565"/>
      <c r="AE2678" s="565"/>
      <c r="AF2678" s="565"/>
      <c r="AG2678" s="565" t="s">
        <v>909</v>
      </c>
      <c r="AH2678" s="565"/>
      <c r="AI2678" s="1360">
        <v>9.139028703690002</v>
      </c>
      <c r="AJ2678" s="580"/>
      <c r="AM2678"/>
      <c r="AO2678" t="e">
        <v>#NAME?</v>
      </c>
    </row>
    <row r="2679" spans="1:41" ht="14.45" customHeight="1" outlineLevel="1" x14ac:dyDescent="0.2">
      <c r="A2679" s="231"/>
      <c r="B2679" s="781" t="s">
        <v>2276</v>
      </c>
      <c r="C2679" s="977" t="s">
        <v>2537</v>
      </c>
      <c r="D2679" s="977" t="s">
        <v>1767</v>
      </c>
      <c r="E2679" s="571">
        <v>232</v>
      </c>
      <c r="F2679" s="568">
        <v>249</v>
      </c>
      <c r="G2679" s="568" t="s">
        <v>1588</v>
      </c>
      <c r="H2679" s="568"/>
      <c r="I2679" s="922"/>
      <c r="J2679" s="570" t="s">
        <v>1587</v>
      </c>
      <c r="K2679" s="565"/>
      <c r="L2679" s="675"/>
      <c r="M2679" s="565"/>
      <c r="N2679" s="1078"/>
      <c r="O2679" s="565"/>
      <c r="P2679" s="565"/>
      <c r="Q2679" s="1078"/>
      <c r="R2679" s="1078"/>
      <c r="S2679" s="1078"/>
      <c r="T2679" s="565"/>
      <c r="U2679" s="565"/>
      <c r="V2679" s="565"/>
      <c r="W2679" s="565"/>
      <c r="X2679" s="565"/>
      <c r="Y2679" s="565"/>
      <c r="Z2679" s="565"/>
      <c r="AA2679" s="565"/>
      <c r="AB2679" s="565"/>
      <c r="AC2679" s="565"/>
      <c r="AD2679" s="565"/>
      <c r="AE2679" s="565"/>
      <c r="AF2679" s="565"/>
      <c r="AG2679" s="565" t="s">
        <v>909</v>
      </c>
      <c r="AH2679" s="565"/>
      <c r="AI2679" s="1360">
        <v>7.067024902088483</v>
      </c>
      <c r="AJ2679" s="580"/>
      <c r="AM2679"/>
      <c r="AO2679" t="e">
        <v>#NAME?</v>
      </c>
    </row>
    <row r="2680" spans="1:41" ht="14.45" customHeight="1" outlineLevel="1" x14ac:dyDescent="0.2">
      <c r="A2680" s="231"/>
      <c r="B2680" s="781" t="s">
        <v>2276</v>
      </c>
      <c r="C2680" s="977" t="s">
        <v>2537</v>
      </c>
      <c r="D2680" s="977" t="s">
        <v>1767</v>
      </c>
      <c r="E2680" s="571">
        <v>232</v>
      </c>
      <c r="F2680" s="568">
        <v>249</v>
      </c>
      <c r="G2680" s="568" t="s">
        <v>1590</v>
      </c>
      <c r="H2680" s="568"/>
      <c r="I2680" s="922"/>
      <c r="J2680" s="570" t="s">
        <v>1589</v>
      </c>
      <c r="K2680" s="565"/>
      <c r="L2680" s="675"/>
      <c r="M2680" s="565"/>
      <c r="N2680" s="1078"/>
      <c r="O2680" s="565"/>
      <c r="P2680" s="565"/>
      <c r="Q2680" s="1078"/>
      <c r="R2680" s="1078"/>
      <c r="S2680" s="1078"/>
      <c r="T2680" s="565"/>
      <c r="U2680" s="565"/>
      <c r="V2680" s="565"/>
      <c r="W2680" s="565"/>
      <c r="X2680" s="565"/>
      <c r="Y2680" s="565"/>
      <c r="Z2680" s="565"/>
      <c r="AA2680" s="565"/>
      <c r="AB2680" s="565"/>
      <c r="AC2680" s="565"/>
      <c r="AD2680" s="565"/>
      <c r="AE2680" s="565"/>
      <c r="AF2680" s="565"/>
      <c r="AG2680" s="565" t="s">
        <v>909</v>
      </c>
      <c r="AH2680" s="565"/>
      <c r="AI2680" s="1360">
        <v>17.582495012049559</v>
      </c>
      <c r="AJ2680" s="580"/>
      <c r="AM2680"/>
      <c r="AO2680" t="e">
        <v>#NAME?</v>
      </c>
    </row>
    <row r="2681" spans="1:41" ht="14.45" customHeight="1" outlineLevel="1" x14ac:dyDescent="0.2">
      <c r="A2681" s="231"/>
      <c r="B2681" s="781" t="s">
        <v>2276</v>
      </c>
      <c r="C2681" s="977" t="s">
        <v>2537</v>
      </c>
      <c r="D2681" s="977" t="s">
        <v>1767</v>
      </c>
      <c r="E2681" s="571">
        <v>232</v>
      </c>
      <c r="F2681" s="568">
        <v>249</v>
      </c>
      <c r="G2681" s="568" t="s">
        <v>1592</v>
      </c>
      <c r="H2681" s="568"/>
      <c r="I2681" s="922"/>
      <c r="J2681" s="570" t="s">
        <v>1591</v>
      </c>
      <c r="K2681" s="565"/>
      <c r="L2681" s="675"/>
      <c r="M2681" s="565"/>
      <c r="N2681" s="1078"/>
      <c r="O2681" s="565"/>
      <c r="P2681" s="565"/>
      <c r="Q2681" s="1078"/>
      <c r="R2681" s="1078"/>
      <c r="S2681" s="1078"/>
      <c r="T2681" s="565"/>
      <c r="U2681" s="565"/>
      <c r="V2681" s="565"/>
      <c r="W2681" s="565"/>
      <c r="X2681" s="565"/>
      <c r="Y2681" s="565"/>
      <c r="Z2681" s="565"/>
      <c r="AA2681" s="565"/>
      <c r="AB2681" s="565"/>
      <c r="AC2681" s="565"/>
      <c r="AD2681" s="565"/>
      <c r="AE2681" s="565"/>
      <c r="AF2681" s="565"/>
      <c r="AG2681" s="565" t="s">
        <v>909</v>
      </c>
      <c r="AH2681" s="565"/>
      <c r="AI2681" s="1360">
        <v>27.477509358379194</v>
      </c>
      <c r="AJ2681" s="580"/>
      <c r="AM2681"/>
      <c r="AO2681" t="e">
        <v>#NAME?</v>
      </c>
    </row>
    <row r="2682" spans="1:41" ht="14.45" customHeight="1" outlineLevel="1" x14ac:dyDescent="0.2">
      <c r="A2682" s="231"/>
      <c r="B2682" s="781" t="s">
        <v>2276</v>
      </c>
      <c r="C2682" s="977" t="s">
        <v>2537</v>
      </c>
      <c r="D2682" s="977" t="s">
        <v>1767</v>
      </c>
      <c r="E2682" s="571">
        <v>232</v>
      </c>
      <c r="F2682" s="568">
        <v>249</v>
      </c>
      <c r="G2682" s="568" t="s">
        <v>1594</v>
      </c>
      <c r="H2682" s="568"/>
      <c r="I2682" s="922"/>
      <c r="J2682" s="570" t="s">
        <v>1593</v>
      </c>
      <c r="K2682" s="565"/>
      <c r="L2682" s="675"/>
      <c r="M2682" s="565"/>
      <c r="N2682" s="1078"/>
      <c r="O2682" s="565"/>
      <c r="P2682" s="565"/>
      <c r="Q2682" s="1078"/>
      <c r="R2682" s="1078"/>
      <c r="S2682" s="1078"/>
      <c r="T2682" s="565"/>
      <c r="U2682" s="565"/>
      <c r="V2682" s="565"/>
      <c r="W2682" s="565"/>
      <c r="X2682" s="565"/>
      <c r="Y2682" s="565"/>
      <c r="Z2682" s="565"/>
      <c r="AA2682" s="565"/>
      <c r="AB2682" s="565"/>
      <c r="AC2682" s="565"/>
      <c r="AD2682" s="565"/>
      <c r="AE2682" s="565"/>
      <c r="AF2682" s="565"/>
      <c r="AG2682" s="565" t="s">
        <v>909</v>
      </c>
      <c r="AH2682" s="565"/>
      <c r="AI2682" s="1360">
        <v>52.742698582191075</v>
      </c>
      <c r="AJ2682" s="580"/>
      <c r="AM2682"/>
      <c r="AO2682" t="e">
        <v>#NAME?</v>
      </c>
    </row>
    <row r="2683" spans="1:41" ht="14.45" customHeight="1" outlineLevel="1" x14ac:dyDescent="0.2">
      <c r="A2683" s="231"/>
      <c r="B2683" s="781" t="s">
        <v>2276</v>
      </c>
      <c r="C2683" s="977" t="s">
        <v>2537</v>
      </c>
      <c r="D2683" s="977" t="s">
        <v>1767</v>
      </c>
      <c r="E2683" s="571">
        <v>232</v>
      </c>
      <c r="F2683" s="568">
        <v>249</v>
      </c>
      <c r="G2683" s="568" t="s">
        <v>1596</v>
      </c>
      <c r="H2683" s="568"/>
      <c r="I2683" s="922"/>
      <c r="J2683" s="570" t="s">
        <v>1595</v>
      </c>
      <c r="K2683" s="565"/>
      <c r="L2683" s="675"/>
      <c r="M2683" s="565"/>
      <c r="N2683" s="1078"/>
      <c r="O2683" s="565"/>
      <c r="P2683" s="565"/>
      <c r="Q2683" s="1078"/>
      <c r="R2683" s="1078"/>
      <c r="S2683" s="1078"/>
      <c r="T2683" s="565"/>
      <c r="U2683" s="565"/>
      <c r="V2683" s="565"/>
      <c r="W2683" s="565"/>
      <c r="X2683" s="565"/>
      <c r="Y2683" s="565"/>
      <c r="Z2683" s="565"/>
      <c r="AA2683" s="565"/>
      <c r="AB2683" s="565"/>
      <c r="AC2683" s="565"/>
      <c r="AD2683" s="565"/>
      <c r="AE2683" s="565"/>
      <c r="AF2683" s="565"/>
      <c r="AG2683" s="565" t="s">
        <v>909</v>
      </c>
      <c r="AH2683" s="565"/>
      <c r="AI2683" s="1360">
        <v>35.685068962936327</v>
      </c>
      <c r="AJ2683" s="580"/>
      <c r="AM2683"/>
      <c r="AO2683" t="e">
        <v>#NAME?</v>
      </c>
    </row>
    <row r="2684" spans="1:41" ht="14.45" customHeight="1" outlineLevel="1" x14ac:dyDescent="0.2">
      <c r="A2684" s="231"/>
      <c r="B2684" s="781" t="s">
        <v>2276</v>
      </c>
      <c r="C2684" s="977" t="s">
        <v>2537</v>
      </c>
      <c r="D2684" s="977" t="s">
        <v>1767</v>
      </c>
      <c r="E2684" s="571">
        <v>232</v>
      </c>
      <c r="F2684" s="568">
        <v>249</v>
      </c>
      <c r="G2684" s="568" t="s">
        <v>1598</v>
      </c>
      <c r="H2684" s="568"/>
      <c r="I2684" s="922"/>
      <c r="J2684" s="570" t="s">
        <v>1597</v>
      </c>
      <c r="K2684" s="565"/>
      <c r="L2684" s="675"/>
      <c r="M2684" s="565"/>
      <c r="N2684" s="1078"/>
      <c r="O2684" s="565"/>
      <c r="P2684" s="565"/>
      <c r="Q2684" s="1078"/>
      <c r="R2684" s="1078"/>
      <c r="S2684" s="1078"/>
      <c r="T2684" s="565"/>
      <c r="U2684" s="565"/>
      <c r="V2684" s="565"/>
      <c r="W2684" s="565"/>
      <c r="X2684" s="565"/>
      <c r="Y2684" s="565"/>
      <c r="Z2684" s="565"/>
      <c r="AA2684" s="565"/>
      <c r="AB2684" s="565"/>
      <c r="AC2684" s="565"/>
      <c r="AD2684" s="565"/>
      <c r="AE2684" s="565"/>
      <c r="AF2684" s="565"/>
      <c r="AG2684" s="565" t="s">
        <v>909</v>
      </c>
      <c r="AH2684" s="565"/>
      <c r="AI2684" s="1360">
        <v>54.259055960485263</v>
      </c>
      <c r="AJ2684" s="580"/>
      <c r="AM2684"/>
      <c r="AO2684" t="e">
        <v>#NAME?</v>
      </c>
    </row>
    <row r="2685" spans="1:41" ht="14.45" customHeight="1" outlineLevel="1" x14ac:dyDescent="0.2">
      <c r="A2685" s="231"/>
      <c r="B2685" s="781" t="s">
        <v>2276</v>
      </c>
      <c r="C2685" s="977" t="s">
        <v>2537</v>
      </c>
      <c r="D2685" s="977" t="s">
        <v>1767</v>
      </c>
      <c r="E2685" s="571">
        <v>232</v>
      </c>
      <c r="F2685" s="568">
        <v>249</v>
      </c>
      <c r="G2685" s="568" t="s">
        <v>1600</v>
      </c>
      <c r="H2685" s="568"/>
      <c r="I2685" s="922"/>
      <c r="J2685" s="570" t="s">
        <v>1599</v>
      </c>
      <c r="K2685" s="565"/>
      <c r="L2685" s="675"/>
      <c r="M2685" s="565"/>
      <c r="N2685" s="1078"/>
      <c r="O2685" s="565"/>
      <c r="P2685" s="565"/>
      <c r="Q2685" s="1078"/>
      <c r="R2685" s="1078"/>
      <c r="S2685" s="1078"/>
      <c r="T2685" s="565"/>
      <c r="U2685" s="565"/>
      <c r="V2685" s="565"/>
      <c r="W2685" s="565"/>
      <c r="X2685" s="565"/>
      <c r="Y2685" s="565"/>
      <c r="Z2685" s="565"/>
      <c r="AA2685" s="565"/>
      <c r="AB2685" s="565"/>
      <c r="AC2685" s="565"/>
      <c r="AD2685" s="565"/>
      <c r="AE2685" s="565"/>
      <c r="AF2685" s="565"/>
      <c r="AG2685" s="565" t="s">
        <v>909</v>
      </c>
      <c r="AH2685" s="565"/>
      <c r="AI2685" s="1360">
        <v>84.972181612587235</v>
      </c>
      <c r="AJ2685" s="580"/>
      <c r="AM2685"/>
      <c r="AO2685" t="e">
        <v>#NAME?</v>
      </c>
    </row>
    <row r="2686" spans="1:41" ht="14.45" customHeight="1" outlineLevel="1" x14ac:dyDescent="0.2">
      <c r="A2686" s="231"/>
      <c r="B2686" s="781" t="s">
        <v>2276</v>
      </c>
      <c r="C2686" s="977" t="s">
        <v>2537</v>
      </c>
      <c r="D2686" s="977" t="s">
        <v>1767</v>
      </c>
      <c r="E2686" s="571">
        <v>232</v>
      </c>
      <c r="F2686" s="568">
        <v>249</v>
      </c>
      <c r="G2686" s="568" t="s">
        <v>1602</v>
      </c>
      <c r="H2686" s="568"/>
      <c r="I2686" s="922"/>
      <c r="J2686" s="570" t="s">
        <v>1601</v>
      </c>
      <c r="K2686" s="565"/>
      <c r="L2686" s="675"/>
      <c r="M2686" s="565"/>
      <c r="N2686" s="1078"/>
      <c r="O2686" s="565"/>
      <c r="P2686" s="565"/>
      <c r="Q2686" s="1078"/>
      <c r="R2686" s="1078"/>
      <c r="S2686" s="1078"/>
      <c r="T2686" s="565"/>
      <c r="U2686" s="565"/>
      <c r="V2686" s="565"/>
      <c r="W2686" s="565"/>
      <c r="X2686" s="565"/>
      <c r="Y2686" s="565"/>
      <c r="Z2686" s="565"/>
      <c r="AA2686" s="565"/>
      <c r="AB2686" s="565"/>
      <c r="AC2686" s="565"/>
      <c r="AD2686" s="565"/>
      <c r="AE2686" s="565"/>
      <c r="AF2686" s="565"/>
      <c r="AG2686" s="565" t="s">
        <v>909</v>
      </c>
      <c r="AH2686" s="565"/>
      <c r="AI2686" s="1360">
        <v>12.056032140690231</v>
      </c>
      <c r="AJ2686" s="580"/>
      <c r="AM2686"/>
      <c r="AO2686" t="e">
        <v>#NAME?</v>
      </c>
    </row>
    <row r="2687" spans="1:41" ht="14.45" customHeight="1" outlineLevel="1" x14ac:dyDescent="0.2">
      <c r="A2687" s="231"/>
      <c r="B2687" s="781" t="s">
        <v>2276</v>
      </c>
      <c r="C2687" s="977" t="s">
        <v>2537</v>
      </c>
      <c r="D2687" s="977" t="s">
        <v>1767</v>
      </c>
      <c r="E2687" s="571">
        <v>232</v>
      </c>
      <c r="F2687" s="568">
        <v>249</v>
      </c>
      <c r="G2687" s="568" t="s">
        <v>1604</v>
      </c>
      <c r="H2687" s="568"/>
      <c r="I2687" s="922"/>
      <c r="J2687" s="570" t="s">
        <v>1603</v>
      </c>
      <c r="K2687" s="565"/>
      <c r="L2687" s="675"/>
      <c r="M2687" s="565"/>
      <c r="N2687" s="1078"/>
      <c r="O2687" s="565"/>
      <c r="P2687" s="565"/>
      <c r="Q2687" s="1078"/>
      <c r="R2687" s="1078"/>
      <c r="S2687" s="1078"/>
      <c r="T2687" s="565"/>
      <c r="U2687" s="565"/>
      <c r="V2687" s="565"/>
      <c r="W2687" s="565"/>
      <c r="X2687" s="565"/>
      <c r="Y2687" s="565"/>
      <c r="Z2687" s="565"/>
      <c r="AA2687" s="565"/>
      <c r="AB2687" s="565"/>
      <c r="AC2687" s="565"/>
      <c r="AD2687" s="565"/>
      <c r="AE2687" s="565"/>
      <c r="AF2687" s="565"/>
      <c r="AG2687" s="565" t="s">
        <v>909</v>
      </c>
      <c r="AH2687" s="565"/>
      <c r="AI2687" s="1360">
        <v>29.797869577399812</v>
      </c>
      <c r="AJ2687" s="580"/>
      <c r="AM2687"/>
      <c r="AO2687" t="e">
        <v>#NAME?</v>
      </c>
    </row>
    <row r="2688" spans="1:41" ht="14.45" customHeight="1" outlineLevel="1" x14ac:dyDescent="0.2">
      <c r="A2688" s="231"/>
      <c r="B2688" s="781" t="s">
        <v>2276</v>
      </c>
      <c r="C2688" s="977" t="s">
        <v>2537</v>
      </c>
      <c r="D2688" s="977" t="s">
        <v>1767</v>
      </c>
      <c r="E2688" s="571">
        <v>232</v>
      </c>
      <c r="F2688" s="568">
        <v>249</v>
      </c>
      <c r="G2688" s="568" t="s">
        <v>1606</v>
      </c>
      <c r="H2688" s="568"/>
      <c r="I2688" s="922"/>
      <c r="J2688" s="570" t="s">
        <v>1605</v>
      </c>
      <c r="K2688" s="565"/>
      <c r="L2688" s="675"/>
      <c r="M2688" s="565"/>
      <c r="N2688" s="1078"/>
      <c r="O2688" s="565"/>
      <c r="P2688" s="565"/>
      <c r="Q2688" s="1078"/>
      <c r="R2688" s="1078"/>
      <c r="S2688" s="1078"/>
      <c r="T2688" s="565"/>
      <c r="U2688" s="565"/>
      <c r="V2688" s="565"/>
      <c r="W2688" s="565"/>
      <c r="X2688" s="565"/>
      <c r="Y2688" s="565"/>
      <c r="Z2688" s="565"/>
      <c r="AA2688" s="565"/>
      <c r="AB2688" s="565"/>
      <c r="AC2688" s="565"/>
      <c r="AD2688" s="565"/>
      <c r="AE2688" s="565"/>
      <c r="AF2688" s="565"/>
      <c r="AG2688" s="565" t="s">
        <v>909</v>
      </c>
      <c r="AH2688" s="565"/>
      <c r="AI2688" s="1360">
        <v>26.833429644814036</v>
      </c>
      <c r="AJ2688" s="580"/>
      <c r="AM2688"/>
      <c r="AO2688" t="e">
        <v>#NAME?</v>
      </c>
    </row>
    <row r="2689" spans="1:41" ht="14.45" customHeight="1" outlineLevel="1" x14ac:dyDescent="0.2">
      <c r="A2689" s="231"/>
      <c r="B2689" s="781" t="s">
        <v>2276</v>
      </c>
      <c r="C2689" s="977" t="s">
        <v>2537</v>
      </c>
      <c r="D2689" s="977" t="s">
        <v>1767</v>
      </c>
      <c r="E2689" s="571">
        <v>232</v>
      </c>
      <c r="F2689" s="568">
        <v>249</v>
      </c>
      <c r="G2689" s="568" t="s">
        <v>1608</v>
      </c>
      <c r="H2689" s="568"/>
      <c r="I2689" s="922"/>
      <c r="J2689" s="570" t="s">
        <v>1607</v>
      </c>
      <c r="K2689" s="565"/>
      <c r="L2689" s="675"/>
      <c r="M2689" s="565"/>
      <c r="N2689" s="1078"/>
      <c r="O2689" s="565"/>
      <c r="P2689" s="565"/>
      <c r="Q2689" s="1078"/>
      <c r="R2689" s="1078"/>
      <c r="S2689" s="1078"/>
      <c r="T2689" s="565"/>
      <c r="U2689" s="565"/>
      <c r="V2689" s="565"/>
      <c r="W2689" s="565"/>
      <c r="X2689" s="565"/>
      <c r="Y2689" s="565"/>
      <c r="Z2689" s="565"/>
      <c r="AA2689" s="565"/>
      <c r="AB2689" s="565"/>
      <c r="AC2689" s="565"/>
      <c r="AD2689" s="565"/>
      <c r="AE2689" s="565"/>
      <c r="AF2689" s="565"/>
      <c r="AG2689" s="565" t="s">
        <v>909</v>
      </c>
      <c r="AH2689" s="565"/>
      <c r="AI2689" s="1360">
        <v>16.658161967996438</v>
      </c>
      <c r="AJ2689" s="580"/>
      <c r="AM2689"/>
      <c r="AO2689" t="e">
        <v>#NAME?</v>
      </c>
    </row>
    <row r="2690" spans="1:41" ht="14.45" customHeight="1" outlineLevel="1" x14ac:dyDescent="0.2">
      <c r="A2690" s="231"/>
      <c r="B2690" s="781" t="s">
        <v>2276</v>
      </c>
      <c r="C2690" s="977" t="s">
        <v>2537</v>
      </c>
      <c r="D2690" s="977" t="s">
        <v>1767</v>
      </c>
      <c r="E2690" s="571">
        <v>232</v>
      </c>
      <c r="F2690" s="568">
        <v>249</v>
      </c>
      <c r="G2690" s="568" t="s">
        <v>1610</v>
      </c>
      <c r="H2690" s="568"/>
      <c r="I2690" s="922"/>
      <c r="J2690" s="570" t="s">
        <v>1609</v>
      </c>
      <c r="K2690" s="565"/>
      <c r="L2690" s="675"/>
      <c r="M2690" s="565"/>
      <c r="N2690" s="1078"/>
      <c r="O2690" s="565"/>
      <c r="P2690" s="565"/>
      <c r="Q2690" s="1078"/>
      <c r="R2690" s="1078"/>
      <c r="S2690" s="1078"/>
      <c r="T2690" s="565"/>
      <c r="U2690" s="565"/>
      <c r="V2690" s="565"/>
      <c r="W2690" s="565"/>
      <c r="X2690" s="565"/>
      <c r="Y2690" s="565"/>
      <c r="Z2690" s="565"/>
      <c r="AA2690" s="565"/>
      <c r="AB2690" s="565"/>
      <c r="AC2690" s="565"/>
      <c r="AD2690" s="565"/>
      <c r="AE2690" s="565"/>
      <c r="AF2690" s="565"/>
      <c r="AG2690" s="565" t="s">
        <v>909</v>
      </c>
      <c r="AH2690" s="565"/>
      <c r="AI2690" s="1360">
        <v>18.095854888187411</v>
      </c>
      <c r="AJ2690" s="580"/>
      <c r="AM2690"/>
      <c r="AO2690" t="e">
        <v>#NAME?</v>
      </c>
    </row>
    <row r="2691" spans="1:41" ht="14.45" customHeight="1" outlineLevel="1" x14ac:dyDescent="0.2">
      <c r="A2691" s="231"/>
      <c r="B2691" s="781" t="s">
        <v>2276</v>
      </c>
      <c r="C2691" s="977" t="s">
        <v>2537</v>
      </c>
      <c r="D2691" s="977" t="s">
        <v>1767</v>
      </c>
      <c r="E2691" s="571">
        <v>232</v>
      </c>
      <c r="F2691" s="568">
        <v>249</v>
      </c>
      <c r="G2691" s="568" t="s">
        <v>1612</v>
      </c>
      <c r="H2691" s="568"/>
      <c r="I2691" s="922"/>
      <c r="J2691" s="570" t="s">
        <v>1611</v>
      </c>
      <c r="K2691" s="565"/>
      <c r="L2691" s="675"/>
      <c r="M2691" s="565"/>
      <c r="N2691" s="1078"/>
      <c r="O2691" s="565"/>
      <c r="P2691" s="565"/>
      <c r="Q2691" s="1078"/>
      <c r="R2691" s="1078"/>
      <c r="S2691" s="1078"/>
      <c r="T2691" s="565"/>
      <c r="U2691" s="565"/>
      <c r="V2691" s="565"/>
      <c r="W2691" s="565"/>
      <c r="X2691" s="565"/>
      <c r="Y2691" s="565"/>
      <c r="Z2691" s="565"/>
      <c r="AA2691" s="565"/>
      <c r="AB2691" s="565"/>
      <c r="AC2691" s="565"/>
      <c r="AD2691" s="565"/>
      <c r="AE2691" s="565"/>
      <c r="AF2691" s="565"/>
      <c r="AG2691" s="565" t="s">
        <v>909</v>
      </c>
      <c r="AH2691" s="565"/>
      <c r="AI2691" s="1360">
        <v>24.786706881829538</v>
      </c>
      <c r="AJ2691" s="580"/>
      <c r="AM2691"/>
      <c r="AO2691" t="e">
        <v>#NAME?</v>
      </c>
    </row>
    <row r="2692" spans="1:41" ht="14.45" customHeight="1" outlineLevel="1" x14ac:dyDescent="0.2">
      <c r="A2692" s="231"/>
      <c r="B2692" s="781" t="s">
        <v>2276</v>
      </c>
      <c r="C2692" s="977" t="s">
        <v>2537</v>
      </c>
      <c r="D2692" s="977" t="s">
        <v>1767</v>
      </c>
      <c r="E2692" s="571">
        <v>232</v>
      </c>
      <c r="F2692" s="568">
        <v>249</v>
      </c>
      <c r="G2692" s="568" t="s">
        <v>1614</v>
      </c>
      <c r="H2692" s="568"/>
      <c r="I2692" s="922"/>
      <c r="J2692" s="570" t="s">
        <v>1613</v>
      </c>
      <c r="K2692" s="565"/>
      <c r="L2692" s="675"/>
      <c r="M2692" s="565"/>
      <c r="N2692" s="1078"/>
      <c r="O2692" s="565"/>
      <c r="P2692" s="565"/>
      <c r="Q2692" s="1078"/>
      <c r="R2692" s="1078"/>
      <c r="S2692" s="1078"/>
      <c r="T2692" s="565"/>
      <c r="U2692" s="565"/>
      <c r="V2692" s="565"/>
      <c r="W2692" s="565"/>
      <c r="X2692" s="565"/>
      <c r="Y2692" s="565"/>
      <c r="Z2692" s="565"/>
      <c r="AA2692" s="565"/>
      <c r="AB2692" s="565"/>
      <c r="AC2692" s="565"/>
      <c r="AD2692" s="565"/>
      <c r="AE2692" s="565"/>
      <c r="AF2692" s="565"/>
      <c r="AG2692" s="565" t="s">
        <v>909</v>
      </c>
      <c r="AH2692" s="565"/>
      <c r="AI2692" s="1360">
        <v>27.283056943803548</v>
      </c>
      <c r="AJ2692" s="580"/>
      <c r="AM2692"/>
      <c r="AO2692" t="e">
        <v>#NAME?</v>
      </c>
    </row>
    <row r="2693" spans="1:41" ht="14.45" customHeight="1" outlineLevel="1" x14ac:dyDescent="0.2">
      <c r="A2693" s="231"/>
      <c r="B2693" s="781" t="s">
        <v>2276</v>
      </c>
      <c r="C2693" s="977" t="s">
        <v>2537</v>
      </c>
      <c r="D2693" s="977" t="s">
        <v>1767</v>
      </c>
      <c r="E2693" s="571">
        <v>232</v>
      </c>
      <c r="F2693" s="568">
        <v>249</v>
      </c>
      <c r="G2693" s="568" t="s">
        <v>1616</v>
      </c>
      <c r="H2693" s="568"/>
      <c r="I2693" s="922"/>
      <c r="J2693" s="570" t="s">
        <v>1615</v>
      </c>
      <c r="K2693" s="565"/>
      <c r="L2693" s="675"/>
      <c r="M2693" s="565"/>
      <c r="N2693" s="1078"/>
      <c r="O2693" s="565"/>
      <c r="P2693" s="565"/>
      <c r="Q2693" s="1078"/>
      <c r="R2693" s="1078"/>
      <c r="S2693" s="1078"/>
      <c r="T2693" s="565"/>
      <c r="U2693" s="565"/>
      <c r="V2693" s="565"/>
      <c r="W2693" s="565"/>
      <c r="X2693" s="565"/>
      <c r="Y2693" s="565"/>
      <c r="Z2693" s="565"/>
      <c r="AA2693" s="565"/>
      <c r="AB2693" s="565"/>
      <c r="AC2693" s="565"/>
      <c r="AD2693" s="565"/>
      <c r="AE2693" s="565"/>
      <c r="AF2693" s="565"/>
      <c r="AG2693" s="565" t="s">
        <v>909</v>
      </c>
      <c r="AH2693" s="565"/>
      <c r="AI2693" s="1360">
        <v>6.8594235080186099</v>
      </c>
      <c r="AJ2693" s="580"/>
      <c r="AM2693"/>
      <c r="AO2693" t="e">
        <v>#NAME?</v>
      </c>
    </row>
    <row r="2694" spans="1:41" ht="14.45" customHeight="1" outlineLevel="1" x14ac:dyDescent="0.2">
      <c r="A2694" s="231"/>
      <c r="B2694" s="781" t="s">
        <v>2276</v>
      </c>
      <c r="C2694" s="977" t="s">
        <v>2537</v>
      </c>
      <c r="D2694" s="977" t="s">
        <v>1767</v>
      </c>
      <c r="E2694" s="571">
        <v>232</v>
      </c>
      <c r="F2694" s="568">
        <v>249</v>
      </c>
      <c r="G2694" s="568" t="s">
        <v>1932</v>
      </c>
      <c r="H2694" s="568"/>
      <c r="I2694" s="922"/>
      <c r="J2694" s="570" t="s">
        <v>1930</v>
      </c>
      <c r="K2694" s="565"/>
      <c r="L2694" s="675"/>
      <c r="M2694" s="565"/>
      <c r="N2694" s="1078"/>
      <c r="O2694" s="565"/>
      <c r="P2694" s="565"/>
      <c r="Q2694" s="1078"/>
      <c r="R2694" s="1078"/>
      <c r="S2694" s="1078"/>
      <c r="T2694" s="565"/>
      <c r="U2694" s="565"/>
      <c r="V2694" s="565"/>
      <c r="W2694" s="565"/>
      <c r="X2694" s="565"/>
      <c r="Y2694" s="565"/>
      <c r="Z2694" s="565"/>
      <c r="AA2694" s="565"/>
      <c r="AB2694" s="565"/>
      <c r="AC2694" s="565"/>
      <c r="AD2694" s="565"/>
      <c r="AE2694" s="565"/>
      <c r="AF2694" s="565"/>
      <c r="AG2694" s="565" t="s">
        <v>909</v>
      </c>
      <c r="AH2694" s="565"/>
      <c r="AI2694" s="1360">
        <v>16.494875217241596</v>
      </c>
      <c r="AJ2694" s="580"/>
      <c r="AM2694"/>
      <c r="AO2694" t="e">
        <v>#NAME?</v>
      </c>
    </row>
    <row r="2695" spans="1:41" ht="14.45" customHeight="1" outlineLevel="1" x14ac:dyDescent="0.2">
      <c r="A2695" s="799"/>
      <c r="B2695" s="807" t="s">
        <v>2276</v>
      </c>
      <c r="C2695" s="978" t="s">
        <v>2537</v>
      </c>
      <c r="D2695" s="978" t="s">
        <v>1767</v>
      </c>
      <c r="E2695" s="571">
        <v>232</v>
      </c>
      <c r="F2695" s="568">
        <v>249</v>
      </c>
      <c r="G2695" s="568" t="s">
        <v>1933</v>
      </c>
      <c r="H2695" s="568"/>
      <c r="I2695" s="922"/>
      <c r="J2695" s="570" t="s">
        <v>1931</v>
      </c>
      <c r="K2695" s="565"/>
      <c r="L2695" s="675"/>
      <c r="M2695" s="565"/>
      <c r="N2695" s="1078"/>
      <c r="O2695" s="565"/>
      <c r="P2695" s="565"/>
      <c r="Q2695" s="1078"/>
      <c r="R2695" s="1078"/>
      <c r="S2695" s="1078"/>
      <c r="T2695" s="565"/>
      <c r="U2695" s="565"/>
      <c r="V2695" s="565"/>
      <c r="W2695" s="565"/>
      <c r="X2695" s="565"/>
      <c r="Y2695" s="565"/>
      <c r="Z2695" s="565"/>
      <c r="AA2695" s="565"/>
      <c r="AB2695" s="565"/>
      <c r="AC2695" s="565"/>
      <c r="AD2695" s="565"/>
      <c r="AE2695" s="565"/>
      <c r="AF2695" s="565"/>
      <c r="AG2695" s="565" t="s">
        <v>909</v>
      </c>
      <c r="AH2695" s="565"/>
      <c r="AI2695" s="1360">
        <v>21.381887193460564</v>
      </c>
      <c r="AJ2695" s="580"/>
      <c r="AM2695"/>
      <c r="AO2695" t="e">
        <v>#NAME?</v>
      </c>
    </row>
    <row r="2696" spans="1:41" ht="14.45" customHeight="1" x14ac:dyDescent="0.25">
      <c r="A2696" s="793">
        <v>241</v>
      </c>
      <c r="B2696" s="809" t="s">
        <v>2276</v>
      </c>
      <c r="C2696" s="988" t="s">
        <v>2537</v>
      </c>
      <c r="D2696" s="988" t="s">
        <v>2410</v>
      </c>
      <c r="E2696" s="586">
        <v>241</v>
      </c>
      <c r="F2696" s="586">
        <v>279</v>
      </c>
      <c r="G2696" s="586"/>
      <c r="H2696" s="586"/>
      <c r="I2696" s="925"/>
      <c r="J2696" s="589" t="s">
        <v>3522</v>
      </c>
      <c r="K2696" s="586"/>
      <c r="L2696" s="673"/>
      <c r="M2696" s="586"/>
      <c r="N2696" s="586"/>
      <c r="O2696" s="586"/>
      <c r="P2696" s="586"/>
      <c r="Q2696" s="586"/>
      <c r="R2696" s="586"/>
      <c r="S2696" s="586"/>
      <c r="T2696" s="586"/>
      <c r="U2696" s="586"/>
      <c r="V2696" s="586"/>
      <c r="W2696" s="586"/>
      <c r="X2696" s="586"/>
      <c r="Y2696" s="586"/>
      <c r="Z2696" s="586"/>
      <c r="AA2696" s="586"/>
      <c r="AB2696" s="586"/>
      <c r="AC2696" s="586"/>
      <c r="AD2696" s="586"/>
      <c r="AE2696" s="586"/>
      <c r="AF2696" s="586"/>
      <c r="AG2696" s="586"/>
      <c r="AH2696" s="586"/>
      <c r="AI2696" s="612"/>
      <c r="AJ2696" s="594"/>
      <c r="AM2696"/>
    </row>
    <row r="2697" spans="1:41" ht="14.45" customHeight="1" x14ac:dyDescent="0.2">
      <c r="A2697" s="793"/>
      <c r="B2697" s="809" t="s">
        <v>2276</v>
      </c>
      <c r="C2697" s="988" t="s">
        <v>2537</v>
      </c>
      <c r="D2697" s="988" t="s">
        <v>2410</v>
      </c>
      <c r="E2697" s="586">
        <v>241</v>
      </c>
      <c r="F2697" s="586">
        <v>279</v>
      </c>
      <c r="G2697" s="1"/>
      <c r="H2697" s="1"/>
      <c r="I2697" s="928"/>
      <c r="J2697" s="1728" t="s">
        <v>3520</v>
      </c>
      <c r="K2697" s="1"/>
      <c r="L2697" s="678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598"/>
      <c r="AJ2697" s="594"/>
      <c r="AM2697"/>
    </row>
    <row r="2698" spans="1:41" ht="14.45" customHeight="1" x14ac:dyDescent="0.3">
      <c r="A2698" s="793"/>
      <c r="B2698" s="809" t="s">
        <v>2276</v>
      </c>
      <c r="C2698" s="988" t="s">
        <v>2537</v>
      </c>
      <c r="D2698" s="988" t="s">
        <v>2410</v>
      </c>
      <c r="E2698" s="571">
        <v>241</v>
      </c>
      <c r="F2698" s="568">
        <v>279</v>
      </c>
      <c r="G2698" s="1930" t="s">
        <v>2409</v>
      </c>
      <c r="H2698" s="1729" t="s">
        <v>2306</v>
      </c>
      <c r="I2698" s="928"/>
      <c r="J2698" s="1105" t="s">
        <v>687</v>
      </c>
      <c r="K2698" s="1730" t="s">
        <v>3433</v>
      </c>
      <c r="N2698"/>
      <c r="Q2698"/>
      <c r="R2698"/>
      <c r="S2698"/>
      <c r="AH2698" s="21">
        <v>148432.9</v>
      </c>
      <c r="AI2698" s="598"/>
      <c r="AJ2698" s="594"/>
      <c r="AM2698"/>
    </row>
    <row r="2699" spans="1:41" ht="14.45" customHeight="1" x14ac:dyDescent="0.2">
      <c r="A2699" s="964"/>
      <c r="B2699" s="965" t="s">
        <v>2276</v>
      </c>
      <c r="C2699" s="990" t="s">
        <v>2537</v>
      </c>
      <c r="D2699" s="990" t="s">
        <v>2410</v>
      </c>
      <c r="E2699" s="571">
        <v>241</v>
      </c>
      <c r="F2699" s="568">
        <v>279</v>
      </c>
      <c r="G2699" s="568" t="s">
        <v>3339</v>
      </c>
      <c r="H2699" s="568"/>
      <c r="I2699" s="922"/>
      <c r="J2699" s="568" t="s">
        <v>955</v>
      </c>
      <c r="K2699" s="565"/>
      <c r="L2699" s="675"/>
      <c r="M2699" s="565"/>
      <c r="N2699" s="565"/>
      <c r="O2699" s="565"/>
      <c r="P2699" s="565"/>
      <c r="Q2699" s="565"/>
      <c r="R2699" s="565"/>
      <c r="S2699" s="565"/>
      <c r="T2699" s="565"/>
      <c r="U2699" s="565"/>
      <c r="V2699" s="565"/>
      <c r="W2699" s="565"/>
      <c r="X2699" s="565"/>
      <c r="Y2699" s="565"/>
      <c r="Z2699" s="565"/>
      <c r="AA2699" s="565"/>
      <c r="AB2699" s="565"/>
      <c r="AC2699" s="565"/>
      <c r="AD2699" s="565"/>
      <c r="AE2699" s="565"/>
      <c r="AF2699" s="565"/>
      <c r="AG2699" s="565" t="s">
        <v>770</v>
      </c>
      <c r="AH2699" s="565"/>
      <c r="AI2699" s="599">
        <v>91.92</v>
      </c>
      <c r="AJ2699" s="594"/>
      <c r="AM2699"/>
    </row>
    <row r="2700" spans="1:41" ht="14.45" customHeight="1" x14ac:dyDescent="0.2">
      <c r="A2700" s="964"/>
      <c r="B2700" s="965" t="s">
        <v>2276</v>
      </c>
      <c r="C2700" s="990" t="s">
        <v>2537</v>
      </c>
      <c r="D2700" s="990" t="s">
        <v>2410</v>
      </c>
      <c r="E2700" s="571">
        <v>241</v>
      </c>
      <c r="F2700" s="568">
        <v>279</v>
      </c>
      <c r="G2700" s="568" t="s">
        <v>3340</v>
      </c>
      <c r="H2700" s="568"/>
      <c r="I2700" s="922"/>
      <c r="J2700" s="568" t="s">
        <v>957</v>
      </c>
      <c r="K2700" s="565"/>
      <c r="L2700" s="675"/>
      <c r="M2700" s="565"/>
      <c r="N2700" s="565"/>
      <c r="O2700" s="565"/>
      <c r="P2700" s="565"/>
      <c r="Q2700" s="565"/>
      <c r="R2700" s="565"/>
      <c r="S2700" s="565"/>
      <c r="T2700" s="565"/>
      <c r="U2700" s="565"/>
      <c r="V2700" s="565"/>
      <c r="W2700" s="565"/>
      <c r="X2700" s="565"/>
      <c r="Y2700" s="565"/>
      <c r="Z2700" s="565"/>
      <c r="AA2700" s="565"/>
      <c r="AB2700" s="565"/>
      <c r="AC2700" s="565"/>
      <c r="AD2700" s="565"/>
      <c r="AE2700" s="565"/>
      <c r="AF2700" s="565"/>
      <c r="AG2700" s="565" t="s">
        <v>770</v>
      </c>
      <c r="AH2700" s="565"/>
      <c r="AI2700" s="599">
        <v>37.19</v>
      </c>
      <c r="AJ2700" s="594"/>
      <c r="AM2700"/>
    </row>
    <row r="2701" spans="1:41" ht="14.45" customHeight="1" x14ac:dyDescent="0.2">
      <c r="A2701" s="964"/>
      <c r="B2701" s="965" t="s">
        <v>2276</v>
      </c>
      <c r="C2701" s="990" t="s">
        <v>2537</v>
      </c>
      <c r="D2701" s="990" t="s">
        <v>2410</v>
      </c>
      <c r="E2701" s="571">
        <v>241</v>
      </c>
      <c r="F2701" s="568">
        <v>279</v>
      </c>
      <c r="G2701" s="568" t="s">
        <v>3341</v>
      </c>
      <c r="H2701" s="568"/>
      <c r="I2701" s="922"/>
      <c r="J2701" s="568" t="s">
        <v>3342</v>
      </c>
      <c r="K2701" s="565"/>
      <c r="L2701" s="675"/>
      <c r="M2701" s="565"/>
      <c r="N2701" s="565"/>
      <c r="O2701" s="565"/>
      <c r="P2701" s="565"/>
      <c r="Q2701" s="565"/>
      <c r="R2701" s="565"/>
      <c r="S2701" s="565"/>
      <c r="T2701" s="565"/>
      <c r="U2701" s="565"/>
      <c r="V2701" s="565"/>
      <c r="W2701" s="565"/>
      <c r="X2701" s="565"/>
      <c r="Y2701" s="565"/>
      <c r="Z2701" s="565"/>
      <c r="AA2701" s="565"/>
      <c r="AB2701" s="565"/>
      <c r="AC2701" s="565"/>
      <c r="AD2701" s="565"/>
      <c r="AE2701" s="565"/>
      <c r="AF2701" s="565"/>
      <c r="AG2701" s="565" t="s">
        <v>770</v>
      </c>
      <c r="AH2701" s="565"/>
      <c r="AI2701" s="599">
        <v>7.29</v>
      </c>
      <c r="AJ2701" s="594"/>
      <c r="AM2701"/>
    </row>
    <row r="2702" spans="1:41" ht="14.45" customHeight="1" x14ac:dyDescent="0.2">
      <c r="A2702" s="964"/>
      <c r="B2702" s="965" t="s">
        <v>2276</v>
      </c>
      <c r="C2702" s="990" t="s">
        <v>2537</v>
      </c>
      <c r="D2702" s="990" t="s">
        <v>2410</v>
      </c>
      <c r="E2702" s="571">
        <v>241</v>
      </c>
      <c r="F2702" s="568">
        <v>279</v>
      </c>
      <c r="G2702" s="568" t="s">
        <v>3343</v>
      </c>
      <c r="H2702" s="568"/>
      <c r="I2702" s="922"/>
      <c r="J2702" s="568" t="s">
        <v>3344</v>
      </c>
      <c r="K2702" s="565"/>
      <c r="L2702" s="675"/>
      <c r="M2702" s="565"/>
      <c r="N2702" s="565"/>
      <c r="O2702" s="565"/>
      <c r="P2702" s="565"/>
      <c r="Q2702" s="565"/>
      <c r="R2702" s="565"/>
      <c r="S2702" s="565"/>
      <c r="T2702" s="565"/>
      <c r="U2702" s="565"/>
      <c r="V2702" s="565"/>
      <c r="W2702" s="565"/>
      <c r="X2702" s="565"/>
      <c r="Y2702" s="565"/>
      <c r="Z2702" s="565"/>
      <c r="AA2702" s="565"/>
      <c r="AB2702" s="565"/>
      <c r="AC2702" s="565"/>
      <c r="AD2702" s="565"/>
      <c r="AE2702" s="565"/>
      <c r="AF2702" s="565"/>
      <c r="AG2702" s="565" t="s">
        <v>909</v>
      </c>
      <c r="AH2702" s="565"/>
      <c r="AI2702" s="599">
        <v>17.79</v>
      </c>
      <c r="AJ2702" s="594"/>
      <c r="AM2702"/>
    </row>
    <row r="2703" spans="1:41" ht="14.45" customHeight="1" x14ac:dyDescent="0.2">
      <c r="A2703" s="964"/>
      <c r="B2703" s="965" t="s">
        <v>2276</v>
      </c>
      <c r="C2703" s="990" t="s">
        <v>2537</v>
      </c>
      <c r="D2703" s="990" t="s">
        <v>2410</v>
      </c>
      <c r="E2703" s="571">
        <v>241</v>
      </c>
      <c r="F2703" s="568">
        <v>279</v>
      </c>
      <c r="G2703" s="568" t="s">
        <v>3345</v>
      </c>
      <c r="H2703" s="568"/>
      <c r="I2703" s="922"/>
      <c r="J2703" s="568" t="s">
        <v>3346</v>
      </c>
      <c r="K2703" s="565"/>
      <c r="L2703" s="675"/>
      <c r="M2703" s="565"/>
      <c r="N2703" s="565"/>
      <c r="O2703" s="565"/>
      <c r="P2703" s="565"/>
      <c r="Q2703" s="565"/>
      <c r="R2703" s="565"/>
      <c r="S2703" s="565"/>
      <c r="T2703" s="565"/>
      <c r="U2703" s="565"/>
      <c r="V2703" s="565"/>
      <c r="W2703" s="565"/>
      <c r="X2703" s="565"/>
      <c r="Y2703" s="565"/>
      <c r="Z2703" s="565"/>
      <c r="AA2703" s="565"/>
      <c r="AB2703" s="565"/>
      <c r="AC2703" s="565"/>
      <c r="AD2703" s="565"/>
      <c r="AE2703" s="565"/>
      <c r="AF2703" s="565"/>
      <c r="AG2703" s="565" t="s">
        <v>909</v>
      </c>
      <c r="AH2703" s="565"/>
      <c r="AI2703" s="599">
        <v>7.29</v>
      </c>
      <c r="AJ2703" s="594"/>
      <c r="AM2703"/>
    </row>
    <row r="2704" spans="1:41" ht="14.45" customHeight="1" x14ac:dyDescent="0.2">
      <c r="A2704" s="964"/>
      <c r="B2704" s="965" t="s">
        <v>2276</v>
      </c>
      <c r="C2704" s="990" t="s">
        <v>2537</v>
      </c>
      <c r="D2704" s="990" t="s">
        <v>2410</v>
      </c>
      <c r="E2704" s="571">
        <v>241</v>
      </c>
      <c r="F2704" s="568">
        <v>279</v>
      </c>
      <c r="G2704" s="568" t="s">
        <v>3347</v>
      </c>
      <c r="H2704" s="568"/>
      <c r="I2704" s="922"/>
      <c r="J2704" s="568" t="s">
        <v>3348</v>
      </c>
      <c r="K2704" s="565"/>
      <c r="L2704" s="675"/>
      <c r="M2704" s="565"/>
      <c r="N2704" s="565"/>
      <c r="O2704" s="565"/>
      <c r="P2704" s="565"/>
      <c r="Q2704" s="565"/>
      <c r="R2704" s="565"/>
      <c r="S2704" s="565"/>
      <c r="T2704" s="565"/>
      <c r="U2704" s="565"/>
      <c r="V2704" s="565"/>
      <c r="W2704" s="565"/>
      <c r="X2704" s="565"/>
      <c r="Y2704" s="565"/>
      <c r="Z2704" s="565"/>
      <c r="AA2704" s="565"/>
      <c r="AB2704" s="565"/>
      <c r="AC2704" s="565"/>
      <c r="AD2704" s="565"/>
      <c r="AE2704" s="565"/>
      <c r="AF2704" s="565"/>
      <c r="AG2704" s="565" t="s">
        <v>909</v>
      </c>
      <c r="AH2704" s="565"/>
      <c r="AI2704" s="599">
        <v>20.98</v>
      </c>
      <c r="AJ2704" s="594"/>
      <c r="AM2704"/>
    </row>
    <row r="2705" spans="1:39" ht="14.45" customHeight="1" x14ac:dyDescent="0.2">
      <c r="A2705" s="964"/>
      <c r="B2705" s="965" t="s">
        <v>2276</v>
      </c>
      <c r="C2705" s="990" t="s">
        <v>2537</v>
      </c>
      <c r="D2705" s="990" t="s">
        <v>2410</v>
      </c>
      <c r="E2705" s="571">
        <v>241</v>
      </c>
      <c r="F2705" s="568">
        <v>279</v>
      </c>
      <c r="G2705" s="568" t="s">
        <v>3349</v>
      </c>
      <c r="H2705" s="568"/>
      <c r="I2705" s="922"/>
      <c r="J2705" s="568" t="s">
        <v>3350</v>
      </c>
      <c r="K2705" s="565"/>
      <c r="L2705" s="675"/>
      <c r="M2705" s="565"/>
      <c r="N2705" s="565"/>
      <c r="O2705" s="565"/>
      <c r="P2705" s="565"/>
      <c r="Q2705" s="565"/>
      <c r="R2705" s="565"/>
      <c r="S2705" s="565"/>
      <c r="T2705" s="565"/>
      <c r="U2705" s="565"/>
      <c r="V2705" s="565"/>
      <c r="W2705" s="565"/>
      <c r="X2705" s="565"/>
      <c r="Y2705" s="565"/>
      <c r="Z2705" s="565"/>
      <c r="AA2705" s="565"/>
      <c r="AB2705" s="565"/>
      <c r="AC2705" s="565"/>
      <c r="AD2705" s="565"/>
      <c r="AE2705" s="565"/>
      <c r="AF2705" s="565"/>
      <c r="AG2705" s="565" t="s">
        <v>909</v>
      </c>
      <c r="AH2705" s="565"/>
      <c r="AI2705" s="599">
        <v>20.98</v>
      </c>
      <c r="AJ2705" s="594"/>
      <c r="AM2705"/>
    </row>
    <row r="2706" spans="1:39" ht="14.45" customHeight="1" x14ac:dyDescent="0.2">
      <c r="A2706" s="964"/>
      <c r="B2706" s="965" t="s">
        <v>2276</v>
      </c>
      <c r="C2706" s="990" t="s">
        <v>2537</v>
      </c>
      <c r="D2706" s="990" t="s">
        <v>2410</v>
      </c>
      <c r="E2706" s="571">
        <v>241</v>
      </c>
      <c r="F2706" s="568">
        <v>279</v>
      </c>
      <c r="G2706" s="568" t="s">
        <v>3351</v>
      </c>
      <c r="H2706" s="568"/>
      <c r="I2706" s="922"/>
      <c r="J2706" s="568" t="s">
        <v>3352</v>
      </c>
      <c r="K2706" s="565"/>
      <c r="L2706" s="675"/>
      <c r="M2706" s="565"/>
      <c r="N2706" s="565"/>
      <c r="O2706" s="565"/>
      <c r="P2706" s="565"/>
      <c r="Q2706" s="565"/>
      <c r="R2706" s="565"/>
      <c r="S2706" s="565"/>
      <c r="T2706" s="565"/>
      <c r="U2706" s="565"/>
      <c r="V2706" s="565"/>
      <c r="W2706" s="565"/>
      <c r="X2706" s="565"/>
      <c r="Y2706" s="565"/>
      <c r="Z2706" s="565"/>
      <c r="AA2706" s="565"/>
      <c r="AB2706" s="565"/>
      <c r="AC2706" s="565"/>
      <c r="AD2706" s="565"/>
      <c r="AE2706" s="565"/>
      <c r="AF2706" s="565"/>
      <c r="AG2706" s="565" t="s">
        <v>909</v>
      </c>
      <c r="AH2706" s="565"/>
      <c r="AI2706" s="599">
        <v>20.98</v>
      </c>
      <c r="AJ2706" s="594"/>
      <c r="AM2706"/>
    </row>
    <row r="2707" spans="1:39" ht="14.45" customHeight="1" x14ac:dyDescent="0.2">
      <c r="A2707" s="964"/>
      <c r="B2707" s="965" t="s">
        <v>2276</v>
      </c>
      <c r="C2707" s="990" t="s">
        <v>2537</v>
      </c>
      <c r="D2707" s="990" t="s">
        <v>2410</v>
      </c>
      <c r="E2707" s="571">
        <v>241</v>
      </c>
      <c r="F2707" s="568">
        <v>279</v>
      </c>
      <c r="G2707" s="568" t="s">
        <v>3353</v>
      </c>
      <c r="H2707" s="568"/>
      <c r="I2707" s="922"/>
      <c r="J2707" s="568" t="s">
        <v>3354</v>
      </c>
      <c r="K2707" s="565"/>
      <c r="L2707" s="675"/>
      <c r="M2707" s="565"/>
      <c r="N2707" s="565"/>
      <c r="O2707" s="565"/>
      <c r="P2707" s="565"/>
      <c r="Q2707" s="565"/>
      <c r="R2707" s="565"/>
      <c r="S2707" s="565"/>
      <c r="T2707" s="565"/>
      <c r="U2707" s="565"/>
      <c r="V2707" s="565"/>
      <c r="W2707" s="565"/>
      <c r="X2707" s="565"/>
      <c r="Y2707" s="565"/>
      <c r="Z2707" s="565"/>
      <c r="AA2707" s="565"/>
      <c r="AB2707" s="565"/>
      <c r="AC2707" s="565"/>
      <c r="AD2707" s="565"/>
      <c r="AE2707" s="565"/>
      <c r="AF2707" s="565"/>
      <c r="AG2707" s="565" t="s">
        <v>909</v>
      </c>
      <c r="AH2707" s="565"/>
      <c r="AI2707" s="599">
        <v>59.19</v>
      </c>
      <c r="AJ2707" s="594"/>
      <c r="AM2707"/>
    </row>
    <row r="2708" spans="1:39" ht="14.45" customHeight="1" x14ac:dyDescent="0.2">
      <c r="A2708" s="964"/>
      <c r="B2708" s="965" t="s">
        <v>2276</v>
      </c>
      <c r="C2708" s="990" t="s">
        <v>2537</v>
      </c>
      <c r="D2708" s="990" t="s">
        <v>2410</v>
      </c>
      <c r="E2708" s="571">
        <v>241</v>
      </c>
      <c r="F2708" s="568">
        <v>279</v>
      </c>
      <c r="G2708" s="568" t="s">
        <v>3355</v>
      </c>
      <c r="H2708" s="568"/>
      <c r="I2708" s="922"/>
      <c r="J2708" s="568" t="s">
        <v>3356</v>
      </c>
      <c r="K2708" s="565"/>
      <c r="L2708" s="675"/>
      <c r="M2708" s="565"/>
      <c r="N2708" s="565"/>
      <c r="O2708" s="565"/>
      <c r="P2708" s="565"/>
      <c r="Q2708" s="565"/>
      <c r="R2708" s="565"/>
      <c r="S2708" s="565"/>
      <c r="T2708" s="565"/>
      <c r="U2708" s="565"/>
      <c r="V2708" s="565"/>
      <c r="W2708" s="565"/>
      <c r="X2708" s="565"/>
      <c r="Y2708" s="565"/>
      <c r="Z2708" s="565"/>
      <c r="AA2708" s="565"/>
      <c r="AB2708" s="565"/>
      <c r="AC2708" s="565"/>
      <c r="AD2708" s="565"/>
      <c r="AE2708" s="565"/>
      <c r="AF2708" s="565"/>
      <c r="AG2708" s="565" t="s">
        <v>909</v>
      </c>
      <c r="AH2708" s="565"/>
      <c r="AI2708" s="599">
        <v>162.66</v>
      </c>
      <c r="AJ2708" s="594"/>
      <c r="AM2708"/>
    </row>
    <row r="2709" spans="1:39" ht="14.45" customHeight="1" x14ac:dyDescent="0.2">
      <c r="A2709" s="964"/>
      <c r="B2709" s="965" t="s">
        <v>2276</v>
      </c>
      <c r="C2709" s="990" t="s">
        <v>2537</v>
      </c>
      <c r="D2709" s="990" t="s">
        <v>2410</v>
      </c>
      <c r="E2709" s="571">
        <v>241</v>
      </c>
      <c r="F2709" s="568">
        <v>279</v>
      </c>
      <c r="G2709" s="568" t="s">
        <v>3357</v>
      </c>
      <c r="H2709" s="568"/>
      <c r="I2709" s="922"/>
      <c r="J2709" s="568" t="s">
        <v>3358</v>
      </c>
      <c r="K2709" s="565"/>
      <c r="L2709" s="675"/>
      <c r="M2709" s="565"/>
      <c r="N2709" s="565"/>
      <c r="O2709" s="565"/>
      <c r="P2709" s="565"/>
      <c r="Q2709" s="565"/>
      <c r="R2709" s="565"/>
      <c r="S2709" s="565"/>
      <c r="T2709" s="565"/>
      <c r="U2709" s="565"/>
      <c r="V2709" s="565"/>
      <c r="W2709" s="565"/>
      <c r="X2709" s="565"/>
      <c r="Y2709" s="565"/>
      <c r="Z2709" s="565"/>
      <c r="AA2709" s="565"/>
      <c r="AB2709" s="565"/>
      <c r="AC2709" s="565"/>
      <c r="AD2709" s="565"/>
      <c r="AE2709" s="565"/>
      <c r="AF2709" s="565"/>
      <c r="AG2709" s="565" t="s">
        <v>909</v>
      </c>
      <c r="AH2709" s="565"/>
      <c r="AI2709" s="599">
        <v>162.66</v>
      </c>
      <c r="AJ2709" s="594"/>
      <c r="AM2709"/>
    </row>
    <row r="2710" spans="1:39" ht="14.45" customHeight="1" x14ac:dyDescent="0.2">
      <c r="A2710" s="964"/>
      <c r="B2710" s="965" t="s">
        <v>2276</v>
      </c>
      <c r="C2710" s="990" t="s">
        <v>2537</v>
      </c>
      <c r="D2710" s="990" t="s">
        <v>2410</v>
      </c>
      <c r="E2710" s="571">
        <v>241</v>
      </c>
      <c r="F2710" s="568">
        <v>279</v>
      </c>
      <c r="G2710" s="568" t="s">
        <v>3359</v>
      </c>
      <c r="H2710" s="568"/>
      <c r="I2710" s="922"/>
      <c r="J2710" s="568" t="s">
        <v>3360</v>
      </c>
      <c r="K2710" s="565"/>
      <c r="L2710" s="675"/>
      <c r="M2710" s="565"/>
      <c r="N2710" s="565"/>
      <c r="O2710" s="565"/>
      <c r="P2710" s="565"/>
      <c r="Q2710" s="565"/>
      <c r="R2710" s="565"/>
      <c r="S2710" s="565"/>
      <c r="T2710" s="565"/>
      <c r="U2710" s="565"/>
      <c r="V2710" s="565"/>
      <c r="W2710" s="565"/>
      <c r="X2710" s="565"/>
      <c r="Y2710" s="565"/>
      <c r="Z2710" s="565"/>
      <c r="AA2710" s="565"/>
      <c r="AB2710" s="565"/>
      <c r="AC2710" s="565"/>
      <c r="AD2710" s="565"/>
      <c r="AE2710" s="565"/>
      <c r="AF2710" s="565"/>
      <c r="AG2710" s="565" t="s">
        <v>909</v>
      </c>
      <c r="AH2710" s="565"/>
      <c r="AI2710" s="599">
        <v>112.2</v>
      </c>
      <c r="AJ2710" s="594"/>
      <c r="AM2710"/>
    </row>
    <row r="2711" spans="1:39" ht="14.45" customHeight="1" x14ac:dyDescent="0.2">
      <c r="A2711" s="964"/>
      <c r="B2711" s="965" t="s">
        <v>2276</v>
      </c>
      <c r="C2711" s="990" t="s">
        <v>2537</v>
      </c>
      <c r="D2711" s="990" t="s">
        <v>2410</v>
      </c>
      <c r="E2711" s="571">
        <v>241</v>
      </c>
      <c r="F2711" s="568">
        <v>279</v>
      </c>
      <c r="G2711" s="568" t="s">
        <v>3361</v>
      </c>
      <c r="H2711" s="568"/>
      <c r="I2711" s="922"/>
      <c r="J2711" s="568" t="s">
        <v>3362</v>
      </c>
      <c r="K2711" s="565"/>
      <c r="L2711" s="675"/>
      <c r="M2711" s="565"/>
      <c r="N2711" s="565"/>
      <c r="O2711" s="565"/>
      <c r="P2711" s="565"/>
      <c r="Q2711" s="565"/>
      <c r="R2711" s="565"/>
      <c r="S2711" s="565"/>
      <c r="T2711" s="565"/>
      <c r="U2711" s="565"/>
      <c r="V2711" s="565"/>
      <c r="W2711" s="565"/>
      <c r="X2711" s="565"/>
      <c r="Y2711" s="565"/>
      <c r="Z2711" s="565"/>
      <c r="AA2711" s="565"/>
      <c r="AB2711" s="565"/>
      <c r="AC2711" s="565"/>
      <c r="AD2711" s="565"/>
      <c r="AE2711" s="565"/>
      <c r="AF2711" s="565"/>
      <c r="AG2711" s="565" t="s">
        <v>909</v>
      </c>
      <c r="AH2711" s="565"/>
      <c r="AI2711" s="599">
        <v>43.78</v>
      </c>
      <c r="AJ2711" s="594"/>
      <c r="AM2711"/>
    </row>
    <row r="2712" spans="1:39" ht="14.45" customHeight="1" x14ac:dyDescent="0.2">
      <c r="A2712" s="964"/>
      <c r="B2712" s="965" t="s">
        <v>2276</v>
      </c>
      <c r="C2712" s="990" t="s">
        <v>2537</v>
      </c>
      <c r="D2712" s="990" t="s">
        <v>2410</v>
      </c>
      <c r="E2712" s="571">
        <v>241</v>
      </c>
      <c r="F2712" s="568">
        <v>279</v>
      </c>
      <c r="G2712" s="568" t="s">
        <v>3363</v>
      </c>
      <c r="H2712" s="568"/>
      <c r="I2712" s="922"/>
      <c r="J2712" s="568" t="s">
        <v>3364</v>
      </c>
      <c r="K2712" s="565"/>
      <c r="L2712" s="675"/>
      <c r="M2712" s="565"/>
      <c r="N2712" s="565"/>
      <c r="O2712" s="565"/>
      <c r="P2712" s="565"/>
      <c r="Q2712" s="565"/>
      <c r="R2712" s="565"/>
      <c r="S2712" s="565"/>
      <c r="T2712" s="565"/>
      <c r="U2712" s="565"/>
      <c r="V2712" s="565"/>
      <c r="W2712" s="565"/>
      <c r="X2712" s="565"/>
      <c r="Y2712" s="565"/>
      <c r="Z2712" s="565"/>
      <c r="AA2712" s="565"/>
      <c r="AB2712" s="565"/>
      <c r="AC2712" s="565"/>
      <c r="AD2712" s="565"/>
      <c r="AE2712" s="565"/>
      <c r="AF2712" s="565"/>
      <c r="AG2712" s="565" t="s">
        <v>909</v>
      </c>
      <c r="AH2712" s="565"/>
      <c r="AI2712" s="599">
        <v>4.55</v>
      </c>
      <c r="AJ2712" s="594"/>
      <c r="AM2712"/>
    </row>
    <row r="2713" spans="1:39" ht="14.45" customHeight="1" x14ac:dyDescent="0.2">
      <c r="A2713" s="964"/>
      <c r="B2713" s="965" t="s">
        <v>2276</v>
      </c>
      <c r="C2713" s="990" t="s">
        <v>2537</v>
      </c>
      <c r="D2713" s="990" t="s">
        <v>2410</v>
      </c>
      <c r="E2713" s="571">
        <v>241</v>
      </c>
      <c r="F2713" s="568">
        <v>279</v>
      </c>
      <c r="G2713" s="568" t="s">
        <v>3365</v>
      </c>
      <c r="H2713" s="568"/>
      <c r="I2713" s="922"/>
      <c r="J2713" s="568" t="s">
        <v>3366</v>
      </c>
      <c r="K2713" s="565"/>
      <c r="L2713" s="675"/>
      <c r="M2713" s="565"/>
      <c r="N2713" s="565"/>
      <c r="O2713" s="565"/>
      <c r="P2713" s="565"/>
      <c r="Q2713" s="565"/>
      <c r="R2713" s="565"/>
      <c r="S2713" s="565"/>
      <c r="T2713" s="565"/>
      <c r="U2713" s="565"/>
      <c r="V2713" s="565"/>
      <c r="W2713" s="565"/>
      <c r="X2713" s="565"/>
      <c r="Y2713" s="565"/>
      <c r="Z2713" s="565"/>
      <c r="AA2713" s="565"/>
      <c r="AB2713" s="565"/>
      <c r="AC2713" s="565"/>
      <c r="AD2713" s="565"/>
      <c r="AE2713" s="565"/>
      <c r="AF2713" s="565"/>
      <c r="AG2713" s="565" t="s">
        <v>909</v>
      </c>
      <c r="AH2713" s="565"/>
      <c r="AI2713" s="599">
        <v>133.08000000000001</v>
      </c>
      <c r="AJ2713" s="594"/>
      <c r="AM2713"/>
    </row>
    <row r="2714" spans="1:39" ht="14.45" customHeight="1" x14ac:dyDescent="0.2">
      <c r="A2714" s="964"/>
      <c r="B2714" s="965" t="s">
        <v>2276</v>
      </c>
      <c r="C2714" s="990" t="s">
        <v>2537</v>
      </c>
      <c r="D2714" s="990" t="s">
        <v>2410</v>
      </c>
      <c r="E2714" s="571">
        <v>241</v>
      </c>
      <c r="F2714" s="568">
        <v>279</v>
      </c>
      <c r="G2714" s="568" t="s">
        <v>3367</v>
      </c>
      <c r="H2714" s="568"/>
      <c r="I2714" s="922"/>
      <c r="J2714" s="568" t="s">
        <v>3368</v>
      </c>
      <c r="K2714" s="565"/>
      <c r="L2714" s="675"/>
      <c r="M2714" s="565"/>
      <c r="N2714" s="565"/>
      <c r="O2714" s="565"/>
      <c r="P2714" s="565"/>
      <c r="Q2714" s="565"/>
      <c r="R2714" s="565"/>
      <c r="S2714" s="565"/>
      <c r="T2714" s="565"/>
      <c r="U2714" s="565"/>
      <c r="V2714" s="565"/>
      <c r="W2714" s="565"/>
      <c r="X2714" s="565"/>
      <c r="Y2714" s="565"/>
      <c r="Z2714" s="565"/>
      <c r="AA2714" s="565"/>
      <c r="AB2714" s="565"/>
      <c r="AC2714" s="565"/>
      <c r="AD2714" s="565"/>
      <c r="AE2714" s="565"/>
      <c r="AF2714" s="565"/>
      <c r="AG2714" s="565" t="s">
        <v>909</v>
      </c>
      <c r="AH2714" s="565"/>
      <c r="AI2714" s="599">
        <v>13.94</v>
      </c>
      <c r="AJ2714" s="594"/>
      <c r="AM2714"/>
    </row>
    <row r="2715" spans="1:39" ht="14.45" customHeight="1" x14ac:dyDescent="0.2">
      <c r="A2715" s="964"/>
      <c r="B2715" s="965" t="s">
        <v>2276</v>
      </c>
      <c r="C2715" s="990" t="s">
        <v>2537</v>
      </c>
      <c r="D2715" s="990" t="s">
        <v>2410</v>
      </c>
      <c r="E2715" s="571">
        <v>241</v>
      </c>
      <c r="F2715" s="568">
        <v>279</v>
      </c>
      <c r="G2715" s="568" t="s">
        <v>3369</v>
      </c>
      <c r="H2715" s="568"/>
      <c r="I2715" s="922"/>
      <c r="J2715" s="568" t="s">
        <v>3370</v>
      </c>
      <c r="K2715" s="565"/>
      <c r="L2715" s="675"/>
      <c r="M2715" s="565"/>
      <c r="N2715" s="565"/>
      <c r="O2715" s="565"/>
      <c r="P2715" s="565"/>
      <c r="Q2715" s="565"/>
      <c r="R2715" s="565"/>
      <c r="S2715" s="565"/>
      <c r="T2715" s="565"/>
      <c r="U2715" s="565"/>
      <c r="V2715" s="565"/>
      <c r="W2715" s="565"/>
      <c r="X2715" s="565"/>
      <c r="Y2715" s="565"/>
      <c r="Z2715" s="565"/>
      <c r="AA2715" s="565"/>
      <c r="AB2715" s="565"/>
      <c r="AC2715" s="565"/>
      <c r="AD2715" s="565"/>
      <c r="AE2715" s="565"/>
      <c r="AF2715" s="565"/>
      <c r="AG2715" s="565" t="s">
        <v>909</v>
      </c>
      <c r="AH2715" s="565"/>
      <c r="AI2715" s="599">
        <v>57.47</v>
      </c>
      <c r="AJ2715" s="594"/>
      <c r="AM2715"/>
    </row>
    <row r="2716" spans="1:39" ht="14.45" customHeight="1" x14ac:dyDescent="0.2">
      <c r="A2716" s="964"/>
      <c r="B2716" s="965" t="s">
        <v>2276</v>
      </c>
      <c r="C2716" s="990" t="s">
        <v>2537</v>
      </c>
      <c r="D2716" s="990" t="s">
        <v>2410</v>
      </c>
      <c r="E2716" s="571">
        <v>241</v>
      </c>
      <c r="F2716" s="568">
        <v>279</v>
      </c>
      <c r="G2716" s="568" t="s">
        <v>3371</v>
      </c>
      <c r="H2716" s="568"/>
      <c r="I2716" s="922"/>
      <c r="J2716" s="568" t="s">
        <v>3372</v>
      </c>
      <c r="K2716" s="565"/>
      <c r="L2716" s="675"/>
      <c r="M2716" s="565"/>
      <c r="N2716" s="565"/>
      <c r="O2716" s="565"/>
      <c r="P2716" s="565"/>
      <c r="Q2716" s="565"/>
      <c r="R2716" s="565"/>
      <c r="S2716" s="565"/>
      <c r="T2716" s="565"/>
      <c r="U2716" s="565"/>
      <c r="V2716" s="565"/>
      <c r="W2716" s="565"/>
      <c r="X2716" s="565"/>
      <c r="Y2716" s="565"/>
      <c r="Z2716" s="565"/>
      <c r="AA2716" s="565"/>
      <c r="AB2716" s="565"/>
      <c r="AC2716" s="565"/>
      <c r="AD2716" s="565"/>
      <c r="AE2716" s="565"/>
      <c r="AF2716" s="565"/>
      <c r="AG2716" s="565" t="s">
        <v>909</v>
      </c>
      <c r="AH2716" s="565"/>
      <c r="AI2716" s="599">
        <v>50.07</v>
      </c>
      <c r="AJ2716" s="594"/>
      <c r="AM2716"/>
    </row>
    <row r="2717" spans="1:39" ht="14.45" customHeight="1" x14ac:dyDescent="0.2">
      <c r="A2717" s="964"/>
      <c r="B2717" s="965" t="s">
        <v>2276</v>
      </c>
      <c r="C2717" s="990" t="s">
        <v>2537</v>
      </c>
      <c r="D2717" s="990" t="s">
        <v>2410</v>
      </c>
      <c r="E2717" s="571">
        <v>241</v>
      </c>
      <c r="F2717" s="568">
        <v>279</v>
      </c>
      <c r="G2717" s="568" t="s">
        <v>3373</v>
      </c>
      <c r="H2717" s="568"/>
      <c r="I2717" s="922"/>
      <c r="J2717" s="568" t="s">
        <v>3374</v>
      </c>
      <c r="K2717" s="565"/>
      <c r="L2717" s="675"/>
      <c r="M2717" s="565"/>
      <c r="N2717" s="565"/>
      <c r="O2717" s="565"/>
      <c r="P2717" s="565"/>
      <c r="Q2717" s="565"/>
      <c r="R2717" s="565"/>
      <c r="S2717" s="565"/>
      <c r="T2717" s="565"/>
      <c r="U2717" s="565"/>
      <c r="V2717" s="565"/>
      <c r="W2717" s="565"/>
      <c r="X2717" s="565"/>
      <c r="Y2717" s="565"/>
      <c r="Z2717" s="565"/>
      <c r="AA2717" s="565"/>
      <c r="AB2717" s="565"/>
      <c r="AC2717" s="565"/>
      <c r="AD2717" s="565"/>
      <c r="AE2717" s="565"/>
      <c r="AF2717" s="565"/>
      <c r="AG2717" s="565" t="s">
        <v>909</v>
      </c>
      <c r="AH2717" s="565"/>
      <c r="AI2717" s="599">
        <v>23.07</v>
      </c>
      <c r="AJ2717" s="594"/>
      <c r="AM2717"/>
    </row>
    <row r="2718" spans="1:39" ht="14.45" customHeight="1" x14ac:dyDescent="0.2">
      <c r="A2718" s="964"/>
      <c r="B2718" s="965" t="s">
        <v>2276</v>
      </c>
      <c r="C2718" s="990" t="s">
        <v>2537</v>
      </c>
      <c r="D2718" s="990" t="s">
        <v>2410</v>
      </c>
      <c r="E2718" s="571">
        <v>241</v>
      </c>
      <c r="F2718" s="568">
        <v>279</v>
      </c>
      <c r="G2718" s="568" t="s">
        <v>3375</v>
      </c>
      <c r="H2718" s="568"/>
      <c r="I2718" s="922"/>
      <c r="J2718" s="568" t="s">
        <v>3376</v>
      </c>
      <c r="K2718" s="565"/>
      <c r="L2718" s="675"/>
      <c r="M2718" s="565"/>
      <c r="N2718" s="565"/>
      <c r="O2718" s="565"/>
      <c r="P2718" s="565"/>
      <c r="Q2718" s="565"/>
      <c r="R2718" s="565"/>
      <c r="S2718" s="565"/>
      <c r="T2718" s="565"/>
      <c r="U2718" s="565"/>
      <c r="V2718" s="565"/>
      <c r="W2718" s="565"/>
      <c r="X2718" s="565"/>
      <c r="Y2718" s="565"/>
      <c r="Z2718" s="565"/>
      <c r="AA2718" s="565"/>
      <c r="AB2718" s="565"/>
      <c r="AC2718" s="565"/>
      <c r="AD2718" s="565"/>
      <c r="AE2718" s="565"/>
      <c r="AF2718" s="565"/>
      <c r="AG2718" s="565" t="s">
        <v>909</v>
      </c>
      <c r="AH2718" s="565"/>
      <c r="AI2718" s="599">
        <v>59.56</v>
      </c>
      <c r="AJ2718" s="594"/>
      <c r="AM2718"/>
    </row>
    <row r="2719" spans="1:39" ht="14.45" customHeight="1" x14ac:dyDescent="0.2">
      <c r="A2719" s="964"/>
      <c r="B2719" s="965" t="s">
        <v>2276</v>
      </c>
      <c r="C2719" s="990" t="s">
        <v>2537</v>
      </c>
      <c r="D2719" s="990" t="s">
        <v>2410</v>
      </c>
      <c r="E2719" s="571">
        <v>241</v>
      </c>
      <c r="F2719" s="568">
        <v>279</v>
      </c>
      <c r="G2719" s="568" t="s">
        <v>3377</v>
      </c>
      <c r="H2719" s="568"/>
      <c r="I2719" s="922"/>
      <c r="J2719" s="568" t="s">
        <v>3378</v>
      </c>
      <c r="K2719" s="565"/>
      <c r="L2719" s="675"/>
      <c r="M2719" s="565"/>
      <c r="N2719" s="565"/>
      <c r="O2719" s="565"/>
      <c r="P2719" s="565"/>
      <c r="Q2719" s="565"/>
      <c r="R2719" s="565"/>
      <c r="S2719" s="565"/>
      <c r="T2719" s="565"/>
      <c r="U2719" s="565"/>
      <c r="V2719" s="565"/>
      <c r="W2719" s="565"/>
      <c r="X2719" s="565"/>
      <c r="Y2719" s="565"/>
      <c r="Z2719" s="565"/>
      <c r="AA2719" s="565"/>
      <c r="AB2719" s="565"/>
      <c r="AC2719" s="565"/>
      <c r="AD2719" s="565"/>
      <c r="AE2719" s="565"/>
      <c r="AF2719" s="565"/>
      <c r="AG2719" s="565" t="s">
        <v>909</v>
      </c>
      <c r="AH2719" s="565"/>
      <c r="AI2719" s="599">
        <v>28.07</v>
      </c>
      <c r="AJ2719" s="594"/>
      <c r="AM2719"/>
    </row>
    <row r="2720" spans="1:39" ht="14.45" customHeight="1" x14ac:dyDescent="0.2">
      <c r="A2720" s="964"/>
      <c r="B2720" s="965" t="s">
        <v>2276</v>
      </c>
      <c r="C2720" s="990" t="s">
        <v>2537</v>
      </c>
      <c r="D2720" s="990" t="s">
        <v>2410</v>
      </c>
      <c r="E2720" s="571">
        <v>241</v>
      </c>
      <c r="F2720" s="568">
        <v>279</v>
      </c>
      <c r="G2720" s="568" t="s">
        <v>3379</v>
      </c>
      <c r="H2720" s="568"/>
      <c r="I2720" s="922"/>
      <c r="J2720" s="568" t="s">
        <v>3380</v>
      </c>
      <c r="K2720" s="565"/>
      <c r="L2720" s="675"/>
      <c r="M2720" s="565"/>
      <c r="N2720" s="565"/>
      <c r="O2720" s="565"/>
      <c r="P2720" s="565"/>
      <c r="Q2720" s="565"/>
      <c r="R2720" s="565"/>
      <c r="S2720" s="565"/>
      <c r="T2720" s="565"/>
      <c r="U2720" s="565"/>
      <c r="V2720" s="565"/>
      <c r="W2720" s="565"/>
      <c r="X2720" s="565"/>
      <c r="Y2720" s="565"/>
      <c r="Z2720" s="565"/>
      <c r="AA2720" s="565"/>
      <c r="AB2720" s="565"/>
      <c r="AC2720" s="565"/>
      <c r="AD2720" s="565"/>
      <c r="AE2720" s="565"/>
      <c r="AF2720" s="565"/>
      <c r="AG2720" s="565" t="s">
        <v>909</v>
      </c>
      <c r="AH2720" s="565"/>
      <c r="AI2720" s="599">
        <v>28.07</v>
      </c>
      <c r="AJ2720" s="594"/>
      <c r="AM2720"/>
    </row>
    <row r="2721" spans="1:39" ht="14.45" customHeight="1" x14ac:dyDescent="0.2">
      <c r="A2721" s="964"/>
      <c r="B2721" s="965" t="s">
        <v>2276</v>
      </c>
      <c r="C2721" s="990" t="s">
        <v>2537</v>
      </c>
      <c r="D2721" s="990" t="s">
        <v>2410</v>
      </c>
      <c r="E2721" s="571">
        <v>241</v>
      </c>
      <c r="F2721" s="568">
        <v>279</v>
      </c>
      <c r="G2721" s="568" t="s">
        <v>3381</v>
      </c>
      <c r="H2721" s="568"/>
      <c r="I2721" s="922"/>
      <c r="J2721" s="568" t="s">
        <v>3382</v>
      </c>
      <c r="K2721" s="565"/>
      <c r="L2721" s="675"/>
      <c r="M2721" s="565"/>
      <c r="N2721" s="565"/>
      <c r="O2721" s="565"/>
      <c r="P2721" s="565"/>
      <c r="Q2721" s="565"/>
      <c r="R2721" s="565"/>
      <c r="S2721" s="565"/>
      <c r="T2721" s="565"/>
      <c r="U2721" s="565"/>
      <c r="V2721" s="565"/>
      <c r="W2721" s="565"/>
      <c r="X2721" s="565"/>
      <c r="Y2721" s="565"/>
      <c r="Z2721" s="565"/>
      <c r="AA2721" s="565"/>
      <c r="AB2721" s="565"/>
      <c r="AC2721" s="565"/>
      <c r="AD2721" s="565"/>
      <c r="AE2721" s="565"/>
      <c r="AF2721" s="565"/>
      <c r="AG2721" s="565" t="s">
        <v>909</v>
      </c>
      <c r="AH2721" s="565"/>
      <c r="AI2721" s="599">
        <v>18.940000000000001</v>
      </c>
      <c r="AJ2721" s="594"/>
      <c r="AM2721"/>
    </row>
    <row r="2722" spans="1:39" ht="14.45" customHeight="1" x14ac:dyDescent="0.2">
      <c r="A2722" s="964"/>
      <c r="B2722" s="965" t="s">
        <v>2276</v>
      </c>
      <c r="C2722" s="990" t="s">
        <v>2537</v>
      </c>
      <c r="D2722" s="990" t="s">
        <v>2410</v>
      </c>
      <c r="E2722" s="571">
        <v>241</v>
      </c>
      <c r="F2722" s="568">
        <v>279</v>
      </c>
      <c r="G2722" s="568" t="s">
        <v>3383</v>
      </c>
      <c r="H2722" s="568"/>
      <c r="I2722" s="922"/>
      <c r="J2722" s="568" t="s">
        <v>3384</v>
      </c>
      <c r="K2722" s="565"/>
      <c r="L2722" s="675"/>
      <c r="M2722" s="565"/>
      <c r="N2722" s="565"/>
      <c r="O2722" s="565"/>
      <c r="P2722" s="565"/>
      <c r="Q2722" s="565"/>
      <c r="R2722" s="565"/>
      <c r="S2722" s="565"/>
      <c r="T2722" s="565"/>
      <c r="U2722" s="565"/>
      <c r="V2722" s="565"/>
      <c r="W2722" s="565"/>
      <c r="X2722" s="565"/>
      <c r="Y2722" s="565"/>
      <c r="Z2722" s="565"/>
      <c r="AA2722" s="565"/>
      <c r="AB2722" s="565"/>
      <c r="AC2722" s="565"/>
      <c r="AD2722" s="565"/>
      <c r="AE2722" s="565"/>
      <c r="AF2722" s="565"/>
      <c r="AG2722" s="565" t="s">
        <v>909</v>
      </c>
      <c r="AH2722" s="565"/>
      <c r="AI2722" s="599">
        <v>18.940000000000001</v>
      </c>
      <c r="AJ2722" s="594"/>
      <c r="AM2722"/>
    </row>
    <row r="2723" spans="1:39" ht="14.45" customHeight="1" x14ac:dyDescent="0.2">
      <c r="A2723" s="964"/>
      <c r="B2723" s="965" t="s">
        <v>2276</v>
      </c>
      <c r="C2723" s="990" t="s">
        <v>2537</v>
      </c>
      <c r="D2723" s="990" t="s">
        <v>2410</v>
      </c>
      <c r="E2723" s="571">
        <v>241</v>
      </c>
      <c r="F2723" s="568">
        <v>279</v>
      </c>
      <c r="G2723" s="568" t="s">
        <v>3385</v>
      </c>
      <c r="H2723" s="568"/>
      <c r="I2723" s="922"/>
      <c r="J2723" s="568" t="s">
        <v>3386</v>
      </c>
      <c r="K2723" s="565"/>
      <c r="L2723" s="675"/>
      <c r="M2723" s="565"/>
      <c r="N2723" s="565"/>
      <c r="O2723" s="565"/>
      <c r="P2723" s="565"/>
      <c r="Q2723" s="565"/>
      <c r="R2723" s="565"/>
      <c r="S2723" s="565"/>
      <c r="T2723" s="565"/>
      <c r="U2723" s="565"/>
      <c r="V2723" s="565"/>
      <c r="W2723" s="565"/>
      <c r="X2723" s="565"/>
      <c r="Y2723" s="565"/>
      <c r="Z2723" s="565"/>
      <c r="AA2723" s="565"/>
      <c r="AB2723" s="565"/>
      <c r="AC2723" s="565"/>
      <c r="AD2723" s="565"/>
      <c r="AE2723" s="565"/>
      <c r="AF2723" s="565"/>
      <c r="AG2723" s="565" t="s">
        <v>909</v>
      </c>
      <c r="AH2723" s="565"/>
      <c r="AI2723" s="599">
        <v>18.940000000000001</v>
      </c>
      <c r="AJ2723" s="594"/>
      <c r="AM2723"/>
    </row>
    <row r="2724" spans="1:39" ht="14.45" customHeight="1" x14ac:dyDescent="0.2">
      <c r="A2724" s="964"/>
      <c r="B2724" s="965" t="s">
        <v>2276</v>
      </c>
      <c r="C2724" s="990" t="s">
        <v>2537</v>
      </c>
      <c r="D2724" s="990" t="s">
        <v>2410</v>
      </c>
      <c r="E2724" s="571">
        <v>241</v>
      </c>
      <c r="F2724" s="568">
        <v>279</v>
      </c>
      <c r="G2724" s="568" t="s">
        <v>3387</v>
      </c>
      <c r="H2724" s="568"/>
      <c r="I2724" s="922"/>
      <c r="J2724" s="568" t="s">
        <v>3388</v>
      </c>
      <c r="K2724" s="565"/>
      <c r="L2724" s="675"/>
      <c r="M2724" s="565"/>
      <c r="N2724" s="565"/>
      <c r="O2724" s="565"/>
      <c r="P2724" s="565"/>
      <c r="Q2724" s="565"/>
      <c r="R2724" s="565"/>
      <c r="S2724" s="565"/>
      <c r="T2724" s="565"/>
      <c r="U2724" s="565"/>
      <c r="V2724" s="565"/>
      <c r="W2724" s="565"/>
      <c r="X2724" s="565"/>
      <c r="Y2724" s="565"/>
      <c r="Z2724" s="565"/>
      <c r="AA2724" s="565"/>
      <c r="AB2724" s="565"/>
      <c r="AC2724" s="565"/>
      <c r="AD2724" s="565"/>
      <c r="AE2724" s="565"/>
      <c r="AF2724" s="565"/>
      <c r="AG2724" s="565" t="s">
        <v>909</v>
      </c>
      <c r="AH2724" s="565"/>
      <c r="AI2724" s="599">
        <v>18.940000000000001</v>
      </c>
      <c r="AJ2724" s="594"/>
      <c r="AM2724"/>
    </row>
    <row r="2725" spans="1:39" ht="14.45" customHeight="1" x14ac:dyDescent="0.2">
      <c r="A2725" s="964"/>
      <c r="B2725" s="965" t="s">
        <v>2276</v>
      </c>
      <c r="C2725" s="990" t="s">
        <v>2537</v>
      </c>
      <c r="D2725" s="990" t="s">
        <v>2410</v>
      </c>
      <c r="E2725" s="571">
        <v>241</v>
      </c>
      <c r="F2725" s="568">
        <v>279</v>
      </c>
      <c r="G2725" s="568" t="s">
        <v>3389</v>
      </c>
      <c r="H2725" s="568"/>
      <c r="I2725" s="922"/>
      <c r="J2725" s="568" t="s">
        <v>3390</v>
      </c>
      <c r="K2725" s="565"/>
      <c r="L2725" s="675"/>
      <c r="M2725" s="565"/>
      <c r="N2725" s="565"/>
      <c r="O2725" s="565"/>
      <c r="P2725" s="565"/>
      <c r="Q2725" s="565"/>
      <c r="R2725" s="565"/>
      <c r="S2725" s="565"/>
      <c r="T2725" s="565"/>
      <c r="U2725" s="565"/>
      <c r="V2725" s="565"/>
      <c r="W2725" s="565"/>
      <c r="X2725" s="565"/>
      <c r="Y2725" s="565"/>
      <c r="Z2725" s="565"/>
      <c r="AA2725" s="565"/>
      <c r="AB2725" s="565"/>
      <c r="AC2725" s="565"/>
      <c r="AD2725" s="565"/>
      <c r="AE2725" s="565"/>
      <c r="AF2725" s="565"/>
      <c r="AG2725" s="565" t="s">
        <v>909</v>
      </c>
      <c r="AH2725" s="565"/>
      <c r="AI2725" s="599">
        <v>22.44</v>
      </c>
      <c r="AJ2725" s="594"/>
      <c r="AM2725"/>
    </row>
    <row r="2726" spans="1:39" ht="14.45" customHeight="1" x14ac:dyDescent="0.2">
      <c r="A2726" s="964"/>
      <c r="B2726" s="965" t="s">
        <v>2276</v>
      </c>
      <c r="C2726" s="990" t="s">
        <v>2537</v>
      </c>
      <c r="D2726" s="990" t="s">
        <v>2410</v>
      </c>
      <c r="E2726" s="571">
        <v>241</v>
      </c>
      <c r="F2726" s="568">
        <v>279</v>
      </c>
      <c r="G2726" s="568" t="s">
        <v>3391</v>
      </c>
      <c r="H2726" s="568"/>
      <c r="I2726" s="922"/>
      <c r="J2726" s="568" t="s">
        <v>3392</v>
      </c>
      <c r="K2726" s="565"/>
      <c r="L2726" s="675"/>
      <c r="M2726" s="565"/>
      <c r="N2726" s="565"/>
      <c r="O2726" s="565"/>
      <c r="P2726" s="565"/>
      <c r="Q2726" s="565"/>
      <c r="R2726" s="565"/>
      <c r="S2726" s="565"/>
      <c r="T2726" s="565"/>
      <c r="U2726" s="565"/>
      <c r="V2726" s="565"/>
      <c r="W2726" s="565"/>
      <c r="X2726" s="565"/>
      <c r="Y2726" s="565"/>
      <c r="Z2726" s="565"/>
      <c r="AA2726" s="565"/>
      <c r="AB2726" s="565"/>
      <c r="AC2726" s="565"/>
      <c r="AD2726" s="565"/>
      <c r="AE2726" s="565"/>
      <c r="AF2726" s="565"/>
      <c r="AG2726" s="565" t="s">
        <v>909</v>
      </c>
      <c r="AH2726" s="565"/>
      <c r="AI2726" s="599">
        <v>22.44</v>
      </c>
      <c r="AJ2726" s="594"/>
      <c r="AM2726"/>
    </row>
    <row r="2727" spans="1:39" ht="14.45" customHeight="1" x14ac:dyDescent="0.2">
      <c r="A2727" s="964"/>
      <c r="B2727" s="965" t="s">
        <v>2276</v>
      </c>
      <c r="C2727" s="990" t="s">
        <v>2537</v>
      </c>
      <c r="D2727" s="990" t="s">
        <v>2410</v>
      </c>
      <c r="E2727" s="571">
        <v>241</v>
      </c>
      <c r="F2727" s="568">
        <v>279</v>
      </c>
      <c r="G2727" s="568" t="s">
        <v>3393</v>
      </c>
      <c r="H2727" s="568"/>
      <c r="I2727" s="922"/>
      <c r="J2727" s="568" t="s">
        <v>3394</v>
      </c>
      <c r="K2727" s="565"/>
      <c r="L2727" s="675"/>
      <c r="M2727" s="565"/>
      <c r="N2727" s="565"/>
      <c r="O2727" s="565"/>
      <c r="P2727" s="565"/>
      <c r="Q2727" s="565"/>
      <c r="R2727" s="565"/>
      <c r="S2727" s="565"/>
      <c r="T2727" s="565"/>
      <c r="U2727" s="565"/>
      <c r="V2727" s="565"/>
      <c r="W2727" s="565"/>
      <c r="X2727" s="565"/>
      <c r="Y2727" s="565"/>
      <c r="Z2727" s="565"/>
      <c r="AA2727" s="565"/>
      <c r="AB2727" s="565"/>
      <c r="AC2727" s="565"/>
      <c r="AD2727" s="565"/>
      <c r="AE2727" s="565"/>
      <c r="AF2727" s="565"/>
      <c r="AG2727" s="565" t="s">
        <v>909</v>
      </c>
      <c r="AH2727" s="565"/>
      <c r="AI2727" s="599">
        <v>22.44</v>
      </c>
      <c r="AJ2727" s="594"/>
      <c r="AM2727"/>
    </row>
    <row r="2728" spans="1:39" ht="14.45" customHeight="1" x14ac:dyDescent="0.2">
      <c r="A2728" s="964"/>
      <c r="B2728" s="965" t="s">
        <v>2276</v>
      </c>
      <c r="C2728" s="990" t="s">
        <v>2537</v>
      </c>
      <c r="D2728" s="990" t="s">
        <v>2410</v>
      </c>
      <c r="E2728" s="571">
        <v>241</v>
      </c>
      <c r="F2728" s="568">
        <v>279</v>
      </c>
      <c r="G2728" s="568" t="s">
        <v>3395</v>
      </c>
      <c r="H2728" s="568"/>
      <c r="I2728" s="922"/>
      <c r="J2728" s="568" t="s">
        <v>3396</v>
      </c>
      <c r="K2728" s="565"/>
      <c r="L2728" s="675"/>
      <c r="M2728" s="565"/>
      <c r="N2728" s="565"/>
      <c r="O2728" s="565"/>
      <c r="P2728" s="565"/>
      <c r="Q2728" s="565"/>
      <c r="R2728" s="565"/>
      <c r="S2728" s="565"/>
      <c r="T2728" s="565"/>
      <c r="U2728" s="565"/>
      <c r="V2728" s="565"/>
      <c r="W2728" s="565"/>
      <c r="X2728" s="565"/>
      <c r="Y2728" s="565"/>
      <c r="Z2728" s="565"/>
      <c r="AA2728" s="565"/>
      <c r="AB2728" s="565"/>
      <c r="AC2728" s="565"/>
      <c r="AD2728" s="565"/>
      <c r="AE2728" s="565"/>
      <c r="AF2728" s="565"/>
      <c r="AG2728" s="565" t="s">
        <v>909</v>
      </c>
      <c r="AH2728" s="565"/>
      <c r="AI2728" s="599">
        <v>14.03</v>
      </c>
      <c r="AJ2728" s="594"/>
      <c r="AM2728"/>
    </row>
    <row r="2729" spans="1:39" ht="14.45" customHeight="1" x14ac:dyDescent="0.2">
      <c r="A2729" s="964"/>
      <c r="B2729" s="965" t="s">
        <v>2276</v>
      </c>
      <c r="C2729" s="990" t="s">
        <v>2537</v>
      </c>
      <c r="D2729" s="990" t="s">
        <v>2410</v>
      </c>
      <c r="E2729" s="571">
        <v>241</v>
      </c>
      <c r="F2729" s="568">
        <v>279</v>
      </c>
      <c r="G2729" s="568" t="s">
        <v>3397</v>
      </c>
      <c r="H2729" s="568"/>
      <c r="I2729" s="922"/>
      <c r="J2729" s="568" t="s">
        <v>3398</v>
      </c>
      <c r="K2729" s="565"/>
      <c r="L2729" s="675"/>
      <c r="M2729" s="565"/>
      <c r="N2729" s="565"/>
      <c r="O2729" s="565"/>
      <c r="P2729" s="565"/>
      <c r="Q2729" s="565"/>
      <c r="R2729" s="565"/>
      <c r="S2729" s="565"/>
      <c r="T2729" s="565"/>
      <c r="U2729" s="565"/>
      <c r="V2729" s="565"/>
      <c r="W2729" s="565"/>
      <c r="X2729" s="565"/>
      <c r="Y2729" s="565"/>
      <c r="Z2729" s="565"/>
      <c r="AA2729" s="565"/>
      <c r="AB2729" s="565"/>
      <c r="AC2729" s="565"/>
      <c r="AD2729" s="565"/>
      <c r="AE2729" s="565"/>
      <c r="AF2729" s="565"/>
      <c r="AG2729" s="565" t="s">
        <v>909</v>
      </c>
      <c r="AH2729" s="565"/>
      <c r="AI2729" s="599">
        <v>37.19</v>
      </c>
      <c r="AJ2729" s="594"/>
      <c r="AM2729"/>
    </row>
    <row r="2730" spans="1:39" ht="14.45" customHeight="1" x14ac:dyDescent="0.2">
      <c r="A2730" s="964"/>
      <c r="B2730" s="965" t="s">
        <v>2276</v>
      </c>
      <c r="C2730" s="990" t="s">
        <v>2537</v>
      </c>
      <c r="D2730" s="990" t="s">
        <v>2410</v>
      </c>
      <c r="E2730" s="571">
        <v>241</v>
      </c>
      <c r="F2730" s="568">
        <v>279</v>
      </c>
      <c r="G2730" s="568" t="s">
        <v>3399</v>
      </c>
      <c r="H2730" s="568"/>
      <c r="I2730" s="922"/>
      <c r="J2730" s="568" t="s">
        <v>3400</v>
      </c>
      <c r="K2730" s="565"/>
      <c r="L2730" s="675"/>
      <c r="M2730" s="565"/>
      <c r="N2730" s="565"/>
      <c r="O2730" s="565"/>
      <c r="P2730" s="565"/>
      <c r="Q2730" s="565"/>
      <c r="R2730" s="565"/>
      <c r="S2730" s="565"/>
      <c r="T2730" s="565"/>
      <c r="U2730" s="565"/>
      <c r="V2730" s="565"/>
      <c r="W2730" s="565"/>
      <c r="X2730" s="565"/>
      <c r="Y2730" s="565"/>
      <c r="Z2730" s="565"/>
      <c r="AA2730" s="565"/>
      <c r="AB2730" s="565"/>
      <c r="AC2730" s="565"/>
      <c r="AD2730" s="565"/>
      <c r="AE2730" s="565"/>
      <c r="AF2730" s="565"/>
      <c r="AG2730" s="565" t="s">
        <v>909</v>
      </c>
      <c r="AH2730" s="565"/>
      <c r="AI2730" s="599">
        <v>18.23</v>
      </c>
      <c r="AJ2730" s="594"/>
      <c r="AM2730"/>
    </row>
    <row r="2731" spans="1:39" ht="14.45" customHeight="1" x14ac:dyDescent="0.2">
      <c r="A2731" s="964"/>
      <c r="B2731" s="965" t="s">
        <v>2276</v>
      </c>
      <c r="C2731" s="990" t="s">
        <v>2537</v>
      </c>
      <c r="D2731" s="990" t="s">
        <v>2410</v>
      </c>
      <c r="E2731" s="571">
        <v>241</v>
      </c>
      <c r="F2731" s="568">
        <v>279</v>
      </c>
      <c r="G2731" s="568" t="s">
        <v>3401</v>
      </c>
      <c r="H2731" s="568"/>
      <c r="I2731" s="922"/>
      <c r="J2731" s="568" t="s">
        <v>3402</v>
      </c>
      <c r="K2731" s="565"/>
      <c r="L2731" s="675"/>
      <c r="M2731" s="565"/>
      <c r="N2731" s="565"/>
      <c r="O2731" s="565"/>
      <c r="P2731" s="565"/>
      <c r="Q2731" s="565"/>
      <c r="R2731" s="565"/>
      <c r="S2731" s="565"/>
      <c r="T2731" s="565"/>
      <c r="U2731" s="565"/>
      <c r="V2731" s="565"/>
      <c r="W2731" s="565"/>
      <c r="X2731" s="565"/>
      <c r="Y2731" s="565"/>
      <c r="Z2731" s="565"/>
      <c r="AA2731" s="565"/>
      <c r="AB2731" s="565"/>
      <c r="AC2731" s="565"/>
      <c r="AD2731" s="565"/>
      <c r="AE2731" s="565"/>
      <c r="AF2731" s="565"/>
      <c r="AG2731" s="565" t="s">
        <v>909</v>
      </c>
      <c r="AH2731" s="565"/>
      <c r="AI2731" s="599">
        <v>18.23</v>
      </c>
      <c r="AJ2731" s="594"/>
      <c r="AM2731"/>
    </row>
    <row r="2732" spans="1:39" ht="14.45" customHeight="1" x14ac:dyDescent="0.2">
      <c r="A2732" s="964"/>
      <c r="B2732" s="965" t="s">
        <v>2276</v>
      </c>
      <c r="C2732" s="990" t="s">
        <v>2537</v>
      </c>
      <c r="D2732" s="990" t="s">
        <v>2410</v>
      </c>
      <c r="E2732" s="571">
        <v>241</v>
      </c>
      <c r="F2732" s="568">
        <v>279</v>
      </c>
      <c r="G2732" s="568" t="s">
        <v>3403</v>
      </c>
      <c r="H2732" s="568"/>
      <c r="I2732" s="922"/>
      <c r="J2732" s="568" t="s">
        <v>3404</v>
      </c>
      <c r="K2732" s="565"/>
      <c r="L2732" s="675"/>
      <c r="M2732" s="565"/>
      <c r="N2732" s="565"/>
      <c r="O2732" s="565"/>
      <c r="P2732" s="565"/>
      <c r="Q2732" s="565"/>
      <c r="R2732" s="565"/>
      <c r="S2732" s="565"/>
      <c r="T2732" s="565"/>
      <c r="U2732" s="565"/>
      <c r="V2732" s="565"/>
      <c r="W2732" s="565"/>
      <c r="X2732" s="565"/>
      <c r="Y2732" s="565"/>
      <c r="Z2732" s="565"/>
      <c r="AA2732" s="565"/>
      <c r="AB2732" s="565"/>
      <c r="AC2732" s="565"/>
      <c r="AD2732" s="565"/>
      <c r="AE2732" s="565"/>
      <c r="AF2732" s="565"/>
      <c r="AG2732" s="565" t="s">
        <v>909</v>
      </c>
      <c r="AH2732" s="565"/>
      <c r="AI2732" s="599">
        <v>37.19</v>
      </c>
      <c r="AJ2732" s="594"/>
      <c r="AM2732"/>
    </row>
    <row r="2733" spans="1:39" ht="14.45" customHeight="1" x14ac:dyDescent="0.2">
      <c r="A2733" s="964"/>
      <c r="B2733" s="965" t="s">
        <v>2276</v>
      </c>
      <c r="C2733" s="990" t="s">
        <v>2537</v>
      </c>
      <c r="D2733" s="990" t="s">
        <v>2410</v>
      </c>
      <c r="E2733" s="571">
        <v>241</v>
      </c>
      <c r="F2733" s="568">
        <v>279</v>
      </c>
      <c r="G2733" s="568" t="s">
        <v>3405</v>
      </c>
      <c r="H2733" s="568"/>
      <c r="I2733" s="922"/>
      <c r="J2733" s="568" t="s">
        <v>3406</v>
      </c>
      <c r="K2733" s="565"/>
      <c r="L2733" s="675"/>
      <c r="M2733" s="565"/>
      <c r="N2733" s="565"/>
      <c r="O2733" s="565"/>
      <c r="P2733" s="565"/>
      <c r="Q2733" s="565"/>
      <c r="R2733" s="565"/>
      <c r="S2733" s="565"/>
      <c r="T2733" s="565"/>
      <c r="U2733" s="565"/>
      <c r="V2733" s="565"/>
      <c r="W2733" s="565"/>
      <c r="X2733" s="565"/>
      <c r="Y2733" s="565"/>
      <c r="Z2733" s="565"/>
      <c r="AA2733" s="565"/>
      <c r="AB2733" s="565"/>
      <c r="AC2733" s="565"/>
      <c r="AD2733" s="565"/>
      <c r="AE2733" s="565"/>
      <c r="AF2733" s="565"/>
      <c r="AG2733" s="565" t="s">
        <v>909</v>
      </c>
      <c r="AH2733" s="565"/>
      <c r="AI2733" s="599">
        <v>26.01</v>
      </c>
      <c r="AJ2733" s="594"/>
      <c r="AM2733"/>
    </row>
    <row r="2734" spans="1:39" ht="14.45" customHeight="1" x14ac:dyDescent="0.2">
      <c r="A2734" s="964"/>
      <c r="B2734" s="965" t="s">
        <v>2276</v>
      </c>
      <c r="C2734" s="990" t="s">
        <v>2537</v>
      </c>
      <c r="D2734" s="990" t="s">
        <v>2410</v>
      </c>
      <c r="E2734" s="571">
        <v>241</v>
      </c>
      <c r="F2734" s="568">
        <v>279</v>
      </c>
      <c r="G2734" s="568" t="s">
        <v>3407</v>
      </c>
      <c r="H2734" s="568"/>
      <c r="I2734" s="922"/>
      <c r="J2734" s="568" t="s">
        <v>3408</v>
      </c>
      <c r="K2734" s="565"/>
      <c r="L2734" s="675"/>
      <c r="M2734" s="565"/>
      <c r="N2734" s="565"/>
      <c r="O2734" s="565"/>
      <c r="P2734" s="565"/>
      <c r="Q2734" s="565"/>
      <c r="R2734" s="565"/>
      <c r="S2734" s="565"/>
      <c r="T2734" s="565"/>
      <c r="U2734" s="565"/>
      <c r="V2734" s="565"/>
      <c r="W2734" s="565"/>
      <c r="X2734" s="565"/>
      <c r="Y2734" s="565"/>
      <c r="Z2734" s="565"/>
      <c r="AA2734" s="565"/>
      <c r="AB2734" s="565"/>
      <c r="AC2734" s="565"/>
      <c r="AD2734" s="565"/>
      <c r="AE2734" s="565"/>
      <c r="AF2734" s="565"/>
      <c r="AG2734" s="565" t="s">
        <v>909</v>
      </c>
      <c r="AH2734" s="565"/>
      <c r="AI2734" s="599">
        <v>64.56</v>
      </c>
      <c r="AJ2734" s="594"/>
      <c r="AM2734"/>
    </row>
    <row r="2735" spans="1:39" ht="14.45" customHeight="1" x14ac:dyDescent="0.2">
      <c r="A2735" s="964"/>
      <c r="B2735" s="965" t="s">
        <v>2276</v>
      </c>
      <c r="C2735" s="990" t="s">
        <v>2537</v>
      </c>
      <c r="D2735" s="990" t="s">
        <v>2410</v>
      </c>
      <c r="E2735" s="571">
        <v>241</v>
      </c>
      <c r="F2735" s="568">
        <v>279</v>
      </c>
      <c r="G2735" s="568" t="s">
        <v>3409</v>
      </c>
      <c r="H2735" s="568"/>
      <c r="I2735" s="922"/>
      <c r="J2735" s="568" t="s">
        <v>3410</v>
      </c>
      <c r="K2735" s="565"/>
      <c r="L2735" s="675"/>
      <c r="M2735" s="565"/>
      <c r="N2735" s="565"/>
      <c r="O2735" s="565"/>
      <c r="P2735" s="565"/>
      <c r="Q2735" s="565"/>
      <c r="R2735" s="565"/>
      <c r="S2735" s="565"/>
      <c r="T2735" s="565"/>
      <c r="U2735" s="565"/>
      <c r="V2735" s="565"/>
      <c r="W2735" s="565"/>
      <c r="X2735" s="565"/>
      <c r="Y2735" s="565"/>
      <c r="Z2735" s="565"/>
      <c r="AA2735" s="565"/>
      <c r="AB2735" s="565"/>
      <c r="AC2735" s="565"/>
      <c r="AD2735" s="565"/>
      <c r="AE2735" s="565"/>
      <c r="AF2735" s="565"/>
      <c r="AG2735" s="565" t="s">
        <v>909</v>
      </c>
      <c r="AH2735" s="565"/>
      <c r="AI2735" s="599">
        <v>64.56</v>
      </c>
      <c r="AJ2735" s="594"/>
      <c r="AM2735"/>
    </row>
    <row r="2736" spans="1:39" ht="14.45" customHeight="1" x14ac:dyDescent="0.2">
      <c r="A2736" s="964"/>
      <c r="B2736" s="965" t="s">
        <v>2276</v>
      </c>
      <c r="C2736" s="990" t="s">
        <v>2537</v>
      </c>
      <c r="D2736" s="990" t="s">
        <v>2410</v>
      </c>
      <c r="E2736" s="571">
        <v>241</v>
      </c>
      <c r="F2736" s="568">
        <v>279</v>
      </c>
      <c r="G2736" s="568" t="s">
        <v>3411</v>
      </c>
      <c r="H2736" s="568"/>
      <c r="I2736" s="922"/>
      <c r="J2736" s="568" t="s">
        <v>3412</v>
      </c>
      <c r="K2736" s="565"/>
      <c r="L2736" s="675"/>
      <c r="M2736" s="565"/>
      <c r="N2736" s="565"/>
      <c r="O2736" s="565"/>
      <c r="P2736" s="565"/>
      <c r="Q2736" s="565"/>
      <c r="R2736" s="565"/>
      <c r="S2736" s="565"/>
      <c r="T2736" s="565"/>
      <c r="U2736" s="565"/>
      <c r="V2736" s="565"/>
      <c r="W2736" s="565"/>
      <c r="X2736" s="565"/>
      <c r="Y2736" s="565"/>
      <c r="Z2736" s="565"/>
      <c r="AA2736" s="565"/>
      <c r="AB2736" s="565"/>
      <c r="AC2736" s="565"/>
      <c r="AD2736" s="565"/>
      <c r="AE2736" s="565"/>
      <c r="AF2736" s="565"/>
      <c r="AG2736" s="565" t="s">
        <v>909</v>
      </c>
      <c r="AH2736" s="565"/>
      <c r="AI2736" s="599">
        <v>64.56</v>
      </c>
      <c r="AJ2736" s="594"/>
      <c r="AM2736"/>
    </row>
    <row r="2737" spans="1:41" ht="14.45" customHeight="1" x14ac:dyDescent="0.2">
      <c r="A2737" s="964"/>
      <c r="B2737" s="965" t="s">
        <v>2276</v>
      </c>
      <c r="C2737" s="990" t="s">
        <v>2537</v>
      </c>
      <c r="D2737" s="990" t="s">
        <v>2410</v>
      </c>
      <c r="E2737" s="571">
        <v>241</v>
      </c>
      <c r="F2737" s="568">
        <v>279</v>
      </c>
      <c r="G2737" s="568" t="s">
        <v>3413</v>
      </c>
      <c r="H2737" s="568"/>
      <c r="I2737" s="922"/>
      <c r="J2737" s="568" t="s">
        <v>3414</v>
      </c>
      <c r="K2737" s="565"/>
      <c r="L2737" s="675"/>
      <c r="M2737" s="565"/>
      <c r="N2737" s="565"/>
      <c r="O2737" s="565"/>
      <c r="P2737" s="565"/>
      <c r="Q2737" s="565"/>
      <c r="R2737" s="565"/>
      <c r="S2737" s="565"/>
      <c r="T2737" s="565"/>
      <c r="U2737" s="565"/>
      <c r="V2737" s="565"/>
      <c r="W2737" s="565"/>
      <c r="X2737" s="565"/>
      <c r="Y2737" s="565"/>
      <c r="Z2737" s="565"/>
      <c r="AA2737" s="565"/>
      <c r="AB2737" s="565"/>
      <c r="AC2737" s="565"/>
      <c r="AD2737" s="565"/>
      <c r="AE2737" s="565"/>
      <c r="AF2737" s="565"/>
      <c r="AG2737" s="565" t="s">
        <v>909</v>
      </c>
      <c r="AH2737" s="565"/>
      <c r="AI2737" s="599">
        <v>119.29</v>
      </c>
      <c r="AJ2737" s="594"/>
      <c r="AM2737"/>
    </row>
    <row r="2738" spans="1:41" ht="14.45" customHeight="1" x14ac:dyDescent="0.2">
      <c r="A2738" s="964"/>
      <c r="B2738" s="965" t="s">
        <v>2276</v>
      </c>
      <c r="C2738" s="990" t="s">
        <v>2537</v>
      </c>
      <c r="D2738" s="990" t="s">
        <v>2410</v>
      </c>
      <c r="E2738" s="571">
        <v>241</v>
      </c>
      <c r="F2738" s="568">
        <v>279</v>
      </c>
      <c r="G2738" s="568" t="s">
        <v>3415</v>
      </c>
      <c r="H2738" s="568"/>
      <c r="I2738" s="922"/>
      <c r="J2738" s="568" t="s">
        <v>3416</v>
      </c>
      <c r="K2738" s="565"/>
      <c r="L2738" s="675"/>
      <c r="M2738" s="565"/>
      <c r="N2738" s="565"/>
      <c r="O2738" s="565"/>
      <c r="P2738" s="565"/>
      <c r="Q2738" s="565"/>
      <c r="R2738" s="565"/>
      <c r="S2738" s="565"/>
      <c r="T2738" s="565"/>
      <c r="U2738" s="565"/>
      <c r="V2738" s="565"/>
      <c r="W2738" s="565"/>
      <c r="X2738" s="565"/>
      <c r="Y2738" s="565"/>
      <c r="Z2738" s="565"/>
      <c r="AA2738" s="565"/>
      <c r="AB2738" s="565"/>
      <c r="AC2738" s="565"/>
      <c r="AD2738" s="565"/>
      <c r="AE2738" s="565"/>
      <c r="AF2738" s="565"/>
      <c r="AG2738" s="565" t="s">
        <v>909</v>
      </c>
      <c r="AH2738" s="565"/>
      <c r="AI2738" s="599">
        <v>59.56</v>
      </c>
      <c r="AJ2738" s="594"/>
      <c r="AM2738"/>
    </row>
    <row r="2739" spans="1:41" ht="14.45" customHeight="1" x14ac:dyDescent="0.2">
      <c r="A2739" s="964"/>
      <c r="B2739" s="965" t="s">
        <v>2276</v>
      </c>
      <c r="C2739" s="990" t="s">
        <v>2537</v>
      </c>
      <c r="D2739" s="990" t="s">
        <v>2410</v>
      </c>
      <c r="E2739" s="571">
        <v>241</v>
      </c>
      <c r="F2739" s="568">
        <v>279</v>
      </c>
      <c r="G2739" s="568" t="s">
        <v>3417</v>
      </c>
      <c r="H2739" s="568"/>
      <c r="I2739" s="922"/>
      <c r="J2739" s="568" t="s">
        <v>3418</v>
      </c>
      <c r="K2739" s="565"/>
      <c r="L2739" s="675"/>
      <c r="M2739" s="565"/>
      <c r="N2739" s="565"/>
      <c r="O2739" s="565"/>
      <c r="P2739" s="565"/>
      <c r="Q2739" s="565"/>
      <c r="R2739" s="565"/>
      <c r="S2739" s="565"/>
      <c r="T2739" s="565"/>
      <c r="U2739" s="565"/>
      <c r="V2739" s="565"/>
      <c r="W2739" s="565"/>
      <c r="X2739" s="565"/>
      <c r="Y2739" s="565"/>
      <c r="Z2739" s="565"/>
      <c r="AA2739" s="565"/>
      <c r="AB2739" s="565"/>
      <c r="AC2739" s="565"/>
      <c r="AD2739" s="565"/>
      <c r="AE2739" s="565"/>
      <c r="AF2739" s="565"/>
      <c r="AG2739" s="565" t="s">
        <v>909</v>
      </c>
      <c r="AH2739" s="565"/>
      <c r="AI2739" s="599">
        <v>89.56</v>
      </c>
      <c r="AJ2739" s="594"/>
      <c r="AM2739"/>
    </row>
    <row r="2740" spans="1:41" ht="14.45" customHeight="1" x14ac:dyDescent="0.2">
      <c r="A2740" s="964"/>
      <c r="B2740" s="965" t="s">
        <v>2276</v>
      </c>
      <c r="C2740" s="990" t="s">
        <v>2537</v>
      </c>
      <c r="D2740" s="990" t="s">
        <v>2410</v>
      </c>
      <c r="E2740" s="571">
        <v>241</v>
      </c>
      <c r="F2740" s="568">
        <v>279</v>
      </c>
      <c r="G2740" s="568" t="s">
        <v>3419</v>
      </c>
      <c r="H2740" s="568"/>
      <c r="I2740" s="922"/>
      <c r="J2740" s="568" t="s">
        <v>3420</v>
      </c>
      <c r="K2740" s="565"/>
      <c r="L2740" s="675"/>
      <c r="M2740" s="565"/>
      <c r="N2740" s="565"/>
      <c r="O2740" s="565"/>
      <c r="P2740" s="565"/>
      <c r="Q2740" s="565"/>
      <c r="R2740" s="565"/>
      <c r="S2740" s="565"/>
      <c r="T2740" s="565"/>
      <c r="U2740" s="565"/>
      <c r="V2740" s="565"/>
      <c r="W2740" s="565"/>
      <c r="X2740" s="565"/>
      <c r="Y2740" s="565"/>
      <c r="Z2740" s="565"/>
      <c r="AA2740" s="565"/>
      <c r="AB2740" s="565"/>
      <c r="AC2740" s="565"/>
      <c r="AD2740" s="565"/>
      <c r="AE2740" s="565"/>
      <c r="AF2740" s="565"/>
      <c r="AG2740" s="565" t="s">
        <v>909</v>
      </c>
      <c r="AH2740" s="565"/>
      <c r="AI2740" s="599">
        <v>32.19</v>
      </c>
      <c r="AJ2740" s="594"/>
      <c r="AM2740"/>
    </row>
    <row r="2741" spans="1:41" ht="14.45" customHeight="1" x14ac:dyDescent="0.2">
      <c r="A2741" s="964"/>
      <c r="B2741" s="965" t="s">
        <v>2276</v>
      </c>
      <c r="C2741" s="990" t="s">
        <v>2537</v>
      </c>
      <c r="D2741" s="990" t="s">
        <v>2410</v>
      </c>
      <c r="E2741" s="571">
        <v>241</v>
      </c>
      <c r="F2741" s="568">
        <v>279</v>
      </c>
      <c r="G2741" s="568" t="s">
        <v>3421</v>
      </c>
      <c r="H2741" s="568"/>
      <c r="I2741" s="922"/>
      <c r="J2741" s="568" t="s">
        <v>3422</v>
      </c>
      <c r="K2741" s="565"/>
      <c r="L2741" s="675"/>
      <c r="M2741" s="565"/>
      <c r="N2741" s="565"/>
      <c r="O2741" s="565"/>
      <c r="P2741" s="565"/>
      <c r="Q2741" s="565"/>
      <c r="R2741" s="565"/>
      <c r="S2741" s="565"/>
      <c r="T2741" s="565"/>
      <c r="U2741" s="565"/>
      <c r="V2741" s="565"/>
      <c r="W2741" s="565"/>
      <c r="X2741" s="565"/>
      <c r="Y2741" s="565"/>
      <c r="Z2741" s="565"/>
      <c r="AA2741" s="565"/>
      <c r="AB2741" s="565"/>
      <c r="AC2741" s="565"/>
      <c r="AD2741" s="565"/>
      <c r="AE2741" s="565"/>
      <c r="AF2741" s="565"/>
      <c r="AG2741" s="565" t="s">
        <v>909</v>
      </c>
      <c r="AH2741" s="565"/>
      <c r="AI2741" s="599">
        <v>18.510000000000002</v>
      </c>
      <c r="AJ2741" s="594"/>
      <c r="AM2741"/>
    </row>
    <row r="2742" spans="1:41" ht="14.45" customHeight="1" x14ac:dyDescent="0.2">
      <c r="A2742" s="964"/>
      <c r="B2742" s="965" t="s">
        <v>2276</v>
      </c>
      <c r="C2742" s="990" t="s">
        <v>2537</v>
      </c>
      <c r="D2742" s="990" t="s">
        <v>2410</v>
      </c>
      <c r="E2742" s="571">
        <v>241</v>
      </c>
      <c r="F2742" s="568">
        <v>279</v>
      </c>
      <c r="G2742" s="568" t="s">
        <v>3423</v>
      </c>
      <c r="H2742" s="568"/>
      <c r="I2742" s="922"/>
      <c r="J2742" s="568" t="s">
        <v>3424</v>
      </c>
      <c r="K2742" s="565"/>
      <c r="L2742" s="675"/>
      <c r="M2742" s="565"/>
      <c r="N2742" s="565"/>
      <c r="O2742" s="565"/>
      <c r="P2742" s="565"/>
      <c r="Q2742" s="565"/>
      <c r="R2742" s="565"/>
      <c r="S2742" s="565"/>
      <c r="T2742" s="565"/>
      <c r="U2742" s="565"/>
      <c r="V2742" s="565"/>
      <c r="W2742" s="565"/>
      <c r="X2742" s="565"/>
      <c r="Y2742" s="565"/>
      <c r="Z2742" s="565"/>
      <c r="AA2742" s="565"/>
      <c r="AB2742" s="565"/>
      <c r="AC2742" s="565"/>
      <c r="AD2742" s="565"/>
      <c r="AE2742" s="565"/>
      <c r="AF2742" s="565"/>
      <c r="AG2742" s="565" t="s">
        <v>909</v>
      </c>
      <c r="AH2742" s="565"/>
      <c r="AI2742" s="599">
        <v>44.03</v>
      </c>
      <c r="AJ2742" s="594"/>
      <c r="AM2742"/>
    </row>
    <row r="2743" spans="1:41" ht="14.45" customHeight="1" x14ac:dyDescent="0.2">
      <c r="A2743" s="964"/>
      <c r="B2743" s="965" t="s">
        <v>2276</v>
      </c>
      <c r="C2743" s="990" t="s">
        <v>2537</v>
      </c>
      <c r="D2743" s="990" t="s">
        <v>2410</v>
      </c>
      <c r="E2743" s="571">
        <v>241</v>
      </c>
      <c r="F2743" s="568">
        <v>279</v>
      </c>
      <c r="G2743" s="568" t="s">
        <v>3425</v>
      </c>
      <c r="H2743" s="568"/>
      <c r="I2743" s="922"/>
      <c r="J2743" s="568" t="s">
        <v>3426</v>
      </c>
      <c r="K2743" s="565"/>
      <c r="L2743" s="675"/>
      <c r="M2743" s="565"/>
      <c r="N2743" s="565"/>
      <c r="O2743" s="565"/>
      <c r="P2743" s="565"/>
      <c r="Q2743" s="565"/>
      <c r="R2743" s="565"/>
      <c r="S2743" s="565"/>
      <c r="T2743" s="565"/>
      <c r="U2743" s="565"/>
      <c r="V2743" s="565"/>
      <c r="W2743" s="565"/>
      <c r="X2743" s="565"/>
      <c r="Y2743" s="565"/>
      <c r="Z2743" s="565"/>
      <c r="AA2743" s="565"/>
      <c r="AB2743" s="565"/>
      <c r="AC2743" s="565"/>
      <c r="AD2743" s="565"/>
      <c r="AE2743" s="565"/>
      <c r="AF2743" s="565"/>
      <c r="AG2743" s="565" t="s">
        <v>909</v>
      </c>
      <c r="AH2743" s="565"/>
      <c r="AI2743" s="599">
        <v>11.13</v>
      </c>
      <c r="AJ2743" s="594"/>
      <c r="AM2743"/>
    </row>
    <row r="2744" spans="1:41" ht="14.45" customHeight="1" x14ac:dyDescent="0.2">
      <c r="A2744" s="787"/>
      <c r="B2744" s="816"/>
      <c r="C2744" s="984"/>
      <c r="D2744" s="984"/>
      <c r="E2744" s="1"/>
      <c r="F2744" s="1"/>
      <c r="G2744" s="1"/>
      <c r="H2744" s="1"/>
      <c r="I2744" s="928"/>
      <c r="J2744" s="597"/>
      <c r="K2744" s="1"/>
      <c r="L2744" s="678"/>
      <c r="M2744" s="1"/>
      <c r="N2744" s="2"/>
      <c r="O2744" s="1"/>
      <c r="P2744" s="1"/>
      <c r="Q2744" s="2"/>
      <c r="R2744" s="2"/>
      <c r="S2744" s="2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598"/>
      <c r="AJ2744" s="594"/>
      <c r="AM2744"/>
    </row>
    <row r="2745" spans="1:41" ht="14.45" customHeight="1" x14ac:dyDescent="0.2">
      <c r="A2745" s="787"/>
      <c r="B2745" s="816"/>
      <c r="C2745" s="984"/>
      <c r="D2745" s="984"/>
      <c r="E2745" s="1"/>
      <c r="F2745" s="1"/>
      <c r="G2745" s="1"/>
      <c r="H2745" s="1"/>
      <c r="I2745" s="928"/>
      <c r="J2745" s="597"/>
      <c r="K2745" s="1"/>
      <c r="L2745" s="678"/>
      <c r="M2745" s="1"/>
      <c r="N2745" s="2"/>
      <c r="O2745" s="1"/>
      <c r="P2745" s="1"/>
      <c r="Q2745" s="2"/>
      <c r="R2745" s="2"/>
      <c r="S2745" s="2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598"/>
      <c r="AJ2745" s="594"/>
      <c r="AM2745"/>
    </row>
    <row r="2746" spans="1:41" ht="16.5" customHeight="1" x14ac:dyDescent="0.25">
      <c r="A2746" s="793"/>
      <c r="B2746" s="809" t="s">
        <v>2276</v>
      </c>
      <c r="C2746" s="988" t="s">
        <v>2538</v>
      </c>
      <c r="D2746" s="988" t="s">
        <v>1763</v>
      </c>
      <c r="E2746" s="600" t="s">
        <v>698</v>
      </c>
      <c r="F2746" s="600"/>
      <c r="G2746" s="600"/>
      <c r="H2746" s="586"/>
      <c r="I2746" s="925"/>
      <c r="J2746" s="589" t="s">
        <v>1763</v>
      </c>
      <c r="K2746" s="586"/>
      <c r="L2746" s="673"/>
      <c r="M2746" s="586"/>
      <c r="N2746" s="1080"/>
      <c r="O2746" s="586"/>
      <c r="P2746" s="586"/>
      <c r="Q2746" s="1080"/>
      <c r="R2746" s="1080"/>
      <c r="S2746" s="1080"/>
      <c r="T2746" s="586"/>
      <c r="U2746" s="586"/>
      <c r="V2746" s="586"/>
      <c r="W2746" s="586"/>
      <c r="X2746" s="586"/>
      <c r="Y2746" s="586"/>
      <c r="Z2746" s="586"/>
      <c r="AA2746" s="586"/>
      <c r="AB2746" s="586"/>
      <c r="AC2746" s="586"/>
      <c r="AD2746" s="586"/>
      <c r="AE2746" s="586"/>
      <c r="AF2746" s="586"/>
      <c r="AG2746" s="586"/>
      <c r="AH2746" s="586"/>
      <c r="AI2746" s="612"/>
      <c r="AJ2746" s="587"/>
      <c r="AM2746"/>
      <c r="AO2746" t="e">
        <v>#NAME?</v>
      </c>
    </row>
    <row r="2747" spans="1:41" ht="16.5" customHeight="1" x14ac:dyDescent="0.2">
      <c r="A2747" s="793"/>
      <c r="B2747" s="783" t="s">
        <v>2276</v>
      </c>
      <c r="C2747" s="982" t="s">
        <v>2538</v>
      </c>
      <c r="D2747" s="982" t="s">
        <v>1763</v>
      </c>
      <c r="E2747" s="605"/>
      <c r="F2747" s="605"/>
      <c r="G2747" s="208" t="s">
        <v>1977</v>
      </c>
      <c r="H2747" s="1"/>
      <c r="I2747" s="928"/>
      <c r="J2747" s="705" t="s">
        <v>1864</v>
      </c>
      <c r="K2747" s="1"/>
      <c r="L2747" s="678"/>
      <c r="M2747" s="1"/>
      <c r="N2747" s="2"/>
      <c r="O2747" s="1"/>
      <c r="P2747" s="1"/>
      <c r="Q2747" s="2"/>
      <c r="R2747" s="2"/>
      <c r="S2747" s="2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598"/>
      <c r="AJ2747" s="594"/>
      <c r="AM2747"/>
      <c r="AO2747" t="e">
        <v>#NAME?</v>
      </c>
    </row>
    <row r="2748" spans="1:41" ht="14.45" customHeight="1" x14ac:dyDescent="0.2">
      <c r="A2748" s="231" t="s">
        <v>2264</v>
      </c>
      <c r="B2748" s="781" t="s">
        <v>2276</v>
      </c>
      <c r="C2748" s="977" t="s">
        <v>2538</v>
      </c>
      <c r="D2748" s="977" t="s">
        <v>1763</v>
      </c>
      <c r="E2748" s="571"/>
      <c r="F2748" s="568"/>
      <c r="G2748" s="568" t="s">
        <v>1618</v>
      </c>
      <c r="H2748" s="568"/>
      <c r="I2748" s="922"/>
      <c r="J2748" s="570" t="s">
        <v>1617</v>
      </c>
      <c r="K2748" s="565"/>
      <c r="L2748" s="675"/>
      <c r="M2748" s="565"/>
      <c r="N2748" s="1078"/>
      <c r="O2748" s="565"/>
      <c r="P2748" s="565"/>
      <c r="Q2748" s="1078"/>
      <c r="R2748" s="1078"/>
      <c r="S2748" s="1078"/>
      <c r="T2748" s="565"/>
      <c r="U2748" s="565"/>
      <c r="V2748" s="565"/>
      <c r="W2748" s="565"/>
      <c r="X2748" s="565"/>
      <c r="Y2748" s="565"/>
      <c r="Z2748" s="565"/>
      <c r="AA2748" s="565"/>
      <c r="AB2748" s="565"/>
      <c r="AC2748" s="565"/>
      <c r="AD2748" s="565"/>
      <c r="AE2748" s="565"/>
      <c r="AF2748" s="565"/>
      <c r="AG2748" s="565" t="s">
        <v>1619</v>
      </c>
      <c r="AH2748" s="565"/>
      <c r="AI2748" s="1360">
        <v>11.102338701137242</v>
      </c>
      <c r="AJ2748" s="580"/>
      <c r="AM2748" s="751" t="s">
        <v>2604</v>
      </c>
      <c r="AN2748" t="b">
        <v>0</v>
      </c>
      <c r="AO2748" t="e">
        <v>#NAME?</v>
      </c>
    </row>
    <row r="2749" spans="1:41" ht="14.45" customHeight="1" x14ac:dyDescent="0.2">
      <c r="A2749" s="231" t="s">
        <v>2265</v>
      </c>
      <c r="B2749" s="781" t="s">
        <v>2276</v>
      </c>
      <c r="C2749" s="977" t="s">
        <v>2538</v>
      </c>
      <c r="D2749" s="977" t="s">
        <v>1763</v>
      </c>
      <c r="E2749" s="571"/>
      <c r="F2749" s="568"/>
      <c r="G2749" s="568" t="s">
        <v>1621</v>
      </c>
      <c r="H2749" s="568"/>
      <c r="I2749" s="922"/>
      <c r="J2749" s="570" t="s">
        <v>1620</v>
      </c>
      <c r="K2749" s="565"/>
      <c r="L2749" s="675"/>
      <c r="M2749" s="565"/>
      <c r="N2749" s="1078"/>
      <c r="O2749" s="565"/>
      <c r="P2749" s="565"/>
      <c r="Q2749" s="1078"/>
      <c r="R2749" s="1078"/>
      <c r="S2749" s="1078"/>
      <c r="T2749" s="565"/>
      <c r="U2749" s="565"/>
      <c r="V2749" s="565"/>
      <c r="W2749" s="565"/>
      <c r="X2749" s="565"/>
      <c r="Y2749" s="565"/>
      <c r="Z2749" s="565"/>
      <c r="AA2749" s="565"/>
      <c r="AB2749" s="565"/>
      <c r="AC2749" s="565"/>
      <c r="AD2749" s="565"/>
      <c r="AE2749" s="565"/>
      <c r="AF2749" s="565"/>
      <c r="AG2749" s="565" t="s">
        <v>1619</v>
      </c>
      <c r="AH2749" s="565"/>
      <c r="AI2749" s="1360">
        <v>29.832071509945539</v>
      </c>
      <c r="AJ2749" s="580"/>
      <c r="AM2749" s="751" t="s">
        <v>2604</v>
      </c>
      <c r="AN2749" t="b">
        <v>0</v>
      </c>
      <c r="AO2749" t="e">
        <v>#NAME?</v>
      </c>
    </row>
    <row r="2750" spans="1:41" ht="14.45" customHeight="1" x14ac:dyDescent="0.2">
      <c r="A2750" s="231" t="s">
        <v>2266</v>
      </c>
      <c r="B2750" s="781" t="s">
        <v>2276</v>
      </c>
      <c r="C2750" s="977" t="s">
        <v>2538</v>
      </c>
      <c r="D2750" s="977" t="s">
        <v>1763</v>
      </c>
      <c r="E2750" s="571"/>
      <c r="F2750" s="568"/>
      <c r="G2750" s="568" t="s">
        <v>1623</v>
      </c>
      <c r="H2750" s="568"/>
      <c r="I2750" s="922"/>
      <c r="J2750" s="570" t="s">
        <v>1622</v>
      </c>
      <c r="K2750" s="565"/>
      <c r="L2750" s="675"/>
      <c r="M2750" s="565"/>
      <c r="N2750" s="1078"/>
      <c r="O2750" s="565"/>
      <c r="P2750" s="565"/>
      <c r="Q2750" s="1078"/>
      <c r="R2750" s="1078"/>
      <c r="S2750" s="1078"/>
      <c r="T2750" s="565"/>
      <c r="U2750" s="565"/>
      <c r="V2750" s="565"/>
      <c r="W2750" s="565"/>
      <c r="X2750" s="565"/>
      <c r="Y2750" s="565"/>
      <c r="Z2750" s="565"/>
      <c r="AA2750" s="565"/>
      <c r="AB2750" s="565"/>
      <c r="AC2750" s="565"/>
      <c r="AD2750" s="565"/>
      <c r="AE2750" s="565"/>
      <c r="AF2750" s="565"/>
      <c r="AG2750" s="565" t="s">
        <v>1619</v>
      </c>
      <c r="AH2750" s="565"/>
      <c r="AI2750" s="1360">
        <v>42.114580073014693</v>
      </c>
      <c r="AJ2750" s="580"/>
      <c r="AM2750" s="751" t="s">
        <v>2604</v>
      </c>
      <c r="AN2750" t="b">
        <v>0</v>
      </c>
      <c r="AO2750" t="e">
        <v>#NAME?</v>
      </c>
    </row>
    <row r="2751" spans="1:41" ht="14.45" customHeight="1" x14ac:dyDescent="0.2">
      <c r="A2751" s="231" t="s">
        <v>2267</v>
      </c>
      <c r="B2751" s="781" t="s">
        <v>2276</v>
      </c>
      <c r="C2751" s="977" t="s">
        <v>2538</v>
      </c>
      <c r="D2751" s="977" t="s">
        <v>1763</v>
      </c>
      <c r="E2751" s="571"/>
      <c r="F2751" s="568"/>
      <c r="G2751" s="568" t="s">
        <v>1625</v>
      </c>
      <c r="H2751" s="568"/>
      <c r="I2751" s="922"/>
      <c r="J2751" s="570" t="s">
        <v>1624</v>
      </c>
      <c r="K2751" s="565"/>
      <c r="L2751" s="675"/>
      <c r="M2751" s="565"/>
      <c r="N2751" s="1078"/>
      <c r="O2751" s="565"/>
      <c r="P2751" s="565"/>
      <c r="Q2751" s="1078"/>
      <c r="R2751" s="1078"/>
      <c r="S2751" s="1078"/>
      <c r="T2751" s="565"/>
      <c r="U2751" s="565"/>
      <c r="V2751" s="565"/>
      <c r="W2751" s="565"/>
      <c r="X2751" s="565"/>
      <c r="Y2751" s="565"/>
      <c r="Z2751" s="565"/>
      <c r="AA2751" s="565"/>
      <c r="AB2751" s="565"/>
      <c r="AC2751" s="565"/>
      <c r="AD2751" s="565"/>
      <c r="AE2751" s="565"/>
      <c r="AF2751" s="565"/>
      <c r="AG2751" s="565" t="s">
        <v>1619</v>
      </c>
      <c r="AH2751" s="565"/>
      <c r="AI2751" s="1360">
        <v>67.572851792120233</v>
      </c>
      <c r="AJ2751" s="580"/>
      <c r="AM2751" s="751" t="s">
        <v>2604</v>
      </c>
      <c r="AN2751" t="b">
        <v>0</v>
      </c>
      <c r="AO2751" t="e">
        <v>#NAME?</v>
      </c>
    </row>
    <row r="2752" spans="1:41" ht="14.45" customHeight="1" x14ac:dyDescent="0.2">
      <c r="A2752" s="231" t="s">
        <v>2268</v>
      </c>
      <c r="B2752" s="781" t="s">
        <v>2276</v>
      </c>
      <c r="C2752" s="977" t="s">
        <v>2538</v>
      </c>
      <c r="D2752" s="977" t="s">
        <v>1763</v>
      </c>
      <c r="E2752" s="571"/>
      <c r="F2752" s="568"/>
      <c r="G2752" s="568" t="s">
        <v>1627</v>
      </c>
      <c r="H2752" s="568"/>
      <c r="I2752" s="922"/>
      <c r="J2752" s="570" t="s">
        <v>1626</v>
      </c>
      <c r="K2752" s="565"/>
      <c r="L2752" s="675"/>
      <c r="M2752" s="565"/>
      <c r="N2752" s="1078"/>
      <c r="O2752" s="565"/>
      <c r="P2752" s="565"/>
      <c r="Q2752" s="1078"/>
      <c r="R2752" s="1078"/>
      <c r="S2752" s="1078"/>
      <c r="T2752" s="565"/>
      <c r="U2752" s="565"/>
      <c r="V2752" s="565"/>
      <c r="W2752" s="565"/>
      <c r="X2752" s="565"/>
      <c r="Y2752" s="565"/>
      <c r="Z2752" s="565"/>
      <c r="AA2752" s="565"/>
      <c r="AB2752" s="565"/>
      <c r="AC2752" s="565"/>
      <c r="AD2752" s="565"/>
      <c r="AE2752" s="565"/>
      <c r="AF2752" s="565"/>
      <c r="AG2752" s="565" t="s">
        <v>1619</v>
      </c>
      <c r="AH2752" s="565"/>
      <c r="AI2752" s="1360">
        <v>118.846203838891</v>
      </c>
      <c r="AJ2752" s="580"/>
      <c r="AM2752" s="751" t="s">
        <v>2604</v>
      </c>
      <c r="AN2752" t="b">
        <v>0</v>
      </c>
      <c r="AO2752" t="e">
        <v>#NAME?</v>
      </c>
    </row>
    <row r="2753" spans="1:41" ht="14.45" customHeight="1" x14ac:dyDescent="0.2">
      <c r="A2753" s="231" t="s">
        <v>2269</v>
      </c>
      <c r="B2753" s="781" t="s">
        <v>2276</v>
      </c>
      <c r="C2753" s="977" t="s">
        <v>2538</v>
      </c>
      <c r="D2753" s="977" t="s">
        <v>1763</v>
      </c>
      <c r="E2753" s="571"/>
      <c r="F2753" s="568"/>
      <c r="G2753" s="568" t="s">
        <v>1629</v>
      </c>
      <c r="H2753" s="568"/>
      <c r="I2753" s="922"/>
      <c r="J2753" s="570" t="s">
        <v>1628</v>
      </c>
      <c r="K2753" s="565"/>
      <c r="L2753" s="675"/>
      <c r="M2753" s="565"/>
      <c r="N2753" s="1078"/>
      <c r="O2753" s="565"/>
      <c r="P2753" s="565"/>
      <c r="Q2753" s="1078"/>
      <c r="R2753" s="1078"/>
      <c r="S2753" s="1078"/>
      <c r="T2753" s="565"/>
      <c r="U2753" s="565"/>
      <c r="V2753" s="565"/>
      <c r="W2753" s="565"/>
      <c r="X2753" s="565"/>
      <c r="Y2753" s="565"/>
      <c r="Z2753" s="565"/>
      <c r="AA2753" s="565"/>
      <c r="AB2753" s="565"/>
      <c r="AC2753" s="565"/>
      <c r="AD2753" s="565"/>
      <c r="AE2753" s="565"/>
      <c r="AF2753" s="565"/>
      <c r="AG2753" s="565" t="s">
        <v>1619</v>
      </c>
      <c r="AH2753" s="565"/>
      <c r="AI2753" s="1360">
        <v>154.69462366333195</v>
      </c>
      <c r="AJ2753" s="580"/>
      <c r="AM2753" s="751" t="s">
        <v>2604</v>
      </c>
      <c r="AN2753" t="b">
        <v>0</v>
      </c>
      <c r="AO2753" t="e">
        <v>#NAME?</v>
      </c>
    </row>
    <row r="2754" spans="1:41" ht="14.45" customHeight="1" x14ac:dyDescent="0.2">
      <c r="A2754" s="231" t="s">
        <v>2270</v>
      </c>
      <c r="B2754" s="781" t="s">
        <v>2276</v>
      </c>
      <c r="C2754" s="977" t="s">
        <v>2538</v>
      </c>
      <c r="D2754" s="977" t="s">
        <v>1763</v>
      </c>
      <c r="E2754" s="571"/>
      <c r="F2754" s="568"/>
      <c r="G2754" s="568" t="s">
        <v>1631</v>
      </c>
      <c r="H2754" s="568"/>
      <c r="I2754" s="922"/>
      <c r="J2754" s="570" t="s">
        <v>1630</v>
      </c>
      <c r="K2754" s="565"/>
      <c r="L2754" s="675"/>
      <c r="M2754" s="565"/>
      <c r="N2754" s="1078"/>
      <c r="O2754" s="565"/>
      <c r="P2754" s="565"/>
      <c r="Q2754" s="1078"/>
      <c r="R2754" s="1078"/>
      <c r="S2754" s="1078"/>
      <c r="T2754" s="565"/>
      <c r="U2754" s="565"/>
      <c r="V2754" s="565"/>
      <c r="W2754" s="565"/>
      <c r="X2754" s="565"/>
      <c r="Y2754" s="565"/>
      <c r="Z2754" s="565"/>
      <c r="AA2754" s="565"/>
      <c r="AB2754" s="565"/>
      <c r="AC2754" s="565"/>
      <c r="AD2754" s="565"/>
      <c r="AE2754" s="565"/>
      <c r="AF2754" s="565"/>
      <c r="AG2754" s="565" t="s">
        <v>1619</v>
      </c>
      <c r="AH2754" s="565"/>
      <c r="AI2754" s="1360">
        <v>270.71974727710204</v>
      </c>
      <c r="AJ2754" s="580"/>
      <c r="AM2754" s="751" t="s">
        <v>2604</v>
      </c>
      <c r="AN2754" t="b">
        <v>0</v>
      </c>
      <c r="AO2754" t="e">
        <v>#NAME?</v>
      </c>
    </row>
    <row r="2755" spans="1:41" ht="14.45" customHeight="1" x14ac:dyDescent="0.2">
      <c r="A2755" s="231" t="s">
        <v>2271</v>
      </c>
      <c r="B2755" s="781" t="s">
        <v>2276</v>
      </c>
      <c r="C2755" s="977" t="s">
        <v>2538</v>
      </c>
      <c r="D2755" s="977" t="s">
        <v>1763</v>
      </c>
      <c r="E2755" s="571"/>
      <c r="F2755" s="568"/>
      <c r="G2755" s="568" t="s">
        <v>1633</v>
      </c>
      <c r="H2755" s="568"/>
      <c r="I2755" s="922"/>
      <c r="J2755" s="570" t="s">
        <v>1632</v>
      </c>
      <c r="K2755" s="565"/>
      <c r="L2755" s="675"/>
      <c r="M2755" s="565"/>
      <c r="N2755" s="1078"/>
      <c r="O2755" s="565"/>
      <c r="P2755" s="565"/>
      <c r="Q2755" s="1078"/>
      <c r="R2755" s="1078"/>
      <c r="S2755" s="1078"/>
      <c r="T2755" s="565"/>
      <c r="U2755" s="565"/>
      <c r="V2755" s="565"/>
      <c r="W2755" s="565"/>
      <c r="X2755" s="565"/>
      <c r="Y2755" s="565"/>
      <c r="Z2755" s="565"/>
      <c r="AA2755" s="565"/>
      <c r="AB2755" s="565"/>
      <c r="AC2755" s="565"/>
      <c r="AD2755" s="565"/>
      <c r="AE2755" s="565"/>
      <c r="AF2755" s="565"/>
      <c r="AG2755" s="565" t="s">
        <v>1619</v>
      </c>
      <c r="AH2755" s="565"/>
      <c r="AI2755" s="1360">
        <v>329.6936625944187</v>
      </c>
      <c r="AJ2755" s="580"/>
      <c r="AM2755" s="751" t="s">
        <v>2604</v>
      </c>
      <c r="AN2755" t="b">
        <v>0</v>
      </c>
      <c r="AO2755" t="e">
        <v>#NAME?</v>
      </c>
    </row>
    <row r="2756" spans="1:41" ht="14.45" customHeight="1" x14ac:dyDescent="0.2">
      <c r="A2756" s="793"/>
      <c r="B2756" s="783" t="s">
        <v>2276</v>
      </c>
      <c r="C2756" s="982" t="s">
        <v>2538</v>
      </c>
      <c r="D2756" s="982" t="s">
        <v>1763</v>
      </c>
      <c r="E2756" s="571" t="s">
        <v>698</v>
      </c>
      <c r="F2756" s="568"/>
      <c r="G2756" s="568"/>
      <c r="H2756" s="568"/>
      <c r="I2756" s="923" t="s">
        <v>587</v>
      </c>
      <c r="J2756" s="593" t="s">
        <v>1854</v>
      </c>
      <c r="K2756" s="565"/>
      <c r="L2756" s="675"/>
      <c r="M2756" s="565"/>
      <c r="N2756" s="1078"/>
      <c r="O2756" s="565"/>
      <c r="P2756" s="565"/>
      <c r="Q2756" s="1078"/>
      <c r="R2756" s="1078"/>
      <c r="S2756" s="1078"/>
      <c r="T2756" s="565"/>
      <c r="U2756" s="565"/>
      <c r="V2756" s="565"/>
      <c r="W2756" s="565"/>
      <c r="X2756" s="565"/>
      <c r="Y2756" s="565"/>
      <c r="Z2756" s="565"/>
      <c r="AA2756" s="565"/>
      <c r="AB2756" s="565"/>
      <c r="AC2756" s="565"/>
      <c r="AD2756" s="565"/>
      <c r="AE2756" s="565"/>
      <c r="AF2756" s="565"/>
      <c r="AG2756" s="565"/>
      <c r="AH2756" s="565"/>
      <c r="AI2756" s="1360"/>
      <c r="AJ2756" s="580"/>
      <c r="AM2756"/>
      <c r="AO2756" t="e">
        <v>#NAME?</v>
      </c>
    </row>
    <row r="2757" spans="1:41" ht="14.45" customHeight="1" x14ac:dyDescent="0.2">
      <c r="A2757" s="793"/>
      <c r="B2757" s="783" t="s">
        <v>2276</v>
      </c>
      <c r="C2757" s="982" t="s">
        <v>2538</v>
      </c>
      <c r="D2757" s="982" t="s">
        <v>1763</v>
      </c>
      <c r="E2757" s="571" t="s">
        <v>698</v>
      </c>
      <c r="F2757" s="568"/>
      <c r="G2757" s="568"/>
      <c r="H2757" s="568"/>
      <c r="I2757" s="923" t="s">
        <v>587</v>
      </c>
      <c r="J2757" s="593" t="s">
        <v>1855</v>
      </c>
      <c r="K2757" s="565"/>
      <c r="L2757" s="675"/>
      <c r="M2757" s="565"/>
      <c r="N2757" s="1078"/>
      <c r="O2757" s="565"/>
      <c r="P2757" s="565"/>
      <c r="Q2757" s="1078"/>
      <c r="R2757" s="1078"/>
      <c r="S2757" s="1078"/>
      <c r="T2757" s="565"/>
      <c r="U2757" s="565"/>
      <c r="V2757" s="565"/>
      <c r="W2757" s="565"/>
      <c r="X2757" s="565"/>
      <c r="Y2757" s="565"/>
      <c r="Z2757" s="565"/>
      <c r="AA2757" s="565"/>
      <c r="AB2757" s="565"/>
      <c r="AC2757" s="565"/>
      <c r="AD2757" s="565"/>
      <c r="AE2757" s="565"/>
      <c r="AF2757" s="565"/>
      <c r="AG2757" s="565"/>
      <c r="AH2757" s="565"/>
      <c r="AI2757" s="1360"/>
      <c r="AJ2757" s="580"/>
      <c r="AM2757"/>
      <c r="AO2757" t="e">
        <v>#NAME?</v>
      </c>
    </row>
    <row r="2758" spans="1:41" ht="14.45" customHeight="1" x14ac:dyDescent="0.2">
      <c r="A2758" s="793"/>
      <c r="B2758" s="783" t="s">
        <v>2276</v>
      </c>
      <c r="C2758" s="982" t="s">
        <v>2538</v>
      </c>
      <c r="D2758" s="982" t="s">
        <v>1763</v>
      </c>
      <c r="E2758" s="571" t="s">
        <v>698</v>
      </c>
      <c r="F2758" s="568"/>
      <c r="G2758" s="568"/>
      <c r="H2758" s="568"/>
      <c r="I2758" s="923" t="s">
        <v>587</v>
      </c>
      <c r="J2758" s="593" t="s">
        <v>1852</v>
      </c>
      <c r="K2758" s="565"/>
      <c r="L2758" s="675"/>
      <c r="M2758" s="565"/>
      <c r="N2758" s="1078"/>
      <c r="O2758" s="565"/>
      <c r="P2758" s="565"/>
      <c r="Q2758" s="1078"/>
      <c r="R2758" s="1078"/>
      <c r="S2758" s="1078"/>
      <c r="T2758" s="565"/>
      <c r="U2758" s="565"/>
      <c r="V2758" s="565"/>
      <c r="W2758" s="565"/>
      <c r="X2758" s="565"/>
      <c r="Y2758" s="565"/>
      <c r="Z2758" s="565"/>
      <c r="AA2758" s="565"/>
      <c r="AB2758" s="565"/>
      <c r="AC2758" s="565"/>
      <c r="AD2758" s="565"/>
      <c r="AE2758" s="565"/>
      <c r="AF2758" s="565"/>
      <c r="AG2758" s="565"/>
      <c r="AH2758" s="565"/>
      <c r="AI2758" s="1360"/>
      <c r="AJ2758" s="580"/>
      <c r="AM2758"/>
      <c r="AO2758" t="e">
        <v>#NAME?</v>
      </c>
    </row>
    <row r="2759" spans="1:41" ht="14.45" customHeight="1" x14ac:dyDescent="0.2">
      <c r="A2759" s="793"/>
      <c r="B2759" s="783" t="s">
        <v>2276</v>
      </c>
      <c r="C2759" s="982" t="s">
        <v>2538</v>
      </c>
      <c r="D2759" s="982" t="s">
        <v>1763</v>
      </c>
      <c r="E2759" s="697" t="s">
        <v>698</v>
      </c>
      <c r="F2759" s="693"/>
      <c r="G2759" s="693"/>
      <c r="H2759" s="693"/>
      <c r="I2759" s="923" t="s">
        <v>587</v>
      </c>
      <c r="J2759" s="694" t="s">
        <v>1853</v>
      </c>
      <c r="K2759" s="695"/>
      <c r="L2759" s="696"/>
      <c r="M2759" s="695"/>
      <c r="N2759" s="1082"/>
      <c r="O2759" s="695"/>
      <c r="P2759" s="695"/>
      <c r="Q2759" s="1082"/>
      <c r="R2759" s="1082"/>
      <c r="S2759" s="1082"/>
      <c r="T2759" s="695"/>
      <c r="U2759" s="695"/>
      <c r="V2759" s="695"/>
      <c r="W2759" s="695"/>
      <c r="X2759" s="695"/>
      <c r="Y2759" s="695"/>
      <c r="Z2759" s="695"/>
      <c r="AA2759" s="695"/>
      <c r="AB2759" s="695"/>
      <c r="AC2759" s="695"/>
      <c r="AD2759" s="695"/>
      <c r="AE2759" s="695"/>
      <c r="AF2759" s="695"/>
      <c r="AG2759" s="695"/>
      <c r="AH2759" s="695"/>
      <c r="AI2759" s="596"/>
      <c r="AJ2759" s="698"/>
      <c r="AM2759"/>
      <c r="AO2759" t="e">
        <v>#NAME?</v>
      </c>
    </row>
    <row r="2760" spans="1:41" ht="14.45" customHeight="1" x14ac:dyDescent="0.2">
      <c r="A2760" s="796"/>
      <c r="B2760" s="811" t="s">
        <v>2276</v>
      </c>
      <c r="C2760" s="989" t="s">
        <v>2538</v>
      </c>
      <c r="D2760" s="989" t="s">
        <v>1763</v>
      </c>
      <c r="E2760" s="583" t="s">
        <v>698</v>
      </c>
      <c r="F2760" s="582"/>
      <c r="G2760" s="582"/>
      <c r="H2760" s="582"/>
      <c r="I2760" s="924" t="s">
        <v>587</v>
      </c>
      <c r="J2760" s="604" t="s">
        <v>1856</v>
      </c>
      <c r="K2760" s="567"/>
      <c r="L2760" s="676"/>
      <c r="M2760" s="567"/>
      <c r="N2760" s="1079"/>
      <c r="O2760" s="567"/>
      <c r="P2760" s="567"/>
      <c r="Q2760" s="1079"/>
      <c r="R2760" s="1079"/>
      <c r="S2760" s="1079"/>
      <c r="T2760" s="567"/>
      <c r="U2760" s="567"/>
      <c r="V2760" s="567"/>
      <c r="W2760" s="567"/>
      <c r="X2760" s="567"/>
      <c r="Y2760" s="567"/>
      <c r="Z2760" s="567"/>
      <c r="AA2760" s="567"/>
      <c r="AB2760" s="567"/>
      <c r="AC2760" s="567"/>
      <c r="AD2760" s="567"/>
      <c r="AE2760" s="567"/>
      <c r="AF2760" s="567"/>
      <c r="AG2760" s="567"/>
      <c r="AH2760" s="567"/>
      <c r="AI2760" s="1364"/>
      <c r="AJ2760" s="584"/>
      <c r="AM2760"/>
      <c r="AO2760" t="e">
        <v>#NAME?</v>
      </c>
    </row>
    <row r="2761" spans="1:41" ht="16.5" customHeight="1" x14ac:dyDescent="0.25">
      <c r="A2761" s="1415"/>
      <c r="B2761" s="1416" t="s">
        <v>2277</v>
      </c>
      <c r="C2761" s="1417" t="s">
        <v>2553</v>
      </c>
      <c r="D2761" s="1418"/>
      <c r="E2761" s="1134" t="s">
        <v>698</v>
      </c>
      <c r="F2761" s="1134"/>
      <c r="G2761" s="1134"/>
      <c r="H2761" s="1406"/>
      <c r="I2761" s="1407"/>
      <c r="J2761" s="1408" t="s">
        <v>2625</v>
      </c>
      <c r="K2761" s="1406"/>
      <c r="L2761" s="1409"/>
      <c r="M2761" s="1410"/>
      <c r="N2761" s="1077"/>
      <c r="O2761" s="1406"/>
      <c r="P2761" s="1406"/>
      <c r="Q2761" s="1077"/>
      <c r="R2761" s="1077"/>
      <c r="S2761" s="1077"/>
      <c r="T2761" s="1406"/>
      <c r="U2761" s="1406"/>
      <c r="V2761" s="1406"/>
      <c r="W2761" s="1406"/>
      <c r="X2761" s="1406"/>
      <c r="Y2761" s="1406"/>
      <c r="Z2761" s="1406"/>
      <c r="AA2761" s="1406"/>
      <c r="AB2761" s="1406"/>
      <c r="AC2761" s="1406"/>
      <c r="AD2761" s="1406"/>
      <c r="AE2761" s="1406"/>
      <c r="AF2761" s="1406"/>
      <c r="AG2761" s="1406"/>
      <c r="AH2761" s="1406"/>
      <c r="AI2761" s="1411"/>
      <c r="AJ2761" s="1411"/>
      <c r="AM2761" s="751" t="s">
        <v>2604</v>
      </c>
      <c r="AN2761" t="b">
        <v>0</v>
      </c>
      <c r="AO2761" t="s">
        <v>364</v>
      </c>
    </row>
    <row r="2762" spans="1:41" ht="14.45" customHeight="1" x14ac:dyDescent="0.2">
      <c r="A2762" s="230" t="s">
        <v>2626</v>
      </c>
      <c r="B2762" s="781" t="s">
        <v>2277</v>
      </c>
      <c r="C2762" s="977" t="s">
        <v>2553</v>
      </c>
      <c r="D2762" s="977" t="s">
        <v>2554</v>
      </c>
      <c r="E2762" s="571">
        <v>302</v>
      </c>
      <c r="F2762" s="1135" t="s">
        <v>188</v>
      </c>
      <c r="G2762" s="568" t="s">
        <v>2623</v>
      </c>
      <c r="H2762" s="1412" t="s">
        <v>2306</v>
      </c>
      <c r="I2762" s="922"/>
      <c r="J2762" s="570" t="s">
        <v>2624</v>
      </c>
      <c r="K2762" s="565"/>
      <c r="L2762" s="675"/>
      <c r="M2762" s="565"/>
      <c r="N2762" s="1078"/>
      <c r="O2762" s="565"/>
      <c r="P2762" s="565"/>
      <c r="Q2762" s="1078"/>
      <c r="R2762" s="1078"/>
      <c r="S2762" s="1078"/>
      <c r="T2762" s="565"/>
      <c r="U2762" s="565"/>
      <c r="V2762" s="565"/>
      <c r="W2762" s="565"/>
      <c r="X2762" s="565"/>
      <c r="Y2762" s="565"/>
      <c r="Z2762" s="565"/>
      <c r="AA2762" s="565"/>
      <c r="AB2762" s="565"/>
      <c r="AC2762" s="565"/>
      <c r="AD2762" s="565"/>
      <c r="AE2762" s="565"/>
      <c r="AF2762" s="565"/>
      <c r="AG2762" s="565" t="s">
        <v>909</v>
      </c>
      <c r="AH2762" s="565"/>
      <c r="AI2762" s="1360">
        <v>175</v>
      </c>
      <c r="AJ2762" s="580"/>
      <c r="AM2762" s="751" t="s">
        <v>2604</v>
      </c>
      <c r="AN2762" t="b">
        <v>0</v>
      </c>
      <c r="AO2762" t="e">
        <v>#NAME?</v>
      </c>
    </row>
    <row r="2763" spans="1:41" ht="14.45" customHeight="1" x14ac:dyDescent="0.2">
      <c r="A2763" s="230" t="s">
        <v>2711</v>
      </c>
      <c r="B2763" s="781" t="s">
        <v>2277</v>
      </c>
      <c r="C2763" s="977" t="s">
        <v>2553</v>
      </c>
      <c r="D2763" s="977" t="s">
        <v>2554</v>
      </c>
      <c r="E2763" s="571">
        <v>302</v>
      </c>
      <c r="F2763" s="1135" t="s">
        <v>189</v>
      </c>
      <c r="G2763" s="568" t="s">
        <v>2623</v>
      </c>
      <c r="H2763" s="1412" t="s">
        <v>2306</v>
      </c>
      <c r="I2763" s="922"/>
      <c r="J2763" s="570" t="s">
        <v>2624</v>
      </c>
      <c r="K2763" s="565"/>
      <c r="L2763" s="675"/>
      <c r="M2763" s="565"/>
      <c r="N2763" s="1078"/>
      <c r="O2763" s="565"/>
      <c r="P2763" s="565"/>
      <c r="Q2763" s="1078"/>
      <c r="R2763" s="1078"/>
      <c r="S2763" s="1078"/>
      <c r="T2763" s="565"/>
      <c r="U2763" s="565"/>
      <c r="V2763" s="565"/>
      <c r="W2763" s="565"/>
      <c r="X2763" s="565"/>
      <c r="Y2763" s="565"/>
      <c r="Z2763" s="565"/>
      <c r="AA2763" s="565"/>
      <c r="AB2763" s="565"/>
      <c r="AC2763" s="565"/>
      <c r="AD2763" s="565"/>
      <c r="AE2763" s="565"/>
      <c r="AF2763" s="565"/>
      <c r="AG2763" s="565" t="s">
        <v>909</v>
      </c>
      <c r="AH2763" s="565"/>
      <c r="AI2763" s="1360">
        <v>175</v>
      </c>
      <c r="AJ2763" s="580"/>
      <c r="AM2763" s="751" t="s">
        <v>2604</v>
      </c>
      <c r="AN2763" t="b">
        <v>0</v>
      </c>
      <c r="AO2763" t="e">
        <v>#NAME?</v>
      </c>
    </row>
    <row r="2764" spans="1:41" ht="14.45" customHeight="1" x14ac:dyDescent="0.2">
      <c r="A2764" s="230" t="s">
        <v>2627</v>
      </c>
      <c r="B2764" s="781" t="s">
        <v>2277</v>
      </c>
      <c r="C2764" s="977" t="s">
        <v>2553</v>
      </c>
      <c r="D2764" s="977" t="s">
        <v>2555</v>
      </c>
      <c r="E2764" s="571">
        <v>327</v>
      </c>
      <c r="F2764" s="1135" t="s">
        <v>193</v>
      </c>
      <c r="G2764" s="568" t="s">
        <v>2623</v>
      </c>
      <c r="H2764" s="1412" t="s">
        <v>2306</v>
      </c>
      <c r="I2764" s="922"/>
      <c r="J2764" s="570" t="s">
        <v>2624</v>
      </c>
      <c r="K2764" s="565"/>
      <c r="L2764" s="675"/>
      <c r="M2764" s="565"/>
      <c r="N2764" s="1078"/>
      <c r="O2764" s="565"/>
      <c r="P2764" s="565"/>
      <c r="Q2764" s="1078"/>
      <c r="R2764" s="1078"/>
      <c r="S2764" s="1078"/>
      <c r="T2764" s="565"/>
      <c r="U2764" s="565"/>
      <c r="V2764" s="565"/>
      <c r="W2764" s="565"/>
      <c r="X2764" s="565"/>
      <c r="Y2764" s="565"/>
      <c r="Z2764" s="565"/>
      <c r="AA2764" s="565"/>
      <c r="AB2764" s="565"/>
      <c r="AC2764" s="565"/>
      <c r="AD2764" s="565"/>
      <c r="AE2764" s="565"/>
      <c r="AF2764" s="565"/>
      <c r="AG2764" s="565" t="s">
        <v>909</v>
      </c>
      <c r="AH2764" s="565"/>
      <c r="AI2764" s="1360">
        <v>175</v>
      </c>
      <c r="AJ2764" s="580"/>
      <c r="AM2764" s="751" t="s">
        <v>2604</v>
      </c>
      <c r="AN2764" t="b">
        <v>0</v>
      </c>
      <c r="AO2764" t="e">
        <v>#NAME?</v>
      </c>
    </row>
    <row r="2765" spans="1:41" ht="14.45" customHeight="1" x14ac:dyDescent="0.2">
      <c r="A2765" s="230" t="s">
        <v>2712</v>
      </c>
      <c r="B2765" s="781" t="s">
        <v>2277</v>
      </c>
      <c r="C2765" s="977" t="s">
        <v>2553</v>
      </c>
      <c r="D2765" s="977" t="s">
        <v>2555</v>
      </c>
      <c r="E2765" s="1078">
        <v>327</v>
      </c>
      <c r="F2765" s="1135" t="s">
        <v>194</v>
      </c>
      <c r="G2765" s="568" t="s">
        <v>2623</v>
      </c>
      <c r="H2765" s="1412" t="s">
        <v>2306</v>
      </c>
      <c r="I2765" s="1413"/>
      <c r="J2765" s="570" t="s">
        <v>2624</v>
      </c>
      <c r="K2765" s="565"/>
      <c r="L2765" s="675"/>
      <c r="M2765" s="565"/>
      <c r="N2765" s="1078"/>
      <c r="O2765" s="565"/>
      <c r="P2765" s="565"/>
      <c r="Q2765" s="1078"/>
      <c r="R2765" s="1078"/>
      <c r="S2765" s="1078"/>
      <c r="T2765" s="565"/>
      <c r="U2765" s="565"/>
      <c r="V2765" s="565"/>
      <c r="W2765" s="565"/>
      <c r="X2765" s="565"/>
      <c r="Y2765" s="565"/>
      <c r="Z2765" s="565"/>
      <c r="AA2765" s="565"/>
      <c r="AB2765" s="565"/>
      <c r="AC2765" s="565"/>
      <c r="AD2765" s="565"/>
      <c r="AE2765" s="565"/>
      <c r="AF2765" s="565"/>
      <c r="AG2765" s="565" t="s">
        <v>909</v>
      </c>
      <c r="AH2765" s="565"/>
      <c r="AI2765" s="1360">
        <v>175</v>
      </c>
      <c r="AJ2765" s="1360"/>
      <c r="AM2765" s="751" t="s">
        <v>2604</v>
      </c>
      <c r="AN2765" t="b">
        <v>0</v>
      </c>
      <c r="AO2765" t="e">
        <v>#NAME?</v>
      </c>
    </row>
    <row r="2766" spans="1:41" ht="14.45" customHeight="1" x14ac:dyDescent="0.2">
      <c r="A2766" s="230" t="s">
        <v>2713</v>
      </c>
      <c r="B2766" s="781" t="s">
        <v>2277</v>
      </c>
      <c r="C2766" s="977" t="s">
        <v>2553</v>
      </c>
      <c r="D2766" s="977" t="s">
        <v>2555</v>
      </c>
      <c r="E2766" s="1078">
        <v>327</v>
      </c>
      <c r="F2766" s="1135" t="s">
        <v>2658</v>
      </c>
      <c r="G2766" s="568" t="s">
        <v>2623</v>
      </c>
      <c r="H2766" s="1412" t="s">
        <v>2306</v>
      </c>
      <c r="I2766" s="1413"/>
      <c r="J2766" s="570" t="s">
        <v>2624</v>
      </c>
      <c r="K2766" s="565"/>
      <c r="L2766" s="675"/>
      <c r="M2766" s="565"/>
      <c r="N2766" s="1078"/>
      <c r="O2766" s="565"/>
      <c r="P2766" s="565"/>
      <c r="Q2766" s="1078"/>
      <c r="R2766" s="1078"/>
      <c r="S2766" s="1078"/>
      <c r="T2766" s="565"/>
      <c r="U2766" s="565"/>
      <c r="V2766" s="565"/>
      <c r="W2766" s="565"/>
      <c r="X2766" s="565"/>
      <c r="Y2766" s="565"/>
      <c r="Z2766" s="565"/>
      <c r="AA2766" s="565"/>
      <c r="AB2766" s="565"/>
      <c r="AC2766" s="565"/>
      <c r="AD2766" s="565"/>
      <c r="AE2766" s="565"/>
      <c r="AF2766" s="565"/>
      <c r="AG2766" s="565" t="s">
        <v>909</v>
      </c>
      <c r="AH2766" s="565"/>
      <c r="AI2766" s="1360">
        <v>175</v>
      </c>
      <c r="AJ2766" s="1360"/>
      <c r="AM2766" s="751" t="s">
        <v>2604</v>
      </c>
      <c r="AN2766" t="b">
        <v>0</v>
      </c>
      <c r="AO2766" t="e">
        <v>#NAME?</v>
      </c>
    </row>
    <row r="2767" spans="1:41" ht="14.45" customHeight="1" x14ac:dyDescent="0.2">
      <c r="A2767" s="1419" t="s">
        <v>2714</v>
      </c>
      <c r="B2767" s="781" t="s">
        <v>2277</v>
      </c>
      <c r="C2767" s="977" t="s">
        <v>2553</v>
      </c>
      <c r="D2767" s="977" t="s">
        <v>2659</v>
      </c>
      <c r="E2767" s="1078">
        <v>338</v>
      </c>
      <c r="F2767" s="1135" t="s">
        <v>395</v>
      </c>
      <c r="G2767" s="568" t="s">
        <v>2623</v>
      </c>
      <c r="H2767" s="1412" t="s">
        <v>2306</v>
      </c>
      <c r="I2767" s="1413"/>
      <c r="J2767" s="570" t="s">
        <v>2624</v>
      </c>
      <c r="K2767" s="565"/>
      <c r="L2767" s="675"/>
      <c r="M2767" s="565"/>
      <c r="N2767" s="1078"/>
      <c r="O2767" s="565"/>
      <c r="P2767" s="565"/>
      <c r="Q2767" s="1078"/>
      <c r="R2767" s="1078"/>
      <c r="S2767" s="1078"/>
      <c r="T2767" s="565"/>
      <c r="U2767" s="565"/>
      <c r="V2767" s="565"/>
      <c r="W2767" s="565"/>
      <c r="X2767" s="565"/>
      <c r="Y2767" s="565"/>
      <c r="Z2767" s="565"/>
      <c r="AA2767" s="565"/>
      <c r="AB2767" s="565"/>
      <c r="AC2767" s="565"/>
      <c r="AD2767" s="565"/>
      <c r="AE2767" s="565"/>
      <c r="AF2767" s="565"/>
      <c r="AG2767" s="565" t="s">
        <v>909</v>
      </c>
      <c r="AH2767" s="565"/>
      <c r="AI2767" s="1360">
        <v>175</v>
      </c>
      <c r="AJ2767" s="1360"/>
      <c r="AM2767" s="751" t="s">
        <v>2604</v>
      </c>
      <c r="AN2767" t="b">
        <v>0</v>
      </c>
      <c r="AO2767" t="e">
        <v>#NAME?</v>
      </c>
    </row>
    <row r="2768" spans="1:41" ht="14.45" customHeight="1" x14ac:dyDescent="0.2">
      <c r="A2768" s="860"/>
      <c r="B2768" s="807" t="s">
        <v>2277</v>
      </c>
      <c r="C2768" s="978" t="s">
        <v>2553</v>
      </c>
      <c r="D2768" s="978" t="s">
        <v>2554</v>
      </c>
      <c r="E2768" s="1082" t="s">
        <v>698</v>
      </c>
      <c r="F2768" s="1136"/>
      <c r="G2768" s="695"/>
      <c r="H2768" s="1414"/>
      <c r="I2768" s="924" t="s">
        <v>587</v>
      </c>
      <c r="J2768" s="604" t="s">
        <v>2660</v>
      </c>
      <c r="K2768" s="695"/>
      <c r="L2768" s="696"/>
      <c r="M2768" s="695"/>
      <c r="N2768" s="1082"/>
      <c r="O2768" s="695"/>
      <c r="P2768" s="695"/>
      <c r="Q2768" s="1082"/>
      <c r="R2768" s="1082"/>
      <c r="S2768" s="1082"/>
      <c r="T2768" s="695"/>
      <c r="U2768" s="695"/>
      <c r="V2768" s="695"/>
      <c r="W2768" s="695"/>
      <c r="X2768" s="695"/>
      <c r="Y2768" s="695"/>
      <c r="Z2768" s="695"/>
      <c r="AA2768" s="695"/>
      <c r="AB2768" s="695"/>
      <c r="AC2768" s="695"/>
      <c r="AD2768" s="695"/>
      <c r="AE2768" s="695"/>
      <c r="AF2768" s="695"/>
      <c r="AG2768" s="695"/>
      <c r="AH2768" s="695"/>
      <c r="AI2768" s="596"/>
      <c r="AJ2768" s="596"/>
      <c r="AM2768" s="751"/>
      <c r="AO2768" t="e">
        <v>#NAME?</v>
      </c>
    </row>
    <row r="2769" spans="1:41" ht="16.5" customHeight="1" x14ac:dyDescent="0.25">
      <c r="A2769" s="793"/>
      <c r="B2769" s="809" t="s">
        <v>2280</v>
      </c>
      <c r="C2769" s="988" t="s">
        <v>1634</v>
      </c>
      <c r="D2769" s="988"/>
      <c r="E2769" s="600" t="s">
        <v>698</v>
      </c>
      <c r="F2769" s="600"/>
      <c r="G2769" s="600"/>
      <c r="H2769" s="586"/>
      <c r="I2769" s="930"/>
      <c r="J2769" s="595" t="s">
        <v>1634</v>
      </c>
      <c r="K2769" s="586"/>
      <c r="L2769" s="673"/>
      <c r="M2769" s="586"/>
      <c r="N2769" s="1080"/>
      <c r="O2769" s="586"/>
      <c r="P2769" s="586"/>
      <c r="Q2769" s="1080"/>
      <c r="R2769" s="1080"/>
      <c r="S2769" s="1080"/>
      <c r="T2769" s="586"/>
      <c r="U2769" s="586"/>
      <c r="V2769" s="586"/>
      <c r="W2769" s="586"/>
      <c r="X2769" s="586"/>
      <c r="Y2769" s="586"/>
      <c r="Z2769" s="586"/>
      <c r="AA2769" s="586"/>
      <c r="AB2769" s="586"/>
      <c r="AC2769" s="586"/>
      <c r="AD2769" s="586"/>
      <c r="AE2769" s="586"/>
      <c r="AF2769" s="586"/>
      <c r="AG2769" s="586"/>
      <c r="AH2769" s="586"/>
      <c r="AI2769" s="612"/>
      <c r="AJ2769" s="612"/>
      <c r="AM2769"/>
      <c r="AO2769" t="s">
        <v>364</v>
      </c>
    </row>
    <row r="2770" spans="1:41" ht="14.45" customHeight="1" x14ac:dyDescent="0.2">
      <c r="A2770" s="231" t="s">
        <v>2385</v>
      </c>
      <c r="B2770" s="781" t="s">
        <v>2280</v>
      </c>
      <c r="C2770" s="977" t="s">
        <v>1634</v>
      </c>
      <c r="D2770" s="977" t="s">
        <v>181</v>
      </c>
      <c r="E2770" s="578">
        <v>401</v>
      </c>
      <c r="F2770" s="578" t="s">
        <v>1636</v>
      </c>
      <c r="G2770" s="578" t="s">
        <v>1637</v>
      </c>
      <c r="H2770" s="578" t="s">
        <v>2306</v>
      </c>
      <c r="I2770" s="931"/>
      <c r="J2770" s="578" t="s">
        <v>1635</v>
      </c>
      <c r="K2770" s="578"/>
      <c r="L2770" s="674"/>
      <c r="M2770" s="578"/>
      <c r="N2770" s="1081"/>
      <c r="O2770" s="578"/>
      <c r="P2770" s="578"/>
      <c r="Q2770" s="1081"/>
      <c r="R2770" s="1081"/>
      <c r="S2770" s="1081"/>
      <c r="T2770" s="578"/>
      <c r="U2770" s="578"/>
      <c r="V2770" s="578"/>
      <c r="W2770" s="578"/>
      <c r="X2770" s="578"/>
      <c r="Y2770" s="578"/>
      <c r="Z2770" s="578"/>
      <c r="AA2770" s="578"/>
      <c r="AB2770" s="578"/>
      <c r="AC2770" s="578"/>
      <c r="AD2770" s="578"/>
      <c r="AE2770" s="613" t="s">
        <v>909</v>
      </c>
      <c r="AF2770" s="613"/>
      <c r="AG2770" s="938" t="s">
        <v>1638</v>
      </c>
      <c r="AH2770" s="613"/>
      <c r="AI2770" s="941"/>
      <c r="AJ2770" s="942"/>
      <c r="AM2770" s="751" t="s">
        <v>2604</v>
      </c>
      <c r="AN2770" t="b">
        <v>0</v>
      </c>
      <c r="AO2770" t="e">
        <v>#NAME?</v>
      </c>
    </row>
    <row r="2771" spans="1:41" ht="14.45" customHeight="1" x14ac:dyDescent="0.2">
      <c r="A2771" s="231" t="s">
        <v>2386</v>
      </c>
      <c r="B2771" s="781" t="s">
        <v>2280</v>
      </c>
      <c r="C2771" s="977" t="s">
        <v>1634</v>
      </c>
      <c r="D2771" s="977" t="s">
        <v>181</v>
      </c>
      <c r="E2771" s="571">
        <v>402</v>
      </c>
      <c r="F2771" s="568" t="s">
        <v>1640</v>
      </c>
      <c r="G2771" s="568" t="s">
        <v>1641</v>
      </c>
      <c r="H2771" s="568" t="s">
        <v>2306</v>
      </c>
      <c r="I2771" s="922"/>
      <c r="J2771" s="570" t="s">
        <v>1639</v>
      </c>
      <c r="K2771" s="565"/>
      <c r="L2771" s="675"/>
      <c r="M2771" s="565"/>
      <c r="N2771" s="1078"/>
      <c r="O2771" s="565"/>
      <c r="P2771" s="565"/>
      <c r="Q2771" s="1078"/>
      <c r="R2771" s="1078"/>
      <c r="S2771" s="1078"/>
      <c r="T2771" s="565"/>
      <c r="U2771" s="565"/>
      <c r="V2771" s="565"/>
      <c r="W2771" s="565"/>
      <c r="X2771" s="565"/>
      <c r="Y2771" s="565"/>
      <c r="Z2771" s="565"/>
      <c r="AA2771" s="565"/>
      <c r="AB2771" s="565"/>
      <c r="AC2771" s="565"/>
      <c r="AD2771" s="565"/>
      <c r="AE2771" s="566" t="s">
        <v>909</v>
      </c>
      <c r="AF2771" s="566"/>
      <c r="AG2771" s="939" t="s">
        <v>1638</v>
      </c>
      <c r="AH2771" s="566"/>
      <c r="AI2771" s="1366"/>
      <c r="AJ2771" s="943"/>
      <c r="AM2771" s="751" t="s">
        <v>2604</v>
      </c>
      <c r="AN2771" t="b">
        <v>0</v>
      </c>
      <c r="AO2771" t="e">
        <v>#NAME?</v>
      </c>
    </row>
    <row r="2772" spans="1:41" ht="14.45" customHeight="1" x14ac:dyDescent="0.2">
      <c r="A2772" s="231" t="s">
        <v>2387</v>
      </c>
      <c r="B2772" s="781" t="s">
        <v>2280</v>
      </c>
      <c r="C2772" s="977" t="s">
        <v>1634</v>
      </c>
      <c r="D2772" s="977" t="s">
        <v>181</v>
      </c>
      <c r="E2772" s="571">
        <v>404</v>
      </c>
      <c r="F2772" s="568" t="s">
        <v>1642</v>
      </c>
      <c r="G2772" s="568" t="s">
        <v>1641</v>
      </c>
      <c r="H2772" s="568" t="s">
        <v>2306</v>
      </c>
      <c r="I2772" s="922"/>
      <c r="J2772" s="570" t="s">
        <v>1639</v>
      </c>
      <c r="K2772" s="565"/>
      <c r="L2772" s="675"/>
      <c r="M2772" s="565"/>
      <c r="N2772" s="1078"/>
      <c r="O2772" s="565"/>
      <c r="P2772" s="565"/>
      <c r="Q2772" s="1078"/>
      <c r="R2772" s="1078"/>
      <c r="S2772" s="1078"/>
      <c r="T2772" s="565"/>
      <c r="U2772" s="565"/>
      <c r="V2772" s="565"/>
      <c r="W2772" s="565"/>
      <c r="X2772" s="565"/>
      <c r="Y2772" s="565"/>
      <c r="Z2772" s="565"/>
      <c r="AA2772" s="565"/>
      <c r="AB2772" s="565"/>
      <c r="AC2772" s="565"/>
      <c r="AD2772" s="565"/>
      <c r="AE2772" s="566" t="s">
        <v>909</v>
      </c>
      <c r="AF2772" s="566"/>
      <c r="AG2772" s="939" t="s">
        <v>1638</v>
      </c>
      <c r="AH2772" s="566"/>
      <c r="AI2772" s="1366"/>
      <c r="AJ2772" s="943"/>
      <c r="AM2772" s="751" t="s">
        <v>2604</v>
      </c>
      <c r="AN2772" t="b">
        <v>0</v>
      </c>
      <c r="AO2772" t="e">
        <v>#NAME?</v>
      </c>
    </row>
    <row r="2773" spans="1:41" ht="14.45" customHeight="1" x14ac:dyDescent="0.2">
      <c r="A2773" s="231" t="s">
        <v>2388</v>
      </c>
      <c r="B2773" s="781" t="s">
        <v>2280</v>
      </c>
      <c r="C2773" s="977" t="s">
        <v>1634</v>
      </c>
      <c r="D2773" s="977" t="s">
        <v>181</v>
      </c>
      <c r="E2773" s="571">
        <v>404</v>
      </c>
      <c r="F2773" s="568" t="s">
        <v>1644</v>
      </c>
      <c r="G2773" s="568" t="s">
        <v>1645</v>
      </c>
      <c r="H2773" s="568" t="s">
        <v>2306</v>
      </c>
      <c r="I2773" s="922"/>
      <c r="J2773" s="570" t="s">
        <v>1643</v>
      </c>
      <c r="K2773" s="565"/>
      <c r="L2773" s="675"/>
      <c r="M2773" s="565"/>
      <c r="N2773" s="1078"/>
      <c r="O2773" s="565"/>
      <c r="P2773" s="565"/>
      <c r="Q2773" s="1078"/>
      <c r="R2773" s="1078"/>
      <c r="S2773" s="1078"/>
      <c r="T2773" s="565"/>
      <c r="U2773" s="565"/>
      <c r="V2773" s="565"/>
      <c r="W2773" s="565"/>
      <c r="X2773" s="565"/>
      <c r="Y2773" s="565"/>
      <c r="Z2773" s="565"/>
      <c r="AA2773" s="565"/>
      <c r="AB2773" s="565"/>
      <c r="AC2773" s="565"/>
      <c r="AD2773" s="565"/>
      <c r="AE2773" s="566" t="s">
        <v>909</v>
      </c>
      <c r="AF2773" s="566"/>
      <c r="AG2773" s="939" t="s">
        <v>1638</v>
      </c>
      <c r="AH2773" s="566"/>
      <c r="AI2773" s="1366"/>
      <c r="AJ2773" s="943"/>
      <c r="AM2773" s="751" t="s">
        <v>2604</v>
      </c>
      <c r="AN2773" t="b">
        <v>0</v>
      </c>
      <c r="AO2773" t="e">
        <v>#NAME?</v>
      </c>
    </row>
    <row r="2774" spans="1:41" ht="14.45" customHeight="1" x14ac:dyDescent="0.2">
      <c r="A2774" s="231" t="s">
        <v>2389</v>
      </c>
      <c r="B2774" s="781" t="s">
        <v>2280</v>
      </c>
      <c r="C2774" s="977" t="s">
        <v>1634</v>
      </c>
      <c r="D2774" s="977" t="s">
        <v>181</v>
      </c>
      <c r="E2774" s="571">
        <v>404</v>
      </c>
      <c r="F2774" s="568" t="s">
        <v>1646</v>
      </c>
      <c r="G2774" s="568" t="s">
        <v>1645</v>
      </c>
      <c r="H2774" s="568" t="s">
        <v>2306</v>
      </c>
      <c r="I2774" s="922"/>
      <c r="J2774" s="570" t="s">
        <v>1643</v>
      </c>
      <c r="K2774" s="565"/>
      <c r="L2774" s="675"/>
      <c r="M2774" s="565"/>
      <c r="N2774" s="1078"/>
      <c r="O2774" s="565"/>
      <c r="P2774" s="565"/>
      <c r="Q2774" s="1078"/>
      <c r="R2774" s="1078"/>
      <c r="S2774" s="1078"/>
      <c r="T2774" s="565"/>
      <c r="U2774" s="565"/>
      <c r="V2774" s="565"/>
      <c r="W2774" s="565"/>
      <c r="X2774" s="565"/>
      <c r="Y2774" s="565"/>
      <c r="Z2774" s="565"/>
      <c r="AA2774" s="565"/>
      <c r="AB2774" s="565"/>
      <c r="AC2774" s="565"/>
      <c r="AD2774" s="565"/>
      <c r="AE2774" s="566" t="s">
        <v>909</v>
      </c>
      <c r="AF2774" s="566"/>
      <c r="AG2774" s="939" t="s">
        <v>1638</v>
      </c>
      <c r="AH2774" s="566"/>
      <c r="AI2774" s="1366"/>
      <c r="AJ2774" s="943"/>
      <c r="AM2774" s="751" t="s">
        <v>2604</v>
      </c>
      <c r="AN2774" t="b">
        <v>0</v>
      </c>
      <c r="AO2774" t="e">
        <v>#NAME?</v>
      </c>
    </row>
    <row r="2775" spans="1:41" ht="14.45" customHeight="1" x14ac:dyDescent="0.2">
      <c r="A2775" s="231" t="s">
        <v>2390</v>
      </c>
      <c r="B2775" s="781" t="s">
        <v>2280</v>
      </c>
      <c r="C2775" s="977" t="s">
        <v>1634</v>
      </c>
      <c r="D2775" s="977" t="s">
        <v>181</v>
      </c>
      <c r="E2775" s="571">
        <v>404</v>
      </c>
      <c r="F2775" s="568" t="s">
        <v>1648</v>
      </c>
      <c r="G2775" s="568" t="s">
        <v>1649</v>
      </c>
      <c r="H2775" s="568" t="s">
        <v>2306</v>
      </c>
      <c r="I2775" s="922"/>
      <c r="J2775" s="570" t="s">
        <v>1647</v>
      </c>
      <c r="K2775" s="565"/>
      <c r="L2775" s="675"/>
      <c r="M2775" s="565"/>
      <c r="N2775" s="1078"/>
      <c r="O2775" s="565"/>
      <c r="P2775" s="565"/>
      <c r="Q2775" s="1078"/>
      <c r="R2775" s="1078"/>
      <c r="S2775" s="1078"/>
      <c r="T2775" s="565"/>
      <c r="U2775" s="565"/>
      <c r="V2775" s="565"/>
      <c r="W2775" s="565"/>
      <c r="X2775" s="565"/>
      <c r="Y2775" s="565"/>
      <c r="Z2775" s="565"/>
      <c r="AA2775" s="565"/>
      <c r="AB2775" s="565"/>
      <c r="AC2775" s="565"/>
      <c r="AD2775" s="565"/>
      <c r="AE2775" s="566" t="s">
        <v>909</v>
      </c>
      <c r="AF2775" s="566"/>
      <c r="AG2775" s="939" t="s">
        <v>1638</v>
      </c>
      <c r="AH2775" s="566"/>
      <c r="AI2775" s="1366"/>
      <c r="AJ2775" s="943"/>
      <c r="AM2775" s="751" t="s">
        <v>2604</v>
      </c>
      <c r="AN2775" t="b">
        <v>0</v>
      </c>
      <c r="AO2775" t="e">
        <v>#NAME?</v>
      </c>
    </row>
    <row r="2776" spans="1:41" ht="14.45" customHeight="1" x14ac:dyDescent="0.2">
      <c r="A2776" s="231" t="s">
        <v>2391</v>
      </c>
      <c r="B2776" s="781" t="s">
        <v>2280</v>
      </c>
      <c r="C2776" s="977" t="s">
        <v>1634</v>
      </c>
      <c r="D2776" s="977" t="s">
        <v>181</v>
      </c>
      <c r="E2776" s="571">
        <v>404</v>
      </c>
      <c r="F2776" s="568" t="s">
        <v>1650</v>
      </c>
      <c r="G2776" s="568" t="s">
        <v>1649</v>
      </c>
      <c r="H2776" s="568" t="s">
        <v>2306</v>
      </c>
      <c r="I2776" s="922"/>
      <c r="J2776" s="570" t="s">
        <v>1647</v>
      </c>
      <c r="K2776" s="565"/>
      <c r="L2776" s="675"/>
      <c r="M2776" s="565"/>
      <c r="N2776" s="1078"/>
      <c r="O2776" s="565"/>
      <c r="P2776" s="565"/>
      <c r="Q2776" s="1078"/>
      <c r="R2776" s="1078"/>
      <c r="S2776" s="1078"/>
      <c r="T2776" s="565"/>
      <c r="U2776" s="565"/>
      <c r="V2776" s="565"/>
      <c r="W2776" s="565"/>
      <c r="X2776" s="565"/>
      <c r="Y2776" s="565"/>
      <c r="Z2776" s="565"/>
      <c r="AA2776" s="565"/>
      <c r="AB2776" s="565"/>
      <c r="AC2776" s="565"/>
      <c r="AD2776" s="565"/>
      <c r="AE2776" s="566" t="s">
        <v>909</v>
      </c>
      <c r="AF2776" s="566"/>
      <c r="AG2776" s="939" t="s">
        <v>1638</v>
      </c>
      <c r="AH2776" s="566"/>
      <c r="AI2776" s="1366"/>
      <c r="AJ2776" s="943"/>
      <c r="AM2776" s="751" t="s">
        <v>2604</v>
      </c>
      <c r="AN2776" t="b">
        <v>0</v>
      </c>
      <c r="AO2776" t="e">
        <v>#NAME?</v>
      </c>
    </row>
    <row r="2777" spans="1:41" ht="14.45" customHeight="1" x14ac:dyDescent="0.2">
      <c r="A2777" s="799" t="s">
        <v>2392</v>
      </c>
      <c r="B2777" s="807" t="s">
        <v>2280</v>
      </c>
      <c r="C2777" s="978" t="s">
        <v>1634</v>
      </c>
      <c r="D2777" s="978" t="s">
        <v>181</v>
      </c>
      <c r="E2777" s="583">
        <v>405</v>
      </c>
      <c r="F2777" s="582">
        <v>113</v>
      </c>
      <c r="G2777" s="582" t="s">
        <v>1652</v>
      </c>
      <c r="H2777" s="582" t="s">
        <v>2306</v>
      </c>
      <c r="I2777" s="929"/>
      <c r="J2777" s="588" t="s">
        <v>1651</v>
      </c>
      <c r="K2777" s="567"/>
      <c r="L2777" s="676"/>
      <c r="M2777" s="567"/>
      <c r="N2777" s="1079"/>
      <c r="O2777" s="567"/>
      <c r="P2777" s="567"/>
      <c r="Q2777" s="1079"/>
      <c r="R2777" s="1079"/>
      <c r="S2777" s="1079"/>
      <c r="T2777" s="567"/>
      <c r="U2777" s="567"/>
      <c r="V2777" s="567"/>
      <c r="W2777" s="567"/>
      <c r="X2777" s="567"/>
      <c r="Y2777" s="567"/>
      <c r="Z2777" s="567"/>
      <c r="AA2777" s="567"/>
      <c r="AB2777" s="567"/>
      <c r="AC2777" s="567"/>
      <c r="AD2777" s="567"/>
      <c r="AE2777" s="606" t="s">
        <v>909</v>
      </c>
      <c r="AF2777" s="606"/>
      <c r="AG2777" s="940" t="s">
        <v>1638</v>
      </c>
      <c r="AH2777" s="606"/>
      <c r="AI2777" s="1367"/>
      <c r="AJ2777" s="944"/>
      <c r="AM2777" s="751" t="s">
        <v>2604</v>
      </c>
      <c r="AN2777" t="b">
        <v>0</v>
      </c>
      <c r="AO2777" t="e">
        <v>#NAME?</v>
      </c>
    </row>
    <row r="2778" spans="1:41" ht="16.5" customHeight="1" x14ac:dyDescent="0.25">
      <c r="A2778" s="793"/>
      <c r="B2778" s="809" t="s">
        <v>2278</v>
      </c>
      <c r="C2778" s="988" t="s">
        <v>2539</v>
      </c>
      <c r="D2778" s="988" t="s">
        <v>2534</v>
      </c>
      <c r="E2778" s="600" t="s">
        <v>698</v>
      </c>
      <c r="F2778" s="600"/>
      <c r="G2778" s="600"/>
      <c r="H2778" s="586"/>
      <c r="I2778" s="925"/>
      <c r="J2778" s="607" t="s">
        <v>2313</v>
      </c>
      <c r="K2778" s="586"/>
      <c r="L2778" s="673"/>
      <c r="M2778" s="1"/>
      <c r="N2778" s="1080"/>
      <c r="O2778" s="586"/>
      <c r="P2778" s="586"/>
      <c r="Q2778" s="1080"/>
      <c r="R2778" s="1080"/>
      <c r="S2778" s="1080"/>
      <c r="T2778" s="586"/>
      <c r="U2778" s="586"/>
      <c r="V2778" s="615"/>
      <c r="W2778" s="586"/>
      <c r="X2778" s="586"/>
      <c r="Y2778" s="586"/>
      <c r="Z2778" s="586"/>
      <c r="AA2778" s="586"/>
      <c r="AB2778" s="586"/>
      <c r="AC2778" s="586"/>
      <c r="AD2778" s="586"/>
      <c r="AE2778" s="586"/>
      <c r="AF2778" s="586"/>
      <c r="AG2778" s="586"/>
      <c r="AH2778" s="586"/>
      <c r="AI2778" s="612"/>
      <c r="AJ2778" s="612"/>
      <c r="AM2778"/>
      <c r="AO2778" t="e">
        <v>#NAME?</v>
      </c>
    </row>
    <row r="2779" spans="1:41" ht="42" customHeight="1" x14ac:dyDescent="0.2">
      <c r="A2779" s="800" t="s">
        <v>2393</v>
      </c>
      <c r="B2779" s="807" t="s">
        <v>2278</v>
      </c>
      <c r="C2779" s="978" t="s">
        <v>2539</v>
      </c>
      <c r="D2779" s="978" t="s">
        <v>2534</v>
      </c>
      <c r="E2779" s="610">
        <v>507</v>
      </c>
      <c r="F2779" s="608" t="s">
        <v>239</v>
      </c>
      <c r="G2779" s="608" t="s">
        <v>1653</v>
      </c>
      <c r="H2779" s="608" t="s">
        <v>2306</v>
      </c>
      <c r="I2779" s="932"/>
      <c r="J2779" s="948" t="s">
        <v>2312</v>
      </c>
      <c r="K2779" s="949">
        <v>1700</v>
      </c>
      <c r="L2779" s="679" t="s">
        <v>699</v>
      </c>
      <c r="M2779" s="90"/>
      <c r="N2779" s="1083"/>
      <c r="O2779" s="90"/>
      <c r="P2779" s="90"/>
      <c r="Q2779" s="1083"/>
      <c r="R2779" s="1083"/>
      <c r="S2779" s="1083"/>
      <c r="T2779" s="90"/>
      <c r="U2779" s="90"/>
      <c r="V2779" s="90"/>
      <c r="W2779" s="90"/>
      <c r="X2779" s="90"/>
      <c r="Y2779" s="90"/>
      <c r="Z2779" s="90"/>
      <c r="AA2779" s="90"/>
      <c r="AB2779" s="90"/>
      <c r="AC2779" s="90"/>
      <c r="AD2779" s="90"/>
      <c r="AE2779" s="90"/>
      <c r="AF2779" s="90"/>
      <c r="AG2779" s="90" t="s">
        <v>1654</v>
      </c>
      <c r="AH2779" s="950">
        <v>45106.1</v>
      </c>
      <c r="AI2779" s="707">
        <v>26.53</v>
      </c>
      <c r="AJ2779" s="707"/>
      <c r="AM2779" s="751" t="s">
        <v>2604</v>
      </c>
      <c r="AN2779" t="b">
        <v>0</v>
      </c>
      <c r="AO2779" t="e">
        <v>#NAME?</v>
      </c>
    </row>
    <row r="2780" spans="1:41" ht="16.5" customHeight="1" x14ac:dyDescent="0.25">
      <c r="A2780" s="793"/>
      <c r="B2780" s="809" t="s">
        <v>2277</v>
      </c>
      <c r="C2780" s="988" t="s">
        <v>2539</v>
      </c>
      <c r="D2780" s="988" t="s">
        <v>1655</v>
      </c>
      <c r="E2780" s="600"/>
      <c r="F2780" s="600"/>
      <c r="G2780" s="600"/>
      <c r="H2780" s="586"/>
      <c r="I2780" s="930"/>
      <c r="J2780" s="595" t="s">
        <v>1655</v>
      </c>
      <c r="K2780" s="586"/>
      <c r="L2780" s="673"/>
      <c r="M2780" s="586"/>
      <c r="N2780" s="1080"/>
      <c r="O2780" s="586"/>
      <c r="P2780" s="586"/>
      <c r="Q2780" s="1080"/>
      <c r="R2780" s="1080"/>
      <c r="S2780" s="1080"/>
      <c r="T2780" s="586"/>
      <c r="U2780" s="586"/>
      <c r="V2780" s="586"/>
      <c r="W2780" s="586"/>
      <c r="X2780" s="586"/>
      <c r="Y2780" s="586"/>
      <c r="Z2780" s="586"/>
      <c r="AA2780" s="586"/>
      <c r="AB2780" s="586"/>
      <c r="AC2780" s="586"/>
      <c r="AD2780" s="586"/>
      <c r="AE2780" s="586"/>
      <c r="AF2780" s="586"/>
      <c r="AG2780" s="586"/>
      <c r="AH2780" s="586"/>
      <c r="AI2780" s="612"/>
      <c r="AJ2780" s="612"/>
      <c r="AM2780"/>
      <c r="AO2780" t="e">
        <v>#NAME?</v>
      </c>
    </row>
    <row r="2781" spans="1:41" ht="14.45" customHeight="1" x14ac:dyDescent="0.2">
      <c r="A2781" s="231" t="s">
        <v>2702</v>
      </c>
      <c r="B2781" s="781" t="s">
        <v>2277</v>
      </c>
      <c r="C2781" s="977" t="s">
        <v>2539</v>
      </c>
      <c r="D2781" s="977" t="s">
        <v>1655</v>
      </c>
      <c r="E2781" s="578">
        <v>346</v>
      </c>
      <c r="F2781" s="710" t="s">
        <v>327</v>
      </c>
      <c r="G2781" s="578" t="s">
        <v>1657</v>
      </c>
      <c r="H2781" s="578" t="s">
        <v>2306</v>
      </c>
      <c r="I2781" s="931"/>
      <c r="J2781" s="578" t="s">
        <v>1656</v>
      </c>
      <c r="K2781" s="578"/>
      <c r="L2781" s="674"/>
      <c r="M2781" s="578"/>
      <c r="N2781" s="1081"/>
      <c r="O2781" s="578"/>
      <c r="P2781" s="578"/>
      <c r="Q2781" s="1081"/>
      <c r="R2781" s="1081"/>
      <c r="S2781" s="1081"/>
      <c r="T2781" s="578"/>
      <c r="U2781" s="578"/>
      <c r="V2781" s="578"/>
      <c r="W2781" s="578"/>
      <c r="X2781" s="578"/>
      <c r="Y2781" s="578"/>
      <c r="Z2781" s="578"/>
      <c r="AA2781" s="578"/>
      <c r="AB2781" s="578"/>
      <c r="AC2781" s="578"/>
      <c r="AD2781" s="578"/>
      <c r="AE2781" s="578"/>
      <c r="AF2781" s="613"/>
      <c r="AG2781" s="578" t="s">
        <v>909</v>
      </c>
      <c r="AH2781" s="578"/>
      <c r="AI2781" s="614">
        <v>2.62</v>
      </c>
      <c r="AJ2781" s="614"/>
      <c r="AM2781" s="751" t="s">
        <v>2604</v>
      </c>
      <c r="AN2781" t="b">
        <v>0</v>
      </c>
      <c r="AO2781" t="e">
        <v>#NAME?</v>
      </c>
    </row>
    <row r="2782" spans="1:41" ht="14.45" customHeight="1" x14ac:dyDescent="0.2">
      <c r="A2782" s="231" t="s">
        <v>2703</v>
      </c>
      <c r="B2782" s="781" t="s">
        <v>2277</v>
      </c>
      <c r="C2782" s="977" t="s">
        <v>2539</v>
      </c>
      <c r="D2782" s="977" t="s">
        <v>1655</v>
      </c>
      <c r="E2782" s="571">
        <v>346</v>
      </c>
      <c r="F2782" s="709" t="s">
        <v>327</v>
      </c>
      <c r="G2782" s="568" t="s">
        <v>1659</v>
      </c>
      <c r="H2782" s="568" t="s">
        <v>2306</v>
      </c>
      <c r="I2782" s="922"/>
      <c r="J2782" s="570" t="s">
        <v>1658</v>
      </c>
      <c r="K2782" s="565"/>
      <c r="L2782" s="675"/>
      <c r="M2782" s="565"/>
      <c r="N2782" s="1078"/>
      <c r="O2782" s="565"/>
      <c r="P2782" s="565"/>
      <c r="Q2782" s="1078"/>
      <c r="R2782" s="1078"/>
      <c r="S2782" s="1078"/>
      <c r="T2782" s="565"/>
      <c r="U2782" s="565"/>
      <c r="V2782" s="565"/>
      <c r="W2782" s="565"/>
      <c r="X2782" s="565"/>
      <c r="Y2782" s="565"/>
      <c r="Z2782" s="565"/>
      <c r="AA2782" s="565"/>
      <c r="AB2782" s="565"/>
      <c r="AC2782" s="565"/>
      <c r="AD2782" s="565"/>
      <c r="AE2782" s="565"/>
      <c r="AF2782" s="565"/>
      <c r="AG2782" s="565" t="s">
        <v>909</v>
      </c>
      <c r="AH2782" s="565"/>
      <c r="AI2782" s="1360">
        <v>5.43</v>
      </c>
      <c r="AJ2782" s="580"/>
      <c r="AM2782" s="751" t="s">
        <v>2604</v>
      </c>
      <c r="AN2782" t="b">
        <v>0</v>
      </c>
      <c r="AO2782" t="e">
        <v>#NAME?</v>
      </c>
    </row>
    <row r="2783" spans="1:41" ht="14.45" customHeight="1" x14ac:dyDescent="0.2">
      <c r="A2783" s="231" t="s">
        <v>2396</v>
      </c>
      <c r="B2783" s="781" t="s">
        <v>2278</v>
      </c>
      <c r="C2783" s="977" t="s">
        <v>2539</v>
      </c>
      <c r="D2783" s="977" t="s">
        <v>1655</v>
      </c>
      <c r="E2783" s="571">
        <v>511</v>
      </c>
      <c r="F2783" s="709" t="s">
        <v>1661</v>
      </c>
      <c r="G2783" s="568" t="s">
        <v>1662</v>
      </c>
      <c r="H2783" s="568" t="s">
        <v>2306</v>
      </c>
      <c r="I2783" s="922"/>
      <c r="J2783" s="570" t="s">
        <v>1660</v>
      </c>
      <c r="K2783" s="565"/>
      <c r="L2783" s="675"/>
      <c r="M2783" s="565"/>
      <c r="N2783" s="1078"/>
      <c r="O2783" s="565"/>
      <c r="P2783" s="565"/>
      <c r="Q2783" s="1078"/>
      <c r="R2783" s="1078"/>
      <c r="S2783" s="1078"/>
      <c r="T2783" s="565"/>
      <c r="U2783" s="565"/>
      <c r="V2783" s="565"/>
      <c r="W2783" s="565"/>
      <c r="X2783" s="565"/>
      <c r="Y2783" s="565"/>
      <c r="Z2783" s="565"/>
      <c r="AA2783" s="565"/>
      <c r="AB2783" s="565"/>
      <c r="AC2783" s="565"/>
      <c r="AD2783" s="565"/>
      <c r="AE2783" s="565"/>
      <c r="AF2783" s="565"/>
      <c r="AG2783" s="565" t="s">
        <v>942</v>
      </c>
      <c r="AH2783" s="565"/>
      <c r="AI2783" s="1360">
        <v>249.49</v>
      </c>
      <c r="AJ2783" s="580"/>
      <c r="AM2783" s="751" t="s">
        <v>2604</v>
      </c>
      <c r="AN2783" t="b">
        <v>0</v>
      </c>
      <c r="AO2783" t="e">
        <v>#NAME?</v>
      </c>
    </row>
    <row r="2784" spans="1:41" ht="14.45" customHeight="1" x14ac:dyDescent="0.2">
      <c r="A2784" s="231" t="s">
        <v>2397</v>
      </c>
      <c r="B2784" s="781" t="s">
        <v>2278</v>
      </c>
      <c r="C2784" s="977" t="s">
        <v>2539</v>
      </c>
      <c r="D2784" s="977" t="s">
        <v>1655</v>
      </c>
      <c r="E2784" s="571">
        <v>511</v>
      </c>
      <c r="F2784" s="709" t="s">
        <v>1661</v>
      </c>
      <c r="G2784" s="568" t="s">
        <v>1664</v>
      </c>
      <c r="H2784" s="568" t="s">
        <v>2306</v>
      </c>
      <c r="I2784" s="922"/>
      <c r="J2784" s="570" t="s">
        <v>1663</v>
      </c>
      <c r="K2784" s="565"/>
      <c r="L2784" s="675"/>
      <c r="M2784" s="565"/>
      <c r="N2784" s="1078"/>
      <c r="O2784" s="565"/>
      <c r="P2784" s="565"/>
      <c r="Q2784" s="1078"/>
      <c r="R2784" s="1078"/>
      <c r="S2784" s="1078"/>
      <c r="T2784" s="565"/>
      <c r="U2784" s="565"/>
      <c r="V2784" s="565"/>
      <c r="W2784" s="565"/>
      <c r="X2784" s="565"/>
      <c r="Y2784" s="565"/>
      <c r="Z2784" s="565"/>
      <c r="AA2784" s="565"/>
      <c r="AB2784" s="565"/>
      <c r="AC2784" s="565"/>
      <c r="AD2784" s="565"/>
      <c r="AE2784" s="565"/>
      <c r="AF2784" s="565"/>
      <c r="AG2784" s="565" t="s">
        <v>942</v>
      </c>
      <c r="AH2784" s="565"/>
      <c r="AI2784" s="1360">
        <v>391.62</v>
      </c>
      <c r="AJ2784" s="580"/>
      <c r="AM2784" s="751" t="s">
        <v>2604</v>
      </c>
      <c r="AN2784" t="b">
        <v>0</v>
      </c>
      <c r="AO2784" t="e">
        <v>#NAME?</v>
      </c>
    </row>
    <row r="2785" spans="1:41" ht="14.45" customHeight="1" x14ac:dyDescent="0.2">
      <c r="A2785" s="231" t="s">
        <v>2398</v>
      </c>
      <c r="B2785" s="781" t="s">
        <v>2278</v>
      </c>
      <c r="C2785" s="977" t="s">
        <v>2539</v>
      </c>
      <c r="D2785" s="977" t="s">
        <v>1655</v>
      </c>
      <c r="E2785" s="571">
        <v>511</v>
      </c>
      <c r="F2785" s="709" t="s">
        <v>1661</v>
      </c>
      <c r="G2785" s="568" t="s">
        <v>1666</v>
      </c>
      <c r="H2785" s="568" t="s">
        <v>2306</v>
      </c>
      <c r="I2785" s="922"/>
      <c r="J2785" s="570" t="s">
        <v>1665</v>
      </c>
      <c r="K2785" s="565"/>
      <c r="L2785" s="675"/>
      <c r="M2785" s="565"/>
      <c r="N2785" s="1078"/>
      <c r="O2785" s="565"/>
      <c r="P2785" s="565"/>
      <c r="Q2785" s="1078"/>
      <c r="R2785" s="1078"/>
      <c r="S2785" s="1078"/>
      <c r="T2785" s="565"/>
      <c r="U2785" s="565"/>
      <c r="V2785" s="565"/>
      <c r="W2785" s="565"/>
      <c r="X2785" s="565"/>
      <c r="Y2785" s="565"/>
      <c r="Z2785" s="565"/>
      <c r="AA2785" s="565"/>
      <c r="AB2785" s="565"/>
      <c r="AC2785" s="565"/>
      <c r="AD2785" s="565"/>
      <c r="AE2785" s="565"/>
      <c r="AF2785" s="565"/>
      <c r="AG2785" s="565" t="s">
        <v>942</v>
      </c>
      <c r="AH2785" s="565"/>
      <c r="AI2785" s="1360">
        <v>61.28</v>
      </c>
      <c r="AJ2785" s="580"/>
      <c r="AM2785" s="751" t="s">
        <v>2604</v>
      </c>
      <c r="AN2785" t="b">
        <v>0</v>
      </c>
      <c r="AO2785" t="e">
        <v>#NAME?</v>
      </c>
    </row>
    <row r="2786" spans="1:41" ht="14.45" customHeight="1" x14ac:dyDescent="0.2">
      <c r="A2786" s="231" t="s">
        <v>2399</v>
      </c>
      <c r="B2786" s="781" t="s">
        <v>2278</v>
      </c>
      <c r="C2786" s="977" t="s">
        <v>2539</v>
      </c>
      <c r="D2786" s="977" t="s">
        <v>1655</v>
      </c>
      <c r="E2786" s="571">
        <v>511</v>
      </c>
      <c r="F2786" s="709" t="s">
        <v>1661</v>
      </c>
      <c r="G2786" s="568" t="s">
        <v>1668</v>
      </c>
      <c r="H2786" s="568" t="s">
        <v>2306</v>
      </c>
      <c r="I2786" s="922"/>
      <c r="J2786" s="570" t="s">
        <v>1667</v>
      </c>
      <c r="K2786" s="565"/>
      <c r="L2786" s="675"/>
      <c r="M2786" s="565"/>
      <c r="N2786" s="1078"/>
      <c r="O2786" s="565"/>
      <c r="P2786" s="565"/>
      <c r="Q2786" s="1078"/>
      <c r="R2786" s="1078"/>
      <c r="S2786" s="1078"/>
      <c r="T2786" s="565"/>
      <c r="U2786" s="565"/>
      <c r="V2786" s="565"/>
      <c r="W2786" s="565"/>
      <c r="X2786" s="565"/>
      <c r="Y2786" s="565"/>
      <c r="Z2786" s="565"/>
      <c r="AA2786" s="565"/>
      <c r="AB2786" s="565"/>
      <c r="AC2786" s="565"/>
      <c r="AD2786" s="565"/>
      <c r="AE2786" s="565"/>
      <c r="AF2786" s="565"/>
      <c r="AG2786" s="565" t="s">
        <v>942</v>
      </c>
      <c r="AH2786" s="565"/>
      <c r="AI2786" s="1360">
        <v>138.61000000000001</v>
      </c>
      <c r="AJ2786" s="580"/>
      <c r="AM2786" s="751" t="s">
        <v>2604</v>
      </c>
      <c r="AN2786" t="b">
        <v>0</v>
      </c>
      <c r="AO2786" t="e">
        <v>#NAME?</v>
      </c>
    </row>
    <row r="2787" spans="1:41" ht="14.45" customHeight="1" x14ac:dyDescent="0.2">
      <c r="A2787" s="231" t="s">
        <v>2400</v>
      </c>
      <c r="B2787" s="781" t="s">
        <v>2278</v>
      </c>
      <c r="C2787" s="977" t="s">
        <v>2539</v>
      </c>
      <c r="D2787" s="977" t="s">
        <v>1655</v>
      </c>
      <c r="E2787" s="571">
        <v>511</v>
      </c>
      <c r="F2787" s="709" t="s">
        <v>1661</v>
      </c>
      <c r="G2787" s="568" t="s">
        <v>1670</v>
      </c>
      <c r="H2787" s="568" t="s">
        <v>2306</v>
      </c>
      <c r="I2787" s="922"/>
      <c r="J2787" s="570" t="s">
        <v>1669</v>
      </c>
      <c r="K2787" s="565"/>
      <c r="L2787" s="675"/>
      <c r="M2787" s="565"/>
      <c r="N2787" s="1078"/>
      <c r="O2787" s="565"/>
      <c r="P2787" s="565"/>
      <c r="Q2787" s="1078"/>
      <c r="R2787" s="1078"/>
      <c r="S2787" s="1078"/>
      <c r="T2787" s="565"/>
      <c r="U2787" s="565"/>
      <c r="V2787" s="565"/>
      <c r="W2787" s="565"/>
      <c r="X2787" s="565"/>
      <c r="Y2787" s="565"/>
      <c r="Z2787" s="565"/>
      <c r="AA2787" s="565"/>
      <c r="AB2787" s="565"/>
      <c r="AC2787" s="565"/>
      <c r="AD2787" s="565"/>
      <c r="AE2787" s="565"/>
      <c r="AF2787" s="565"/>
      <c r="AG2787" s="565" t="s">
        <v>942</v>
      </c>
      <c r="AH2787" s="565"/>
      <c r="AI2787" s="1360">
        <v>1610.81</v>
      </c>
      <c r="AJ2787" s="580"/>
      <c r="AM2787" s="751" t="s">
        <v>2604</v>
      </c>
      <c r="AN2787" t="b">
        <v>0</v>
      </c>
      <c r="AO2787" t="e">
        <v>#NAME?</v>
      </c>
    </row>
    <row r="2788" spans="1:41" ht="14.45" customHeight="1" x14ac:dyDescent="0.2">
      <c r="A2788" s="231" t="s">
        <v>2401</v>
      </c>
      <c r="B2788" s="781" t="s">
        <v>2278</v>
      </c>
      <c r="C2788" s="977" t="s">
        <v>2539</v>
      </c>
      <c r="D2788" s="977" t="s">
        <v>1655</v>
      </c>
      <c r="E2788" s="571">
        <v>511</v>
      </c>
      <c r="F2788" s="709" t="s">
        <v>1661</v>
      </c>
      <c r="G2788" s="568" t="s">
        <v>1672</v>
      </c>
      <c r="H2788" s="568" t="s">
        <v>2306</v>
      </c>
      <c r="I2788" s="922"/>
      <c r="J2788" s="570" t="s">
        <v>1671</v>
      </c>
      <c r="K2788" s="565"/>
      <c r="L2788" s="675"/>
      <c r="M2788" s="565"/>
      <c r="N2788" s="1078"/>
      <c r="O2788" s="565"/>
      <c r="P2788" s="565"/>
      <c r="Q2788" s="1078"/>
      <c r="R2788" s="1078"/>
      <c r="S2788" s="1078"/>
      <c r="T2788" s="565"/>
      <c r="U2788" s="565"/>
      <c r="V2788" s="565"/>
      <c r="W2788" s="565"/>
      <c r="X2788" s="565"/>
      <c r="Y2788" s="565"/>
      <c r="Z2788" s="565"/>
      <c r="AA2788" s="565"/>
      <c r="AB2788" s="565"/>
      <c r="AC2788" s="565"/>
      <c r="AD2788" s="565"/>
      <c r="AE2788" s="565"/>
      <c r="AF2788" s="565"/>
      <c r="AG2788" s="565" t="s">
        <v>942</v>
      </c>
      <c r="AH2788" s="565"/>
      <c r="AI2788" s="1360">
        <v>2169.2600000000002</v>
      </c>
      <c r="AJ2788" s="580"/>
      <c r="AM2788" s="751" t="s">
        <v>2604</v>
      </c>
      <c r="AN2788" t="b">
        <v>0</v>
      </c>
      <c r="AO2788" t="e">
        <v>#NAME?</v>
      </c>
    </row>
    <row r="2789" spans="1:41" ht="14.45" customHeight="1" x14ac:dyDescent="0.2">
      <c r="A2789" s="231" t="s">
        <v>3036</v>
      </c>
      <c r="B2789" s="781" t="s">
        <v>2278</v>
      </c>
      <c r="C2789" s="977" t="s">
        <v>2539</v>
      </c>
      <c r="D2789" s="977" t="s">
        <v>1655</v>
      </c>
      <c r="E2789" s="571">
        <v>511</v>
      </c>
      <c r="F2789" s="709" t="s">
        <v>1661</v>
      </c>
      <c r="G2789" s="568" t="s">
        <v>2739</v>
      </c>
      <c r="H2789" s="568" t="s">
        <v>2306</v>
      </c>
      <c r="I2789" s="922"/>
      <c r="J2789" s="570" t="s">
        <v>2740</v>
      </c>
      <c r="K2789" s="565"/>
      <c r="L2789" s="675"/>
      <c r="M2789" s="565"/>
      <c r="N2789" s="1078"/>
      <c r="O2789" s="565"/>
      <c r="P2789" s="565"/>
      <c r="Q2789" s="1078"/>
      <c r="R2789" s="1078"/>
      <c r="S2789" s="1078"/>
      <c r="T2789" s="565"/>
      <c r="U2789" s="565"/>
      <c r="V2789" s="565"/>
      <c r="W2789" s="565"/>
      <c r="X2789" s="565"/>
      <c r="Y2789" s="565"/>
      <c r="Z2789" s="565"/>
      <c r="AA2789" s="565"/>
      <c r="AB2789" s="565"/>
      <c r="AC2789" s="565"/>
      <c r="AD2789" s="565"/>
      <c r="AE2789" s="565"/>
      <c r="AF2789" s="565"/>
      <c r="AG2789" s="565" t="s">
        <v>942</v>
      </c>
      <c r="AH2789" s="565"/>
      <c r="AI2789" s="1360">
        <v>1266.51</v>
      </c>
      <c r="AJ2789" s="580"/>
      <c r="AM2789" s="751"/>
    </row>
    <row r="2790" spans="1:41" ht="14.45" customHeight="1" x14ac:dyDescent="0.2">
      <c r="A2790" s="231" t="s">
        <v>2402</v>
      </c>
      <c r="B2790" s="781" t="s">
        <v>2278</v>
      </c>
      <c r="C2790" s="977" t="s">
        <v>2539</v>
      </c>
      <c r="D2790" s="977" t="s">
        <v>1655</v>
      </c>
      <c r="E2790" s="571">
        <v>511</v>
      </c>
      <c r="F2790" s="709" t="s">
        <v>1661</v>
      </c>
      <c r="G2790" s="568" t="s">
        <v>1674</v>
      </c>
      <c r="H2790" s="568" t="s">
        <v>2306</v>
      </c>
      <c r="I2790" s="922"/>
      <c r="J2790" s="570" t="s">
        <v>1673</v>
      </c>
      <c r="K2790" s="565"/>
      <c r="L2790" s="675"/>
      <c r="M2790" s="565"/>
      <c r="N2790" s="1078"/>
      <c r="O2790" s="565"/>
      <c r="P2790" s="565"/>
      <c r="Q2790" s="1078"/>
      <c r="R2790" s="1078"/>
      <c r="S2790" s="1078"/>
      <c r="T2790" s="565"/>
      <c r="U2790" s="565"/>
      <c r="V2790" s="565"/>
      <c r="W2790" s="565"/>
      <c r="X2790" s="565"/>
      <c r="Y2790" s="565"/>
      <c r="Z2790" s="565"/>
      <c r="AA2790" s="565"/>
      <c r="AB2790" s="565"/>
      <c r="AC2790" s="565"/>
      <c r="AD2790" s="565"/>
      <c r="AE2790" s="565"/>
      <c r="AF2790" s="565"/>
      <c r="AG2790" s="565" t="s">
        <v>909</v>
      </c>
      <c r="AH2790" s="565"/>
      <c r="AI2790" s="1360">
        <v>92.65</v>
      </c>
      <c r="AJ2790" s="580"/>
      <c r="AM2790" s="751" t="s">
        <v>2604</v>
      </c>
      <c r="AN2790" t="b">
        <v>0</v>
      </c>
      <c r="AO2790" t="e">
        <v>#NAME?</v>
      </c>
    </row>
    <row r="2791" spans="1:41" ht="14.45" customHeight="1" x14ac:dyDescent="0.2">
      <c r="A2791" s="231" t="s">
        <v>2403</v>
      </c>
      <c r="B2791" s="781" t="s">
        <v>2278</v>
      </c>
      <c r="C2791" s="977" t="s">
        <v>2539</v>
      </c>
      <c r="D2791" s="977" t="s">
        <v>1655</v>
      </c>
      <c r="E2791" s="571">
        <v>511</v>
      </c>
      <c r="F2791" s="709" t="s">
        <v>1661</v>
      </c>
      <c r="G2791" s="568" t="s">
        <v>1676</v>
      </c>
      <c r="H2791" s="568" t="s">
        <v>2306</v>
      </c>
      <c r="I2791" s="922"/>
      <c r="J2791" s="570" t="s">
        <v>1675</v>
      </c>
      <c r="K2791" s="565"/>
      <c r="L2791" s="675"/>
      <c r="M2791" s="565"/>
      <c r="N2791" s="1078"/>
      <c r="O2791" s="565"/>
      <c r="P2791" s="565"/>
      <c r="Q2791" s="1078"/>
      <c r="R2791" s="1078"/>
      <c r="S2791" s="1078"/>
      <c r="T2791" s="565"/>
      <c r="U2791" s="565"/>
      <c r="V2791" s="565"/>
      <c r="W2791" s="565"/>
      <c r="X2791" s="565"/>
      <c r="Y2791" s="565"/>
      <c r="Z2791" s="565"/>
      <c r="AA2791" s="565"/>
      <c r="AB2791" s="565"/>
      <c r="AC2791" s="565"/>
      <c r="AD2791" s="565"/>
      <c r="AE2791" s="565"/>
      <c r="AF2791" s="565"/>
      <c r="AG2791" s="565" t="s">
        <v>909</v>
      </c>
      <c r="AH2791" s="565"/>
      <c r="AI2791" s="1360">
        <v>157.9</v>
      </c>
      <c r="AJ2791" s="580"/>
      <c r="AM2791" s="751" t="s">
        <v>2604</v>
      </c>
      <c r="AN2791" t="b">
        <v>0</v>
      </c>
      <c r="AO2791" t="e">
        <v>#NAME?</v>
      </c>
    </row>
    <row r="2792" spans="1:41" ht="14.45" customHeight="1" x14ac:dyDescent="0.2">
      <c r="A2792" s="800" t="s">
        <v>2404</v>
      </c>
      <c r="B2792" s="807" t="s">
        <v>2278</v>
      </c>
      <c r="C2792" s="978" t="s">
        <v>2539</v>
      </c>
      <c r="D2792" s="978" t="s">
        <v>1655</v>
      </c>
      <c r="E2792" s="583">
        <v>511</v>
      </c>
      <c r="F2792" s="708" t="s">
        <v>1661</v>
      </c>
      <c r="G2792" s="582" t="s">
        <v>1678</v>
      </c>
      <c r="H2792" s="582" t="s">
        <v>2306</v>
      </c>
      <c r="I2792" s="929"/>
      <c r="J2792" s="588" t="s">
        <v>1677</v>
      </c>
      <c r="K2792" s="567"/>
      <c r="L2792" s="676"/>
      <c r="M2792" s="567"/>
      <c r="N2792" s="1078"/>
      <c r="O2792" s="565"/>
      <c r="P2792" s="565"/>
      <c r="Q2792" s="1078"/>
      <c r="R2792" s="1078"/>
      <c r="S2792" s="1078"/>
      <c r="T2792" s="565"/>
      <c r="U2792" s="565"/>
      <c r="V2792" s="565"/>
      <c r="W2792" s="565"/>
      <c r="X2792" s="565"/>
      <c r="Y2792" s="565"/>
      <c r="Z2792" s="565"/>
      <c r="AA2792" s="565"/>
      <c r="AB2792" s="565"/>
      <c r="AC2792" s="565"/>
      <c r="AD2792" s="565"/>
      <c r="AE2792" s="565"/>
      <c r="AF2792" s="565"/>
      <c r="AG2792" s="565" t="s">
        <v>909</v>
      </c>
      <c r="AH2792" s="565"/>
      <c r="AI2792" s="1360">
        <v>274.35000000000002</v>
      </c>
      <c r="AJ2792" s="584"/>
      <c r="AM2792" s="751" t="s">
        <v>2604</v>
      </c>
      <c r="AN2792" t="b">
        <v>0</v>
      </c>
      <c r="AO2792" t="e">
        <v>#NAME?</v>
      </c>
    </row>
    <row r="2793" spans="1:41" ht="16.5" customHeight="1" x14ac:dyDescent="0.25">
      <c r="A2793" s="793"/>
      <c r="B2793" s="809" t="s">
        <v>2278</v>
      </c>
      <c r="C2793" s="988" t="s">
        <v>2539</v>
      </c>
      <c r="D2793" s="988" t="s">
        <v>2540</v>
      </c>
      <c r="E2793" s="605" t="s">
        <v>698</v>
      </c>
      <c r="F2793" s="605"/>
      <c r="G2793" s="605"/>
      <c r="H2793" s="1"/>
      <c r="I2793" s="933"/>
      <c r="J2793" s="1137" t="s">
        <v>2314</v>
      </c>
      <c r="K2793" s="1"/>
      <c r="L2793" s="678"/>
      <c r="M2793" s="1"/>
      <c r="N2793" s="1080"/>
      <c r="O2793" s="586"/>
      <c r="P2793" s="586"/>
      <c r="Q2793" s="1080"/>
      <c r="R2793" s="1080"/>
      <c r="S2793" s="1080"/>
      <c r="T2793" s="586"/>
      <c r="U2793" s="586"/>
      <c r="V2793" s="618"/>
      <c r="W2793" s="586"/>
      <c r="X2793" s="586"/>
      <c r="Y2793" s="586"/>
      <c r="Z2793" s="586"/>
      <c r="AA2793" s="586"/>
      <c r="AB2793" s="586"/>
      <c r="AC2793" s="586"/>
      <c r="AD2793" s="586"/>
      <c r="AE2793" s="586"/>
      <c r="AF2793" s="586"/>
      <c r="AG2793" s="586"/>
      <c r="AH2793" s="586"/>
      <c r="AI2793" s="612"/>
      <c r="AJ2793" s="612"/>
      <c r="AM2793"/>
      <c r="AO2793" t="e">
        <v>#NAME?</v>
      </c>
    </row>
    <row r="2794" spans="1:41" ht="12.75" customHeight="1" x14ac:dyDescent="0.2">
      <c r="A2794" s="793" t="s">
        <v>2326</v>
      </c>
      <c r="B2794" s="783" t="s">
        <v>2278</v>
      </c>
      <c r="C2794" s="982" t="s">
        <v>2539</v>
      </c>
      <c r="D2794" s="982" t="s">
        <v>2540</v>
      </c>
      <c r="E2794" s="208">
        <v>510</v>
      </c>
      <c r="F2794" s="208" t="s">
        <v>1680</v>
      </c>
      <c r="G2794" s="208" t="s">
        <v>1016</v>
      </c>
      <c r="H2794" s="142" t="s">
        <v>2306</v>
      </c>
      <c r="I2794" s="933"/>
      <c r="J2794" s="578" t="s">
        <v>1764</v>
      </c>
      <c r="K2794" s="951">
        <v>1350</v>
      </c>
      <c r="L2794" s="678" t="s">
        <v>699</v>
      </c>
      <c r="M2794" s="1138"/>
      <c r="N2794" s="2"/>
      <c r="O2794" s="1"/>
      <c r="P2794" s="1"/>
      <c r="Q2794" s="2"/>
      <c r="R2794" s="2"/>
      <c r="S2794" s="2"/>
      <c r="T2794" s="1"/>
      <c r="U2794" s="1"/>
      <c r="V2794" s="706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363">
        <v>49628.30025153012</v>
      </c>
      <c r="AI2794" s="598"/>
      <c r="AJ2794" s="598"/>
      <c r="AM2794" s="751" t="s">
        <v>2604</v>
      </c>
      <c r="AN2794" t="b">
        <v>0</v>
      </c>
      <c r="AO2794" t="e">
        <v>#NAME?</v>
      </c>
    </row>
    <row r="2795" spans="1:41" ht="14.45" customHeight="1" outlineLevel="1" x14ac:dyDescent="0.2">
      <c r="A2795" s="231"/>
      <c r="B2795" s="781" t="s">
        <v>2278</v>
      </c>
      <c r="C2795" s="977" t="s">
        <v>2539</v>
      </c>
      <c r="D2795" s="977" t="s">
        <v>2540</v>
      </c>
      <c r="E2795" s="578">
        <v>510</v>
      </c>
      <c r="F2795" s="709" t="s">
        <v>1680</v>
      </c>
      <c r="G2795" s="578" t="s">
        <v>1681</v>
      </c>
      <c r="H2795" s="578"/>
      <c r="I2795" s="931"/>
      <c r="J2795" s="578" t="s">
        <v>1679</v>
      </c>
      <c r="K2795" s="578"/>
      <c r="L2795" s="674"/>
      <c r="M2795" s="1139"/>
      <c r="N2795" s="1081"/>
      <c r="O2795" s="578"/>
      <c r="P2795" s="578"/>
      <c r="Q2795" s="1081"/>
      <c r="R2795" s="1081"/>
      <c r="S2795" s="1081"/>
      <c r="T2795" s="578"/>
      <c r="U2795" s="578"/>
      <c r="V2795" s="578"/>
      <c r="W2795" s="578"/>
      <c r="X2795" s="578"/>
      <c r="Y2795" s="578"/>
      <c r="Z2795" s="578"/>
      <c r="AA2795" s="578"/>
      <c r="AB2795" s="578"/>
      <c r="AC2795" s="578"/>
      <c r="AD2795" s="578"/>
      <c r="AE2795" s="578"/>
      <c r="AF2795" s="613"/>
      <c r="AG2795" s="578" t="s">
        <v>909</v>
      </c>
      <c r="AH2795" s="578"/>
      <c r="AI2795" s="1360">
        <v>35.715559439336161</v>
      </c>
      <c r="AJ2795" s="614"/>
      <c r="AM2795" s="751"/>
      <c r="AO2795" t="e">
        <v>#NAME?</v>
      </c>
    </row>
    <row r="2796" spans="1:41" ht="14.45" customHeight="1" outlineLevel="1" x14ac:dyDescent="0.2">
      <c r="A2796" s="231"/>
      <c r="B2796" s="781" t="s">
        <v>2278</v>
      </c>
      <c r="C2796" s="977" t="s">
        <v>2539</v>
      </c>
      <c r="D2796" s="977" t="s">
        <v>2540</v>
      </c>
      <c r="E2796" s="571">
        <v>510</v>
      </c>
      <c r="F2796" s="709" t="s">
        <v>1680</v>
      </c>
      <c r="G2796" s="568" t="s">
        <v>1682</v>
      </c>
      <c r="H2796" s="568"/>
      <c r="I2796" s="922"/>
      <c r="J2796" s="570" t="s">
        <v>2669</v>
      </c>
      <c r="K2796" s="565"/>
      <c r="L2796" s="675"/>
      <c r="M2796" s="565"/>
      <c r="N2796" s="1078"/>
      <c r="O2796" s="565"/>
      <c r="P2796" s="565"/>
      <c r="Q2796" s="1078"/>
      <c r="R2796" s="1078"/>
      <c r="S2796" s="1078"/>
      <c r="T2796" s="565"/>
      <c r="U2796" s="565"/>
      <c r="V2796" s="565"/>
      <c r="W2796" s="565"/>
      <c r="X2796" s="565"/>
      <c r="Y2796" s="565"/>
      <c r="Z2796" s="565"/>
      <c r="AA2796" s="565"/>
      <c r="AB2796" s="565"/>
      <c r="AC2796" s="565"/>
      <c r="AD2796" s="565"/>
      <c r="AE2796" s="565"/>
      <c r="AF2796" s="565"/>
      <c r="AG2796" s="565" t="s">
        <v>909</v>
      </c>
      <c r="AH2796" s="565"/>
      <c r="AI2796" s="1360">
        <v>48.892964820379902</v>
      </c>
      <c r="AJ2796" s="580"/>
      <c r="AM2796" s="751"/>
      <c r="AO2796" t="e">
        <v>#NAME?</v>
      </c>
    </row>
    <row r="2797" spans="1:41" ht="14.45" customHeight="1" outlineLevel="1" x14ac:dyDescent="0.2">
      <c r="A2797" s="231"/>
      <c r="B2797" s="781" t="s">
        <v>2278</v>
      </c>
      <c r="C2797" s="977" t="s">
        <v>2539</v>
      </c>
      <c r="D2797" s="977" t="s">
        <v>2540</v>
      </c>
      <c r="E2797" s="571">
        <v>510</v>
      </c>
      <c r="F2797" s="709" t="s">
        <v>1680</v>
      </c>
      <c r="G2797" s="568" t="s">
        <v>1683</v>
      </c>
      <c r="H2797" s="568"/>
      <c r="I2797" s="922"/>
      <c r="J2797" s="570" t="s">
        <v>2670</v>
      </c>
      <c r="K2797" s="565"/>
      <c r="L2797" s="675"/>
      <c r="M2797" s="565"/>
      <c r="N2797" s="1078"/>
      <c r="O2797" s="565"/>
      <c r="P2797" s="565"/>
      <c r="Q2797" s="1078"/>
      <c r="R2797" s="1078"/>
      <c r="S2797" s="1078"/>
      <c r="T2797" s="565"/>
      <c r="U2797" s="565"/>
      <c r="V2797" s="565"/>
      <c r="W2797" s="565"/>
      <c r="X2797" s="565"/>
      <c r="Y2797" s="565"/>
      <c r="Z2797" s="565"/>
      <c r="AA2797" s="565"/>
      <c r="AB2797" s="565"/>
      <c r="AC2797" s="565"/>
      <c r="AD2797" s="565"/>
      <c r="AE2797" s="565"/>
      <c r="AF2797" s="565"/>
      <c r="AG2797" s="565" t="s">
        <v>909</v>
      </c>
      <c r="AH2797" s="565"/>
      <c r="AI2797" s="1360">
        <v>40.108027899684075</v>
      </c>
      <c r="AJ2797" s="580"/>
      <c r="AM2797" s="751"/>
      <c r="AO2797" t="e">
        <v>#NAME?</v>
      </c>
    </row>
    <row r="2798" spans="1:41" ht="14.45" customHeight="1" outlineLevel="1" x14ac:dyDescent="0.2">
      <c r="A2798" s="231"/>
      <c r="B2798" s="781" t="s">
        <v>2278</v>
      </c>
      <c r="C2798" s="977" t="s">
        <v>2539</v>
      </c>
      <c r="D2798" s="977" t="s">
        <v>2540</v>
      </c>
      <c r="E2798" s="571">
        <v>510</v>
      </c>
      <c r="F2798" s="709" t="s">
        <v>1680</v>
      </c>
      <c r="G2798" s="568" t="s">
        <v>1685</v>
      </c>
      <c r="H2798" s="568"/>
      <c r="I2798" s="922"/>
      <c r="J2798" s="570" t="s">
        <v>1684</v>
      </c>
      <c r="K2798" s="565"/>
      <c r="L2798" s="675"/>
      <c r="M2798" s="565"/>
      <c r="N2798" s="1078"/>
      <c r="O2798" s="565"/>
      <c r="P2798" s="565"/>
      <c r="Q2798" s="1078"/>
      <c r="R2798" s="1078"/>
      <c r="S2798" s="1078"/>
      <c r="T2798" s="565"/>
      <c r="U2798" s="565"/>
      <c r="V2798" s="565"/>
      <c r="W2798" s="565"/>
      <c r="X2798" s="565"/>
      <c r="Y2798" s="565"/>
      <c r="Z2798" s="565"/>
      <c r="AA2798" s="565"/>
      <c r="AB2798" s="565"/>
      <c r="AC2798" s="565"/>
      <c r="AD2798" s="565"/>
      <c r="AE2798" s="565"/>
      <c r="AF2798" s="565"/>
      <c r="AG2798" s="565" t="s">
        <v>909</v>
      </c>
      <c r="AH2798" s="565"/>
      <c r="AI2798" s="1360">
        <v>35.715559439336161</v>
      </c>
      <c r="AJ2798" s="580"/>
      <c r="AM2798" s="751"/>
      <c r="AO2798" t="e">
        <v>#NAME?</v>
      </c>
    </row>
    <row r="2799" spans="1:41" ht="14.45" customHeight="1" outlineLevel="1" x14ac:dyDescent="0.2">
      <c r="A2799" s="231"/>
      <c r="B2799" s="781" t="s">
        <v>2278</v>
      </c>
      <c r="C2799" s="977" t="s">
        <v>2539</v>
      </c>
      <c r="D2799" s="977" t="s">
        <v>2540</v>
      </c>
      <c r="E2799" s="571">
        <v>510</v>
      </c>
      <c r="F2799" s="709" t="s">
        <v>1680</v>
      </c>
      <c r="G2799" s="568" t="s">
        <v>1686</v>
      </c>
      <c r="H2799" s="568"/>
      <c r="I2799" s="922"/>
      <c r="J2799" s="570" t="s">
        <v>2668</v>
      </c>
      <c r="K2799" s="565"/>
      <c r="L2799" s="675"/>
      <c r="M2799" s="565"/>
      <c r="N2799" s="1078"/>
      <c r="O2799" s="565"/>
      <c r="P2799" s="565"/>
      <c r="Q2799" s="1078"/>
      <c r="R2799" s="1078"/>
      <c r="S2799" s="1078"/>
      <c r="T2799" s="565"/>
      <c r="U2799" s="565"/>
      <c r="V2799" s="565"/>
      <c r="W2799" s="565"/>
      <c r="X2799" s="565"/>
      <c r="Y2799" s="565"/>
      <c r="Z2799" s="565"/>
      <c r="AA2799" s="565"/>
      <c r="AB2799" s="565"/>
      <c r="AC2799" s="565"/>
      <c r="AD2799" s="565"/>
      <c r="AE2799" s="565"/>
      <c r="AF2799" s="565"/>
      <c r="AG2799" s="565" t="s">
        <v>909</v>
      </c>
      <c r="AH2799" s="565"/>
      <c r="AI2799" s="1360">
        <v>62.070370201423643</v>
      </c>
      <c r="AJ2799" s="580"/>
      <c r="AM2799" s="751"/>
      <c r="AO2799" t="e">
        <v>#NAME?</v>
      </c>
    </row>
    <row r="2800" spans="1:41" ht="14.45" customHeight="1" outlineLevel="1" x14ac:dyDescent="0.2">
      <c r="A2800" s="231"/>
      <c r="B2800" s="781" t="s">
        <v>2278</v>
      </c>
      <c r="C2800" s="977" t="s">
        <v>2539</v>
      </c>
      <c r="D2800" s="977" t="s">
        <v>2540</v>
      </c>
      <c r="E2800" s="571">
        <v>510</v>
      </c>
      <c r="F2800" s="709" t="s">
        <v>1680</v>
      </c>
      <c r="G2800" s="568" t="s">
        <v>1687</v>
      </c>
      <c r="H2800" s="568"/>
      <c r="I2800" s="922"/>
      <c r="J2800" s="570" t="s">
        <v>2667</v>
      </c>
      <c r="K2800" s="565"/>
      <c r="L2800" s="675"/>
      <c r="M2800" s="565"/>
      <c r="N2800" s="1078"/>
      <c r="O2800" s="565"/>
      <c r="P2800" s="565"/>
      <c r="Q2800" s="1078"/>
      <c r="R2800" s="1078"/>
      <c r="S2800" s="1078"/>
      <c r="T2800" s="565"/>
      <c r="U2800" s="565"/>
      <c r="V2800" s="565"/>
      <c r="W2800" s="565"/>
      <c r="X2800" s="565"/>
      <c r="Y2800" s="565"/>
      <c r="Z2800" s="565"/>
      <c r="AA2800" s="565"/>
      <c r="AB2800" s="565"/>
      <c r="AC2800" s="565"/>
      <c r="AD2800" s="565"/>
      <c r="AE2800" s="565"/>
      <c r="AF2800" s="565"/>
      <c r="AG2800" s="565" t="s">
        <v>909</v>
      </c>
      <c r="AH2800" s="565"/>
      <c r="AI2800" s="1360">
        <v>35.715559439336161</v>
      </c>
      <c r="AJ2800" s="580"/>
      <c r="AM2800" s="751"/>
      <c r="AO2800" t="e">
        <v>#NAME?</v>
      </c>
    </row>
    <row r="2801" spans="1:41" ht="14.45" customHeight="1" outlineLevel="1" x14ac:dyDescent="0.2">
      <c r="A2801" s="231"/>
      <c r="B2801" s="781" t="s">
        <v>2278</v>
      </c>
      <c r="C2801" s="977" t="s">
        <v>2539</v>
      </c>
      <c r="D2801" s="977" t="s">
        <v>2540</v>
      </c>
      <c r="E2801" s="571">
        <v>510</v>
      </c>
      <c r="F2801" s="709" t="s">
        <v>1680</v>
      </c>
      <c r="G2801" s="568" t="s">
        <v>1689</v>
      </c>
      <c r="H2801" s="568"/>
      <c r="I2801" s="922"/>
      <c r="J2801" s="570" t="s">
        <v>2666</v>
      </c>
      <c r="K2801" s="565"/>
      <c r="L2801" s="675"/>
      <c r="M2801" s="565"/>
      <c r="N2801" s="1078"/>
      <c r="O2801" s="565"/>
      <c r="P2801" s="565"/>
      <c r="Q2801" s="1078"/>
      <c r="R2801" s="1078"/>
      <c r="S2801" s="1078"/>
      <c r="T2801" s="565"/>
      <c r="U2801" s="565"/>
      <c r="V2801" s="565"/>
      <c r="W2801" s="565"/>
      <c r="X2801" s="565"/>
      <c r="Y2801" s="565"/>
      <c r="Z2801" s="565"/>
      <c r="AA2801" s="565"/>
      <c r="AB2801" s="565"/>
      <c r="AC2801" s="565"/>
      <c r="AD2801" s="565"/>
      <c r="AE2801" s="565"/>
      <c r="AF2801" s="565"/>
      <c r="AG2801" s="565" t="s">
        <v>909</v>
      </c>
      <c r="AH2801" s="565"/>
      <c r="AI2801" s="1360">
        <v>35.715559439336161</v>
      </c>
      <c r="AJ2801" s="580"/>
      <c r="AM2801" s="751"/>
      <c r="AO2801" t="e">
        <v>#NAME?</v>
      </c>
    </row>
    <row r="2802" spans="1:41" ht="14.45" customHeight="1" outlineLevel="1" x14ac:dyDescent="0.2">
      <c r="A2802" s="231"/>
      <c r="B2802" s="781" t="s">
        <v>2278</v>
      </c>
      <c r="C2802" s="977" t="s">
        <v>2539</v>
      </c>
      <c r="D2802" s="977" t="s">
        <v>2540</v>
      </c>
      <c r="E2802" s="571">
        <v>510</v>
      </c>
      <c r="F2802" s="709" t="s">
        <v>1680</v>
      </c>
      <c r="G2802" s="568" t="s">
        <v>1691</v>
      </c>
      <c r="H2802" s="568"/>
      <c r="I2802" s="922"/>
      <c r="J2802" s="570" t="s">
        <v>1690</v>
      </c>
      <c r="K2802" s="565"/>
      <c r="L2802" s="675"/>
      <c r="M2802" s="565"/>
      <c r="N2802" s="1078"/>
      <c r="O2802" s="565"/>
      <c r="P2802" s="565"/>
      <c r="Q2802" s="1078"/>
      <c r="R2802" s="1078"/>
      <c r="S2802" s="1078"/>
      <c r="T2802" s="565"/>
      <c r="U2802" s="565"/>
      <c r="V2802" s="565"/>
      <c r="W2802" s="565"/>
      <c r="X2802" s="565"/>
      <c r="Y2802" s="565"/>
      <c r="Z2802" s="565"/>
      <c r="AA2802" s="565"/>
      <c r="AB2802" s="565"/>
      <c r="AC2802" s="565"/>
      <c r="AD2802" s="565"/>
      <c r="AE2802" s="565"/>
      <c r="AF2802" s="565"/>
      <c r="AG2802" s="565" t="s">
        <v>909</v>
      </c>
      <c r="AH2802" s="565"/>
      <c r="AI2802" s="1360">
        <v>43.102363870826913</v>
      </c>
      <c r="AJ2802" s="580"/>
      <c r="AM2802" s="751"/>
      <c r="AO2802" t="e">
        <v>#NAME?</v>
      </c>
    </row>
    <row r="2803" spans="1:41" ht="14.45" customHeight="1" outlineLevel="1" x14ac:dyDescent="0.2">
      <c r="A2803" s="231"/>
      <c r="B2803" s="781" t="s">
        <v>2278</v>
      </c>
      <c r="C2803" s="977" t="s">
        <v>2539</v>
      </c>
      <c r="D2803" s="977" t="s">
        <v>2540</v>
      </c>
      <c r="E2803" s="571">
        <v>510</v>
      </c>
      <c r="F2803" s="709" t="s">
        <v>1680</v>
      </c>
      <c r="G2803" s="568" t="s">
        <v>1693</v>
      </c>
      <c r="H2803" s="568"/>
      <c r="I2803" s="922"/>
      <c r="J2803" s="570" t="s">
        <v>1692</v>
      </c>
      <c r="K2803" s="565"/>
      <c r="L2803" s="675"/>
      <c r="M2803" s="565"/>
      <c r="N2803" s="1078"/>
      <c r="O2803" s="565"/>
      <c r="P2803" s="565"/>
      <c r="Q2803" s="1078"/>
      <c r="R2803" s="1078"/>
      <c r="S2803" s="1078"/>
      <c r="T2803" s="565"/>
      <c r="U2803" s="565"/>
      <c r="V2803" s="565"/>
      <c r="W2803" s="565"/>
      <c r="X2803" s="565"/>
      <c r="Y2803" s="565"/>
      <c r="Z2803" s="565"/>
      <c r="AA2803" s="565"/>
      <c r="AB2803" s="565"/>
      <c r="AC2803" s="565"/>
      <c r="AD2803" s="565"/>
      <c r="AE2803" s="565"/>
      <c r="AF2803" s="565"/>
      <c r="AG2803" s="565" t="s">
        <v>909</v>
      </c>
      <c r="AH2803" s="565"/>
      <c r="AI2803" s="1360">
        <v>34.317426950131079</v>
      </c>
      <c r="AJ2803" s="580"/>
      <c r="AM2803" s="751"/>
      <c r="AO2803" t="e">
        <v>#NAME?</v>
      </c>
    </row>
    <row r="2804" spans="1:41" ht="14.45" customHeight="1" outlineLevel="1" x14ac:dyDescent="0.2">
      <c r="A2804" s="231"/>
      <c r="B2804" s="781" t="s">
        <v>2278</v>
      </c>
      <c r="C2804" s="977" t="s">
        <v>2539</v>
      </c>
      <c r="D2804" s="977" t="s">
        <v>2540</v>
      </c>
      <c r="E2804" s="571">
        <v>510</v>
      </c>
      <c r="F2804" s="709" t="s">
        <v>1680</v>
      </c>
      <c r="G2804" s="568" t="s">
        <v>1695</v>
      </c>
      <c r="H2804" s="568"/>
      <c r="I2804" s="922"/>
      <c r="J2804" s="570" t="s">
        <v>1694</v>
      </c>
      <c r="K2804" s="565"/>
      <c r="L2804" s="675"/>
      <c r="M2804" s="565"/>
      <c r="N2804" s="1078"/>
      <c r="O2804" s="565"/>
      <c r="P2804" s="565"/>
      <c r="Q2804" s="1078"/>
      <c r="R2804" s="1078"/>
      <c r="S2804" s="1078"/>
      <c r="T2804" s="565"/>
      <c r="U2804" s="565"/>
      <c r="V2804" s="565"/>
      <c r="W2804" s="565"/>
      <c r="X2804" s="565"/>
      <c r="Y2804" s="565"/>
      <c r="Z2804" s="565"/>
      <c r="AA2804" s="565"/>
      <c r="AB2804" s="565"/>
      <c r="AC2804" s="565"/>
      <c r="AD2804" s="565"/>
      <c r="AE2804" s="565"/>
      <c r="AF2804" s="565"/>
      <c r="AG2804" s="565" t="s">
        <v>909</v>
      </c>
      <c r="AH2804" s="565"/>
      <c r="AI2804" s="1360">
        <v>51.88730079152274</v>
      </c>
      <c r="AJ2804" s="580"/>
      <c r="AM2804" s="751"/>
      <c r="AO2804" t="e">
        <v>#NAME?</v>
      </c>
    </row>
    <row r="2805" spans="1:41" ht="14.45" customHeight="1" outlineLevel="1" x14ac:dyDescent="0.2">
      <c r="A2805" s="231"/>
      <c r="B2805" s="781" t="s">
        <v>2278</v>
      </c>
      <c r="C2805" s="977" t="s">
        <v>2539</v>
      </c>
      <c r="D2805" s="977" t="s">
        <v>2540</v>
      </c>
      <c r="E2805" s="571">
        <v>510</v>
      </c>
      <c r="F2805" s="709" t="s">
        <v>1680</v>
      </c>
      <c r="G2805" s="568" t="s">
        <v>1697</v>
      </c>
      <c r="H2805" s="568"/>
      <c r="I2805" s="922"/>
      <c r="J2805" s="570" t="s">
        <v>1696</v>
      </c>
      <c r="K2805" s="565"/>
      <c r="L2805" s="675"/>
      <c r="M2805" s="565"/>
      <c r="N2805" s="1078"/>
      <c r="O2805" s="565"/>
      <c r="P2805" s="565"/>
      <c r="Q2805" s="1078"/>
      <c r="R2805" s="1078"/>
      <c r="S2805" s="1078"/>
      <c r="T2805" s="565"/>
      <c r="U2805" s="565"/>
      <c r="V2805" s="565"/>
      <c r="W2805" s="565"/>
      <c r="X2805" s="565"/>
      <c r="Y2805" s="565"/>
      <c r="Z2805" s="565"/>
      <c r="AA2805" s="565"/>
      <c r="AB2805" s="565"/>
      <c r="AC2805" s="565"/>
      <c r="AD2805" s="565"/>
      <c r="AE2805" s="565"/>
      <c r="AF2805" s="565"/>
      <c r="AG2805" s="565" t="s">
        <v>909</v>
      </c>
      <c r="AH2805" s="565"/>
      <c r="AI2805" s="1360">
        <v>34.317426950131079</v>
      </c>
      <c r="AJ2805" s="580"/>
      <c r="AM2805" s="751"/>
      <c r="AO2805" t="e">
        <v>#NAME?</v>
      </c>
    </row>
    <row r="2806" spans="1:41" ht="14.45" customHeight="1" outlineLevel="1" x14ac:dyDescent="0.2">
      <c r="A2806" s="231"/>
      <c r="B2806" s="781" t="s">
        <v>2278</v>
      </c>
      <c r="C2806" s="977" t="s">
        <v>2539</v>
      </c>
      <c r="D2806" s="977" t="s">
        <v>2540</v>
      </c>
      <c r="E2806" s="571">
        <v>510</v>
      </c>
      <c r="F2806" s="709" t="s">
        <v>1680</v>
      </c>
      <c r="G2806" s="568" t="s">
        <v>1699</v>
      </c>
      <c r="H2806" s="568"/>
      <c r="I2806" s="922"/>
      <c r="J2806" s="570" t="s">
        <v>1698</v>
      </c>
      <c r="K2806" s="565"/>
      <c r="L2806" s="675"/>
      <c r="M2806" s="565"/>
      <c r="N2806" s="1078"/>
      <c r="O2806" s="565"/>
      <c r="P2806" s="565"/>
      <c r="Q2806" s="1078"/>
      <c r="R2806" s="1078"/>
      <c r="S2806" s="1078"/>
      <c r="T2806" s="565"/>
      <c r="U2806" s="565"/>
      <c r="V2806" s="565"/>
      <c r="W2806" s="565"/>
      <c r="X2806" s="565"/>
      <c r="Y2806" s="565"/>
      <c r="Z2806" s="565"/>
      <c r="AA2806" s="565"/>
      <c r="AB2806" s="565"/>
      <c r="AC2806" s="565"/>
      <c r="AD2806" s="565"/>
      <c r="AE2806" s="565"/>
      <c r="AF2806" s="565"/>
      <c r="AG2806" s="565" t="s">
        <v>909</v>
      </c>
      <c r="AH2806" s="565"/>
      <c r="AI2806" s="1360">
        <v>51.88730079152274</v>
      </c>
      <c r="AJ2806" s="580"/>
      <c r="AM2806" s="751"/>
      <c r="AO2806" t="e">
        <v>#NAME?</v>
      </c>
    </row>
    <row r="2807" spans="1:41" ht="14.45" customHeight="1" outlineLevel="1" x14ac:dyDescent="0.2">
      <c r="A2807" s="231"/>
      <c r="B2807" s="781" t="s">
        <v>2278</v>
      </c>
      <c r="C2807" s="977" t="s">
        <v>2539</v>
      </c>
      <c r="D2807" s="977" t="s">
        <v>2540</v>
      </c>
      <c r="E2807" s="709">
        <v>510</v>
      </c>
      <c r="F2807" s="568" t="s">
        <v>1680</v>
      </c>
      <c r="G2807" s="568" t="s">
        <v>1701</v>
      </c>
      <c r="H2807" s="922"/>
      <c r="I2807" s="570"/>
      <c r="J2807" s="565" t="s">
        <v>1700</v>
      </c>
      <c r="K2807" s="565"/>
      <c r="L2807" s="565"/>
      <c r="M2807" s="565"/>
      <c r="N2807" s="1078"/>
      <c r="O2807" s="565"/>
      <c r="P2807" s="565"/>
      <c r="Q2807" s="1078"/>
      <c r="R2807" s="1078"/>
      <c r="S2807" s="1078"/>
      <c r="T2807" s="565"/>
      <c r="U2807" s="565"/>
      <c r="V2807" s="565"/>
      <c r="W2807" s="565"/>
      <c r="X2807" s="565"/>
      <c r="Y2807" s="565"/>
      <c r="Z2807" s="565"/>
      <c r="AA2807" s="565"/>
      <c r="AB2807" s="565"/>
      <c r="AC2807" s="565"/>
      <c r="AD2807" s="565"/>
      <c r="AE2807" s="565"/>
      <c r="AF2807" s="565"/>
      <c r="AG2807" s="565" t="s">
        <v>909</v>
      </c>
      <c r="AH2807" s="565"/>
      <c r="AI2807" s="1360">
        <v>10.344936920695828</v>
      </c>
      <c r="AJ2807" s="584"/>
      <c r="AM2807" s="751"/>
      <c r="AO2807" t="e">
        <v>#NAME?</v>
      </c>
    </row>
    <row r="2808" spans="1:41" ht="14.45" customHeight="1" outlineLevel="1" x14ac:dyDescent="0.2">
      <c r="A2808" s="787"/>
      <c r="B2808" s="781" t="s">
        <v>2278</v>
      </c>
      <c r="C2808" s="977" t="s">
        <v>2539</v>
      </c>
      <c r="D2808" s="977" t="s">
        <v>2540</v>
      </c>
      <c r="E2808" s="709">
        <v>510</v>
      </c>
      <c r="F2808" s="568" t="s">
        <v>1680</v>
      </c>
      <c r="G2808" s="568" t="s">
        <v>2648</v>
      </c>
      <c r="H2808" s="933"/>
      <c r="I2808" s="1"/>
      <c r="J2808" s="565" t="s">
        <v>2643</v>
      </c>
      <c r="K2808" s="1"/>
      <c r="L2808" s="1"/>
      <c r="M2808" s="565"/>
      <c r="N2808" s="2"/>
      <c r="O2808" s="1"/>
      <c r="P2808" s="1"/>
      <c r="Q2808" s="2"/>
      <c r="R2808" s="2"/>
      <c r="S2808" s="2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565" t="s">
        <v>909</v>
      </c>
      <c r="AH2808" s="1"/>
      <c r="AI2808" s="1360">
        <v>60.115019340058801</v>
      </c>
      <c r="AJ2808" s="598"/>
      <c r="AM2808" s="751"/>
      <c r="AO2808" t="e">
        <v>#NAME?</v>
      </c>
    </row>
    <row r="2809" spans="1:41" ht="14.45" customHeight="1" outlineLevel="1" x14ac:dyDescent="0.2">
      <c r="A2809" s="787"/>
      <c r="B2809" s="781" t="s">
        <v>2278</v>
      </c>
      <c r="C2809" s="977" t="s">
        <v>2539</v>
      </c>
      <c r="D2809" s="977" t="s">
        <v>2540</v>
      </c>
      <c r="E2809" s="709">
        <v>510</v>
      </c>
      <c r="F2809" s="568" t="s">
        <v>1680</v>
      </c>
      <c r="G2809" s="568" t="s">
        <v>2649</v>
      </c>
      <c r="H2809" s="933"/>
      <c r="I2809" s="1"/>
      <c r="J2809" s="565" t="s">
        <v>2644</v>
      </c>
      <c r="K2809" s="1"/>
      <c r="L2809" s="1"/>
      <c r="M2809" s="565"/>
      <c r="N2809" s="2"/>
      <c r="O2809" s="1"/>
      <c r="P2809" s="1"/>
      <c r="Q2809" s="2"/>
      <c r="R2809" s="2"/>
      <c r="S2809" s="2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565" t="s">
        <v>909</v>
      </c>
      <c r="AH2809" s="1"/>
      <c r="AI2809" s="1360">
        <v>85.434566414376306</v>
      </c>
      <c r="AJ2809" s="598"/>
      <c r="AM2809" s="751"/>
      <c r="AO2809" t="e">
        <v>#NAME?</v>
      </c>
    </row>
    <row r="2810" spans="1:41" ht="14.45" customHeight="1" outlineLevel="1" x14ac:dyDescent="0.2">
      <c r="A2810" s="787"/>
      <c r="B2810" s="781" t="s">
        <v>2278</v>
      </c>
      <c r="C2810" s="977" t="s">
        <v>2539</v>
      </c>
      <c r="D2810" s="977" t="s">
        <v>2540</v>
      </c>
      <c r="E2810" s="709">
        <v>510</v>
      </c>
      <c r="F2810" s="568" t="s">
        <v>1680</v>
      </c>
      <c r="G2810" s="568" t="s">
        <v>2650</v>
      </c>
      <c r="H2810" s="933"/>
      <c r="I2810" s="1"/>
      <c r="J2810" s="565" t="s">
        <v>2645</v>
      </c>
      <c r="K2810" s="1"/>
      <c r="L2810" s="1"/>
      <c r="M2810" s="565"/>
      <c r="N2810" s="2"/>
      <c r="O2810" s="1"/>
      <c r="P2810" s="1"/>
      <c r="Q2810" s="2"/>
      <c r="R2810" s="2"/>
      <c r="S2810" s="2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565" t="s">
        <v>909</v>
      </c>
      <c r="AH2810" s="1"/>
      <c r="AI2810" s="1360">
        <v>47.669710378395585</v>
      </c>
      <c r="AJ2810" s="598"/>
      <c r="AM2810" s="751"/>
      <c r="AO2810" t="e">
        <v>#NAME?</v>
      </c>
    </row>
    <row r="2811" spans="1:41" ht="14.45" customHeight="1" outlineLevel="1" x14ac:dyDescent="0.2">
      <c r="A2811" s="787"/>
      <c r="B2811" s="781" t="s">
        <v>2278</v>
      </c>
      <c r="C2811" s="977" t="s">
        <v>2539</v>
      </c>
      <c r="D2811" s="977" t="s">
        <v>2540</v>
      </c>
      <c r="E2811" s="709">
        <v>510</v>
      </c>
      <c r="F2811" s="568" t="s">
        <v>1680</v>
      </c>
      <c r="G2811" s="568" t="s">
        <v>2651</v>
      </c>
      <c r="H2811" s="933"/>
      <c r="I2811" s="1"/>
      <c r="J2811" s="565" t="s">
        <v>2646</v>
      </c>
      <c r="K2811" s="1"/>
      <c r="L2811" s="1"/>
      <c r="M2811" s="565"/>
      <c r="N2811" s="2"/>
      <c r="O2811" s="1"/>
      <c r="P2811" s="1"/>
      <c r="Q2811" s="2"/>
      <c r="R2811" s="2"/>
      <c r="S2811" s="2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565" t="s">
        <v>909</v>
      </c>
      <c r="AH2811" s="1"/>
      <c r="AI2811" s="1360">
        <v>60.115019340058801</v>
      </c>
      <c r="AJ2811" s="598"/>
      <c r="AM2811" s="751"/>
      <c r="AO2811" t="e">
        <v>#NAME?</v>
      </c>
    </row>
    <row r="2812" spans="1:41" ht="14.45" customHeight="1" outlineLevel="1" x14ac:dyDescent="0.2">
      <c r="A2812" s="787"/>
      <c r="B2812" s="781" t="s">
        <v>2278</v>
      </c>
      <c r="C2812" s="977" t="s">
        <v>2539</v>
      </c>
      <c r="D2812" s="977" t="s">
        <v>2540</v>
      </c>
      <c r="E2812" s="709">
        <v>510</v>
      </c>
      <c r="F2812" s="568" t="s">
        <v>1680</v>
      </c>
      <c r="G2812" s="568" t="s">
        <v>2652</v>
      </c>
      <c r="H2812" s="933"/>
      <c r="I2812" s="1"/>
      <c r="J2812" s="565" t="s">
        <v>2647</v>
      </c>
      <c r="K2812" s="1"/>
      <c r="L2812" s="1"/>
      <c r="M2812" s="565"/>
      <c r="N2812" s="2"/>
      <c r="O2812" s="1"/>
      <c r="P2812" s="1"/>
      <c r="Q2812" s="2"/>
      <c r="R2812" s="2"/>
      <c r="S2812" s="2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565" t="s">
        <v>909</v>
      </c>
      <c r="AH2812" s="1"/>
      <c r="AI2812" s="1360">
        <v>310.51860500110826</v>
      </c>
      <c r="AJ2812" s="598"/>
      <c r="AM2812" s="751"/>
      <c r="AO2812" t="e">
        <v>#NAME?</v>
      </c>
    </row>
    <row r="2813" spans="1:41" ht="13.9" customHeight="1" outlineLevel="1" x14ac:dyDescent="0.2">
      <c r="A2813" s="787"/>
      <c r="B2813" s="781" t="s">
        <v>2278</v>
      </c>
      <c r="C2813" s="977" t="s">
        <v>2539</v>
      </c>
      <c r="D2813" s="977" t="s">
        <v>2540</v>
      </c>
      <c r="E2813" s="709">
        <v>510</v>
      </c>
      <c r="F2813" s="568" t="s">
        <v>1680</v>
      </c>
      <c r="G2813" s="568" t="s">
        <v>2672</v>
      </c>
      <c r="H2813" s="933"/>
      <c r="I2813" s="1"/>
      <c r="J2813" s="2" t="s">
        <v>2741</v>
      </c>
      <c r="K2813" s="1"/>
      <c r="L2813" s="1"/>
      <c r="M2813" s="565"/>
      <c r="N2813" s="2"/>
      <c r="O2813" s="1"/>
      <c r="P2813" s="1"/>
      <c r="Q2813" s="2"/>
      <c r="R2813" s="2"/>
      <c r="S2813" s="2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565" t="s">
        <v>909</v>
      </c>
      <c r="AH2813" s="1"/>
      <c r="AI2813" s="1360">
        <v>33.869136808283571</v>
      </c>
      <c r="AJ2813" s="598"/>
      <c r="AM2813" s="751"/>
      <c r="AO2813" t="e">
        <v>#NAME?</v>
      </c>
    </row>
    <row r="2814" spans="1:41" ht="14.45" customHeight="1" outlineLevel="1" x14ac:dyDescent="0.2">
      <c r="A2814" s="787"/>
      <c r="B2814" s="781" t="s">
        <v>2278</v>
      </c>
      <c r="C2814" s="977" t="s">
        <v>2539</v>
      </c>
      <c r="D2814" s="977" t="s">
        <v>2540</v>
      </c>
      <c r="E2814" s="709">
        <v>510</v>
      </c>
      <c r="F2814" s="568" t="s">
        <v>1680</v>
      </c>
      <c r="G2814" s="568" t="s">
        <v>2673</v>
      </c>
      <c r="H2814" s="933"/>
      <c r="I2814" s="1"/>
      <c r="J2814" s="2" t="s">
        <v>2742</v>
      </c>
      <c r="K2814" s="1"/>
      <c r="L2814" s="1"/>
      <c r="M2814" s="565"/>
      <c r="N2814" s="2"/>
      <c r="O2814" s="1"/>
      <c r="P2814" s="1"/>
      <c r="Q2814" s="2"/>
      <c r="R2814" s="2"/>
      <c r="S2814" s="2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565" t="s">
        <v>909</v>
      </c>
      <c r="AH2814" s="1"/>
      <c r="AI2814" s="1360">
        <v>56.393693252759732</v>
      </c>
      <c r="AJ2814" s="598"/>
      <c r="AM2814" s="751"/>
      <c r="AO2814" t="e">
        <v>#NAME?</v>
      </c>
    </row>
    <row r="2815" spans="1:41" ht="14.45" customHeight="1" outlineLevel="1" x14ac:dyDescent="0.2">
      <c r="A2815" s="787"/>
      <c r="B2815" s="781" t="s">
        <v>2278</v>
      </c>
      <c r="C2815" s="977" t="s">
        <v>2539</v>
      </c>
      <c r="D2815" s="977" t="s">
        <v>2540</v>
      </c>
      <c r="E2815" s="568">
        <v>510</v>
      </c>
      <c r="F2815" s="568" t="s">
        <v>1680</v>
      </c>
      <c r="G2815" s="570" t="s">
        <v>2637</v>
      </c>
      <c r="H2815" s="1"/>
      <c r="I2815" s="933"/>
      <c r="J2815" s="2" t="s">
        <v>2639</v>
      </c>
      <c r="K2815" s="1"/>
      <c r="L2815" s="678"/>
      <c r="M2815" s="695"/>
      <c r="N2815" s="2"/>
      <c r="O2815" s="1"/>
      <c r="P2815" s="1"/>
      <c r="Q2815" s="2"/>
      <c r="R2815" s="2"/>
      <c r="S2815" s="2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565" t="s">
        <v>909</v>
      </c>
      <c r="AH2815" s="1"/>
      <c r="AI2815" s="1360">
        <v>5.2079052853860341</v>
      </c>
      <c r="AJ2815" s="598"/>
      <c r="AM2815" s="751"/>
      <c r="AO2815" t="e">
        <v>#NAME?</v>
      </c>
    </row>
    <row r="2816" spans="1:41" ht="14.45" customHeight="1" outlineLevel="1" x14ac:dyDescent="0.2">
      <c r="A2816" s="787"/>
      <c r="B2816" s="781" t="s">
        <v>2278</v>
      </c>
      <c r="C2816" s="977" t="s">
        <v>2539</v>
      </c>
      <c r="D2816" s="977" t="s">
        <v>2540</v>
      </c>
      <c r="E2816" s="571">
        <v>510</v>
      </c>
      <c r="F2816" s="709" t="s">
        <v>1680</v>
      </c>
      <c r="G2816" s="568" t="s">
        <v>2638</v>
      </c>
      <c r="H2816" s="1"/>
      <c r="I2816" s="933"/>
      <c r="J2816" s="2" t="s">
        <v>2640</v>
      </c>
      <c r="K2816" s="1"/>
      <c r="L2816" s="678"/>
      <c r="M2816" s="1"/>
      <c r="N2816" s="2"/>
      <c r="O2816" s="1"/>
      <c r="P2816" s="1"/>
      <c r="Q2816" s="2"/>
      <c r="R2816" s="2"/>
      <c r="S2816" s="2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565" t="s">
        <v>909</v>
      </c>
      <c r="AH2816" s="1"/>
      <c r="AI2816" s="1360">
        <v>13.019763213465087</v>
      </c>
      <c r="AJ2816" s="598"/>
      <c r="AM2816" s="751"/>
      <c r="AO2816" t="e">
        <v>#NAME?</v>
      </c>
    </row>
    <row r="2817" spans="1:41" ht="14.45" customHeight="1" outlineLevel="1" x14ac:dyDescent="0.2">
      <c r="A2817" s="787"/>
      <c r="B2817" s="781" t="s">
        <v>2278</v>
      </c>
      <c r="C2817" s="977" t="s">
        <v>2539</v>
      </c>
      <c r="D2817" s="977" t="s">
        <v>2540</v>
      </c>
      <c r="E2817" s="571">
        <v>510</v>
      </c>
      <c r="F2817" s="709" t="s">
        <v>1680</v>
      </c>
      <c r="G2817" s="570" t="s">
        <v>2734</v>
      </c>
      <c r="H2817" s="1"/>
      <c r="I2817" s="933"/>
      <c r="J2817" s="2" t="s">
        <v>2733</v>
      </c>
      <c r="K2817" s="1"/>
      <c r="L2817" s="678"/>
      <c r="M2817" s="1"/>
      <c r="N2817" s="2"/>
      <c r="O2817" s="1"/>
      <c r="P2817" s="1"/>
      <c r="Q2817" s="2"/>
      <c r="R2817" s="2"/>
      <c r="S2817" s="2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565" t="s">
        <v>909</v>
      </c>
      <c r="AH2817" s="1"/>
      <c r="AI2817" s="1360">
        <v>5.2079052853860341</v>
      </c>
      <c r="AJ2817" s="598"/>
      <c r="AM2817" s="751"/>
      <c r="AO2817" t="e">
        <v>#NAME?</v>
      </c>
    </row>
    <row r="2818" spans="1:41" ht="14.45" customHeight="1" outlineLevel="1" x14ac:dyDescent="0.2">
      <c r="A2818" s="788"/>
      <c r="B2818" s="807" t="s">
        <v>2278</v>
      </c>
      <c r="C2818" s="978" t="s">
        <v>2539</v>
      </c>
      <c r="D2818" s="978" t="s">
        <v>2540</v>
      </c>
      <c r="E2818" s="583">
        <v>510</v>
      </c>
      <c r="F2818" s="708" t="s">
        <v>1680</v>
      </c>
      <c r="G2818" s="582" t="s">
        <v>2735</v>
      </c>
      <c r="H2818" s="1"/>
      <c r="I2818" s="933"/>
      <c r="J2818" s="2" t="s">
        <v>2732</v>
      </c>
      <c r="K2818" s="1"/>
      <c r="L2818" s="678"/>
      <c r="M2818" s="90"/>
      <c r="N2818" s="2"/>
      <c r="O2818" s="1"/>
      <c r="P2818" s="1"/>
      <c r="Q2818" s="2"/>
      <c r="R2818" s="2"/>
      <c r="S2818" s="2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565" t="s">
        <v>909</v>
      </c>
      <c r="AH2818" s="1"/>
      <c r="AI2818" s="1360">
        <v>13.019763213465087</v>
      </c>
      <c r="AJ2818" s="598"/>
      <c r="AM2818" s="751"/>
      <c r="AO2818" t="e">
        <v>#NAME?</v>
      </c>
    </row>
    <row r="2819" spans="1:41" ht="16.5" customHeight="1" x14ac:dyDescent="0.25">
      <c r="A2819" s="1415"/>
      <c r="B2819" s="1249" t="s">
        <v>2278</v>
      </c>
      <c r="C2819" s="1250" t="s">
        <v>2539</v>
      </c>
      <c r="D2819" s="1250" t="s">
        <v>2541</v>
      </c>
      <c r="E2819" s="1420">
        <v>510</v>
      </c>
      <c r="F2819" s="1421" t="s">
        <v>1680</v>
      </c>
      <c r="G2819" s="1420" t="s">
        <v>1016</v>
      </c>
      <c r="H2819" s="1406"/>
      <c r="I2819" s="1407"/>
      <c r="J2819" s="1408" t="s">
        <v>2319</v>
      </c>
      <c r="K2819" s="1406"/>
      <c r="L2819" s="1409"/>
      <c r="M2819" s="1406"/>
      <c r="N2819" s="1077"/>
      <c r="O2819" s="1406"/>
      <c r="P2819" s="1406"/>
      <c r="Q2819" s="1077"/>
      <c r="R2819" s="1077"/>
      <c r="S2819" s="1077"/>
      <c r="T2819" s="1406"/>
      <c r="U2819" s="1406"/>
      <c r="V2819" s="1422"/>
      <c r="W2819" s="1406"/>
      <c r="X2819" s="1406"/>
      <c r="Y2819" s="1406"/>
      <c r="Z2819" s="1406"/>
      <c r="AA2819" s="1406"/>
      <c r="AB2819" s="1406"/>
      <c r="AC2819" s="1406"/>
      <c r="AD2819" s="1406"/>
      <c r="AE2819" s="1406"/>
      <c r="AF2819" s="1406"/>
      <c r="AG2819" s="1406"/>
      <c r="AH2819" s="1406"/>
      <c r="AI2819" s="1411"/>
      <c r="AJ2819" s="1411"/>
      <c r="AM2819" s="751"/>
      <c r="AO2819" t="e">
        <v>#NAME?</v>
      </c>
    </row>
    <row r="2820" spans="1:41" ht="14.45" customHeight="1" outlineLevel="1" x14ac:dyDescent="0.2">
      <c r="A2820" s="230"/>
      <c r="B2820" s="781" t="s">
        <v>2278</v>
      </c>
      <c r="C2820" s="977" t="s">
        <v>2539</v>
      </c>
      <c r="D2820" s="977" t="s">
        <v>2541</v>
      </c>
      <c r="E2820" s="571">
        <v>510</v>
      </c>
      <c r="F2820" s="709" t="s">
        <v>1680</v>
      </c>
      <c r="G2820" s="568" t="s">
        <v>1703</v>
      </c>
      <c r="H2820" s="568"/>
      <c r="I2820" s="922"/>
      <c r="J2820" s="570" t="s">
        <v>1702</v>
      </c>
      <c r="K2820" s="565"/>
      <c r="L2820" s="675"/>
      <c r="M2820" s="565"/>
      <c r="N2820" s="1078"/>
      <c r="O2820" s="565"/>
      <c r="P2820" s="565"/>
      <c r="Q2820" s="1078"/>
      <c r="R2820" s="1078"/>
      <c r="S2820" s="1078"/>
      <c r="T2820" s="565"/>
      <c r="U2820" s="565"/>
      <c r="V2820" s="565"/>
      <c r="W2820" s="565"/>
      <c r="X2820" s="565"/>
      <c r="Y2820" s="565"/>
      <c r="Z2820" s="565"/>
      <c r="AA2820" s="565"/>
      <c r="AB2820" s="565"/>
      <c r="AC2820" s="565"/>
      <c r="AD2820" s="565"/>
      <c r="AE2820" s="565"/>
      <c r="AF2820" s="565"/>
      <c r="AG2820" s="565" t="s">
        <v>909</v>
      </c>
      <c r="AH2820" s="565"/>
      <c r="AI2820" s="1362">
        <v>62.070370201423643</v>
      </c>
      <c r="AJ2820" s="580"/>
      <c r="AM2820" s="751"/>
      <c r="AO2820" t="e">
        <v>#NAME?</v>
      </c>
    </row>
    <row r="2821" spans="1:41" ht="14.45" customHeight="1" outlineLevel="1" x14ac:dyDescent="0.2">
      <c r="A2821" s="230"/>
      <c r="B2821" s="781" t="s">
        <v>2278</v>
      </c>
      <c r="C2821" s="977" t="s">
        <v>2539</v>
      </c>
      <c r="D2821" s="977" t="s">
        <v>2541</v>
      </c>
      <c r="E2821" s="571">
        <v>510</v>
      </c>
      <c r="F2821" s="709" t="s">
        <v>1680</v>
      </c>
      <c r="G2821" s="568" t="s">
        <v>1705</v>
      </c>
      <c r="H2821" s="568"/>
      <c r="I2821" s="922"/>
      <c r="J2821" s="570" t="s">
        <v>1704</v>
      </c>
      <c r="K2821" s="565"/>
      <c r="L2821" s="675"/>
      <c r="M2821" s="565"/>
      <c r="N2821" s="1078"/>
      <c r="O2821" s="565"/>
      <c r="P2821" s="565"/>
      <c r="Q2821" s="1078"/>
      <c r="R2821" s="1078"/>
      <c r="S2821" s="1078"/>
      <c r="T2821" s="565"/>
      <c r="U2821" s="565"/>
      <c r="V2821" s="565"/>
      <c r="W2821" s="565"/>
      <c r="X2821" s="565"/>
      <c r="Y2821" s="565"/>
      <c r="Z2821" s="565"/>
      <c r="AA2821" s="565"/>
      <c r="AB2821" s="565"/>
      <c r="AC2821" s="565"/>
      <c r="AD2821" s="565"/>
      <c r="AE2821" s="565"/>
      <c r="AF2821" s="565"/>
      <c r="AG2821" s="565" t="s">
        <v>909</v>
      </c>
      <c r="AH2821" s="565"/>
      <c r="AI2821" s="1362">
        <v>35.715559439336161</v>
      </c>
      <c r="AJ2821" s="580"/>
      <c r="AM2821" s="751"/>
      <c r="AO2821" t="e">
        <v>#NAME?</v>
      </c>
    </row>
    <row r="2822" spans="1:41" ht="14.45" customHeight="1" outlineLevel="1" x14ac:dyDescent="0.2">
      <c r="A2822" s="230"/>
      <c r="B2822" s="781" t="s">
        <v>2278</v>
      </c>
      <c r="C2822" s="977" t="s">
        <v>2539</v>
      </c>
      <c r="D2822" s="977" t="s">
        <v>2541</v>
      </c>
      <c r="E2822" s="571">
        <v>510</v>
      </c>
      <c r="F2822" s="709" t="s">
        <v>1680</v>
      </c>
      <c r="G2822" s="568" t="s">
        <v>1707</v>
      </c>
      <c r="H2822" s="568"/>
      <c r="I2822" s="922"/>
      <c r="J2822" s="570" t="s">
        <v>3085</v>
      </c>
      <c r="K2822" s="565"/>
      <c r="L2822" s="675"/>
      <c r="M2822" s="565"/>
      <c r="N2822" s="1078"/>
      <c r="O2822" s="565"/>
      <c r="P2822" s="565"/>
      <c r="Q2822" s="1078"/>
      <c r="R2822" s="1078"/>
      <c r="S2822" s="1078"/>
      <c r="T2822" s="565"/>
      <c r="U2822" s="565"/>
      <c r="V2822" s="565"/>
      <c r="W2822" s="565"/>
      <c r="X2822" s="565"/>
      <c r="Y2822" s="565"/>
      <c r="Z2822" s="565"/>
      <c r="AA2822" s="565"/>
      <c r="AB2822" s="565"/>
      <c r="AC2822" s="565"/>
      <c r="AD2822" s="565"/>
      <c r="AE2822" s="565"/>
      <c r="AF2822" s="565"/>
      <c r="AG2822" s="565" t="s">
        <v>909</v>
      </c>
      <c r="AH2822" s="565"/>
      <c r="AI2822" s="1362">
        <v>35.715559439336161</v>
      </c>
      <c r="AJ2822" s="580"/>
      <c r="AM2822" s="751"/>
      <c r="AO2822" t="e">
        <v>#NAME?</v>
      </c>
    </row>
    <row r="2823" spans="1:41" ht="14.45" customHeight="1" outlineLevel="1" x14ac:dyDescent="0.2">
      <c r="A2823" s="230"/>
      <c r="B2823" s="781" t="s">
        <v>2278</v>
      </c>
      <c r="C2823" s="977" t="s">
        <v>2539</v>
      </c>
      <c r="D2823" s="977" t="s">
        <v>2541</v>
      </c>
      <c r="E2823" s="571">
        <v>510</v>
      </c>
      <c r="F2823" s="709" t="s">
        <v>1680</v>
      </c>
      <c r="G2823" s="568" t="s">
        <v>1709</v>
      </c>
      <c r="H2823" s="568"/>
      <c r="I2823" s="922"/>
      <c r="J2823" s="570" t="s">
        <v>1708</v>
      </c>
      <c r="K2823" s="565"/>
      <c r="L2823" s="675"/>
      <c r="M2823" s="565"/>
      <c r="N2823" s="1078"/>
      <c r="O2823" s="565"/>
      <c r="P2823" s="565"/>
      <c r="Q2823" s="1078"/>
      <c r="R2823" s="1078"/>
      <c r="S2823" s="1078"/>
      <c r="T2823" s="565"/>
      <c r="U2823" s="565"/>
      <c r="V2823" s="565"/>
      <c r="W2823" s="565"/>
      <c r="X2823" s="565"/>
      <c r="Y2823" s="565"/>
      <c r="Z2823" s="565"/>
      <c r="AA2823" s="565"/>
      <c r="AB2823" s="565"/>
      <c r="AC2823" s="565"/>
      <c r="AD2823" s="565"/>
      <c r="AE2823" s="565"/>
      <c r="AF2823" s="565"/>
      <c r="AG2823" s="565" t="s">
        <v>909</v>
      </c>
      <c r="AH2823" s="565"/>
      <c r="AI2823" s="1362">
        <v>43.102363870826913</v>
      </c>
      <c r="AJ2823" s="580"/>
      <c r="AM2823" s="751"/>
      <c r="AO2823" t="e">
        <v>#NAME?</v>
      </c>
    </row>
    <row r="2824" spans="1:41" ht="14.45" customHeight="1" outlineLevel="1" x14ac:dyDescent="0.2">
      <c r="A2824" s="230"/>
      <c r="B2824" s="781" t="s">
        <v>2278</v>
      </c>
      <c r="C2824" s="977" t="s">
        <v>2539</v>
      </c>
      <c r="D2824" s="977" t="s">
        <v>2541</v>
      </c>
      <c r="E2824" s="571">
        <v>510</v>
      </c>
      <c r="F2824" s="709" t="s">
        <v>1680</v>
      </c>
      <c r="G2824" s="568" t="s">
        <v>1711</v>
      </c>
      <c r="H2824" s="568"/>
      <c r="I2824" s="922"/>
      <c r="J2824" s="570" t="s">
        <v>1710</v>
      </c>
      <c r="K2824" s="565"/>
      <c r="L2824" s="675"/>
      <c r="M2824" s="565"/>
      <c r="N2824" s="1078"/>
      <c r="O2824" s="565"/>
      <c r="P2824" s="565"/>
      <c r="Q2824" s="1078"/>
      <c r="R2824" s="1078"/>
      <c r="S2824" s="1078"/>
      <c r="T2824" s="565"/>
      <c r="U2824" s="565"/>
      <c r="V2824" s="565"/>
      <c r="W2824" s="565"/>
      <c r="X2824" s="565"/>
      <c r="Y2824" s="565"/>
      <c r="Z2824" s="565"/>
      <c r="AA2824" s="565"/>
      <c r="AB2824" s="565"/>
      <c r="AC2824" s="565"/>
      <c r="AD2824" s="565"/>
      <c r="AE2824" s="565"/>
      <c r="AF2824" s="565"/>
      <c r="AG2824" s="565" t="s">
        <v>909</v>
      </c>
      <c r="AH2824" s="565"/>
      <c r="AI2824" s="1362">
        <v>34.317426950131079</v>
      </c>
      <c r="AJ2824" s="580"/>
      <c r="AM2824" s="751"/>
      <c r="AO2824" t="e">
        <v>#NAME?</v>
      </c>
    </row>
    <row r="2825" spans="1:41" ht="14.45" customHeight="1" outlineLevel="1" x14ac:dyDescent="0.2">
      <c r="A2825" s="230"/>
      <c r="B2825" s="781" t="s">
        <v>2278</v>
      </c>
      <c r="C2825" s="977" t="s">
        <v>2539</v>
      </c>
      <c r="D2825" s="977" t="s">
        <v>2541</v>
      </c>
      <c r="E2825" s="571">
        <v>510</v>
      </c>
      <c r="F2825" s="709" t="s">
        <v>1680</v>
      </c>
      <c r="G2825" s="568" t="s">
        <v>1713</v>
      </c>
      <c r="H2825" s="568"/>
      <c r="I2825" s="922"/>
      <c r="J2825" s="570" t="s">
        <v>1712</v>
      </c>
      <c r="K2825" s="565"/>
      <c r="L2825" s="675"/>
      <c r="M2825" s="565"/>
      <c r="N2825" s="1078"/>
      <c r="O2825" s="565"/>
      <c r="P2825" s="565"/>
      <c r="Q2825" s="1078"/>
      <c r="R2825" s="1078"/>
      <c r="S2825" s="1078"/>
      <c r="T2825" s="565"/>
      <c r="U2825" s="565"/>
      <c r="V2825" s="565"/>
      <c r="W2825" s="565"/>
      <c r="X2825" s="565"/>
      <c r="Y2825" s="565"/>
      <c r="Z2825" s="565"/>
      <c r="AA2825" s="565"/>
      <c r="AB2825" s="565"/>
      <c r="AC2825" s="565"/>
      <c r="AD2825" s="565"/>
      <c r="AE2825" s="565"/>
      <c r="AF2825" s="565"/>
      <c r="AG2825" s="565" t="s">
        <v>909</v>
      </c>
      <c r="AH2825" s="565"/>
      <c r="AI2825" s="1362">
        <v>51.88730079152274</v>
      </c>
      <c r="AJ2825" s="580"/>
      <c r="AM2825" s="751"/>
      <c r="AO2825" t="e">
        <v>#NAME?</v>
      </c>
    </row>
    <row r="2826" spans="1:41" ht="14.45" customHeight="1" outlineLevel="1" x14ac:dyDescent="0.2">
      <c r="A2826" s="230"/>
      <c r="B2826" s="781" t="s">
        <v>2278</v>
      </c>
      <c r="C2826" s="977" t="s">
        <v>2539</v>
      </c>
      <c r="D2826" s="977" t="s">
        <v>2541</v>
      </c>
      <c r="E2826" s="571">
        <v>510</v>
      </c>
      <c r="F2826" s="709" t="s">
        <v>1680</v>
      </c>
      <c r="G2826" s="568" t="s">
        <v>1715</v>
      </c>
      <c r="H2826" s="568"/>
      <c r="I2826" s="922"/>
      <c r="J2826" s="570" t="s">
        <v>1714</v>
      </c>
      <c r="K2826" s="565"/>
      <c r="L2826" s="675"/>
      <c r="M2826" s="565"/>
      <c r="N2826" s="1078"/>
      <c r="O2826" s="565"/>
      <c r="P2826" s="565"/>
      <c r="Q2826" s="1078"/>
      <c r="R2826" s="1078"/>
      <c r="S2826" s="1078"/>
      <c r="T2826" s="565"/>
      <c r="U2826" s="565"/>
      <c r="V2826" s="565"/>
      <c r="W2826" s="565"/>
      <c r="X2826" s="565"/>
      <c r="Y2826" s="565"/>
      <c r="Z2826" s="565"/>
      <c r="AA2826" s="565"/>
      <c r="AB2826" s="565"/>
      <c r="AC2826" s="565"/>
      <c r="AD2826" s="565"/>
      <c r="AE2826" s="565"/>
      <c r="AF2826" s="565"/>
      <c r="AG2826" s="565" t="s">
        <v>909</v>
      </c>
      <c r="AH2826" s="565"/>
      <c r="AI2826" s="1362">
        <v>34.317426950131079</v>
      </c>
      <c r="AJ2826" s="580"/>
      <c r="AM2826" s="751"/>
      <c r="AO2826" t="e">
        <v>#NAME?</v>
      </c>
    </row>
    <row r="2827" spans="1:41" ht="14.45" customHeight="1" outlineLevel="1" x14ac:dyDescent="0.2">
      <c r="A2827" s="230"/>
      <c r="B2827" s="781" t="s">
        <v>2278</v>
      </c>
      <c r="C2827" s="977" t="s">
        <v>2539</v>
      </c>
      <c r="D2827" s="977" t="s">
        <v>2541</v>
      </c>
      <c r="E2827" s="709">
        <v>510</v>
      </c>
      <c r="F2827" s="568" t="s">
        <v>1680</v>
      </c>
      <c r="G2827" s="568" t="s">
        <v>1717</v>
      </c>
      <c r="H2827" s="1413"/>
      <c r="I2827" s="565"/>
      <c r="J2827" s="565" t="s">
        <v>1716</v>
      </c>
      <c r="K2827" s="565"/>
      <c r="L2827" s="565"/>
      <c r="M2827" s="565"/>
      <c r="N2827" s="1078"/>
      <c r="O2827" s="565"/>
      <c r="P2827" s="565"/>
      <c r="Q2827" s="1078"/>
      <c r="R2827" s="1078"/>
      <c r="S2827" s="1078"/>
      <c r="T2827" s="565"/>
      <c r="U2827" s="565"/>
      <c r="V2827" s="565"/>
      <c r="W2827" s="565"/>
      <c r="X2827" s="565"/>
      <c r="Y2827" s="565"/>
      <c r="Z2827" s="565"/>
      <c r="AA2827" s="565"/>
      <c r="AB2827" s="565"/>
      <c r="AC2827" s="565"/>
      <c r="AD2827" s="565"/>
      <c r="AE2827" s="565"/>
      <c r="AF2827" s="565"/>
      <c r="AG2827" s="565" t="s">
        <v>909</v>
      </c>
      <c r="AH2827" s="565"/>
      <c r="AI2827" s="1362">
        <v>51.88730079152274</v>
      </c>
      <c r="AJ2827" s="580"/>
      <c r="AM2827" s="751"/>
      <c r="AO2827" t="e">
        <v>#NAME?</v>
      </c>
    </row>
    <row r="2828" spans="1:41" ht="14.45" customHeight="1" outlineLevel="1" x14ac:dyDescent="0.2">
      <c r="A2828" s="230"/>
      <c r="B2828" s="781" t="s">
        <v>2278</v>
      </c>
      <c r="C2828" s="977" t="s">
        <v>2539</v>
      </c>
      <c r="D2828" s="977" t="s">
        <v>2541</v>
      </c>
      <c r="E2828" s="709">
        <v>510</v>
      </c>
      <c r="F2828" s="568" t="s">
        <v>1680</v>
      </c>
      <c r="G2828" s="568" t="s">
        <v>2675</v>
      </c>
      <c r="H2828" s="1413"/>
      <c r="I2828" s="565"/>
      <c r="J2828" s="1078" t="s">
        <v>2674</v>
      </c>
      <c r="K2828" s="565"/>
      <c r="L2828" s="565"/>
      <c r="M2828" s="565"/>
      <c r="N2828" s="1078"/>
      <c r="O2828" s="565"/>
      <c r="P2828" s="565"/>
      <c r="Q2828" s="1078"/>
      <c r="R2828" s="1078"/>
      <c r="S2828" s="1078"/>
      <c r="T2828" s="565"/>
      <c r="U2828" s="565"/>
      <c r="V2828" s="565"/>
      <c r="W2828" s="565"/>
      <c r="X2828" s="565"/>
      <c r="Y2828" s="565"/>
      <c r="Z2828" s="565"/>
      <c r="AA2828" s="565"/>
      <c r="AB2828" s="565"/>
      <c r="AC2828" s="565"/>
      <c r="AD2828" s="565"/>
      <c r="AE2828" s="565"/>
      <c r="AF2828" s="565"/>
      <c r="AG2828" s="565" t="s">
        <v>909</v>
      </c>
      <c r="AH2828" s="565"/>
      <c r="AI2828" s="1362">
        <v>33.869136808283571</v>
      </c>
      <c r="AJ2828" s="1360"/>
      <c r="AM2828" s="751"/>
      <c r="AO2828" t="e">
        <v>#NAME?</v>
      </c>
    </row>
    <row r="2829" spans="1:41" ht="14.45" customHeight="1" outlineLevel="1" x14ac:dyDescent="0.2">
      <c r="A2829" s="230"/>
      <c r="B2829" s="781" t="s">
        <v>2278</v>
      </c>
      <c r="C2829" s="977" t="s">
        <v>2539</v>
      </c>
      <c r="D2829" s="977" t="s">
        <v>2541</v>
      </c>
      <c r="E2829" s="709">
        <v>510</v>
      </c>
      <c r="F2829" s="568" t="s">
        <v>1680</v>
      </c>
      <c r="G2829" s="568" t="s">
        <v>2676</v>
      </c>
      <c r="H2829" s="1413"/>
      <c r="I2829" s="565"/>
      <c r="J2829" s="1078" t="s">
        <v>2677</v>
      </c>
      <c r="K2829" s="565"/>
      <c r="L2829" s="565"/>
      <c r="M2829" s="565"/>
      <c r="N2829" s="1078"/>
      <c r="O2829" s="565"/>
      <c r="P2829" s="565"/>
      <c r="Q2829" s="1078"/>
      <c r="R2829" s="1078"/>
      <c r="S2829" s="1078"/>
      <c r="T2829" s="565"/>
      <c r="U2829" s="565"/>
      <c r="V2829" s="565"/>
      <c r="W2829" s="565"/>
      <c r="X2829" s="565"/>
      <c r="Y2829" s="565"/>
      <c r="Z2829" s="565"/>
      <c r="AA2829" s="565"/>
      <c r="AB2829" s="565"/>
      <c r="AC2829" s="565"/>
      <c r="AD2829" s="565"/>
      <c r="AE2829" s="565"/>
      <c r="AF2829" s="565"/>
      <c r="AG2829" s="565" t="s">
        <v>909</v>
      </c>
      <c r="AH2829" s="565"/>
      <c r="AI2829" s="1362">
        <v>56.393693252759732</v>
      </c>
      <c r="AJ2829" s="1360"/>
      <c r="AM2829" s="751"/>
      <c r="AO2829" t="e">
        <v>#NAME?</v>
      </c>
    </row>
    <row r="2830" spans="1:41" ht="14.45" customHeight="1" outlineLevel="1" x14ac:dyDescent="0.2">
      <c r="A2830" s="230"/>
      <c r="B2830" s="781" t="s">
        <v>2278</v>
      </c>
      <c r="C2830" s="977" t="s">
        <v>2539</v>
      </c>
      <c r="D2830" s="977" t="s">
        <v>2540</v>
      </c>
      <c r="E2830" s="568">
        <v>510</v>
      </c>
      <c r="F2830" s="568" t="s">
        <v>1680</v>
      </c>
      <c r="G2830" s="570" t="s">
        <v>2637</v>
      </c>
      <c r="H2830" s="565"/>
      <c r="I2830" s="1413"/>
      <c r="J2830" s="1078" t="s">
        <v>2639</v>
      </c>
      <c r="K2830" s="565"/>
      <c r="L2830" s="675"/>
      <c r="M2830" s="565"/>
      <c r="N2830" s="1078"/>
      <c r="O2830" s="565"/>
      <c r="P2830" s="565"/>
      <c r="Q2830" s="1078"/>
      <c r="R2830" s="1078"/>
      <c r="S2830" s="1078"/>
      <c r="T2830" s="565"/>
      <c r="U2830" s="565"/>
      <c r="V2830" s="565"/>
      <c r="W2830" s="565"/>
      <c r="X2830" s="565"/>
      <c r="Y2830" s="565"/>
      <c r="Z2830" s="565"/>
      <c r="AA2830" s="565"/>
      <c r="AB2830" s="565"/>
      <c r="AC2830" s="565"/>
      <c r="AD2830" s="565"/>
      <c r="AE2830" s="565"/>
      <c r="AF2830" s="565"/>
      <c r="AG2830" s="565" t="s">
        <v>909</v>
      </c>
      <c r="AH2830" s="565"/>
      <c r="AI2830" s="1362">
        <v>5.2079052853860341</v>
      </c>
      <c r="AJ2830" s="1360"/>
      <c r="AM2830" s="751"/>
      <c r="AO2830" t="e">
        <v>#NAME?</v>
      </c>
    </row>
    <row r="2831" spans="1:41" ht="14.45" customHeight="1" outlineLevel="1" x14ac:dyDescent="0.2">
      <c r="A2831" s="230"/>
      <c r="B2831" s="781" t="s">
        <v>2278</v>
      </c>
      <c r="C2831" s="977" t="s">
        <v>2539</v>
      </c>
      <c r="D2831" s="977" t="s">
        <v>2540</v>
      </c>
      <c r="E2831" s="571">
        <v>510</v>
      </c>
      <c r="F2831" s="709" t="s">
        <v>1680</v>
      </c>
      <c r="G2831" s="568" t="s">
        <v>2638</v>
      </c>
      <c r="H2831" s="565"/>
      <c r="I2831" s="1413"/>
      <c r="J2831" s="1078" t="s">
        <v>2640</v>
      </c>
      <c r="K2831" s="565"/>
      <c r="L2831" s="675"/>
      <c r="M2831" s="565"/>
      <c r="N2831" s="1078"/>
      <c r="O2831" s="565"/>
      <c r="P2831" s="565"/>
      <c r="Q2831" s="1078"/>
      <c r="R2831" s="1078"/>
      <c r="S2831" s="1078"/>
      <c r="T2831" s="565"/>
      <c r="U2831" s="565"/>
      <c r="V2831" s="565"/>
      <c r="W2831" s="565"/>
      <c r="X2831" s="565"/>
      <c r="Y2831" s="565"/>
      <c r="Z2831" s="565"/>
      <c r="AA2831" s="565"/>
      <c r="AB2831" s="565"/>
      <c r="AC2831" s="565"/>
      <c r="AD2831" s="565"/>
      <c r="AE2831" s="565"/>
      <c r="AF2831" s="565"/>
      <c r="AG2831" s="565" t="s">
        <v>909</v>
      </c>
      <c r="AH2831" s="565"/>
      <c r="AI2831" s="1362">
        <v>13.019763213465087</v>
      </c>
      <c r="AJ2831" s="1360"/>
      <c r="AM2831" s="751"/>
      <c r="AO2831" t="e">
        <v>#NAME?</v>
      </c>
    </row>
    <row r="2832" spans="1:41" ht="14.45" customHeight="1" outlineLevel="1" x14ac:dyDescent="0.2">
      <c r="A2832" s="230"/>
      <c r="B2832" s="781" t="s">
        <v>2278</v>
      </c>
      <c r="C2832" s="977" t="s">
        <v>2539</v>
      </c>
      <c r="D2832" s="977" t="s">
        <v>2540</v>
      </c>
      <c r="E2832" s="571">
        <v>510</v>
      </c>
      <c r="F2832" s="709" t="s">
        <v>1680</v>
      </c>
      <c r="G2832" s="570" t="s">
        <v>2734</v>
      </c>
      <c r="H2832" s="565"/>
      <c r="I2832" s="1413"/>
      <c r="J2832" s="1078" t="s">
        <v>2733</v>
      </c>
      <c r="K2832" s="565"/>
      <c r="L2832" s="675"/>
      <c r="M2832" s="565"/>
      <c r="N2832" s="1078"/>
      <c r="O2832" s="565"/>
      <c r="P2832" s="565"/>
      <c r="Q2832" s="1078"/>
      <c r="R2832" s="1078"/>
      <c r="S2832" s="1078"/>
      <c r="T2832" s="565"/>
      <c r="U2832" s="565"/>
      <c r="V2832" s="565"/>
      <c r="W2832" s="565"/>
      <c r="X2832" s="565"/>
      <c r="Y2832" s="565"/>
      <c r="Z2832" s="565"/>
      <c r="AA2832" s="565"/>
      <c r="AB2832" s="565"/>
      <c r="AC2832" s="565"/>
      <c r="AD2832" s="565"/>
      <c r="AE2832" s="565"/>
      <c r="AF2832" s="565"/>
      <c r="AG2832" s="565" t="s">
        <v>909</v>
      </c>
      <c r="AH2832" s="565"/>
      <c r="AI2832" s="1362">
        <v>5.2079052853860341</v>
      </c>
      <c r="AJ2832" s="1360"/>
      <c r="AM2832" s="751"/>
      <c r="AO2832" t="e">
        <v>#NAME?</v>
      </c>
    </row>
    <row r="2833" spans="1:41" ht="14.45" customHeight="1" outlineLevel="1" x14ac:dyDescent="0.2">
      <c r="A2833" s="799"/>
      <c r="B2833" s="807" t="s">
        <v>2278</v>
      </c>
      <c r="C2833" s="978" t="s">
        <v>2539</v>
      </c>
      <c r="D2833" s="978" t="s">
        <v>2540</v>
      </c>
      <c r="E2833" s="583">
        <v>510</v>
      </c>
      <c r="F2833" s="708" t="s">
        <v>1680</v>
      </c>
      <c r="G2833" s="582" t="s">
        <v>2735</v>
      </c>
      <c r="H2833" s="567"/>
      <c r="I2833" s="1423"/>
      <c r="J2833" s="1079" t="s">
        <v>2732</v>
      </c>
      <c r="K2833" s="567"/>
      <c r="L2833" s="676"/>
      <c r="M2833" s="567"/>
      <c r="N2833" s="1079"/>
      <c r="O2833" s="567"/>
      <c r="P2833" s="567"/>
      <c r="Q2833" s="1079"/>
      <c r="R2833" s="1079"/>
      <c r="S2833" s="1079"/>
      <c r="T2833" s="567"/>
      <c r="U2833" s="567"/>
      <c r="V2833" s="567"/>
      <c r="W2833" s="567"/>
      <c r="X2833" s="567"/>
      <c r="Y2833" s="567"/>
      <c r="Z2833" s="567"/>
      <c r="AA2833" s="567"/>
      <c r="AB2833" s="567"/>
      <c r="AC2833" s="567"/>
      <c r="AD2833" s="567"/>
      <c r="AE2833" s="567"/>
      <c r="AF2833" s="567"/>
      <c r="AG2833" s="567" t="s">
        <v>909</v>
      </c>
      <c r="AH2833" s="567"/>
      <c r="AI2833" s="1368">
        <v>13.019763213465087</v>
      </c>
      <c r="AJ2833" s="1364"/>
      <c r="AM2833" s="751"/>
      <c r="AO2833" t="e">
        <v>#NAME?</v>
      </c>
    </row>
    <row r="2834" spans="1:41" ht="16.5" customHeight="1" x14ac:dyDescent="0.25">
      <c r="A2834" s="793" t="s">
        <v>2327</v>
      </c>
      <c r="B2834" s="809" t="s">
        <v>2278</v>
      </c>
      <c r="C2834" s="988" t="s">
        <v>2539</v>
      </c>
      <c r="D2834" s="988" t="s">
        <v>2542</v>
      </c>
      <c r="E2834" s="208">
        <v>510</v>
      </c>
      <c r="F2834" s="953" t="s">
        <v>1680</v>
      </c>
      <c r="G2834" s="208" t="s">
        <v>1981</v>
      </c>
      <c r="H2834" s="1" t="s">
        <v>2306</v>
      </c>
      <c r="I2834" s="933"/>
      <c r="J2834" s="1137" t="s">
        <v>2318</v>
      </c>
      <c r="K2834" s="1"/>
      <c r="L2834" s="678"/>
      <c r="M2834" s="1"/>
      <c r="N2834" s="2"/>
      <c r="O2834" s="1"/>
      <c r="P2834" s="1"/>
      <c r="Q2834" s="2"/>
      <c r="R2834" s="2"/>
      <c r="S2834" s="2"/>
      <c r="T2834" s="1"/>
      <c r="U2834" s="1"/>
      <c r="V2834" s="706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598"/>
      <c r="AJ2834" s="612"/>
      <c r="AM2834" s="751" t="s">
        <v>2604</v>
      </c>
      <c r="AN2834" t="b">
        <v>0</v>
      </c>
      <c r="AO2834" t="e">
        <v>#NAME?</v>
      </c>
    </row>
    <row r="2835" spans="1:41" ht="14.45" customHeight="1" outlineLevel="1" x14ac:dyDescent="0.2">
      <c r="A2835" s="231"/>
      <c r="B2835" s="781" t="s">
        <v>2278</v>
      </c>
      <c r="C2835" s="977" t="s">
        <v>2539</v>
      </c>
      <c r="D2835" s="977" t="s">
        <v>2542</v>
      </c>
      <c r="E2835" s="579">
        <v>510</v>
      </c>
      <c r="F2835" s="710" t="s">
        <v>1680</v>
      </c>
      <c r="G2835" s="576" t="s">
        <v>1719</v>
      </c>
      <c r="H2835" s="576"/>
      <c r="I2835" s="926"/>
      <c r="J2835" s="577" t="s">
        <v>1718</v>
      </c>
      <c r="K2835" s="578"/>
      <c r="L2835" s="674"/>
      <c r="M2835" s="578"/>
      <c r="N2835" s="1081"/>
      <c r="O2835" s="578"/>
      <c r="P2835" s="578"/>
      <c r="Q2835" s="1081"/>
      <c r="R2835" s="1081"/>
      <c r="S2835" s="1081"/>
      <c r="T2835" s="578"/>
      <c r="U2835" s="578"/>
      <c r="V2835" s="578"/>
      <c r="W2835" s="578"/>
      <c r="X2835" s="578"/>
      <c r="Y2835" s="578"/>
      <c r="Z2835" s="578"/>
      <c r="AA2835" s="578"/>
      <c r="AB2835" s="578"/>
      <c r="AC2835" s="578"/>
      <c r="AD2835" s="578"/>
      <c r="AE2835" s="578"/>
      <c r="AF2835" s="578"/>
      <c r="AG2835" s="578" t="s">
        <v>909</v>
      </c>
      <c r="AH2835" s="578"/>
      <c r="AI2835" s="598">
        <v>52.294487301318561</v>
      </c>
      <c r="AJ2835" s="585"/>
      <c r="AM2835"/>
      <c r="AO2835" t="e">
        <v>#NAME?</v>
      </c>
    </row>
    <row r="2836" spans="1:41" ht="14.45" customHeight="1" outlineLevel="1" x14ac:dyDescent="0.2">
      <c r="A2836" s="231"/>
      <c r="B2836" s="781" t="s">
        <v>2278</v>
      </c>
      <c r="C2836" s="977" t="s">
        <v>2539</v>
      </c>
      <c r="D2836" s="977" t="s">
        <v>2542</v>
      </c>
      <c r="E2836" s="571">
        <v>510</v>
      </c>
      <c r="F2836" s="709" t="s">
        <v>1680</v>
      </c>
      <c r="G2836" s="568" t="s">
        <v>1721</v>
      </c>
      <c r="H2836" s="568"/>
      <c r="I2836" s="922"/>
      <c r="J2836" s="570" t="s">
        <v>1720</v>
      </c>
      <c r="K2836" s="565"/>
      <c r="L2836" s="675"/>
      <c r="M2836" s="565"/>
      <c r="N2836" s="1078"/>
      <c r="O2836" s="565"/>
      <c r="P2836" s="565"/>
      <c r="Q2836" s="1078"/>
      <c r="R2836" s="1078"/>
      <c r="S2836" s="1078"/>
      <c r="T2836" s="565"/>
      <c r="U2836" s="565"/>
      <c r="V2836" s="565"/>
      <c r="W2836" s="565"/>
      <c r="X2836" s="565"/>
      <c r="Y2836" s="565"/>
      <c r="Z2836" s="565"/>
      <c r="AA2836" s="565"/>
      <c r="AB2836" s="565"/>
      <c r="AC2836" s="565"/>
      <c r="AD2836" s="565"/>
      <c r="AE2836" s="565"/>
      <c r="AF2836" s="565"/>
      <c r="AG2836" s="565" t="s">
        <v>909</v>
      </c>
      <c r="AH2836" s="565"/>
      <c r="AI2836" s="598">
        <v>38.623618668084795</v>
      </c>
      <c r="AJ2836" s="580"/>
      <c r="AM2836"/>
      <c r="AO2836" t="e">
        <v>#NAME?</v>
      </c>
    </row>
    <row r="2837" spans="1:41" ht="14.45" customHeight="1" outlineLevel="1" x14ac:dyDescent="0.2">
      <c r="A2837" s="799"/>
      <c r="B2837" s="807" t="s">
        <v>2278</v>
      </c>
      <c r="C2837" s="978" t="s">
        <v>2539</v>
      </c>
      <c r="D2837" s="978" t="s">
        <v>2542</v>
      </c>
      <c r="E2837" s="583">
        <v>510</v>
      </c>
      <c r="F2837" s="708" t="s">
        <v>1680</v>
      </c>
      <c r="G2837" s="582" t="s">
        <v>1723</v>
      </c>
      <c r="H2837" s="582"/>
      <c r="I2837" s="929"/>
      <c r="J2837" s="588" t="s">
        <v>1722</v>
      </c>
      <c r="K2837" s="567"/>
      <c r="L2837" s="676"/>
      <c r="M2837" s="567"/>
      <c r="N2837" s="1079"/>
      <c r="O2837" s="567"/>
      <c r="P2837" s="567"/>
      <c r="Q2837" s="1079"/>
      <c r="R2837" s="1079"/>
      <c r="S2837" s="1079"/>
      <c r="T2837" s="567"/>
      <c r="U2837" s="567"/>
      <c r="V2837" s="567"/>
      <c r="W2837" s="567"/>
      <c r="X2837" s="567"/>
      <c r="Y2837" s="567"/>
      <c r="Z2837" s="567"/>
      <c r="AA2837" s="567"/>
      <c r="AB2837" s="567"/>
      <c r="AC2837" s="567"/>
      <c r="AD2837" s="567"/>
      <c r="AE2837" s="567"/>
      <c r="AF2837" s="567"/>
      <c r="AG2837" s="567" t="s">
        <v>909</v>
      </c>
      <c r="AH2837" s="567"/>
      <c r="AI2837" s="707">
        <v>38.623618668084795</v>
      </c>
      <c r="AJ2837" s="584"/>
      <c r="AM2837"/>
      <c r="AO2837" t="e">
        <v>#NAME?</v>
      </c>
    </row>
    <row r="2838" spans="1:41" ht="16.5" customHeight="1" x14ac:dyDescent="0.25">
      <c r="A2838" s="793"/>
      <c r="B2838" s="809" t="s">
        <v>2278</v>
      </c>
      <c r="C2838" s="988" t="s">
        <v>2539</v>
      </c>
      <c r="D2838" s="988" t="s">
        <v>2543</v>
      </c>
      <c r="E2838" s="945">
        <v>510</v>
      </c>
      <c r="F2838" s="952" t="s">
        <v>1680</v>
      </c>
      <c r="G2838" s="945" t="s">
        <v>1981</v>
      </c>
      <c r="H2838" s="586"/>
      <c r="I2838" s="930"/>
      <c r="J2838" s="595" t="s">
        <v>2317</v>
      </c>
      <c r="K2838" s="586"/>
      <c r="L2838" s="673"/>
      <c r="M2838" s="615"/>
      <c r="N2838" s="1080"/>
      <c r="O2838" s="586"/>
      <c r="P2838" s="586"/>
      <c r="Q2838" s="1080"/>
      <c r="R2838" s="1080"/>
      <c r="S2838" s="1080"/>
      <c r="T2838" s="586"/>
      <c r="U2838" s="586"/>
      <c r="V2838" s="586"/>
      <c r="W2838" s="586"/>
      <c r="X2838" s="586"/>
      <c r="Y2838" s="586"/>
      <c r="Z2838" s="618"/>
      <c r="AA2838" s="586"/>
      <c r="AB2838" s="586"/>
      <c r="AC2838" s="586"/>
      <c r="AD2838" s="586"/>
      <c r="AE2838" s="586"/>
      <c r="AF2838" s="586"/>
      <c r="AG2838" s="586"/>
      <c r="AH2838" s="586"/>
      <c r="AI2838" s="599"/>
      <c r="AJ2838" s="612"/>
      <c r="AM2838"/>
      <c r="AO2838" t="e">
        <v>#NAME?</v>
      </c>
    </row>
    <row r="2839" spans="1:41" ht="14.45" customHeight="1" outlineLevel="1" x14ac:dyDescent="0.2">
      <c r="A2839" s="231"/>
      <c r="B2839" s="781" t="s">
        <v>2278</v>
      </c>
      <c r="C2839" s="977" t="s">
        <v>2539</v>
      </c>
      <c r="D2839" s="977" t="s">
        <v>2543</v>
      </c>
      <c r="E2839" s="579">
        <v>510</v>
      </c>
      <c r="F2839" s="710" t="s">
        <v>1680</v>
      </c>
      <c r="G2839" s="576" t="s">
        <v>1724</v>
      </c>
      <c r="H2839" s="576"/>
      <c r="I2839" s="926"/>
      <c r="J2839" s="577" t="s">
        <v>1718</v>
      </c>
      <c r="K2839" s="578"/>
      <c r="L2839" s="674"/>
      <c r="M2839" s="578"/>
      <c r="N2839" s="1081"/>
      <c r="O2839" s="578"/>
      <c r="P2839" s="578"/>
      <c r="Q2839" s="1081"/>
      <c r="R2839" s="1081"/>
      <c r="S2839" s="1081"/>
      <c r="T2839" s="578"/>
      <c r="U2839" s="578"/>
      <c r="V2839" s="578"/>
      <c r="W2839" s="578"/>
      <c r="X2839" s="578"/>
      <c r="Y2839" s="578"/>
      <c r="Z2839" s="578"/>
      <c r="AA2839" s="578"/>
      <c r="AB2839" s="578"/>
      <c r="AC2839" s="578"/>
      <c r="AD2839" s="578"/>
      <c r="AE2839" s="578"/>
      <c r="AF2839" s="578"/>
      <c r="AG2839" s="578" t="s">
        <v>909</v>
      </c>
      <c r="AH2839" s="578"/>
      <c r="AI2839" s="598">
        <v>39.714429326602065</v>
      </c>
      <c r="AJ2839" s="585"/>
      <c r="AM2839"/>
      <c r="AO2839" t="e">
        <v>#NAME?</v>
      </c>
    </row>
    <row r="2840" spans="1:41" ht="14.45" customHeight="1" outlineLevel="1" x14ac:dyDescent="0.2">
      <c r="A2840" s="231"/>
      <c r="B2840" s="781" t="s">
        <v>2278</v>
      </c>
      <c r="C2840" s="977" t="s">
        <v>2539</v>
      </c>
      <c r="D2840" s="977" t="s">
        <v>2543</v>
      </c>
      <c r="E2840" s="571">
        <v>510</v>
      </c>
      <c r="F2840" s="709" t="s">
        <v>1680</v>
      </c>
      <c r="G2840" s="568" t="s">
        <v>1725</v>
      </c>
      <c r="H2840" s="568"/>
      <c r="I2840" s="922"/>
      <c r="J2840" s="570" t="s">
        <v>1720</v>
      </c>
      <c r="K2840" s="565"/>
      <c r="L2840" s="675"/>
      <c r="M2840" s="565"/>
      <c r="N2840" s="1078"/>
      <c r="O2840" s="565"/>
      <c r="P2840" s="565"/>
      <c r="Q2840" s="1078"/>
      <c r="R2840" s="1078"/>
      <c r="S2840" s="1078"/>
      <c r="T2840" s="565"/>
      <c r="U2840" s="565"/>
      <c r="V2840" s="565"/>
      <c r="W2840" s="565"/>
      <c r="X2840" s="565"/>
      <c r="Y2840" s="565"/>
      <c r="Z2840" s="565"/>
      <c r="AA2840" s="565"/>
      <c r="AB2840" s="565"/>
      <c r="AC2840" s="565"/>
      <c r="AD2840" s="565"/>
      <c r="AE2840" s="565"/>
      <c r="AF2840" s="565"/>
      <c r="AG2840" s="565" t="s">
        <v>909</v>
      </c>
      <c r="AH2840" s="565"/>
      <c r="AI2840" s="598">
        <v>26.033560693368301</v>
      </c>
      <c r="AJ2840" s="580"/>
      <c r="AM2840"/>
      <c r="AO2840" t="e">
        <v>#NAME?</v>
      </c>
    </row>
    <row r="2841" spans="1:41" ht="14.45" customHeight="1" outlineLevel="1" x14ac:dyDescent="0.2">
      <c r="A2841" s="799"/>
      <c r="B2841" s="807" t="s">
        <v>2278</v>
      </c>
      <c r="C2841" s="978" t="s">
        <v>2539</v>
      </c>
      <c r="D2841" s="978" t="s">
        <v>2543</v>
      </c>
      <c r="E2841" s="583">
        <v>510</v>
      </c>
      <c r="F2841" s="708" t="s">
        <v>1680</v>
      </c>
      <c r="G2841" s="582" t="s">
        <v>1726</v>
      </c>
      <c r="H2841" s="582"/>
      <c r="I2841" s="929"/>
      <c r="J2841" s="588" t="s">
        <v>1722</v>
      </c>
      <c r="K2841" s="567"/>
      <c r="L2841" s="676"/>
      <c r="M2841" s="567"/>
      <c r="N2841" s="1079"/>
      <c r="O2841" s="567"/>
      <c r="P2841" s="567"/>
      <c r="Q2841" s="1079"/>
      <c r="R2841" s="1079"/>
      <c r="S2841" s="1079"/>
      <c r="T2841" s="567"/>
      <c r="U2841" s="567"/>
      <c r="V2841" s="567"/>
      <c r="W2841" s="567"/>
      <c r="X2841" s="567"/>
      <c r="Y2841" s="567"/>
      <c r="Z2841" s="567"/>
      <c r="AA2841" s="567"/>
      <c r="AB2841" s="567"/>
      <c r="AC2841" s="567"/>
      <c r="AD2841" s="567"/>
      <c r="AE2841" s="567"/>
      <c r="AF2841" s="567"/>
      <c r="AG2841" s="567" t="s">
        <v>909</v>
      </c>
      <c r="AH2841" s="567"/>
      <c r="AI2841" s="598">
        <v>26.033560693368301</v>
      </c>
      <c r="AJ2841" s="584"/>
      <c r="AM2841"/>
      <c r="AO2841" t="e">
        <v>#NAME?</v>
      </c>
    </row>
    <row r="2842" spans="1:41" ht="16.5" customHeight="1" x14ac:dyDescent="0.25">
      <c r="A2842" s="793"/>
      <c r="B2842" s="809" t="s">
        <v>2278</v>
      </c>
      <c r="C2842" s="988" t="s">
        <v>2539</v>
      </c>
      <c r="D2842" s="988" t="s">
        <v>2544</v>
      </c>
      <c r="E2842" s="600" t="s">
        <v>698</v>
      </c>
      <c r="F2842" s="600"/>
      <c r="G2842" s="600"/>
      <c r="H2842" s="586"/>
      <c r="I2842" s="930"/>
      <c r="J2842" s="595" t="s">
        <v>2316</v>
      </c>
      <c r="K2842" s="586"/>
      <c r="L2842" s="673"/>
      <c r="M2842" s="616"/>
      <c r="N2842" s="1080"/>
      <c r="O2842" s="586"/>
      <c r="P2842" s="586"/>
      <c r="Q2842" s="1080"/>
      <c r="R2842" s="1080"/>
      <c r="S2842" s="1080"/>
      <c r="T2842" s="586"/>
      <c r="U2842" s="586"/>
      <c r="V2842" s="586"/>
      <c r="W2842" s="586"/>
      <c r="X2842" s="586"/>
      <c r="Y2842" s="586"/>
      <c r="Z2842" s="586"/>
      <c r="AA2842" s="586"/>
      <c r="AB2842" s="586"/>
      <c r="AC2842" s="586"/>
      <c r="AD2842" s="586"/>
      <c r="AE2842" s="586"/>
      <c r="AF2842" s="586"/>
      <c r="AG2842" s="586"/>
      <c r="AH2842" s="586"/>
      <c r="AI2842" s="612"/>
      <c r="AJ2842" s="612"/>
      <c r="AM2842"/>
      <c r="AO2842" t="e">
        <v>#NAME?</v>
      </c>
    </row>
    <row r="2843" spans="1:41" ht="16.5" customHeight="1" x14ac:dyDescent="0.2">
      <c r="A2843" s="231" t="s">
        <v>2328</v>
      </c>
      <c r="B2843" s="783" t="s">
        <v>2278</v>
      </c>
      <c r="C2843" s="982" t="s">
        <v>2539</v>
      </c>
      <c r="D2843" s="982" t="s">
        <v>2544</v>
      </c>
      <c r="E2843" s="208">
        <v>544</v>
      </c>
      <c r="F2843" s="953" t="s">
        <v>1727</v>
      </c>
      <c r="G2843" s="208" t="s">
        <v>1016</v>
      </c>
      <c r="H2843" s="1" t="s">
        <v>2306</v>
      </c>
      <c r="I2843" s="933"/>
      <c r="J2843" s="577" t="s">
        <v>2315</v>
      </c>
      <c r="K2843" s="951">
        <v>1350</v>
      </c>
      <c r="L2843" s="678" t="s">
        <v>699</v>
      </c>
      <c r="M2843" s="1144"/>
      <c r="N2843" s="2"/>
      <c r="O2843" s="1"/>
      <c r="P2843" s="1"/>
      <c r="Q2843" s="2"/>
      <c r="R2843" s="2"/>
      <c r="S2843" s="2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363">
        <v>35622.439278457226</v>
      </c>
      <c r="AI2843" s="598"/>
      <c r="AJ2843" s="598"/>
      <c r="AM2843" s="751" t="s">
        <v>2604</v>
      </c>
      <c r="AN2843" t="b">
        <v>0</v>
      </c>
      <c r="AO2843" t="e">
        <v>#NAME?</v>
      </c>
    </row>
    <row r="2844" spans="1:41" ht="14.45" customHeight="1" outlineLevel="1" x14ac:dyDescent="0.2">
      <c r="A2844" s="231"/>
      <c r="B2844" s="781" t="s">
        <v>2278</v>
      </c>
      <c r="C2844" s="977" t="s">
        <v>2539</v>
      </c>
      <c r="D2844" s="977" t="s">
        <v>2544</v>
      </c>
      <c r="E2844" s="579">
        <v>544</v>
      </c>
      <c r="F2844" s="709" t="s">
        <v>1727</v>
      </c>
      <c r="G2844" s="576" t="s">
        <v>1728</v>
      </c>
      <c r="H2844" s="576"/>
      <c r="I2844" s="926"/>
      <c r="J2844" s="577" t="s">
        <v>1679</v>
      </c>
      <c r="K2844" s="578"/>
      <c r="L2844" s="674"/>
      <c r="M2844" s="1139"/>
      <c r="N2844" s="1081"/>
      <c r="O2844" s="578"/>
      <c r="P2844" s="578"/>
      <c r="Q2844" s="1081"/>
      <c r="R2844" s="1081"/>
      <c r="S2844" s="1081"/>
      <c r="T2844" s="578"/>
      <c r="U2844" s="578"/>
      <c r="V2844" s="578"/>
      <c r="W2844" s="578"/>
      <c r="X2844" s="578"/>
      <c r="Y2844" s="578"/>
      <c r="Z2844" s="578"/>
      <c r="AA2844" s="578"/>
      <c r="AB2844" s="578"/>
      <c r="AC2844" s="578"/>
      <c r="AD2844" s="578"/>
      <c r="AE2844" s="578"/>
      <c r="AF2844" s="578"/>
      <c r="AG2844" s="578" t="s">
        <v>909</v>
      </c>
      <c r="AH2844" s="578"/>
      <c r="AI2844" s="598">
        <v>26.494188251558995</v>
      </c>
      <c r="AJ2844" s="585"/>
      <c r="AM2844"/>
      <c r="AO2844" t="e">
        <v>#NAME?</v>
      </c>
    </row>
    <row r="2845" spans="1:41" ht="14.45" customHeight="1" outlineLevel="1" x14ac:dyDescent="0.2">
      <c r="A2845" s="231"/>
      <c r="B2845" s="781" t="s">
        <v>2278</v>
      </c>
      <c r="C2845" s="977" t="s">
        <v>2539</v>
      </c>
      <c r="D2845" s="977" t="s">
        <v>2544</v>
      </c>
      <c r="E2845" s="571">
        <v>544</v>
      </c>
      <c r="F2845" s="709" t="s">
        <v>1727</v>
      </c>
      <c r="G2845" s="568" t="s">
        <v>1730</v>
      </c>
      <c r="H2845" s="568"/>
      <c r="I2845" s="922"/>
      <c r="J2845" s="570" t="s">
        <v>1729</v>
      </c>
      <c r="K2845" s="565"/>
      <c r="L2845" s="675"/>
      <c r="M2845" s="565"/>
      <c r="N2845" s="1078"/>
      <c r="O2845" s="565"/>
      <c r="P2845" s="565"/>
      <c r="Q2845" s="1078"/>
      <c r="R2845" s="1078"/>
      <c r="S2845" s="1078"/>
      <c r="T2845" s="565"/>
      <c r="U2845" s="565"/>
      <c r="V2845" s="565"/>
      <c r="W2845" s="565"/>
      <c r="X2845" s="565"/>
      <c r="Y2845" s="565"/>
      <c r="Z2845" s="565"/>
      <c r="AA2845" s="565"/>
      <c r="AB2845" s="565"/>
      <c r="AC2845" s="565"/>
      <c r="AD2845" s="565"/>
      <c r="AE2845" s="565"/>
      <c r="AF2845" s="565"/>
      <c r="AG2845" s="565" t="s">
        <v>909</v>
      </c>
      <c r="AH2845" s="565"/>
      <c r="AI2845" s="598">
        <v>35.06090803871416</v>
      </c>
      <c r="AJ2845" s="580"/>
      <c r="AM2845"/>
      <c r="AO2845" t="e">
        <v>#NAME?</v>
      </c>
    </row>
    <row r="2846" spans="1:41" ht="14.45" customHeight="1" outlineLevel="1" x14ac:dyDescent="0.2">
      <c r="A2846" s="231"/>
      <c r="B2846" s="781" t="s">
        <v>2278</v>
      </c>
      <c r="C2846" s="977" t="s">
        <v>2539</v>
      </c>
      <c r="D2846" s="977" t="s">
        <v>2544</v>
      </c>
      <c r="E2846" s="571">
        <v>544</v>
      </c>
      <c r="F2846" s="709" t="s">
        <v>1727</v>
      </c>
      <c r="G2846" s="568" t="s">
        <v>1732</v>
      </c>
      <c r="H2846" s="568"/>
      <c r="I2846" s="922"/>
      <c r="J2846" s="570" t="s">
        <v>1731</v>
      </c>
      <c r="K2846" s="565"/>
      <c r="L2846" s="675"/>
      <c r="M2846" s="565"/>
      <c r="N2846" s="1078"/>
      <c r="O2846" s="565"/>
      <c r="P2846" s="565"/>
      <c r="Q2846" s="1078"/>
      <c r="R2846" s="1078"/>
      <c r="S2846" s="1078"/>
      <c r="T2846" s="565"/>
      <c r="U2846" s="565"/>
      <c r="V2846" s="565"/>
      <c r="W2846" s="565"/>
      <c r="X2846" s="565"/>
      <c r="Y2846" s="565"/>
      <c r="Z2846" s="565"/>
      <c r="AA2846" s="565"/>
      <c r="AB2846" s="565"/>
      <c r="AC2846" s="565"/>
      <c r="AD2846" s="565"/>
      <c r="AE2846" s="565"/>
      <c r="AF2846" s="565"/>
      <c r="AG2846" s="565" t="s">
        <v>909</v>
      </c>
      <c r="AH2846" s="565"/>
      <c r="AI2846" s="598">
        <v>29.349761513944049</v>
      </c>
      <c r="AJ2846" s="580"/>
      <c r="AM2846"/>
      <c r="AO2846" t="e">
        <v>#NAME?</v>
      </c>
    </row>
    <row r="2847" spans="1:41" ht="14.45" customHeight="1" outlineLevel="1" x14ac:dyDescent="0.2">
      <c r="A2847" s="231"/>
      <c r="B2847" s="781" t="s">
        <v>2278</v>
      </c>
      <c r="C2847" s="977" t="s">
        <v>2539</v>
      </c>
      <c r="D2847" s="977" t="s">
        <v>2544</v>
      </c>
      <c r="E2847" s="571">
        <v>544</v>
      </c>
      <c r="F2847" s="710" t="s">
        <v>1727</v>
      </c>
      <c r="G2847" s="568" t="s">
        <v>1733</v>
      </c>
      <c r="H2847" s="568"/>
      <c r="I2847" s="922"/>
      <c r="J2847" s="570" t="s">
        <v>1684</v>
      </c>
      <c r="K2847" s="565"/>
      <c r="L2847" s="675"/>
      <c r="M2847" s="565"/>
      <c r="N2847" s="1078"/>
      <c r="O2847" s="565"/>
      <c r="P2847" s="565"/>
      <c r="Q2847" s="1078"/>
      <c r="R2847" s="1078"/>
      <c r="S2847" s="1078"/>
      <c r="T2847" s="565"/>
      <c r="U2847" s="565"/>
      <c r="V2847" s="565"/>
      <c r="W2847" s="565"/>
      <c r="X2847" s="565"/>
      <c r="Y2847" s="565"/>
      <c r="Z2847" s="565"/>
      <c r="AA2847" s="565"/>
      <c r="AB2847" s="565"/>
      <c r="AC2847" s="565"/>
      <c r="AD2847" s="565"/>
      <c r="AE2847" s="565"/>
      <c r="AF2847" s="565"/>
      <c r="AG2847" s="565" t="s">
        <v>909</v>
      </c>
      <c r="AH2847" s="565"/>
      <c r="AI2847" s="598">
        <v>26.494188251558995</v>
      </c>
      <c r="AJ2847" s="580"/>
      <c r="AM2847"/>
      <c r="AO2847" t="e">
        <v>#NAME?</v>
      </c>
    </row>
    <row r="2848" spans="1:41" ht="14.45" customHeight="1" outlineLevel="1" x14ac:dyDescent="0.2">
      <c r="A2848" s="231"/>
      <c r="B2848" s="781" t="s">
        <v>2278</v>
      </c>
      <c r="C2848" s="977" t="s">
        <v>2539</v>
      </c>
      <c r="D2848" s="977" t="s">
        <v>2544</v>
      </c>
      <c r="E2848" s="571">
        <v>544</v>
      </c>
      <c r="F2848" s="710" t="s">
        <v>1727</v>
      </c>
      <c r="G2848" s="568" t="s">
        <v>1735</v>
      </c>
      <c r="H2848" s="568"/>
      <c r="I2848" s="922"/>
      <c r="J2848" s="570" t="s">
        <v>1734</v>
      </c>
      <c r="K2848" s="565"/>
      <c r="L2848" s="675"/>
      <c r="M2848" s="565"/>
      <c r="N2848" s="1078"/>
      <c r="O2848" s="565"/>
      <c r="P2848" s="565"/>
      <c r="Q2848" s="1078"/>
      <c r="R2848" s="1078"/>
      <c r="S2848" s="1078"/>
      <c r="T2848" s="565"/>
      <c r="U2848" s="565"/>
      <c r="V2848" s="565"/>
      <c r="W2848" s="565"/>
      <c r="X2848" s="565"/>
      <c r="Y2848" s="565"/>
      <c r="Z2848" s="565"/>
      <c r="AA2848" s="565"/>
      <c r="AB2848" s="565"/>
      <c r="AC2848" s="565"/>
      <c r="AD2848" s="565"/>
      <c r="AE2848" s="565"/>
      <c r="AF2848" s="565"/>
      <c r="AG2848" s="565" t="s">
        <v>909</v>
      </c>
      <c r="AH2848" s="565"/>
      <c r="AI2848" s="598">
        <v>29.349761513944049</v>
      </c>
      <c r="AJ2848" s="580"/>
      <c r="AM2848"/>
      <c r="AO2848" t="e">
        <v>#NAME?</v>
      </c>
    </row>
    <row r="2849" spans="1:41" ht="14.45" customHeight="1" outlineLevel="1" x14ac:dyDescent="0.2">
      <c r="A2849" s="231"/>
      <c r="B2849" s="781" t="s">
        <v>2278</v>
      </c>
      <c r="C2849" s="977" t="s">
        <v>2539</v>
      </c>
      <c r="D2849" s="977" t="s">
        <v>2544</v>
      </c>
      <c r="E2849" s="571">
        <v>544</v>
      </c>
      <c r="F2849" s="710" t="s">
        <v>1727</v>
      </c>
      <c r="G2849" s="568" t="s">
        <v>1737</v>
      </c>
      <c r="H2849" s="568"/>
      <c r="I2849" s="922"/>
      <c r="J2849" s="570" t="s">
        <v>1736</v>
      </c>
      <c r="K2849" s="565"/>
      <c r="L2849" s="675"/>
      <c r="M2849" s="565"/>
      <c r="N2849" s="1078"/>
      <c r="O2849" s="565"/>
      <c r="P2849" s="565"/>
      <c r="Q2849" s="1078"/>
      <c r="R2849" s="1078"/>
      <c r="S2849" s="1078"/>
      <c r="T2849" s="565"/>
      <c r="U2849" s="565"/>
      <c r="V2849" s="565"/>
      <c r="W2849" s="565"/>
      <c r="X2849" s="565"/>
      <c r="Y2849" s="565"/>
      <c r="Z2849" s="565"/>
      <c r="AA2849" s="565"/>
      <c r="AB2849" s="565"/>
      <c r="AC2849" s="565"/>
      <c r="AD2849" s="565"/>
      <c r="AE2849" s="565"/>
      <c r="AF2849" s="565"/>
      <c r="AG2849" s="565" t="s">
        <v>909</v>
      </c>
      <c r="AH2849" s="565"/>
      <c r="AI2849" s="598">
        <v>23.638614989173945</v>
      </c>
      <c r="AJ2849" s="580"/>
      <c r="AM2849"/>
      <c r="AO2849" t="e">
        <v>#NAME?</v>
      </c>
    </row>
    <row r="2850" spans="1:41" ht="14.45" customHeight="1" outlineLevel="1" x14ac:dyDescent="0.2">
      <c r="A2850" s="231"/>
      <c r="B2850" s="781" t="s">
        <v>2278</v>
      </c>
      <c r="C2850" s="977" t="s">
        <v>2539</v>
      </c>
      <c r="D2850" s="977" t="s">
        <v>2544</v>
      </c>
      <c r="E2850" s="571">
        <v>544</v>
      </c>
      <c r="F2850" s="710" t="s">
        <v>1727</v>
      </c>
      <c r="G2850" s="568" t="s">
        <v>1738</v>
      </c>
      <c r="H2850" s="568"/>
      <c r="I2850" s="922"/>
      <c r="J2850" s="570" t="s">
        <v>1688</v>
      </c>
      <c r="K2850" s="565"/>
      <c r="L2850" s="675"/>
      <c r="M2850" s="565"/>
      <c r="N2850" s="1078"/>
      <c r="O2850" s="565"/>
      <c r="P2850" s="565"/>
      <c r="Q2850" s="1078"/>
      <c r="R2850" s="1078"/>
      <c r="S2850" s="1078"/>
      <c r="T2850" s="565"/>
      <c r="U2850" s="565"/>
      <c r="V2850" s="565"/>
      <c r="W2850" s="565"/>
      <c r="X2850" s="565"/>
      <c r="Y2850" s="565"/>
      <c r="Z2850" s="565"/>
      <c r="AA2850" s="565"/>
      <c r="AB2850" s="565"/>
      <c r="AC2850" s="565"/>
      <c r="AD2850" s="565"/>
      <c r="AE2850" s="565"/>
      <c r="AF2850" s="565"/>
      <c r="AG2850" s="565" t="s">
        <v>909</v>
      </c>
      <c r="AH2850" s="565"/>
      <c r="AI2850" s="598">
        <v>26.494188251558995</v>
      </c>
      <c r="AJ2850" s="580"/>
      <c r="AM2850"/>
      <c r="AO2850" t="e">
        <v>#NAME?</v>
      </c>
    </row>
    <row r="2851" spans="1:41" ht="14.45" customHeight="1" outlineLevel="1" x14ac:dyDescent="0.2">
      <c r="A2851" s="231"/>
      <c r="B2851" s="781" t="s">
        <v>2278</v>
      </c>
      <c r="C2851" s="977" t="s">
        <v>2539</v>
      </c>
      <c r="D2851" s="977" t="s">
        <v>2544</v>
      </c>
      <c r="E2851" s="571">
        <v>544</v>
      </c>
      <c r="F2851" s="710" t="s">
        <v>1727</v>
      </c>
      <c r="G2851" s="568" t="s">
        <v>1739</v>
      </c>
      <c r="H2851" s="568"/>
      <c r="I2851" s="922"/>
      <c r="J2851" s="570" t="s">
        <v>1690</v>
      </c>
      <c r="K2851" s="565"/>
      <c r="L2851" s="675"/>
      <c r="M2851" s="565"/>
      <c r="N2851" s="1078"/>
      <c r="O2851" s="565"/>
      <c r="P2851" s="565"/>
      <c r="Q2851" s="1078"/>
      <c r="R2851" s="1078"/>
      <c r="S2851" s="1078"/>
      <c r="T2851" s="565"/>
      <c r="U2851" s="565"/>
      <c r="V2851" s="565"/>
      <c r="W2851" s="565"/>
      <c r="X2851" s="565"/>
      <c r="Y2851" s="565"/>
      <c r="Z2851" s="565"/>
      <c r="AA2851" s="565"/>
      <c r="AB2851" s="565"/>
      <c r="AC2851" s="565"/>
      <c r="AD2851" s="565"/>
      <c r="AE2851" s="565"/>
      <c r="AF2851" s="565"/>
      <c r="AG2851" s="565" t="s">
        <v>909</v>
      </c>
      <c r="AH2851" s="565"/>
      <c r="AI2851" s="598">
        <v>32.344097485086884</v>
      </c>
      <c r="AJ2851" s="580"/>
      <c r="AM2851"/>
      <c r="AO2851" t="e">
        <v>#NAME?</v>
      </c>
    </row>
    <row r="2852" spans="1:41" ht="14.45" customHeight="1" outlineLevel="1" x14ac:dyDescent="0.2">
      <c r="A2852" s="231"/>
      <c r="B2852" s="781" t="s">
        <v>2278</v>
      </c>
      <c r="C2852" s="977" t="s">
        <v>2539</v>
      </c>
      <c r="D2852" s="977" t="s">
        <v>2544</v>
      </c>
      <c r="E2852" s="571">
        <v>544</v>
      </c>
      <c r="F2852" s="710" t="s">
        <v>1727</v>
      </c>
      <c r="G2852" s="568" t="s">
        <v>1740</v>
      </c>
      <c r="H2852" s="568"/>
      <c r="I2852" s="922"/>
      <c r="J2852" s="570" t="s">
        <v>1692</v>
      </c>
      <c r="K2852" s="565"/>
      <c r="L2852" s="675"/>
      <c r="M2852" s="565"/>
      <c r="N2852" s="1078"/>
      <c r="O2852" s="565"/>
      <c r="P2852" s="565"/>
      <c r="Q2852" s="1078"/>
      <c r="R2852" s="1078"/>
      <c r="S2852" s="1078"/>
      <c r="T2852" s="565"/>
      <c r="U2852" s="565"/>
      <c r="V2852" s="565"/>
      <c r="W2852" s="565"/>
      <c r="X2852" s="565"/>
      <c r="Y2852" s="565"/>
      <c r="Z2852" s="565"/>
      <c r="AA2852" s="565"/>
      <c r="AB2852" s="565"/>
      <c r="AC2852" s="565"/>
      <c r="AD2852" s="565"/>
      <c r="AE2852" s="565"/>
      <c r="AF2852" s="565"/>
      <c r="AG2852" s="565" t="s">
        <v>909</v>
      </c>
      <c r="AH2852" s="565"/>
      <c r="AI2852" s="598">
        <v>26.63295096031678</v>
      </c>
      <c r="AJ2852" s="580"/>
      <c r="AM2852"/>
      <c r="AO2852" t="e">
        <v>#NAME?</v>
      </c>
    </row>
    <row r="2853" spans="1:41" ht="14.45" customHeight="1" outlineLevel="1" x14ac:dyDescent="0.2">
      <c r="A2853" s="231"/>
      <c r="B2853" s="781" t="s">
        <v>2278</v>
      </c>
      <c r="C2853" s="977" t="s">
        <v>2539</v>
      </c>
      <c r="D2853" s="977" t="s">
        <v>2544</v>
      </c>
      <c r="E2853" s="571">
        <v>544</v>
      </c>
      <c r="F2853" s="710" t="s">
        <v>1727</v>
      </c>
      <c r="G2853" s="568" t="s">
        <v>1742</v>
      </c>
      <c r="H2853" s="568"/>
      <c r="I2853" s="922"/>
      <c r="J2853" s="570" t="s">
        <v>1741</v>
      </c>
      <c r="K2853" s="565"/>
      <c r="L2853" s="675"/>
      <c r="M2853" s="565"/>
      <c r="N2853" s="1078"/>
      <c r="O2853" s="565"/>
      <c r="P2853" s="565"/>
      <c r="Q2853" s="1078"/>
      <c r="R2853" s="1078"/>
      <c r="S2853" s="1078"/>
      <c r="T2853" s="565"/>
      <c r="U2853" s="565"/>
      <c r="V2853" s="565"/>
      <c r="W2853" s="565"/>
      <c r="X2853" s="565"/>
      <c r="Y2853" s="565"/>
      <c r="Z2853" s="565"/>
      <c r="AA2853" s="565"/>
      <c r="AB2853" s="565"/>
      <c r="AC2853" s="565"/>
      <c r="AD2853" s="565"/>
      <c r="AE2853" s="565"/>
      <c r="AF2853" s="565"/>
      <c r="AG2853" s="565" t="s">
        <v>909</v>
      </c>
      <c r="AH2853" s="565"/>
      <c r="AI2853" s="598">
        <v>38.055244009856992</v>
      </c>
      <c r="AJ2853" s="580"/>
      <c r="AM2853"/>
      <c r="AO2853" t="e">
        <v>#NAME?</v>
      </c>
    </row>
    <row r="2854" spans="1:41" ht="14.45" customHeight="1" outlineLevel="1" x14ac:dyDescent="0.2">
      <c r="A2854" s="231"/>
      <c r="B2854" s="781" t="s">
        <v>2278</v>
      </c>
      <c r="C2854" s="977" t="s">
        <v>2539</v>
      </c>
      <c r="D2854" s="977" t="s">
        <v>2544</v>
      </c>
      <c r="E2854" s="571">
        <v>544</v>
      </c>
      <c r="F2854" s="710" t="s">
        <v>1727</v>
      </c>
      <c r="G2854" s="568" t="s">
        <v>1744</v>
      </c>
      <c r="H2854" s="568"/>
      <c r="I2854" s="922"/>
      <c r="J2854" s="570" t="s">
        <v>1743</v>
      </c>
      <c r="K2854" s="565"/>
      <c r="L2854" s="675"/>
      <c r="M2854" s="565"/>
      <c r="N2854" s="1078"/>
      <c r="O2854" s="565"/>
      <c r="P2854" s="565"/>
      <c r="Q2854" s="1078"/>
      <c r="R2854" s="1078"/>
      <c r="S2854" s="1078"/>
      <c r="T2854" s="565"/>
      <c r="U2854" s="565"/>
      <c r="V2854" s="565"/>
      <c r="W2854" s="565"/>
      <c r="X2854" s="565"/>
      <c r="Y2854" s="565"/>
      <c r="Z2854" s="565"/>
      <c r="AA2854" s="565"/>
      <c r="AB2854" s="565"/>
      <c r="AC2854" s="565"/>
      <c r="AD2854" s="565"/>
      <c r="AE2854" s="565"/>
      <c r="AF2854" s="565"/>
      <c r="AG2854" s="565" t="s">
        <v>909</v>
      </c>
      <c r="AH2854" s="565"/>
      <c r="AI2854" s="598">
        <v>26.63295096031678</v>
      </c>
      <c r="AJ2854" s="580"/>
      <c r="AM2854"/>
      <c r="AO2854" t="e">
        <v>#NAME?</v>
      </c>
    </row>
    <row r="2855" spans="1:41" ht="14.45" customHeight="1" outlineLevel="1" x14ac:dyDescent="0.2">
      <c r="A2855" s="231"/>
      <c r="B2855" s="781" t="s">
        <v>2278</v>
      </c>
      <c r="C2855" s="977" t="s">
        <v>2539</v>
      </c>
      <c r="D2855" s="977" t="s">
        <v>2544</v>
      </c>
      <c r="E2855" s="571">
        <v>544</v>
      </c>
      <c r="F2855" s="710" t="s">
        <v>1727</v>
      </c>
      <c r="G2855" s="568" t="s">
        <v>1746</v>
      </c>
      <c r="H2855" s="568"/>
      <c r="I2855" s="922"/>
      <c r="J2855" s="570" t="s">
        <v>1745</v>
      </c>
      <c r="K2855" s="565"/>
      <c r="L2855" s="675"/>
      <c r="M2855" s="565"/>
      <c r="N2855" s="1078"/>
      <c r="O2855" s="565"/>
      <c r="P2855" s="565"/>
      <c r="Q2855" s="1078"/>
      <c r="R2855" s="1078"/>
      <c r="S2855" s="1078"/>
      <c r="T2855" s="565"/>
      <c r="U2855" s="565"/>
      <c r="V2855" s="565"/>
      <c r="W2855" s="565"/>
      <c r="X2855" s="565"/>
      <c r="Y2855" s="565"/>
      <c r="Z2855" s="565"/>
      <c r="AA2855" s="565"/>
      <c r="AB2855" s="565"/>
      <c r="AC2855" s="565"/>
      <c r="AD2855" s="565"/>
      <c r="AE2855" s="565"/>
      <c r="AF2855" s="565"/>
      <c r="AG2855" s="565" t="s">
        <v>909</v>
      </c>
      <c r="AH2855" s="565"/>
      <c r="AI2855" s="598">
        <v>38.055244009856992</v>
      </c>
      <c r="AJ2855" s="580"/>
      <c r="AM2855"/>
      <c r="AO2855" t="e">
        <v>#NAME?</v>
      </c>
    </row>
    <row r="2856" spans="1:41" ht="14.45" customHeight="1" outlineLevel="1" x14ac:dyDescent="0.2">
      <c r="A2856" s="231"/>
      <c r="B2856" s="781" t="s">
        <v>2278</v>
      </c>
      <c r="C2856" s="977" t="s">
        <v>2539</v>
      </c>
      <c r="D2856" s="977" t="s">
        <v>2544</v>
      </c>
      <c r="E2856" s="571">
        <v>544</v>
      </c>
      <c r="F2856" s="710" t="s">
        <v>1727</v>
      </c>
      <c r="G2856" s="568" t="s">
        <v>1747</v>
      </c>
      <c r="H2856" s="568"/>
      <c r="I2856" s="922"/>
      <c r="J2856" s="570" t="s">
        <v>1700</v>
      </c>
      <c r="K2856" s="565"/>
      <c r="L2856" s="675"/>
      <c r="M2856" s="565"/>
      <c r="N2856" s="1078"/>
      <c r="O2856" s="565"/>
      <c r="P2856" s="565"/>
      <c r="Q2856" s="1078"/>
      <c r="R2856" s="1078"/>
      <c r="S2856" s="1078"/>
      <c r="T2856" s="565"/>
      <c r="U2856" s="565"/>
      <c r="V2856" s="565"/>
      <c r="W2856" s="565"/>
      <c r="X2856" s="565"/>
      <c r="Y2856" s="565"/>
      <c r="Z2856" s="565"/>
      <c r="AA2856" s="565"/>
      <c r="AB2856" s="565"/>
      <c r="AC2856" s="565"/>
      <c r="AD2856" s="565"/>
      <c r="AE2856" s="565"/>
      <c r="AF2856" s="565"/>
      <c r="AG2856" s="565" t="s">
        <v>909</v>
      </c>
      <c r="AH2856" s="565"/>
      <c r="AI2856" s="598">
        <v>7.2711465247701073</v>
      </c>
      <c r="AJ2856" s="580"/>
      <c r="AM2856"/>
      <c r="AO2856" t="e">
        <v>#NAME?</v>
      </c>
    </row>
    <row r="2857" spans="1:41" ht="14.45" customHeight="1" outlineLevel="1" x14ac:dyDescent="0.2">
      <c r="A2857" s="787"/>
      <c r="B2857" s="781" t="s">
        <v>2278</v>
      </c>
      <c r="C2857" s="977" t="s">
        <v>2539</v>
      </c>
      <c r="D2857" s="977" t="s">
        <v>2544</v>
      </c>
      <c r="E2857" s="571">
        <v>544</v>
      </c>
      <c r="F2857" s="710" t="s">
        <v>1727</v>
      </c>
      <c r="G2857" s="568" t="s">
        <v>2641</v>
      </c>
      <c r="H2857" s="568"/>
      <c r="I2857" s="922"/>
      <c r="J2857" s="2" t="s">
        <v>2639</v>
      </c>
      <c r="K2857" s="565"/>
      <c r="L2857" s="675"/>
      <c r="M2857" s="565"/>
      <c r="N2857" s="1078"/>
      <c r="O2857" s="565"/>
      <c r="P2857" s="565"/>
      <c r="Q2857" s="1078"/>
      <c r="R2857" s="1078"/>
      <c r="S2857" s="1078"/>
      <c r="T2857" s="565"/>
      <c r="U2857" s="565"/>
      <c r="V2857" s="565"/>
      <c r="W2857" s="565"/>
      <c r="X2857" s="565"/>
      <c r="Y2857" s="565"/>
      <c r="Z2857" s="565"/>
      <c r="AA2857" s="565"/>
      <c r="AB2857" s="565"/>
      <c r="AC2857" s="565"/>
      <c r="AD2857" s="565"/>
      <c r="AE2857" s="565"/>
      <c r="AF2857" s="565"/>
      <c r="AG2857" s="565" t="s">
        <v>909</v>
      </c>
      <c r="AH2857" s="565"/>
      <c r="AI2857" s="598">
        <v>3.7376974503338802</v>
      </c>
      <c r="AJ2857" s="580"/>
      <c r="AM2857"/>
      <c r="AO2857" t="e">
        <v>#NAME?</v>
      </c>
    </row>
    <row r="2858" spans="1:41" ht="14.45" customHeight="1" outlineLevel="1" x14ac:dyDescent="0.2">
      <c r="A2858" s="787"/>
      <c r="B2858" s="781" t="s">
        <v>2278</v>
      </c>
      <c r="C2858" s="977" t="s">
        <v>2539</v>
      </c>
      <c r="D2858" s="977" t="s">
        <v>2544</v>
      </c>
      <c r="E2858" s="571">
        <v>544</v>
      </c>
      <c r="F2858" s="710" t="s">
        <v>1727</v>
      </c>
      <c r="G2858" s="568" t="s">
        <v>2642</v>
      </c>
      <c r="H2858" s="568"/>
      <c r="I2858" s="922"/>
      <c r="J2858" s="2" t="s">
        <v>2640</v>
      </c>
      <c r="K2858" s="565"/>
      <c r="L2858" s="675"/>
      <c r="M2858" s="565"/>
      <c r="N2858" s="1078"/>
      <c r="O2858" s="565"/>
      <c r="P2858" s="565"/>
      <c r="Q2858" s="1078"/>
      <c r="R2858" s="1078"/>
      <c r="S2858" s="1078"/>
      <c r="T2858" s="565"/>
      <c r="U2858" s="565"/>
      <c r="V2858" s="565"/>
      <c r="W2858" s="565"/>
      <c r="X2858" s="565"/>
      <c r="Y2858" s="565"/>
      <c r="Z2858" s="565"/>
      <c r="AA2858" s="565"/>
      <c r="AB2858" s="565"/>
      <c r="AC2858" s="565"/>
      <c r="AD2858" s="565"/>
      <c r="AE2858" s="565"/>
      <c r="AF2858" s="565"/>
      <c r="AG2858" s="565" t="s">
        <v>909</v>
      </c>
      <c r="AH2858" s="565"/>
      <c r="AI2858" s="598">
        <v>9.3442436258347001</v>
      </c>
      <c r="AJ2858" s="580"/>
      <c r="AM2858"/>
      <c r="AO2858" t="e">
        <v>#NAME?</v>
      </c>
    </row>
    <row r="2859" spans="1:41" ht="14.45" customHeight="1" outlineLevel="1" x14ac:dyDescent="0.2">
      <c r="A2859" s="787"/>
      <c r="B2859" s="781" t="s">
        <v>2278</v>
      </c>
      <c r="C2859" s="977" t="s">
        <v>2539</v>
      </c>
      <c r="D2859" s="977" t="s">
        <v>2544</v>
      </c>
      <c r="E2859" s="571">
        <v>544</v>
      </c>
      <c r="F2859" s="710" t="s">
        <v>1727</v>
      </c>
      <c r="G2859" s="568" t="s">
        <v>2730</v>
      </c>
      <c r="H2859" s="568"/>
      <c r="I2859" s="922"/>
      <c r="J2859" s="2" t="s">
        <v>2733</v>
      </c>
      <c r="K2859" s="565"/>
      <c r="L2859" s="675"/>
      <c r="M2859" s="565"/>
      <c r="N2859" s="1078"/>
      <c r="O2859" s="565"/>
      <c r="P2859" s="565"/>
      <c r="Q2859" s="1078"/>
      <c r="R2859" s="1078"/>
      <c r="S2859" s="1078"/>
      <c r="T2859" s="565"/>
      <c r="U2859" s="565"/>
      <c r="V2859" s="565"/>
      <c r="W2859" s="565"/>
      <c r="X2859" s="565"/>
      <c r="Y2859" s="565"/>
      <c r="Z2859" s="565"/>
      <c r="AA2859" s="565"/>
      <c r="AB2859" s="565"/>
      <c r="AC2859" s="565"/>
      <c r="AD2859" s="565"/>
      <c r="AE2859" s="565"/>
      <c r="AF2859" s="565"/>
      <c r="AG2859" s="565" t="s">
        <v>909</v>
      </c>
      <c r="AH2859" s="565"/>
      <c r="AI2859" s="598">
        <v>3.7376974503338802</v>
      </c>
      <c r="AJ2859" s="580"/>
      <c r="AM2859"/>
      <c r="AO2859" t="e">
        <v>#NAME?</v>
      </c>
    </row>
    <row r="2860" spans="1:41" ht="14.45" customHeight="1" outlineLevel="1" x14ac:dyDescent="0.2">
      <c r="A2860" s="787"/>
      <c r="B2860" s="781" t="s">
        <v>2278</v>
      </c>
      <c r="C2860" s="977" t="s">
        <v>2539</v>
      </c>
      <c r="D2860" s="977" t="s">
        <v>2544</v>
      </c>
      <c r="E2860" s="571">
        <v>544</v>
      </c>
      <c r="F2860" s="710" t="s">
        <v>1727</v>
      </c>
      <c r="G2860" s="568" t="s">
        <v>2731</v>
      </c>
      <c r="H2860" s="568"/>
      <c r="I2860" s="922"/>
      <c r="J2860" s="2" t="s">
        <v>2732</v>
      </c>
      <c r="K2860" s="565"/>
      <c r="L2860" s="675"/>
      <c r="M2860" s="565"/>
      <c r="N2860" s="1078"/>
      <c r="O2860" s="565"/>
      <c r="P2860" s="565"/>
      <c r="Q2860" s="1078"/>
      <c r="R2860" s="1078"/>
      <c r="S2860" s="1078"/>
      <c r="T2860" s="565"/>
      <c r="U2860" s="565"/>
      <c r="V2860" s="565"/>
      <c r="W2860" s="565"/>
      <c r="X2860" s="565"/>
      <c r="Y2860" s="565"/>
      <c r="Z2860" s="565"/>
      <c r="AA2860" s="565"/>
      <c r="AB2860" s="565"/>
      <c r="AC2860" s="565"/>
      <c r="AD2860" s="565"/>
      <c r="AE2860" s="565"/>
      <c r="AF2860" s="565"/>
      <c r="AG2860" s="565" t="s">
        <v>909</v>
      </c>
      <c r="AH2860" s="565"/>
      <c r="AI2860" s="598">
        <v>9.3442436258347001</v>
      </c>
      <c r="AJ2860" s="580"/>
      <c r="AM2860"/>
      <c r="AO2860" t="e">
        <v>#NAME?</v>
      </c>
    </row>
    <row r="2861" spans="1:41" ht="14.45" customHeight="1" outlineLevel="1" x14ac:dyDescent="0.2">
      <c r="A2861" s="793"/>
      <c r="B2861" s="783" t="s">
        <v>2278</v>
      </c>
      <c r="C2861" s="982" t="s">
        <v>2539</v>
      </c>
      <c r="D2861" s="982" t="s">
        <v>2544</v>
      </c>
      <c r="E2861" s="571" t="s">
        <v>698</v>
      </c>
      <c r="F2861" s="568"/>
      <c r="G2861" s="568"/>
      <c r="H2861" s="568"/>
      <c r="I2861" s="923" t="s">
        <v>587</v>
      </c>
      <c r="J2861" s="593" t="s">
        <v>1857</v>
      </c>
      <c r="K2861" s="617"/>
      <c r="L2861" s="675"/>
      <c r="M2861" s="565"/>
      <c r="N2861" s="1078"/>
      <c r="O2861" s="565"/>
      <c r="P2861" s="565"/>
      <c r="Q2861" s="1078"/>
      <c r="R2861" s="1078"/>
      <c r="S2861" s="1078"/>
      <c r="T2861" s="565"/>
      <c r="U2861" s="565"/>
      <c r="V2861" s="565"/>
      <c r="W2861" s="565"/>
      <c r="X2861" s="565"/>
      <c r="Y2861" s="565"/>
      <c r="Z2861" s="565"/>
      <c r="AA2861" s="565"/>
      <c r="AB2861" s="565"/>
      <c r="AC2861" s="565"/>
      <c r="AD2861" s="565"/>
      <c r="AE2861" s="565"/>
      <c r="AF2861" s="565"/>
      <c r="AG2861" s="565"/>
      <c r="AH2861" s="565"/>
      <c r="AI2861" s="1360"/>
      <c r="AJ2861" s="580"/>
      <c r="AM2861"/>
      <c r="AO2861" t="e">
        <v>#NAME?</v>
      </c>
    </row>
    <row r="2862" spans="1:41" ht="14.45" customHeight="1" outlineLevel="1" x14ac:dyDescent="0.2">
      <c r="A2862" s="793"/>
      <c r="B2862" s="783" t="s">
        <v>2278</v>
      </c>
      <c r="C2862" s="982" t="s">
        <v>2539</v>
      </c>
      <c r="D2862" s="982" t="s">
        <v>2544</v>
      </c>
      <c r="E2862" s="697" t="s">
        <v>698</v>
      </c>
      <c r="F2862" s="693"/>
      <c r="G2862" s="693"/>
      <c r="H2862" s="693"/>
      <c r="I2862" s="934" t="s">
        <v>587</v>
      </c>
      <c r="J2862" s="694" t="s">
        <v>1858</v>
      </c>
      <c r="K2862" s="699"/>
      <c r="L2862" s="696"/>
      <c r="M2862" s="695"/>
      <c r="N2862" s="1082"/>
      <c r="O2862" s="695"/>
      <c r="P2862" s="695"/>
      <c r="Q2862" s="1082"/>
      <c r="R2862" s="1082"/>
      <c r="S2862" s="1082"/>
      <c r="T2862" s="695"/>
      <c r="U2862" s="695"/>
      <c r="V2862" s="695"/>
      <c r="W2862" s="695"/>
      <c r="X2862" s="695"/>
      <c r="Y2862" s="695"/>
      <c r="Z2862" s="695"/>
      <c r="AA2862" s="695"/>
      <c r="AB2862" s="695"/>
      <c r="AC2862" s="695"/>
      <c r="AD2862" s="695"/>
      <c r="AE2862" s="695"/>
      <c r="AF2862" s="695"/>
      <c r="AG2862" s="695"/>
      <c r="AH2862" s="695"/>
      <c r="AI2862" s="596"/>
      <c r="AJ2862" s="698"/>
      <c r="AM2862"/>
      <c r="AO2862" t="e">
        <v>#NAME?</v>
      </c>
    </row>
    <row r="2863" spans="1:41" ht="14.45" customHeight="1" outlineLevel="1" x14ac:dyDescent="0.2">
      <c r="A2863" s="796"/>
      <c r="B2863" s="811" t="s">
        <v>2278</v>
      </c>
      <c r="C2863" s="989" t="s">
        <v>2539</v>
      </c>
      <c r="D2863" s="989" t="s">
        <v>2544</v>
      </c>
      <c r="E2863" s="583" t="s">
        <v>698</v>
      </c>
      <c r="F2863" s="582"/>
      <c r="G2863" s="582"/>
      <c r="H2863" s="582"/>
      <c r="I2863" s="924" t="s">
        <v>587</v>
      </c>
      <c r="J2863" s="604" t="s">
        <v>1765</v>
      </c>
      <c r="K2863" s="592"/>
      <c r="L2863" s="676"/>
      <c r="M2863" s="567"/>
      <c r="N2863" s="1079"/>
      <c r="O2863" s="567"/>
      <c r="P2863" s="567"/>
      <c r="Q2863" s="1079"/>
      <c r="R2863" s="1079"/>
      <c r="S2863" s="1079"/>
      <c r="T2863" s="567"/>
      <c r="U2863" s="567"/>
      <c r="V2863" s="567"/>
      <c r="W2863" s="567"/>
      <c r="X2863" s="567"/>
      <c r="Y2863" s="567"/>
      <c r="Z2863" s="567"/>
      <c r="AA2863" s="567"/>
      <c r="AB2863" s="567"/>
      <c r="AC2863" s="567"/>
      <c r="AD2863" s="567"/>
      <c r="AE2863" s="567"/>
      <c r="AF2863" s="567"/>
      <c r="AG2863" s="567"/>
      <c r="AH2863" s="567"/>
      <c r="AI2863" s="1364"/>
      <c r="AJ2863" s="584"/>
      <c r="AM2863"/>
      <c r="AO2863" t="e">
        <v>#NAME?</v>
      </c>
    </row>
    <row r="2864" spans="1:41" ht="16.5" customHeight="1" x14ac:dyDescent="0.25">
      <c r="A2864" s="793"/>
      <c r="B2864" s="809" t="s">
        <v>2278</v>
      </c>
      <c r="C2864" s="988" t="s">
        <v>2539</v>
      </c>
      <c r="D2864" s="988" t="s">
        <v>1748</v>
      </c>
      <c r="E2864" s="945">
        <v>544</v>
      </c>
      <c r="F2864" s="952" t="s">
        <v>1727</v>
      </c>
      <c r="G2864" s="945" t="s">
        <v>1016</v>
      </c>
      <c r="H2864" s="586"/>
      <c r="I2864" s="930"/>
      <c r="J2864" s="595" t="s">
        <v>2320</v>
      </c>
      <c r="K2864" s="586"/>
      <c r="L2864" s="673"/>
      <c r="M2864" s="1"/>
      <c r="N2864" s="1080"/>
      <c r="O2864" s="586"/>
      <c r="P2864" s="586"/>
      <c r="Q2864" s="1080"/>
      <c r="R2864" s="1080"/>
      <c r="S2864" s="1080"/>
      <c r="T2864" s="586"/>
      <c r="U2864" s="586"/>
      <c r="V2864" s="618"/>
      <c r="W2864" s="586"/>
      <c r="X2864" s="586"/>
      <c r="Y2864" s="586"/>
      <c r="Z2864" s="586"/>
      <c r="AA2864" s="586"/>
      <c r="AB2864" s="586"/>
      <c r="AC2864" s="586"/>
      <c r="AD2864" s="586"/>
      <c r="AE2864" s="586"/>
      <c r="AF2864" s="586"/>
      <c r="AG2864" s="586"/>
      <c r="AH2864" s="586"/>
      <c r="AI2864" s="612"/>
      <c r="AJ2864" s="612"/>
      <c r="AM2864"/>
      <c r="AO2864" t="e">
        <v>#NAME?</v>
      </c>
    </row>
    <row r="2865" spans="1:43" ht="14.45" customHeight="1" outlineLevel="1" x14ac:dyDescent="0.2">
      <c r="A2865" s="231"/>
      <c r="B2865" s="781" t="s">
        <v>2278</v>
      </c>
      <c r="C2865" s="977" t="s">
        <v>2539</v>
      </c>
      <c r="D2865" s="977" t="s">
        <v>1748</v>
      </c>
      <c r="E2865" s="579">
        <v>544</v>
      </c>
      <c r="F2865" s="710" t="s">
        <v>1727</v>
      </c>
      <c r="G2865" s="576" t="s">
        <v>1750</v>
      </c>
      <c r="H2865" s="576"/>
      <c r="I2865" s="926"/>
      <c r="J2865" s="577" t="s">
        <v>1749</v>
      </c>
      <c r="K2865" s="578"/>
      <c r="L2865" s="674"/>
      <c r="M2865" s="578"/>
      <c r="N2865" s="1081"/>
      <c r="O2865" s="578"/>
      <c r="P2865" s="578"/>
      <c r="Q2865" s="1081"/>
      <c r="R2865" s="1081"/>
      <c r="S2865" s="1081"/>
      <c r="T2865" s="578"/>
      <c r="U2865" s="578"/>
      <c r="V2865" s="578"/>
      <c r="W2865" s="578"/>
      <c r="X2865" s="578"/>
      <c r="Y2865" s="578"/>
      <c r="Z2865" s="578"/>
      <c r="AA2865" s="578"/>
      <c r="AB2865" s="578"/>
      <c r="AC2865" s="578"/>
      <c r="AD2865" s="578"/>
      <c r="AE2865" s="578"/>
      <c r="AF2865" s="578"/>
      <c r="AG2865" s="578" t="s">
        <v>909</v>
      </c>
      <c r="AH2865" s="578"/>
      <c r="AI2865" s="1360">
        <v>29.349761513944049</v>
      </c>
      <c r="AJ2865" s="585"/>
      <c r="AM2865"/>
      <c r="AO2865" t="e">
        <v>#NAME?</v>
      </c>
    </row>
    <row r="2866" spans="1:43" ht="14.45" customHeight="1" outlineLevel="1" x14ac:dyDescent="0.2">
      <c r="A2866" s="231"/>
      <c r="B2866" s="781" t="s">
        <v>2278</v>
      </c>
      <c r="C2866" s="977" t="s">
        <v>2539</v>
      </c>
      <c r="D2866" s="977" t="s">
        <v>1748</v>
      </c>
      <c r="E2866" s="571">
        <v>544</v>
      </c>
      <c r="F2866" s="709" t="s">
        <v>1727</v>
      </c>
      <c r="G2866" s="568" t="s">
        <v>1752</v>
      </c>
      <c r="H2866" s="568"/>
      <c r="I2866" s="922"/>
      <c r="J2866" s="570" t="s">
        <v>1751</v>
      </c>
      <c r="K2866" s="565"/>
      <c r="L2866" s="675"/>
      <c r="M2866" s="565"/>
      <c r="N2866" s="1078"/>
      <c r="O2866" s="565"/>
      <c r="P2866" s="565"/>
      <c r="Q2866" s="1078"/>
      <c r="R2866" s="1078"/>
      <c r="S2866" s="1078"/>
      <c r="T2866" s="565"/>
      <c r="U2866" s="565"/>
      <c r="V2866" s="565"/>
      <c r="W2866" s="565"/>
      <c r="X2866" s="565"/>
      <c r="Y2866" s="565"/>
      <c r="Z2866" s="565"/>
      <c r="AA2866" s="565"/>
      <c r="AB2866" s="565"/>
      <c r="AC2866" s="565"/>
      <c r="AD2866" s="565"/>
      <c r="AE2866" s="565"/>
      <c r="AF2866" s="565"/>
      <c r="AG2866" s="565" t="s">
        <v>909</v>
      </c>
      <c r="AH2866" s="565"/>
      <c r="AI2866" s="1360">
        <v>23.638614989173945</v>
      </c>
      <c r="AJ2866" s="580"/>
      <c r="AM2866"/>
      <c r="AO2866" t="e">
        <v>#NAME?</v>
      </c>
    </row>
    <row r="2867" spans="1:43" ht="14.45" customHeight="1" outlineLevel="1" x14ac:dyDescent="0.2">
      <c r="A2867" s="231"/>
      <c r="B2867" s="781" t="s">
        <v>2278</v>
      </c>
      <c r="C2867" s="977" t="s">
        <v>2539</v>
      </c>
      <c r="D2867" s="977" t="s">
        <v>1748</v>
      </c>
      <c r="E2867" s="571">
        <v>544</v>
      </c>
      <c r="F2867" s="709" t="s">
        <v>1727</v>
      </c>
      <c r="G2867" s="568" t="s">
        <v>1753</v>
      </c>
      <c r="H2867" s="568"/>
      <c r="I2867" s="922"/>
      <c r="J2867" s="570" t="s">
        <v>1706</v>
      </c>
      <c r="K2867" s="565"/>
      <c r="L2867" s="675"/>
      <c r="M2867" s="565"/>
      <c r="N2867" s="1078"/>
      <c r="O2867" s="565"/>
      <c r="P2867" s="565"/>
      <c r="Q2867" s="1078"/>
      <c r="R2867" s="1078"/>
      <c r="S2867" s="1078"/>
      <c r="T2867" s="565"/>
      <c r="U2867" s="565"/>
      <c r="V2867" s="565"/>
      <c r="W2867" s="565"/>
      <c r="X2867" s="565"/>
      <c r="Y2867" s="565"/>
      <c r="Z2867" s="565"/>
      <c r="AA2867" s="565"/>
      <c r="AB2867" s="565"/>
      <c r="AC2867" s="565"/>
      <c r="AD2867" s="565"/>
      <c r="AE2867" s="565"/>
      <c r="AF2867" s="565"/>
      <c r="AG2867" s="565" t="s">
        <v>909</v>
      </c>
      <c r="AH2867" s="565"/>
      <c r="AI2867" s="1360">
        <v>26.494188251558995</v>
      </c>
      <c r="AJ2867" s="580"/>
      <c r="AM2867"/>
      <c r="AO2867" t="e">
        <v>#NAME?</v>
      </c>
    </row>
    <row r="2868" spans="1:43" ht="14.45" customHeight="1" outlineLevel="1" x14ac:dyDescent="0.2">
      <c r="A2868" s="231"/>
      <c r="B2868" s="781" t="s">
        <v>2278</v>
      </c>
      <c r="C2868" s="977" t="s">
        <v>2539</v>
      </c>
      <c r="D2868" s="977" t="s">
        <v>1748</v>
      </c>
      <c r="E2868" s="571">
        <v>544</v>
      </c>
      <c r="F2868" s="709" t="s">
        <v>1727</v>
      </c>
      <c r="G2868" s="568" t="s">
        <v>1754</v>
      </c>
      <c r="H2868" s="568"/>
      <c r="I2868" s="922"/>
      <c r="J2868" s="570" t="s">
        <v>1708</v>
      </c>
      <c r="K2868" s="565"/>
      <c r="L2868" s="675"/>
      <c r="M2868" s="565"/>
      <c r="N2868" s="1078"/>
      <c r="O2868" s="565"/>
      <c r="P2868" s="565"/>
      <c r="Q2868" s="1078"/>
      <c r="R2868" s="1078"/>
      <c r="S2868" s="1078"/>
      <c r="T2868" s="565"/>
      <c r="U2868" s="565"/>
      <c r="V2868" s="565"/>
      <c r="W2868" s="565"/>
      <c r="X2868" s="565"/>
      <c r="Y2868" s="565"/>
      <c r="Z2868" s="565"/>
      <c r="AA2868" s="565"/>
      <c r="AB2868" s="565"/>
      <c r="AC2868" s="565"/>
      <c r="AD2868" s="565"/>
      <c r="AE2868" s="565"/>
      <c r="AF2868" s="565"/>
      <c r="AG2868" s="565" t="s">
        <v>909</v>
      </c>
      <c r="AH2868" s="565"/>
      <c r="AI2868" s="1360">
        <v>32.344097485086884</v>
      </c>
      <c r="AJ2868" s="580"/>
      <c r="AM2868"/>
      <c r="AO2868" t="e">
        <v>#NAME?</v>
      </c>
    </row>
    <row r="2869" spans="1:43" ht="14.45" customHeight="1" outlineLevel="1" x14ac:dyDescent="0.2">
      <c r="A2869" s="231"/>
      <c r="B2869" s="781" t="s">
        <v>2278</v>
      </c>
      <c r="C2869" s="977" t="s">
        <v>2539</v>
      </c>
      <c r="D2869" s="977" t="s">
        <v>1748</v>
      </c>
      <c r="E2869" s="571">
        <v>544</v>
      </c>
      <c r="F2869" s="709" t="s">
        <v>1727</v>
      </c>
      <c r="G2869" s="568" t="s">
        <v>1755</v>
      </c>
      <c r="H2869" s="568"/>
      <c r="I2869" s="922"/>
      <c r="J2869" s="570" t="s">
        <v>1710</v>
      </c>
      <c r="K2869" s="565"/>
      <c r="L2869" s="675"/>
      <c r="M2869" s="565"/>
      <c r="N2869" s="1078"/>
      <c r="O2869" s="565"/>
      <c r="P2869" s="565"/>
      <c r="Q2869" s="1078"/>
      <c r="R2869" s="1078"/>
      <c r="S2869" s="1078"/>
      <c r="T2869" s="565"/>
      <c r="U2869" s="565"/>
      <c r="V2869" s="565"/>
      <c r="W2869" s="565"/>
      <c r="X2869" s="565"/>
      <c r="Y2869" s="565"/>
      <c r="Z2869" s="565"/>
      <c r="AA2869" s="565"/>
      <c r="AB2869" s="565"/>
      <c r="AC2869" s="565"/>
      <c r="AD2869" s="565"/>
      <c r="AE2869" s="565"/>
      <c r="AF2869" s="565"/>
      <c r="AG2869" s="565" t="s">
        <v>909</v>
      </c>
      <c r="AH2869" s="565"/>
      <c r="AI2869" s="1360">
        <v>26.63295096031678</v>
      </c>
      <c r="AJ2869" s="580"/>
      <c r="AM2869"/>
      <c r="AO2869" t="e">
        <v>#NAME?</v>
      </c>
    </row>
    <row r="2870" spans="1:43" ht="14.45" customHeight="1" outlineLevel="1" x14ac:dyDescent="0.2">
      <c r="A2870" s="231"/>
      <c r="B2870" s="781" t="s">
        <v>2278</v>
      </c>
      <c r="C2870" s="977" t="s">
        <v>2539</v>
      </c>
      <c r="D2870" s="977" t="s">
        <v>1748</v>
      </c>
      <c r="E2870" s="571">
        <v>544</v>
      </c>
      <c r="F2870" s="709" t="s">
        <v>1727</v>
      </c>
      <c r="G2870" s="568" t="s">
        <v>1756</v>
      </c>
      <c r="H2870" s="568"/>
      <c r="I2870" s="922"/>
      <c r="J2870" s="570" t="s">
        <v>1712</v>
      </c>
      <c r="K2870" s="565"/>
      <c r="L2870" s="675"/>
      <c r="M2870" s="565"/>
      <c r="N2870" s="1078"/>
      <c r="O2870" s="565"/>
      <c r="P2870" s="565"/>
      <c r="Q2870" s="1078"/>
      <c r="R2870" s="1078"/>
      <c r="S2870" s="1078"/>
      <c r="T2870" s="565"/>
      <c r="U2870" s="565"/>
      <c r="V2870" s="565"/>
      <c r="W2870" s="565"/>
      <c r="X2870" s="565"/>
      <c r="Y2870" s="565"/>
      <c r="Z2870" s="565"/>
      <c r="AA2870" s="565"/>
      <c r="AB2870" s="565"/>
      <c r="AC2870" s="565"/>
      <c r="AD2870" s="565"/>
      <c r="AE2870" s="565"/>
      <c r="AF2870" s="565"/>
      <c r="AG2870" s="565" t="s">
        <v>909</v>
      </c>
      <c r="AH2870" s="565"/>
      <c r="AI2870" s="1360">
        <v>38.055244009856992</v>
      </c>
      <c r="AJ2870" s="580"/>
      <c r="AM2870"/>
      <c r="AO2870" t="e">
        <v>#NAME?</v>
      </c>
    </row>
    <row r="2871" spans="1:43" ht="14.45" customHeight="1" outlineLevel="1" x14ac:dyDescent="0.2">
      <c r="A2871" s="231"/>
      <c r="B2871" s="781" t="s">
        <v>2278</v>
      </c>
      <c r="C2871" s="977" t="s">
        <v>2539</v>
      </c>
      <c r="D2871" s="977" t="s">
        <v>1748</v>
      </c>
      <c r="E2871" s="571">
        <v>544</v>
      </c>
      <c r="F2871" s="709" t="s">
        <v>1727</v>
      </c>
      <c r="G2871" s="568" t="s">
        <v>1757</v>
      </c>
      <c r="H2871" s="568"/>
      <c r="I2871" s="922"/>
      <c r="J2871" s="570" t="s">
        <v>1714</v>
      </c>
      <c r="K2871" s="565"/>
      <c r="L2871" s="675"/>
      <c r="M2871" s="565"/>
      <c r="N2871" s="1078"/>
      <c r="O2871" s="565"/>
      <c r="P2871" s="565"/>
      <c r="Q2871" s="1078"/>
      <c r="R2871" s="1078"/>
      <c r="S2871" s="1078"/>
      <c r="T2871" s="565"/>
      <c r="U2871" s="565"/>
      <c r="V2871" s="565"/>
      <c r="W2871" s="565"/>
      <c r="X2871" s="565"/>
      <c r="Y2871" s="565"/>
      <c r="Z2871" s="565"/>
      <c r="AA2871" s="565"/>
      <c r="AB2871" s="565"/>
      <c r="AC2871" s="565"/>
      <c r="AD2871" s="565"/>
      <c r="AE2871" s="565"/>
      <c r="AF2871" s="565"/>
      <c r="AG2871" s="565" t="s">
        <v>909</v>
      </c>
      <c r="AH2871" s="565"/>
      <c r="AI2871" s="1360">
        <v>26.63295096031678</v>
      </c>
      <c r="AJ2871" s="580"/>
      <c r="AM2871"/>
      <c r="AO2871" t="e">
        <v>#NAME?</v>
      </c>
    </row>
    <row r="2872" spans="1:43" ht="14.45" customHeight="1" outlineLevel="1" x14ac:dyDescent="0.2">
      <c r="A2872" s="231"/>
      <c r="B2872" s="781" t="s">
        <v>2278</v>
      </c>
      <c r="C2872" s="977" t="s">
        <v>2539</v>
      </c>
      <c r="D2872" s="977" t="s">
        <v>1748</v>
      </c>
      <c r="E2872" s="571">
        <v>544</v>
      </c>
      <c r="F2872" s="709" t="s">
        <v>1727</v>
      </c>
      <c r="G2872" s="568" t="s">
        <v>1758</v>
      </c>
      <c r="H2872" s="568"/>
      <c r="I2872" s="922"/>
      <c r="J2872" s="570" t="s">
        <v>1716</v>
      </c>
      <c r="K2872" s="565"/>
      <c r="L2872" s="675"/>
      <c r="M2872" s="565"/>
      <c r="N2872" s="1078"/>
      <c r="O2872" s="565"/>
      <c r="P2872" s="565"/>
      <c r="Q2872" s="1078"/>
      <c r="R2872" s="1078"/>
      <c r="S2872" s="1078"/>
      <c r="T2872" s="565"/>
      <c r="U2872" s="565"/>
      <c r="V2872" s="565"/>
      <c r="W2872" s="565"/>
      <c r="X2872" s="565"/>
      <c r="Y2872" s="565"/>
      <c r="Z2872" s="565"/>
      <c r="AA2872" s="565"/>
      <c r="AB2872" s="565"/>
      <c r="AC2872" s="565"/>
      <c r="AD2872" s="565"/>
      <c r="AE2872" s="565"/>
      <c r="AF2872" s="565"/>
      <c r="AG2872" s="565" t="s">
        <v>909</v>
      </c>
      <c r="AH2872" s="565"/>
      <c r="AI2872" s="1360">
        <v>38.055244009856992</v>
      </c>
      <c r="AJ2872" s="580"/>
      <c r="AM2872"/>
      <c r="AO2872" t="e">
        <v>#NAME?</v>
      </c>
    </row>
    <row r="2873" spans="1:43" ht="14.45" customHeight="1" outlineLevel="1" x14ac:dyDescent="0.2">
      <c r="A2873" s="787"/>
      <c r="B2873" s="781" t="s">
        <v>2278</v>
      </c>
      <c r="C2873" s="977" t="s">
        <v>2539</v>
      </c>
      <c r="D2873" s="977" t="s">
        <v>2544</v>
      </c>
      <c r="E2873" s="571">
        <v>544</v>
      </c>
      <c r="F2873" s="710" t="s">
        <v>1727</v>
      </c>
      <c r="G2873" s="568" t="s">
        <v>2641</v>
      </c>
      <c r="H2873" s="568"/>
      <c r="I2873" s="922"/>
      <c r="J2873" s="2" t="s">
        <v>2639</v>
      </c>
      <c r="K2873" s="565"/>
      <c r="L2873" s="675"/>
      <c r="M2873" s="565"/>
      <c r="N2873" s="1078"/>
      <c r="O2873" s="565"/>
      <c r="P2873" s="565"/>
      <c r="Q2873" s="1078"/>
      <c r="R2873" s="1078"/>
      <c r="S2873" s="1078"/>
      <c r="T2873" s="565"/>
      <c r="U2873" s="565"/>
      <c r="V2873" s="565"/>
      <c r="W2873" s="565"/>
      <c r="X2873" s="565"/>
      <c r="Y2873" s="565"/>
      <c r="Z2873" s="565"/>
      <c r="AA2873" s="565"/>
      <c r="AB2873" s="565"/>
      <c r="AC2873" s="565"/>
      <c r="AD2873" s="565"/>
      <c r="AE2873" s="565"/>
      <c r="AF2873" s="565"/>
      <c r="AG2873" s="565" t="s">
        <v>909</v>
      </c>
      <c r="AH2873" s="565"/>
      <c r="AI2873" s="1360">
        <v>3.7376974503338802</v>
      </c>
      <c r="AJ2873" s="580"/>
      <c r="AM2873"/>
      <c r="AO2873" t="e">
        <v>#NAME?</v>
      </c>
    </row>
    <row r="2874" spans="1:43" ht="14.45" customHeight="1" outlineLevel="1" x14ac:dyDescent="0.2">
      <c r="A2874" s="787"/>
      <c r="B2874" s="781" t="s">
        <v>2278</v>
      </c>
      <c r="C2874" s="977" t="s">
        <v>2539</v>
      </c>
      <c r="D2874" s="977" t="s">
        <v>2544</v>
      </c>
      <c r="E2874" s="571">
        <v>544</v>
      </c>
      <c r="F2874" s="710" t="s">
        <v>1727</v>
      </c>
      <c r="G2874" s="568" t="s">
        <v>2642</v>
      </c>
      <c r="H2874" s="568"/>
      <c r="I2874" s="922"/>
      <c r="J2874" s="2" t="s">
        <v>2640</v>
      </c>
      <c r="K2874" s="565"/>
      <c r="L2874" s="675"/>
      <c r="M2874" s="565"/>
      <c r="N2874" s="1078"/>
      <c r="O2874" s="565"/>
      <c r="P2874" s="565"/>
      <c r="Q2874" s="1078"/>
      <c r="R2874" s="1078"/>
      <c r="S2874" s="1078"/>
      <c r="T2874" s="565"/>
      <c r="U2874" s="565"/>
      <c r="V2874" s="565"/>
      <c r="W2874" s="565"/>
      <c r="X2874" s="565"/>
      <c r="Y2874" s="565"/>
      <c r="Z2874" s="565"/>
      <c r="AA2874" s="565"/>
      <c r="AB2874" s="565"/>
      <c r="AC2874" s="565"/>
      <c r="AD2874" s="565"/>
      <c r="AE2874" s="565"/>
      <c r="AF2874" s="565"/>
      <c r="AG2874" s="565" t="s">
        <v>909</v>
      </c>
      <c r="AH2874" s="565"/>
      <c r="AI2874" s="1360">
        <v>9.3442436258347001</v>
      </c>
      <c r="AJ2874" s="580"/>
      <c r="AM2874"/>
      <c r="AO2874" t="e">
        <v>#NAME?</v>
      </c>
    </row>
    <row r="2875" spans="1:43" ht="14.45" customHeight="1" outlineLevel="1" x14ac:dyDescent="0.2">
      <c r="A2875" s="787"/>
      <c r="B2875" s="781" t="s">
        <v>2278</v>
      </c>
      <c r="C2875" s="977" t="s">
        <v>2539</v>
      </c>
      <c r="D2875" s="977" t="s">
        <v>2544</v>
      </c>
      <c r="E2875" s="571">
        <v>544</v>
      </c>
      <c r="F2875" s="710" t="s">
        <v>1727</v>
      </c>
      <c r="G2875" s="568" t="s">
        <v>2730</v>
      </c>
      <c r="H2875" s="568"/>
      <c r="I2875" s="922"/>
      <c r="J2875" s="2" t="s">
        <v>2733</v>
      </c>
      <c r="K2875" s="565"/>
      <c r="L2875" s="675"/>
      <c r="M2875" s="565"/>
      <c r="N2875" s="1078"/>
      <c r="O2875" s="565"/>
      <c r="P2875" s="565"/>
      <c r="Q2875" s="1078"/>
      <c r="R2875" s="1078"/>
      <c r="S2875" s="1078"/>
      <c r="T2875" s="565"/>
      <c r="U2875" s="565"/>
      <c r="V2875" s="565"/>
      <c r="W2875" s="565"/>
      <c r="X2875" s="565"/>
      <c r="Y2875" s="565"/>
      <c r="Z2875" s="565"/>
      <c r="AA2875" s="565"/>
      <c r="AB2875" s="565"/>
      <c r="AC2875" s="565"/>
      <c r="AD2875" s="565"/>
      <c r="AE2875" s="565"/>
      <c r="AF2875" s="565"/>
      <c r="AG2875" s="565" t="s">
        <v>909</v>
      </c>
      <c r="AH2875" s="565"/>
      <c r="AI2875" s="1360">
        <v>3.7376974503338802</v>
      </c>
      <c r="AJ2875" s="580"/>
      <c r="AM2875"/>
      <c r="AO2875" t="e">
        <v>#NAME?</v>
      </c>
    </row>
    <row r="2876" spans="1:43" ht="14.45" customHeight="1" outlineLevel="1" x14ac:dyDescent="0.2">
      <c r="A2876" s="787"/>
      <c r="B2876" s="781" t="s">
        <v>2278</v>
      </c>
      <c r="C2876" s="977" t="s">
        <v>2539</v>
      </c>
      <c r="D2876" s="977" t="s">
        <v>2544</v>
      </c>
      <c r="E2876" s="571">
        <v>544</v>
      </c>
      <c r="F2876" s="710" t="s">
        <v>1727</v>
      </c>
      <c r="G2876" s="568" t="s">
        <v>2731</v>
      </c>
      <c r="H2876" s="568"/>
      <c r="I2876" s="922"/>
      <c r="J2876" s="2" t="s">
        <v>2732</v>
      </c>
      <c r="K2876" s="565"/>
      <c r="L2876" s="675"/>
      <c r="M2876" s="565"/>
      <c r="N2876" s="1078"/>
      <c r="O2876" s="565"/>
      <c r="P2876" s="565"/>
      <c r="Q2876" s="1078"/>
      <c r="R2876" s="1078"/>
      <c r="S2876" s="1078"/>
      <c r="T2876" s="565"/>
      <c r="U2876" s="565"/>
      <c r="V2876" s="565"/>
      <c r="W2876" s="565"/>
      <c r="X2876" s="565"/>
      <c r="Y2876" s="565"/>
      <c r="Z2876" s="565"/>
      <c r="AA2876" s="565"/>
      <c r="AB2876" s="565"/>
      <c r="AC2876" s="565"/>
      <c r="AD2876" s="565"/>
      <c r="AE2876" s="565"/>
      <c r="AF2876" s="565"/>
      <c r="AG2876" s="565" t="s">
        <v>909</v>
      </c>
      <c r="AH2876" s="565"/>
      <c r="AI2876" s="1360">
        <v>9.3442436258347001</v>
      </c>
      <c r="AJ2876" s="580"/>
      <c r="AM2876"/>
      <c r="AO2876" t="e">
        <v>#NAME?</v>
      </c>
    </row>
    <row r="2877" spans="1:43" s="619" customFormat="1" ht="14.45" customHeight="1" outlineLevel="1" x14ac:dyDescent="0.2">
      <c r="A2877" s="801"/>
      <c r="B2877" s="785" t="s">
        <v>2278</v>
      </c>
      <c r="C2877" s="992" t="s">
        <v>2539</v>
      </c>
      <c r="D2877" s="992" t="s">
        <v>1748</v>
      </c>
      <c r="E2877" s="620" t="s">
        <v>698</v>
      </c>
      <c r="F2877" s="590"/>
      <c r="G2877" s="590"/>
      <c r="H2877" s="590"/>
      <c r="I2877" s="923" t="s">
        <v>587</v>
      </c>
      <c r="J2877" s="593" t="s">
        <v>1859</v>
      </c>
      <c r="K2877" s="617"/>
      <c r="L2877" s="680"/>
      <c r="M2877" s="617"/>
      <c r="N2877" s="1085"/>
      <c r="O2877" s="617"/>
      <c r="P2877" s="617"/>
      <c r="Q2877" s="1085"/>
      <c r="R2877" s="1085"/>
      <c r="S2877" s="1085"/>
      <c r="T2877" s="617"/>
      <c r="U2877" s="617"/>
      <c r="V2877" s="617"/>
      <c r="W2877" s="617"/>
      <c r="X2877" s="617"/>
      <c r="Y2877" s="617"/>
      <c r="Z2877" s="617"/>
      <c r="AA2877" s="617"/>
      <c r="AB2877" s="617"/>
      <c r="AC2877" s="617"/>
      <c r="AD2877" s="617"/>
      <c r="AE2877" s="617"/>
      <c r="AF2877" s="617"/>
      <c r="AG2877" s="617"/>
      <c r="AH2877" s="617"/>
      <c r="AI2877" s="1369"/>
      <c r="AJ2877" s="622"/>
      <c r="AK2877" s="1618"/>
      <c r="AL2877" s="621"/>
      <c r="AO2877" t="e">
        <v>#NAME?</v>
      </c>
      <c r="AQ2877" s="1462"/>
    </row>
    <row r="2878" spans="1:43" s="619" customFormat="1" ht="14.45" customHeight="1" outlineLevel="1" x14ac:dyDescent="0.2">
      <c r="A2878" s="801"/>
      <c r="B2878" s="785" t="s">
        <v>2278</v>
      </c>
      <c r="C2878" s="992" t="s">
        <v>2539</v>
      </c>
      <c r="D2878" s="992" t="s">
        <v>1748</v>
      </c>
      <c r="E2878" s="702" t="s">
        <v>698</v>
      </c>
      <c r="F2878" s="700"/>
      <c r="G2878" s="700"/>
      <c r="H2878" s="700"/>
      <c r="I2878" s="934" t="s">
        <v>587</v>
      </c>
      <c r="J2878" s="694" t="s">
        <v>1860</v>
      </c>
      <c r="K2878" s="699"/>
      <c r="L2878" s="701"/>
      <c r="M2878" s="699"/>
      <c r="N2878" s="1086"/>
      <c r="O2878" s="699"/>
      <c r="P2878" s="699"/>
      <c r="Q2878" s="1086"/>
      <c r="R2878" s="1086"/>
      <c r="S2878" s="1086"/>
      <c r="T2878" s="699"/>
      <c r="U2878" s="699"/>
      <c r="V2878" s="699"/>
      <c r="W2878" s="699"/>
      <c r="X2878" s="699"/>
      <c r="Y2878" s="699"/>
      <c r="Z2878" s="699"/>
      <c r="AA2878" s="699"/>
      <c r="AB2878" s="699"/>
      <c r="AC2878" s="699"/>
      <c r="AD2878" s="699"/>
      <c r="AE2878" s="699"/>
      <c r="AF2878" s="699"/>
      <c r="AG2878" s="699"/>
      <c r="AH2878" s="699"/>
      <c r="AI2878" s="1370"/>
      <c r="AJ2878" s="703"/>
      <c r="AK2878" s="1618"/>
      <c r="AL2878" s="621"/>
      <c r="AO2878" t="e">
        <v>#NAME?</v>
      </c>
      <c r="AQ2878" s="1462"/>
    </row>
    <row r="2879" spans="1:43" s="619" customFormat="1" ht="14.45" customHeight="1" outlineLevel="1" x14ac:dyDescent="0.2">
      <c r="A2879" s="802"/>
      <c r="B2879" s="812" t="s">
        <v>2278</v>
      </c>
      <c r="C2879" s="993" t="s">
        <v>2539</v>
      </c>
      <c r="D2879" s="993" t="s">
        <v>1748</v>
      </c>
      <c r="E2879" s="623" t="s">
        <v>698</v>
      </c>
      <c r="F2879" s="591"/>
      <c r="G2879" s="591"/>
      <c r="H2879" s="591"/>
      <c r="I2879" s="924" t="s">
        <v>587</v>
      </c>
      <c r="J2879" s="604" t="s">
        <v>1766</v>
      </c>
      <c r="K2879" s="592"/>
      <c r="L2879" s="681"/>
      <c r="M2879" s="592"/>
      <c r="N2879" s="1087"/>
      <c r="O2879" s="592"/>
      <c r="P2879" s="592"/>
      <c r="Q2879" s="1087"/>
      <c r="R2879" s="1087"/>
      <c r="S2879" s="1087"/>
      <c r="T2879" s="592"/>
      <c r="U2879" s="592"/>
      <c r="V2879" s="592"/>
      <c r="W2879" s="592"/>
      <c r="X2879" s="592"/>
      <c r="Y2879" s="592"/>
      <c r="Z2879" s="592"/>
      <c r="AA2879" s="592"/>
      <c r="AB2879" s="592"/>
      <c r="AC2879" s="592"/>
      <c r="AD2879" s="592"/>
      <c r="AE2879" s="592"/>
      <c r="AF2879" s="592"/>
      <c r="AG2879" s="592"/>
      <c r="AH2879" s="592"/>
      <c r="AI2879" s="1371"/>
      <c r="AJ2879" s="624"/>
      <c r="AK2879" s="1618"/>
      <c r="AL2879" s="621"/>
      <c r="AO2879" t="e">
        <v>#NAME?</v>
      </c>
      <c r="AQ2879" s="1462"/>
    </row>
    <row r="2880" spans="1:43" ht="16.5" customHeight="1" x14ac:dyDescent="0.25">
      <c r="A2880" s="793"/>
      <c r="B2880" s="809" t="s">
        <v>2278</v>
      </c>
      <c r="C2880" s="988" t="s">
        <v>2539</v>
      </c>
      <c r="D2880" s="988" t="s">
        <v>1759</v>
      </c>
      <c r="E2880" s="600" t="s">
        <v>698</v>
      </c>
      <c r="F2880" s="600"/>
      <c r="G2880" s="600"/>
      <c r="H2880" s="586"/>
      <c r="I2880" s="930"/>
      <c r="J2880" s="595" t="s">
        <v>1759</v>
      </c>
      <c r="K2880" s="586"/>
      <c r="L2880" s="673"/>
      <c r="M2880" s="616"/>
      <c r="N2880" s="1080"/>
      <c r="O2880" s="586"/>
      <c r="P2880" s="586"/>
      <c r="Q2880" s="1080"/>
      <c r="R2880" s="1080"/>
      <c r="S2880" s="1080"/>
      <c r="T2880" s="586"/>
      <c r="U2880" s="586"/>
      <c r="V2880" s="586"/>
      <c r="W2880" s="586"/>
      <c r="X2880" s="586"/>
      <c r="Y2880" s="586"/>
      <c r="Z2880" s="586"/>
      <c r="AA2880" s="586"/>
      <c r="AB2880" s="586"/>
      <c r="AC2880" s="586"/>
      <c r="AD2880" s="586"/>
      <c r="AE2880" s="586"/>
      <c r="AF2880" s="586"/>
      <c r="AG2880" s="586"/>
      <c r="AH2880" s="586"/>
      <c r="AI2880" s="612"/>
      <c r="AJ2880" s="612"/>
      <c r="AM2880"/>
      <c r="AO2880" t="e">
        <v>#NAME?</v>
      </c>
    </row>
    <row r="2881" spans="1:41" ht="14.45" customHeight="1" x14ac:dyDescent="0.2">
      <c r="A2881" s="800" t="s">
        <v>2405</v>
      </c>
      <c r="B2881" s="807" t="s">
        <v>2278</v>
      </c>
      <c r="C2881" s="978" t="s">
        <v>2539</v>
      </c>
      <c r="D2881" s="978" t="s">
        <v>1759</v>
      </c>
      <c r="E2881" s="610">
        <v>703</v>
      </c>
      <c r="F2881" s="608">
        <v>801</v>
      </c>
      <c r="G2881" s="608" t="s">
        <v>1760</v>
      </c>
      <c r="H2881" s="608" t="s">
        <v>2306</v>
      </c>
      <c r="I2881" s="932"/>
      <c r="J2881" s="609" t="s">
        <v>1865</v>
      </c>
      <c r="K2881" s="90"/>
      <c r="L2881" s="679"/>
      <c r="M2881" s="90"/>
      <c r="N2881" s="1083"/>
      <c r="O2881" s="90"/>
      <c r="P2881" s="90"/>
      <c r="Q2881" s="1083"/>
      <c r="R2881" s="1083"/>
      <c r="S2881" s="1083"/>
      <c r="T2881" s="90"/>
      <c r="U2881" s="90"/>
      <c r="V2881" s="90"/>
      <c r="W2881" s="90"/>
      <c r="X2881" s="90"/>
      <c r="Y2881" s="90"/>
      <c r="Z2881" s="90"/>
      <c r="AA2881" s="90"/>
      <c r="AB2881" s="90"/>
      <c r="AC2881" s="90"/>
      <c r="AD2881" s="90"/>
      <c r="AE2881" s="90"/>
      <c r="AF2881" s="90"/>
      <c r="AG2881" s="90" t="s">
        <v>942</v>
      </c>
      <c r="AH2881" s="90"/>
      <c r="AI2881" s="707">
        <v>13.63</v>
      </c>
      <c r="AJ2881" s="611"/>
      <c r="AM2881" s="751" t="s">
        <v>2604</v>
      </c>
      <c r="AN2881" t="b">
        <v>0</v>
      </c>
      <c r="AO2881" t="e">
        <v>#NAME?</v>
      </c>
    </row>
    <row r="2882" spans="1:41" x14ac:dyDescent="0.2">
      <c r="AM2882"/>
      <c r="AO2882" t="s">
        <v>364</v>
      </c>
    </row>
    <row r="2883" spans="1:41" x14ac:dyDescent="0.2">
      <c r="I2883" s="935"/>
      <c r="AM2883"/>
    </row>
    <row r="2884" spans="1:41" x14ac:dyDescent="0.2">
      <c r="I2884" s="935"/>
      <c r="AM2884"/>
    </row>
    <row r="2885" spans="1:41" x14ac:dyDescent="0.2">
      <c r="I2885" s="935"/>
      <c r="AM2885"/>
    </row>
    <row r="2886" spans="1:41" x14ac:dyDescent="0.2">
      <c r="I2886" s="935"/>
      <c r="AM2886"/>
    </row>
    <row r="2887" spans="1:41" x14ac:dyDescent="0.2">
      <c r="I2887" s="935"/>
      <c r="AM2887"/>
    </row>
    <row r="2888" spans="1:41" x14ac:dyDescent="0.2">
      <c r="I2888" s="935"/>
      <c r="AM2888"/>
    </row>
    <row r="2889" spans="1:41" x14ac:dyDescent="0.2">
      <c r="I2889" s="935"/>
      <c r="AM2889"/>
    </row>
    <row r="2890" spans="1:41" x14ac:dyDescent="0.2">
      <c r="I2890" s="935"/>
      <c r="AM2890"/>
    </row>
    <row r="2891" spans="1:41" x14ac:dyDescent="0.2">
      <c r="I2891" s="935"/>
      <c r="AM2891"/>
    </row>
    <row r="2892" spans="1:41" x14ac:dyDescent="0.2">
      <c r="I2892" s="935"/>
      <c r="AM2892"/>
    </row>
    <row r="2893" spans="1:41" x14ac:dyDescent="0.2">
      <c r="I2893" s="935"/>
      <c r="AM2893"/>
    </row>
    <row r="2894" spans="1:41" x14ac:dyDescent="0.2">
      <c r="I2894" s="935"/>
      <c r="AM2894"/>
    </row>
    <row r="2895" spans="1:41" x14ac:dyDescent="0.2">
      <c r="I2895" s="935"/>
      <c r="AM2895"/>
    </row>
    <row r="2896" spans="1:41" x14ac:dyDescent="0.2">
      <c r="I2896" s="935"/>
      <c r="AM2896"/>
    </row>
    <row r="2897" spans="9:39" x14ac:dyDescent="0.2">
      <c r="I2897" s="935"/>
      <c r="AM2897"/>
    </row>
    <row r="2898" spans="9:39" x14ac:dyDescent="0.2">
      <c r="I2898" s="935"/>
      <c r="AM2898"/>
    </row>
    <row r="2899" spans="9:39" x14ac:dyDescent="0.2">
      <c r="I2899" s="935"/>
      <c r="AM2899"/>
    </row>
    <row r="2900" spans="9:39" x14ac:dyDescent="0.2">
      <c r="I2900" s="935"/>
      <c r="AM2900"/>
    </row>
    <row r="2901" spans="9:39" x14ac:dyDescent="0.2">
      <c r="I2901" s="935"/>
      <c r="AM2901"/>
    </row>
    <row r="2902" spans="9:39" x14ac:dyDescent="0.2">
      <c r="I2902" s="935"/>
      <c r="AM2902"/>
    </row>
    <row r="2903" spans="9:39" x14ac:dyDescent="0.2">
      <c r="I2903" s="935"/>
      <c r="AM2903"/>
    </row>
    <row r="2904" spans="9:39" x14ac:dyDescent="0.2">
      <c r="I2904" s="935"/>
      <c r="AM2904"/>
    </row>
    <row r="2905" spans="9:39" x14ac:dyDescent="0.2">
      <c r="I2905" s="935"/>
      <c r="AM2905"/>
    </row>
    <row r="2906" spans="9:39" x14ac:dyDescent="0.2">
      <c r="I2906" s="935"/>
      <c r="AM2906"/>
    </row>
    <row r="2907" spans="9:39" x14ac:dyDescent="0.2">
      <c r="I2907" s="935"/>
      <c r="AM2907"/>
    </row>
    <row r="2908" spans="9:39" x14ac:dyDescent="0.2">
      <c r="I2908" s="935"/>
      <c r="AM2908"/>
    </row>
    <row r="2909" spans="9:39" x14ac:dyDescent="0.2">
      <c r="I2909" s="935"/>
      <c r="AM2909"/>
    </row>
    <row r="2910" spans="9:39" x14ac:dyDescent="0.2">
      <c r="I2910" s="935"/>
      <c r="AM2910"/>
    </row>
    <row r="2911" spans="9:39" x14ac:dyDescent="0.2">
      <c r="I2911" s="935"/>
      <c r="AM2911"/>
    </row>
    <row r="2912" spans="9:39" x14ac:dyDescent="0.2">
      <c r="I2912" s="935"/>
      <c r="AM2912"/>
    </row>
    <row r="2913" spans="9:39" x14ac:dyDescent="0.2">
      <c r="I2913" s="935"/>
      <c r="AM2913"/>
    </row>
    <row r="2914" spans="9:39" x14ac:dyDescent="0.2">
      <c r="I2914" s="935"/>
      <c r="AM2914"/>
    </row>
    <row r="2915" spans="9:39" x14ac:dyDescent="0.2">
      <c r="I2915" s="935"/>
      <c r="AM2915"/>
    </row>
    <row r="2916" spans="9:39" x14ac:dyDescent="0.2">
      <c r="I2916" s="935"/>
      <c r="AM2916"/>
    </row>
    <row r="2917" spans="9:39" x14ac:dyDescent="0.2">
      <c r="I2917" s="935"/>
      <c r="AM2917"/>
    </row>
    <row r="2918" spans="9:39" x14ac:dyDescent="0.2">
      <c r="I2918" s="935"/>
      <c r="AM2918"/>
    </row>
    <row r="2919" spans="9:39" x14ac:dyDescent="0.2">
      <c r="I2919" s="935"/>
      <c r="AM2919"/>
    </row>
    <row r="2920" spans="9:39" x14ac:dyDescent="0.2">
      <c r="I2920" s="935"/>
      <c r="AM2920"/>
    </row>
    <row r="2921" spans="9:39" x14ac:dyDescent="0.2">
      <c r="I2921" s="935"/>
      <c r="AM2921"/>
    </row>
    <row r="2922" spans="9:39" x14ac:dyDescent="0.2">
      <c r="I2922" s="935"/>
      <c r="AM2922"/>
    </row>
    <row r="2923" spans="9:39" x14ac:dyDescent="0.2">
      <c r="I2923" s="935"/>
      <c r="AM2923"/>
    </row>
    <row r="2924" spans="9:39" x14ac:dyDescent="0.2">
      <c r="I2924" s="935"/>
      <c r="AM2924"/>
    </row>
    <row r="2925" spans="9:39" x14ac:dyDescent="0.2">
      <c r="I2925" s="935"/>
      <c r="AM2925"/>
    </row>
    <row r="2926" spans="9:39" x14ac:dyDescent="0.2">
      <c r="I2926" s="935"/>
      <c r="AM2926"/>
    </row>
    <row r="2927" spans="9:39" x14ac:dyDescent="0.2">
      <c r="I2927" s="935"/>
      <c r="AM2927"/>
    </row>
    <row r="2928" spans="9:39" x14ac:dyDescent="0.2">
      <c r="I2928" s="935"/>
      <c r="AM2928"/>
    </row>
    <row r="2929" spans="9:39" x14ac:dyDescent="0.2">
      <c r="I2929" s="935"/>
      <c r="AM2929"/>
    </row>
    <row r="2930" spans="9:39" x14ac:dyDescent="0.2">
      <c r="I2930" s="935"/>
      <c r="AM2930"/>
    </row>
    <row r="2931" spans="9:39" x14ac:dyDescent="0.2">
      <c r="I2931" s="935"/>
      <c r="AM2931"/>
    </row>
    <row r="2932" spans="9:39" x14ac:dyDescent="0.2">
      <c r="I2932" s="935"/>
      <c r="AM2932"/>
    </row>
    <row r="2933" spans="9:39" x14ac:dyDescent="0.2">
      <c r="I2933" s="935"/>
      <c r="AM2933"/>
    </row>
    <row r="2934" spans="9:39" x14ac:dyDescent="0.2">
      <c r="I2934" s="935"/>
      <c r="AM2934"/>
    </row>
    <row r="2935" spans="9:39" x14ac:dyDescent="0.2">
      <c r="I2935" s="935"/>
      <c r="AM2935"/>
    </row>
    <row r="2936" spans="9:39" x14ac:dyDescent="0.2">
      <c r="I2936" s="935"/>
      <c r="AM2936"/>
    </row>
    <row r="2937" spans="9:39" x14ac:dyDescent="0.2">
      <c r="I2937" s="935"/>
      <c r="AM2937"/>
    </row>
    <row r="2938" spans="9:39" x14ac:dyDescent="0.2">
      <c r="I2938" s="935"/>
      <c r="AM2938"/>
    </row>
    <row r="2939" spans="9:39" x14ac:dyDescent="0.2">
      <c r="I2939" s="935"/>
      <c r="AM2939"/>
    </row>
    <row r="2940" spans="9:39" x14ac:dyDescent="0.2">
      <c r="I2940" s="935"/>
      <c r="AM2940"/>
    </row>
    <row r="2941" spans="9:39" x14ac:dyDescent="0.2">
      <c r="I2941" s="935"/>
      <c r="AM2941"/>
    </row>
    <row r="2942" spans="9:39" x14ac:dyDescent="0.2">
      <c r="I2942" s="935"/>
      <c r="AM2942"/>
    </row>
    <row r="2943" spans="9:39" x14ac:dyDescent="0.2">
      <c r="I2943" s="935"/>
      <c r="AM2943"/>
    </row>
    <row r="2944" spans="9:39" x14ac:dyDescent="0.2">
      <c r="I2944" s="935"/>
      <c r="AM2944"/>
    </row>
    <row r="2945" spans="9:39" x14ac:dyDescent="0.2">
      <c r="I2945" s="935"/>
      <c r="AM2945"/>
    </row>
    <row r="2946" spans="9:39" x14ac:dyDescent="0.2">
      <c r="I2946" s="935"/>
      <c r="AM2946"/>
    </row>
    <row r="2947" spans="9:39" x14ac:dyDescent="0.2">
      <c r="I2947" s="935"/>
      <c r="AM2947"/>
    </row>
    <row r="2948" spans="9:39" x14ac:dyDescent="0.2">
      <c r="I2948" s="935"/>
      <c r="AM2948"/>
    </row>
    <row r="2949" spans="9:39" x14ac:dyDescent="0.2">
      <c r="I2949" s="935"/>
      <c r="AM2949"/>
    </row>
    <row r="2950" spans="9:39" x14ac:dyDescent="0.2">
      <c r="I2950" s="935"/>
      <c r="AM2950"/>
    </row>
    <row r="2951" spans="9:39" x14ac:dyDescent="0.2">
      <c r="I2951" s="935"/>
      <c r="AM2951"/>
    </row>
    <row r="2952" spans="9:39" x14ac:dyDescent="0.2">
      <c r="I2952" s="935"/>
      <c r="AM2952"/>
    </row>
    <row r="2953" spans="9:39" x14ac:dyDescent="0.2">
      <c r="I2953" s="935"/>
      <c r="AM2953"/>
    </row>
    <row r="2954" spans="9:39" x14ac:dyDescent="0.2">
      <c r="I2954" s="935"/>
      <c r="AM2954"/>
    </row>
    <row r="2955" spans="9:39" x14ac:dyDescent="0.2">
      <c r="I2955" s="935"/>
      <c r="AM2955"/>
    </row>
    <row r="2956" spans="9:39" x14ac:dyDescent="0.2">
      <c r="I2956" s="935"/>
      <c r="AM2956"/>
    </row>
    <row r="2957" spans="9:39" x14ac:dyDescent="0.2">
      <c r="I2957" s="935"/>
      <c r="AM2957"/>
    </row>
    <row r="2958" spans="9:39" x14ac:dyDescent="0.2">
      <c r="I2958" s="935"/>
      <c r="AM2958"/>
    </row>
    <row r="2959" spans="9:39" x14ac:dyDescent="0.2">
      <c r="I2959" s="935"/>
      <c r="AM2959"/>
    </row>
    <row r="2960" spans="9:39" x14ac:dyDescent="0.2">
      <c r="I2960" s="935"/>
      <c r="AM2960"/>
    </row>
    <row r="2961" spans="9:39" x14ac:dyDescent="0.2">
      <c r="I2961" s="935"/>
      <c r="AM2961"/>
    </row>
    <row r="2962" spans="9:39" x14ac:dyDescent="0.2">
      <c r="I2962" s="935"/>
      <c r="AM2962"/>
    </row>
    <row r="2963" spans="9:39" x14ac:dyDescent="0.2">
      <c r="I2963" s="935"/>
      <c r="AM2963"/>
    </row>
    <row r="2964" spans="9:39" x14ac:dyDescent="0.2">
      <c r="I2964" s="935"/>
      <c r="AM2964"/>
    </row>
    <row r="2965" spans="9:39" x14ac:dyDescent="0.2">
      <c r="I2965" s="935"/>
      <c r="AM2965"/>
    </row>
    <row r="2966" spans="9:39" x14ac:dyDescent="0.2">
      <c r="I2966" s="935"/>
      <c r="AM2966"/>
    </row>
    <row r="2967" spans="9:39" x14ac:dyDescent="0.2">
      <c r="I2967" s="935"/>
      <c r="AM2967"/>
    </row>
    <row r="2968" spans="9:39" x14ac:dyDescent="0.2">
      <c r="I2968" s="935"/>
      <c r="AM2968"/>
    </row>
    <row r="2969" spans="9:39" x14ac:dyDescent="0.2">
      <c r="I2969" s="935"/>
      <c r="AM2969"/>
    </row>
    <row r="2970" spans="9:39" x14ac:dyDescent="0.2">
      <c r="I2970" s="935"/>
      <c r="AM2970"/>
    </row>
    <row r="2971" spans="9:39" x14ac:dyDescent="0.2">
      <c r="I2971" s="935"/>
      <c r="AM2971"/>
    </row>
    <row r="2972" spans="9:39" x14ac:dyDescent="0.2">
      <c r="I2972" s="935"/>
      <c r="AM2972"/>
    </row>
    <row r="2973" spans="9:39" x14ac:dyDescent="0.2">
      <c r="I2973" s="935"/>
      <c r="AM2973"/>
    </row>
    <row r="2974" spans="9:39" x14ac:dyDescent="0.2">
      <c r="I2974" s="935"/>
      <c r="AM2974"/>
    </row>
    <row r="2975" spans="9:39" x14ac:dyDescent="0.2">
      <c r="I2975" s="935"/>
      <c r="AM2975"/>
    </row>
    <row r="2976" spans="9:39" x14ac:dyDescent="0.2">
      <c r="I2976" s="935"/>
      <c r="AM2976"/>
    </row>
    <row r="2977" spans="9:39" x14ac:dyDescent="0.2">
      <c r="I2977" s="935"/>
      <c r="AM2977"/>
    </row>
    <row r="2978" spans="9:39" x14ac:dyDescent="0.2">
      <c r="I2978" s="935"/>
      <c r="AM2978"/>
    </row>
    <row r="2979" spans="9:39" x14ac:dyDescent="0.2">
      <c r="I2979" s="935"/>
      <c r="AM2979"/>
    </row>
    <row r="2980" spans="9:39" x14ac:dyDescent="0.2">
      <c r="I2980" s="935"/>
      <c r="AM2980"/>
    </row>
    <row r="2981" spans="9:39" x14ac:dyDescent="0.2">
      <c r="I2981" s="935"/>
      <c r="AM2981"/>
    </row>
    <row r="2982" spans="9:39" x14ac:dyDescent="0.2">
      <c r="I2982" s="935"/>
      <c r="AM2982"/>
    </row>
    <row r="2983" spans="9:39" x14ac:dyDescent="0.2">
      <c r="I2983" s="935"/>
      <c r="AM2983"/>
    </row>
    <row r="2984" spans="9:39" x14ac:dyDescent="0.2">
      <c r="I2984" s="935"/>
      <c r="AM2984"/>
    </row>
    <row r="2985" spans="9:39" x14ac:dyDescent="0.2">
      <c r="I2985" s="935"/>
      <c r="AM2985"/>
    </row>
    <row r="2986" spans="9:39" x14ac:dyDescent="0.2">
      <c r="I2986" s="935"/>
      <c r="AM2986"/>
    </row>
    <row r="2987" spans="9:39" x14ac:dyDescent="0.2">
      <c r="I2987" s="935"/>
      <c r="AM2987"/>
    </row>
    <row r="2988" spans="9:39" x14ac:dyDescent="0.2">
      <c r="I2988" s="935"/>
      <c r="AM2988"/>
    </row>
    <row r="2989" spans="9:39" x14ac:dyDescent="0.2">
      <c r="I2989" s="935"/>
      <c r="AM2989"/>
    </row>
    <row r="2990" spans="9:39" x14ac:dyDescent="0.2">
      <c r="I2990" s="935"/>
      <c r="AM2990"/>
    </row>
    <row r="2991" spans="9:39" x14ac:dyDescent="0.2">
      <c r="I2991" s="935"/>
      <c r="AM2991"/>
    </row>
    <row r="2992" spans="9:39" x14ac:dyDescent="0.2">
      <c r="I2992" s="935"/>
      <c r="AM2992"/>
    </row>
    <row r="2993" spans="9:39" x14ac:dyDescent="0.2">
      <c r="I2993" s="935"/>
      <c r="AM2993"/>
    </row>
    <row r="2994" spans="9:39" x14ac:dyDescent="0.2">
      <c r="I2994" s="935"/>
      <c r="AM2994"/>
    </row>
    <row r="2995" spans="9:39" x14ac:dyDescent="0.2">
      <c r="I2995" s="935"/>
      <c r="AM2995"/>
    </row>
    <row r="2996" spans="9:39" x14ac:dyDescent="0.2">
      <c r="I2996" s="935"/>
      <c r="AM2996"/>
    </row>
    <row r="2997" spans="9:39" x14ac:dyDescent="0.2">
      <c r="I2997" s="935"/>
      <c r="AM2997"/>
    </row>
    <row r="2998" spans="9:39" x14ac:dyDescent="0.2">
      <c r="I2998" s="935"/>
      <c r="AM2998"/>
    </row>
    <row r="2999" spans="9:39" x14ac:dyDescent="0.2">
      <c r="I2999" s="935"/>
      <c r="AM2999"/>
    </row>
    <row r="3000" spans="9:39" x14ac:dyDescent="0.2">
      <c r="I3000" s="935"/>
      <c r="AM3000"/>
    </row>
    <row r="3001" spans="9:39" x14ac:dyDescent="0.2">
      <c r="I3001" s="935"/>
      <c r="AM3001"/>
    </row>
    <row r="3002" spans="9:39" x14ac:dyDescent="0.2">
      <c r="I3002" s="935"/>
      <c r="AM3002"/>
    </row>
    <row r="3003" spans="9:39" x14ac:dyDescent="0.2">
      <c r="I3003" s="935"/>
      <c r="AM3003"/>
    </row>
    <row r="3004" spans="9:39" x14ac:dyDescent="0.2">
      <c r="I3004" s="935"/>
      <c r="AM3004"/>
    </row>
    <row r="3005" spans="9:39" x14ac:dyDescent="0.2">
      <c r="I3005" s="935"/>
      <c r="AM3005"/>
    </row>
    <row r="3006" spans="9:39" x14ac:dyDescent="0.2">
      <c r="I3006" s="935"/>
      <c r="AM3006"/>
    </row>
    <row r="3007" spans="9:39" x14ac:dyDescent="0.2">
      <c r="I3007" s="935"/>
      <c r="AM3007"/>
    </row>
    <row r="3008" spans="9:39" x14ac:dyDescent="0.2">
      <c r="I3008" s="935"/>
      <c r="AM3008"/>
    </row>
    <row r="3009" spans="9:39" x14ac:dyDescent="0.2">
      <c r="I3009" s="935"/>
      <c r="AM3009"/>
    </row>
    <row r="3010" spans="9:39" x14ac:dyDescent="0.2">
      <c r="I3010" s="935"/>
      <c r="AM3010"/>
    </row>
    <row r="3011" spans="9:39" x14ac:dyDescent="0.2">
      <c r="I3011" s="935"/>
      <c r="AM3011"/>
    </row>
    <row r="3012" spans="9:39" x14ac:dyDescent="0.2">
      <c r="I3012" s="935"/>
      <c r="AM3012"/>
    </row>
    <row r="3013" spans="9:39" x14ac:dyDescent="0.2">
      <c r="I3013" s="935"/>
      <c r="AM3013"/>
    </row>
    <row r="3014" spans="9:39" x14ac:dyDescent="0.2">
      <c r="I3014" s="935"/>
      <c r="AM3014"/>
    </row>
    <row r="3015" spans="9:39" x14ac:dyDescent="0.2">
      <c r="I3015" s="935"/>
      <c r="AM3015"/>
    </row>
    <row r="3016" spans="9:39" x14ac:dyDescent="0.2">
      <c r="I3016" s="935"/>
      <c r="AM3016"/>
    </row>
    <row r="3017" spans="9:39" x14ac:dyDescent="0.2">
      <c r="I3017" s="935"/>
      <c r="AM3017"/>
    </row>
    <row r="3018" spans="9:39" x14ac:dyDescent="0.2">
      <c r="I3018" s="935"/>
      <c r="AM3018"/>
    </row>
    <row r="3019" spans="9:39" x14ac:dyDescent="0.2">
      <c r="I3019" s="935"/>
      <c r="AM3019"/>
    </row>
    <row r="3020" spans="9:39" x14ac:dyDescent="0.2">
      <c r="I3020" s="935"/>
      <c r="AM3020"/>
    </row>
    <row r="3021" spans="9:39" x14ac:dyDescent="0.2">
      <c r="I3021" s="935"/>
      <c r="AM3021"/>
    </row>
    <row r="3022" spans="9:39" x14ac:dyDescent="0.2">
      <c r="I3022" s="935"/>
      <c r="AM3022"/>
    </row>
    <row r="3023" spans="9:39" x14ac:dyDescent="0.2">
      <c r="I3023" s="935"/>
      <c r="AM3023"/>
    </row>
    <row r="3024" spans="9:39" x14ac:dyDescent="0.2">
      <c r="I3024" s="935"/>
      <c r="AM3024"/>
    </row>
    <row r="3025" spans="9:39" x14ac:dyDescent="0.2">
      <c r="I3025" s="935"/>
      <c r="AM3025"/>
    </row>
    <row r="3026" spans="9:39" x14ac:dyDescent="0.2">
      <c r="I3026" s="935"/>
      <c r="AM3026"/>
    </row>
    <row r="3027" spans="9:39" x14ac:dyDescent="0.2">
      <c r="I3027" s="935"/>
      <c r="AM3027"/>
    </row>
    <row r="3028" spans="9:39" x14ac:dyDescent="0.2">
      <c r="I3028" s="935"/>
      <c r="AM3028"/>
    </row>
    <row r="3029" spans="9:39" x14ac:dyDescent="0.2">
      <c r="I3029" s="935"/>
      <c r="AM3029"/>
    </row>
    <row r="3030" spans="9:39" x14ac:dyDescent="0.2">
      <c r="I3030" s="935"/>
      <c r="AM3030"/>
    </row>
    <row r="3031" spans="9:39" x14ac:dyDescent="0.2">
      <c r="I3031" s="935"/>
      <c r="AM3031"/>
    </row>
    <row r="3032" spans="9:39" x14ac:dyDescent="0.2">
      <c r="I3032" s="935"/>
      <c r="AM3032"/>
    </row>
    <row r="3033" spans="9:39" x14ac:dyDescent="0.2">
      <c r="I3033" s="935"/>
      <c r="AM3033"/>
    </row>
    <row r="3034" spans="9:39" x14ac:dyDescent="0.2">
      <c r="I3034" s="935"/>
      <c r="AM3034"/>
    </row>
    <row r="3035" spans="9:39" x14ac:dyDescent="0.2">
      <c r="I3035" s="935"/>
      <c r="AM3035"/>
    </row>
    <row r="3036" spans="9:39" x14ac:dyDescent="0.2">
      <c r="I3036" s="935"/>
      <c r="AM3036"/>
    </row>
  </sheetData>
  <autoFilter ref="A8:AP3036"/>
  <mergeCells count="1">
    <mergeCell ref="E1948:AI1950"/>
  </mergeCells>
  <phoneticPr fontId="12" type="noConversion"/>
  <printOptions horizontalCentered="1"/>
  <pageMargins left="0.47244094488188981" right="0.31496062992125984" top="0.51181102362204722" bottom="0.39370078740157483" header="0.15748031496062992" footer="0.15748031496062992"/>
  <pageSetup paperSize="9" scale="58" fitToHeight="50" orientation="portrait" r:id="rId1"/>
  <headerFooter>
    <oddFooter>&amp;Cstran &amp;P&amp;R&amp;F</oddFooter>
  </headerFooter>
  <rowBreaks count="17" manualBreakCount="17">
    <brk id="85" min="4" max="34" man="1"/>
    <brk id="170" min="4" max="34" man="1"/>
    <brk id="253" min="4" max="34" man="1"/>
    <brk id="330" min="4" max="34" man="1"/>
    <brk id="593" min="4" max="34" man="1"/>
    <brk id="675" min="4" max="34" man="1"/>
    <brk id="1007" min="4" max="34" man="1"/>
    <brk id="1172" min="4" max="34" man="1"/>
    <brk id="1252" min="4" max="34" man="1"/>
    <brk id="1323" min="4" max="34" man="1"/>
    <brk id="1405" min="4" max="34" man="1"/>
    <brk id="1555" min="4" max="34" man="1"/>
    <brk id="1622" min="4" max="34" man="1"/>
    <brk id="1697" min="4" max="34" man="1"/>
    <brk id="1766" min="4" max="34" man="1"/>
    <brk id="1843" min="4" max="34" man="1"/>
    <brk id="1923" min="4" max="3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91</vt:i4>
      </vt:variant>
    </vt:vector>
  </HeadingPairs>
  <TitlesOfParts>
    <vt:vector size="96" baseType="lpstr">
      <vt:lpstr>Priloga I-seznam</vt:lpstr>
      <vt:lpstr>Priloga Ia-seznam</vt:lpstr>
      <vt:lpstr>prazna</vt:lpstr>
      <vt:lpstr>Kazalo</vt:lpstr>
      <vt:lpstr>Priloga 1</vt:lpstr>
      <vt:lpstr>aa_PRIL_Ia</vt:lpstr>
      <vt:lpstr>aa_Pril_Ib</vt:lpstr>
      <vt:lpstr>aa_SAD</vt:lpstr>
      <vt:lpstr>aa_SPLOŠNA</vt:lpstr>
      <vt:lpstr>aa_ZOB</vt:lpstr>
      <vt:lpstr>ab_DRUGE</vt:lpstr>
      <vt:lpstr>ab_PREVOZI</vt:lpstr>
      <vt:lpstr>ab_SVZ</vt:lpstr>
      <vt:lpstr>ABO</vt:lpstr>
      <vt:lpstr>Alergolog</vt:lpstr>
      <vt:lpstr>Antikoag</vt:lpstr>
      <vt:lpstr>bol_psih</vt:lpstr>
      <vt:lpstr>CDZ</vt:lpstr>
      <vt:lpstr>Center_droge</vt:lpstr>
      <vt:lpstr>Cepljenje</vt:lpstr>
      <vt:lpstr>CKZ</vt:lpstr>
      <vt:lpstr>CT</vt:lpstr>
      <vt:lpstr>Delavnice</vt:lpstr>
      <vt:lpstr>Dermat_stor</vt:lpstr>
      <vt:lpstr>Dermatol_stor</vt:lpstr>
      <vt:lpstr>Dermatološke_stor</vt:lpstr>
      <vt:lpstr>Diabet</vt:lpstr>
      <vt:lpstr>Dializa</vt:lpstr>
      <vt:lpstr>DMZ</vt:lpstr>
      <vt:lpstr>Doj_matere</vt:lpstr>
      <vt:lpstr>DORA</vt:lpstr>
      <vt:lpstr>DRUGE</vt:lpstr>
      <vt:lpstr>DŽ</vt:lpstr>
      <vt:lpstr>Fiziatrija</vt:lpstr>
      <vt:lpstr>FTH</vt:lpstr>
      <vt:lpstr>Gastro</vt:lpstr>
      <vt:lpstr>Ginek</vt:lpstr>
      <vt:lpstr>HCV</vt:lpstr>
      <vt:lpstr>Hematol_stor</vt:lpstr>
      <vt:lpstr>HIV</vt:lpstr>
      <vt:lpstr>Infekt</vt:lpstr>
      <vt:lpstr>Intern</vt:lpstr>
      <vt:lpstr>Inval_mlad</vt:lpstr>
      <vt:lpstr>Izhodišča</vt:lpstr>
      <vt:lpstr>Izrez</vt:lpstr>
      <vt:lpstr>Kardio</vt:lpstr>
      <vt:lpstr>Kirurg</vt:lpstr>
      <vt:lpstr>Klin_psih</vt:lpstr>
      <vt:lpstr>Lekarn_dej</vt:lpstr>
      <vt:lpstr>Maksilo</vt:lpstr>
      <vt:lpstr>Mamogr</vt:lpstr>
      <vt:lpstr>Molekul_gen</vt:lpstr>
      <vt:lpstr>Možg_pošk</vt:lpstr>
      <vt:lpstr>MR</vt:lpstr>
      <vt:lpstr>NBO</vt:lpstr>
      <vt:lpstr>Nega_na_domu</vt:lpstr>
      <vt:lpstr>Nevro</vt:lpstr>
      <vt:lpstr>NMP</vt:lpstr>
      <vt:lpstr>OD_ŠD</vt:lpstr>
      <vt:lpstr>Okulist</vt:lpstr>
      <vt:lpstr>Onko</vt:lpstr>
      <vt:lpstr>Ortop_op_rame</vt:lpstr>
      <vt:lpstr>Ortoped</vt:lpstr>
      <vt:lpstr>Patronaža</vt:lpstr>
      <vt:lpstr>Pediatr</vt:lpstr>
      <vt:lpstr>Pedopsih</vt:lpstr>
      <vt:lpstr>Kazalo!Področje_tiskanja</vt:lpstr>
      <vt:lpstr>'Priloga 1'!Področje_tiskanja</vt:lpstr>
      <vt:lpstr>'Priloga Ia-seznam'!Področje_tiskanja</vt:lpstr>
      <vt:lpstr>'Priloga I-seznam'!Področje_tiskanja</vt:lpstr>
      <vt:lpstr>Pripr_apl_zdr</vt:lpstr>
      <vt:lpstr>Psih_bol</vt:lpstr>
      <vt:lpstr>Psih_spec</vt:lpstr>
      <vt:lpstr>Radioterap_stor</vt:lpstr>
      <vt:lpstr>Reš_prev</vt:lpstr>
      <vt:lpstr>Revmatol_stor</vt:lpstr>
      <vt:lpstr>SA</vt:lpstr>
      <vt:lpstr>SAD</vt:lpstr>
      <vt:lpstr>Spec_fth_obr</vt:lpstr>
      <vt:lpstr>SPLOŠNA</vt:lpstr>
      <vt:lpstr>SVIT</vt:lpstr>
      <vt:lpstr>Kazalo!Tiskanje_naslovov</vt:lpstr>
      <vt:lpstr>'Priloga 1'!Tiskanje_naslovov</vt:lpstr>
      <vt:lpstr>'Priloga I-seznam'!Tiskanje_naslovov</vt:lpstr>
      <vt:lpstr>Transpl</vt:lpstr>
      <vt:lpstr>UA</vt:lpstr>
      <vt:lpstr>UC</vt:lpstr>
      <vt:lpstr>URI_Soča</vt:lpstr>
      <vt:lpstr>URI_spec</vt:lpstr>
      <vt:lpstr>Urolog</vt:lpstr>
      <vt:lpstr>UZ</vt:lpstr>
      <vt:lpstr>Vitreo</vt:lpstr>
      <vt:lpstr>Zdr_nega</vt:lpstr>
      <vt:lpstr>Zdr_vzgoja</vt:lpstr>
      <vt:lpstr>Zdrav_zdrav</vt:lpstr>
      <vt:lpstr>ZOBOZDR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ZD-OBD96</dc:title>
  <dc:subject>TABELE ZA IZRAČUN FN</dc:subject>
  <dc:creator>ZZZS OE KOPER</dc:creator>
  <cp:lastModifiedBy>Andreja Rajh</cp:lastModifiedBy>
  <cp:lastPrinted>2023-01-03T11:09:41Z</cp:lastPrinted>
  <dcterms:created xsi:type="dcterms:W3CDTF">2004-12-09T12:05:32Z</dcterms:created>
  <dcterms:modified xsi:type="dcterms:W3CDTF">2023-01-20T13:37:18Z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e26bbd60-0e75-4dab-9162-345b6d5eca1f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